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akub.nevyjel\Desktop\Rozpočty\53025\DOTAZY Č. 1\"/>
    </mc:Choice>
  </mc:AlternateContent>
  <xr:revisionPtr revIDLastSave="0" documentId="13_ncr:1_{7A70B584-6546-4D6F-A546-9919F8EAF4DA}" xr6:coauthVersionLast="47" xr6:coauthVersionMax="47" xr10:uidLastSave="{00000000-0000-0000-0000-000000000000}"/>
  <bookViews>
    <workbookView xWindow="-120" yWindow="-120" windowWidth="29040" windowHeight="15720" xr2:uid="{00000000-000D-0000-FFFF-FFFF00000000}"/>
  </bookViews>
  <sheets>
    <sheet name="Titulní stránka" sheetId="13" r:id="rId1"/>
    <sheet name="Rekapitulace stavby" sheetId="1" r:id="rId2"/>
    <sheet name="SO 001 - PŘÍPRAVA ÚZEMÍ" sheetId="2" r:id="rId3"/>
    <sheet name="SO 101 - PRODLOUŽENÁ MK U..." sheetId="3" r:id="rId4"/>
    <sheet name="SO 102 - DOPRAVNÍ NAPOJEN..." sheetId="4" r:id="rId5"/>
    <sheet name="SO 301 - VODOVOD" sheetId="5" r:id="rId6"/>
    <sheet name="SO 302 - PRODLOUŽENÍ JEDN..." sheetId="6" r:id="rId7"/>
    <sheet name="SO 303 - SPLAŠKOVÁ PŘÍPOJ..." sheetId="7" r:id="rId8"/>
    <sheet name="SO 304 - DEŠŤOVÁ KANALIZACE" sheetId="8" r:id="rId9"/>
    <sheet name="SO 305 - RETENČNÍ NÁDRŽ" sheetId="9" r:id="rId10"/>
    <sheet name="SO 501 - STL PLYNOVOD, PŘ..." sheetId="10" r:id="rId11"/>
    <sheet name="SO 601 - VEŘEJNÉ OSVĚTLENÍ" sheetId="11" r:id="rId12"/>
    <sheet name="VON - VEDLEJŠÍ A OSTATNÍ ..." sheetId="12" r:id="rId13"/>
  </sheets>
  <externalReferences>
    <externalReference r:id="rId14"/>
  </externalReferences>
  <definedNames>
    <definedName name="__MAIN__" localSheetId="0">#REF!</definedName>
    <definedName name="__MAIN__">#REF!</definedName>
    <definedName name="__MAIN1__" localSheetId="0">#REF!</definedName>
    <definedName name="__MAIN1__">#REF!</definedName>
    <definedName name="__MvymF__" localSheetId="0">#REF!</definedName>
    <definedName name="__MvymF__">#REF!</definedName>
    <definedName name="__OobjF__" localSheetId="0">#REF!</definedName>
    <definedName name="__OobjF__">#REF!</definedName>
    <definedName name="__OoddF__" localSheetId="0">#REF!</definedName>
    <definedName name="__OoddF__">#REF!</definedName>
    <definedName name="__OradF__" localSheetId="0">#REF!</definedName>
    <definedName name="__OradF__">#REF!</definedName>
    <definedName name="_xlnm._FilterDatabase" localSheetId="2" hidden="1">'SO 001 - PŘÍPRAVA ÚZEMÍ'!$C$117:$K$220</definedName>
    <definedName name="_xlnm._FilterDatabase" localSheetId="3" hidden="1">'SO 101 - PRODLOUŽENÁ MK U...'!$C$124:$K$446</definedName>
    <definedName name="_xlnm._FilterDatabase" localSheetId="4" hidden="1">'SO 102 - DOPRAVNÍ NAPOJEN...'!$C$123:$K$302</definedName>
    <definedName name="_xlnm._FilterDatabase" localSheetId="5" hidden="1">'SO 301 - VODOVOD'!$C$125:$K$751</definedName>
    <definedName name="_xlnm._FilterDatabase" localSheetId="6" hidden="1">'SO 302 - PRODLOUŽENÍ JEDN...'!$C$122:$K$279</definedName>
    <definedName name="_xlnm._FilterDatabase" localSheetId="7" hidden="1">'SO 303 - SPLAŠKOVÁ PŘÍPOJ...'!$C$123:$K$301</definedName>
    <definedName name="_xlnm._FilterDatabase" localSheetId="8" hidden="1">'SO 304 - DEŠŤOVÁ KANALIZACE'!$C$124:$K$440</definedName>
    <definedName name="_xlnm._FilterDatabase" localSheetId="9" hidden="1">'SO 305 - RETENČNÍ NÁDRŽ'!$C$124:$K$412</definedName>
    <definedName name="_xlnm._FilterDatabase" localSheetId="10" hidden="1">'SO 501 - STL PLYNOVOD, PŘ...'!$C$125:$K$430</definedName>
    <definedName name="_xlnm._FilterDatabase" localSheetId="11" hidden="1">'SO 601 - VEŘEJNÉ OSVĚTLENÍ'!$C$123:$K$310</definedName>
    <definedName name="_xlnm._FilterDatabase" localSheetId="12" hidden="1">'VON - VEDLEJŠÍ A OSTATNÍ ...'!$C$120:$K$194</definedName>
    <definedName name="_xlnm.Print_Titles" localSheetId="1">'Rekapitulace stavby'!$92:$92</definedName>
    <definedName name="_xlnm.Print_Titles" localSheetId="2">'SO 001 - PŘÍPRAVA ÚZEMÍ'!$117:$117</definedName>
    <definedName name="_xlnm.Print_Titles" localSheetId="3">'SO 101 - PRODLOUŽENÁ MK U...'!$124:$124</definedName>
    <definedName name="_xlnm.Print_Titles" localSheetId="4">'SO 102 - DOPRAVNÍ NAPOJEN...'!$123:$123</definedName>
    <definedName name="_xlnm.Print_Titles" localSheetId="5">'SO 301 - VODOVOD'!$125:$125</definedName>
    <definedName name="_xlnm.Print_Titles" localSheetId="6">'SO 302 - PRODLOUŽENÍ JEDN...'!$122:$122</definedName>
    <definedName name="_xlnm.Print_Titles" localSheetId="7">'SO 303 - SPLAŠKOVÁ PŘÍPOJ...'!$123:$123</definedName>
    <definedName name="_xlnm.Print_Titles" localSheetId="8">'SO 304 - DEŠŤOVÁ KANALIZACE'!$124:$124</definedName>
    <definedName name="_xlnm.Print_Titles" localSheetId="9">'SO 305 - RETENČNÍ NÁDRŽ'!$124:$124</definedName>
    <definedName name="_xlnm.Print_Titles" localSheetId="10">'SO 501 - STL PLYNOVOD, PŘ...'!$125:$125</definedName>
    <definedName name="_xlnm.Print_Titles" localSheetId="11">'SO 601 - VEŘEJNÉ OSVĚTLENÍ'!$123:$123</definedName>
    <definedName name="_xlnm.Print_Titles" localSheetId="12">'VON - VEDLEJŠÍ A OSTATNÍ ...'!$120:$120</definedName>
    <definedName name="_xlnm.Print_Area" localSheetId="1">'Rekapitulace stavby'!$D$4:$AO$76,'Rekapitulace stavby'!$C$82:$AQ$106</definedName>
    <definedName name="_xlnm.Print_Area" localSheetId="2">'SO 001 - PŘÍPRAVA ÚZEMÍ'!$C$4:$J$76,'SO 001 - PŘÍPRAVA ÚZEMÍ'!$C$82:$J$99,'SO 001 - PŘÍPRAVA ÚZEMÍ'!$C$105:$J$220</definedName>
    <definedName name="_xlnm.Print_Area" localSheetId="3">'SO 101 - PRODLOUŽENÁ MK U...'!$C$4:$J$76,'SO 101 - PRODLOUŽENÁ MK U...'!$C$82:$J$106,'SO 101 - PRODLOUŽENÁ MK U...'!$C$112:$J$446</definedName>
    <definedName name="_xlnm.Print_Area" localSheetId="4">'SO 102 - DOPRAVNÍ NAPOJEN...'!$C$4:$J$76,'SO 102 - DOPRAVNÍ NAPOJEN...'!$C$82:$J$105,'SO 102 - DOPRAVNÍ NAPOJEN...'!$C$111:$J$302</definedName>
    <definedName name="_xlnm.Print_Area" localSheetId="5">'SO 301 - VODOVOD'!$C$4:$J$76,'SO 301 - VODOVOD'!$C$82:$J$107,'SO 301 - VODOVOD'!$C$113:$J$751</definedName>
    <definedName name="_xlnm.Print_Area" localSheetId="6">'SO 302 - PRODLOUŽENÍ JEDN...'!$C$4:$J$76,'SO 302 - PRODLOUŽENÍ JEDN...'!$C$82:$J$104,'SO 302 - PRODLOUŽENÍ JEDN...'!$C$110:$J$279</definedName>
    <definedName name="_xlnm.Print_Area" localSheetId="7">'SO 303 - SPLAŠKOVÁ PŘÍPOJ...'!$C$4:$J$76,'SO 303 - SPLAŠKOVÁ PŘÍPOJ...'!$C$82:$J$105,'SO 303 - SPLAŠKOVÁ PŘÍPOJ...'!$C$111:$J$301</definedName>
    <definedName name="_xlnm.Print_Area" localSheetId="8">'SO 304 - DEŠŤOVÁ KANALIZACE'!$C$4:$J$76,'SO 304 - DEŠŤOVÁ KANALIZACE'!$C$82:$J$106,'SO 304 - DEŠŤOVÁ KANALIZACE'!$C$112:$J$440</definedName>
    <definedName name="_xlnm.Print_Area" localSheetId="9">'SO 305 - RETENČNÍ NÁDRŽ'!$C$4:$J$76,'SO 305 - RETENČNÍ NÁDRŽ'!$C$82:$J$106,'SO 305 - RETENČNÍ NÁDRŽ'!$C$112:$J$412</definedName>
    <definedName name="_xlnm.Print_Area" localSheetId="10">'SO 501 - STL PLYNOVOD, PŘ...'!$C$4:$J$76,'SO 501 - STL PLYNOVOD, PŘ...'!$C$82:$J$107,'SO 501 - STL PLYNOVOD, PŘ...'!$C$113:$J$430</definedName>
    <definedName name="_xlnm.Print_Area" localSheetId="11">'SO 601 - VEŘEJNÉ OSVĚTLENÍ'!$C$4:$J$76,'SO 601 - VEŘEJNÉ OSVĚTLENÍ'!$C$82:$J$105,'SO 601 - VEŘEJNÉ OSVĚTLENÍ'!$C$111:$J$310</definedName>
    <definedName name="_xlnm.Print_Area" localSheetId="12">'VON - VEDLEJŠÍ A OSTATNÍ ...'!$C$4:$J$76,'VON - VEDLEJŠÍ A OSTATNÍ ...'!$C$82:$J$102,'VON - VEDLEJŠÍ A OSTATNÍ ...'!$C$108:$J$194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2" l="1"/>
  <c r="J36" i="12"/>
  <c r="AY105" i="1" s="1"/>
  <c r="J35" i="12"/>
  <c r="AX105" i="1"/>
  <c r="BI193" i="12"/>
  <c r="BH193" i="12"/>
  <c r="BG193" i="12"/>
  <c r="BF193" i="12"/>
  <c r="T193" i="12"/>
  <c r="R193" i="12"/>
  <c r="P193" i="12"/>
  <c r="BI190" i="12"/>
  <c r="BH190" i="12"/>
  <c r="BG190" i="12"/>
  <c r="BF190" i="12"/>
  <c r="T190" i="12"/>
  <c r="R190" i="12"/>
  <c r="P190" i="12"/>
  <c r="BI183" i="12"/>
  <c r="BH183" i="12"/>
  <c r="BG183" i="12"/>
  <c r="BF183" i="12"/>
  <c r="T183" i="12"/>
  <c r="R183" i="12"/>
  <c r="P183" i="12"/>
  <c r="BI180" i="12"/>
  <c r="BH180" i="12"/>
  <c r="BG180" i="12"/>
  <c r="BF180" i="12"/>
  <c r="T180" i="12"/>
  <c r="R180" i="12"/>
  <c r="P180" i="12"/>
  <c r="BI176" i="12"/>
  <c r="BH176" i="12"/>
  <c r="BG176" i="12"/>
  <c r="BF176" i="12"/>
  <c r="T176" i="12"/>
  <c r="R176" i="12"/>
  <c r="P176" i="12"/>
  <c r="BI172" i="12"/>
  <c r="BH172" i="12"/>
  <c r="BG172" i="12"/>
  <c r="BF172" i="12"/>
  <c r="T172" i="12"/>
  <c r="R172" i="12"/>
  <c r="P172" i="12"/>
  <c r="BI166" i="12"/>
  <c r="BH166" i="12"/>
  <c r="BG166" i="12"/>
  <c r="BF166" i="12"/>
  <c r="T166" i="12"/>
  <c r="R166" i="12"/>
  <c r="P166" i="12"/>
  <c r="BI163" i="12"/>
  <c r="BH163" i="12"/>
  <c r="BG163" i="12"/>
  <c r="BF163" i="12"/>
  <c r="T163" i="12"/>
  <c r="R163" i="12"/>
  <c r="P163" i="12"/>
  <c r="BI162" i="12"/>
  <c r="BH162" i="12"/>
  <c r="BG162" i="12"/>
  <c r="BF162" i="12"/>
  <c r="T162" i="12"/>
  <c r="R162" i="12"/>
  <c r="P162" i="12"/>
  <c r="BI153" i="12"/>
  <c r="BH153" i="12"/>
  <c r="BG153" i="12"/>
  <c r="BF153" i="12"/>
  <c r="T153" i="12"/>
  <c r="R153" i="12"/>
  <c r="P153" i="12"/>
  <c r="BI148" i="12"/>
  <c r="BH148" i="12"/>
  <c r="BG148" i="12"/>
  <c r="BF148" i="12"/>
  <c r="T148" i="12"/>
  <c r="R148" i="12"/>
  <c r="P148" i="12"/>
  <c r="BI142" i="12"/>
  <c r="BH142" i="12"/>
  <c r="BG142" i="12"/>
  <c r="BF142" i="12"/>
  <c r="T142" i="12"/>
  <c r="R142" i="12"/>
  <c r="P142" i="12"/>
  <c r="BI137" i="12"/>
  <c r="BH137" i="12"/>
  <c r="BG137" i="12"/>
  <c r="BF137" i="12"/>
  <c r="T137" i="12"/>
  <c r="R137" i="12"/>
  <c r="P137" i="12"/>
  <c r="BI131" i="12"/>
  <c r="BH131" i="12"/>
  <c r="BG131" i="12"/>
  <c r="BF131" i="12"/>
  <c r="T131" i="12"/>
  <c r="R131" i="12"/>
  <c r="P131" i="12"/>
  <c r="BI130" i="12"/>
  <c r="BH130" i="12"/>
  <c r="BG130" i="12"/>
  <c r="BF130" i="12"/>
  <c r="T130" i="12"/>
  <c r="R130" i="12"/>
  <c r="P130" i="12"/>
  <c r="BI124" i="12"/>
  <c r="BH124" i="12"/>
  <c r="BG124" i="12"/>
  <c r="BF124" i="12"/>
  <c r="T124" i="12"/>
  <c r="R124" i="12"/>
  <c r="P124" i="12"/>
  <c r="J118" i="12"/>
  <c r="J117" i="12"/>
  <c r="F117" i="12"/>
  <c r="F115" i="12"/>
  <c r="E113" i="12"/>
  <c r="J92" i="12"/>
  <c r="J91" i="12"/>
  <c r="F91" i="12"/>
  <c r="F89" i="12"/>
  <c r="E87" i="12"/>
  <c r="J18" i="12"/>
  <c r="E18" i="12"/>
  <c r="F118" i="12"/>
  <c r="J17" i="12"/>
  <c r="J12" i="12"/>
  <c r="J115" i="12"/>
  <c r="E7" i="12"/>
  <c r="E111" i="12" s="1"/>
  <c r="J37" i="11"/>
  <c r="J36" i="11"/>
  <c r="AY104" i="1"/>
  <c r="J35" i="11"/>
  <c r="AX104" i="1" s="1"/>
  <c r="BI310" i="11"/>
  <c r="BH310" i="11"/>
  <c r="BG310" i="11"/>
  <c r="BF310" i="11"/>
  <c r="T310" i="11"/>
  <c r="R310" i="11"/>
  <c r="P310" i="11"/>
  <c r="BI309" i="11"/>
  <c r="BH309" i="11"/>
  <c r="BG309" i="11"/>
  <c r="BF309" i="11"/>
  <c r="T309" i="11"/>
  <c r="R309" i="11"/>
  <c r="P309" i="11"/>
  <c r="BI308" i="11"/>
  <c r="BH308" i="11"/>
  <c r="BG308" i="11"/>
  <c r="BF308" i="11"/>
  <c r="T308" i="11"/>
  <c r="R308" i="11"/>
  <c r="P308" i="11"/>
  <c r="BI307" i="11"/>
  <c r="BH307" i="11"/>
  <c r="BG307" i="11"/>
  <c r="BF307" i="11"/>
  <c r="T307" i="11"/>
  <c r="R307" i="11"/>
  <c r="P307" i="11"/>
  <c r="BI306" i="11"/>
  <c r="BH306" i="11"/>
  <c r="BG306" i="11"/>
  <c r="BF306" i="11"/>
  <c r="T306" i="11"/>
  <c r="R306" i="11"/>
  <c r="P306" i="11"/>
  <c r="BI305" i="11"/>
  <c r="BH305" i="11"/>
  <c r="BG305" i="11"/>
  <c r="BF305" i="11"/>
  <c r="T305" i="11"/>
  <c r="R305" i="11"/>
  <c r="P305" i="11"/>
  <c r="BI304" i="11"/>
  <c r="BH304" i="11"/>
  <c r="BG304" i="11"/>
  <c r="BF304" i="11"/>
  <c r="T304" i="11"/>
  <c r="R304" i="11"/>
  <c r="P304" i="11"/>
  <c r="BI302" i="11"/>
  <c r="BH302" i="11"/>
  <c r="BG302" i="11"/>
  <c r="BF302" i="11"/>
  <c r="T302" i="11"/>
  <c r="R302" i="11"/>
  <c r="P302" i="11"/>
  <c r="BI301" i="11"/>
  <c r="BH301" i="11"/>
  <c r="BG301" i="11"/>
  <c r="BF301" i="11"/>
  <c r="T301" i="11"/>
  <c r="R301" i="11"/>
  <c r="P301" i="11"/>
  <c r="BI300" i="11"/>
  <c r="BH300" i="11"/>
  <c r="BG300" i="11"/>
  <c r="BF300" i="11"/>
  <c r="T300" i="11"/>
  <c r="R300" i="11"/>
  <c r="P300" i="11"/>
  <c r="BI299" i="11"/>
  <c r="BH299" i="11"/>
  <c r="BG299" i="11"/>
  <c r="BF299" i="11"/>
  <c r="T299" i="11"/>
  <c r="R299" i="11"/>
  <c r="P299" i="11"/>
  <c r="BI298" i="11"/>
  <c r="BH298" i="11"/>
  <c r="BG298" i="11"/>
  <c r="BF298" i="11"/>
  <c r="T298" i="11"/>
  <c r="R298" i="11"/>
  <c r="P298" i="11"/>
  <c r="BI297" i="11"/>
  <c r="BH297" i="11"/>
  <c r="BG297" i="11"/>
  <c r="BF297" i="11"/>
  <c r="T297" i="11"/>
  <c r="R297" i="11"/>
  <c r="P297" i="11"/>
  <c r="BI296" i="11"/>
  <c r="BH296" i="11"/>
  <c r="BG296" i="11"/>
  <c r="BF296" i="11"/>
  <c r="T296" i="11"/>
  <c r="R296" i="11"/>
  <c r="P296" i="11"/>
  <c r="BI295" i="11"/>
  <c r="BH295" i="11"/>
  <c r="BG295" i="11"/>
  <c r="BF295" i="11"/>
  <c r="T295" i="11"/>
  <c r="R295" i="11"/>
  <c r="P295" i="11"/>
  <c r="BI294" i="11"/>
  <c r="BH294" i="11"/>
  <c r="BG294" i="11"/>
  <c r="BF294" i="11"/>
  <c r="T294" i="11"/>
  <c r="R294" i="11"/>
  <c r="P294" i="11"/>
  <c r="BI293" i="11"/>
  <c r="BH293" i="11"/>
  <c r="BG293" i="11"/>
  <c r="BF293" i="11"/>
  <c r="T293" i="11"/>
  <c r="R293" i="11"/>
  <c r="P293" i="11"/>
  <c r="BI292" i="11"/>
  <c r="BH292" i="11"/>
  <c r="BG292" i="11"/>
  <c r="BF292" i="11"/>
  <c r="T292" i="11"/>
  <c r="R292" i="11"/>
  <c r="P292" i="11"/>
  <c r="BI291" i="11"/>
  <c r="BH291" i="11"/>
  <c r="BG291" i="11"/>
  <c r="BF291" i="11"/>
  <c r="T291" i="11"/>
  <c r="R291" i="11"/>
  <c r="P291" i="11"/>
  <c r="BI289" i="11"/>
  <c r="BH289" i="11"/>
  <c r="BG289" i="11"/>
  <c r="BF289" i="11"/>
  <c r="T289" i="11"/>
  <c r="R289" i="11"/>
  <c r="P289" i="11"/>
  <c r="BI287" i="11"/>
  <c r="BH287" i="11"/>
  <c r="BG287" i="11"/>
  <c r="BF287" i="11"/>
  <c r="T287" i="11"/>
  <c r="R287" i="11"/>
  <c r="P287" i="11"/>
  <c r="BI286" i="11"/>
  <c r="BH286" i="11"/>
  <c r="BG286" i="11"/>
  <c r="BF286" i="11"/>
  <c r="T286" i="11"/>
  <c r="R286" i="11"/>
  <c r="P286" i="11"/>
  <c r="BI285" i="11"/>
  <c r="BH285" i="11"/>
  <c r="BG285" i="11"/>
  <c r="BF285" i="11"/>
  <c r="T285" i="11"/>
  <c r="R285" i="11"/>
  <c r="P285" i="11"/>
  <c r="BI284" i="11"/>
  <c r="BH284" i="11"/>
  <c r="BG284" i="11"/>
  <c r="BF284" i="11"/>
  <c r="T284" i="11"/>
  <c r="R284" i="11"/>
  <c r="P284" i="11"/>
  <c r="BI283" i="11"/>
  <c r="BH283" i="11"/>
  <c r="BG283" i="11"/>
  <c r="BF283" i="11"/>
  <c r="T283" i="11"/>
  <c r="R283" i="11"/>
  <c r="P283" i="11"/>
  <c r="BI282" i="11"/>
  <c r="BH282" i="11"/>
  <c r="BG282" i="11"/>
  <c r="BF282" i="11"/>
  <c r="T282" i="11"/>
  <c r="R282" i="11"/>
  <c r="P282" i="11"/>
  <c r="BI281" i="11"/>
  <c r="BH281" i="11"/>
  <c r="BG281" i="11"/>
  <c r="BF281" i="11"/>
  <c r="T281" i="11"/>
  <c r="R281" i="11"/>
  <c r="P281" i="11"/>
  <c r="BI280" i="11"/>
  <c r="BH280" i="11"/>
  <c r="BG280" i="11"/>
  <c r="BF280" i="11"/>
  <c r="T280" i="11"/>
  <c r="R280" i="11"/>
  <c r="P280" i="11"/>
  <c r="BI279" i="11"/>
  <c r="BH279" i="11"/>
  <c r="BG279" i="11"/>
  <c r="BF279" i="11"/>
  <c r="T279" i="11"/>
  <c r="R279" i="11"/>
  <c r="P279" i="11"/>
  <c r="BI278" i="11"/>
  <c r="BH278" i="11"/>
  <c r="BG278" i="11"/>
  <c r="BF278" i="11"/>
  <c r="T278" i="11"/>
  <c r="R278" i="11"/>
  <c r="P278" i="11"/>
  <c r="BI277" i="11"/>
  <c r="BH277" i="11"/>
  <c r="BG277" i="11"/>
  <c r="BF277" i="11"/>
  <c r="T277" i="11"/>
  <c r="R277" i="11"/>
  <c r="P277" i="11"/>
  <c r="BI276" i="11"/>
  <c r="BH276" i="11"/>
  <c r="BG276" i="11"/>
  <c r="BF276" i="11"/>
  <c r="T276" i="11"/>
  <c r="R276" i="11"/>
  <c r="P276" i="11"/>
  <c r="BI275" i="11"/>
  <c r="BH275" i="11"/>
  <c r="BG275" i="11"/>
  <c r="BF275" i="11"/>
  <c r="T275" i="11"/>
  <c r="R275" i="11"/>
  <c r="P275" i="11"/>
  <c r="BI274" i="11"/>
  <c r="BH274" i="11"/>
  <c r="BG274" i="11"/>
  <c r="BF274" i="11"/>
  <c r="T274" i="11"/>
  <c r="R274" i="11"/>
  <c r="P274" i="11"/>
  <c r="BI273" i="11"/>
  <c r="BH273" i="11"/>
  <c r="BG273" i="11"/>
  <c r="BF273" i="11"/>
  <c r="T273" i="11"/>
  <c r="R273" i="11"/>
  <c r="P273" i="11"/>
  <c r="BI272" i="11"/>
  <c r="BH272" i="11"/>
  <c r="BG272" i="11"/>
  <c r="BF272" i="11"/>
  <c r="T272" i="11"/>
  <c r="R272" i="11"/>
  <c r="P272" i="11"/>
  <c r="BI270" i="11"/>
  <c r="BH270" i="11"/>
  <c r="BG270" i="11"/>
  <c r="BF270" i="11"/>
  <c r="T270" i="11"/>
  <c r="R270" i="11"/>
  <c r="P270" i="11"/>
  <c r="BI268" i="11"/>
  <c r="BH268" i="11"/>
  <c r="BG268" i="11"/>
  <c r="BF268" i="11"/>
  <c r="T268" i="11"/>
  <c r="R268" i="11"/>
  <c r="P268" i="11"/>
  <c r="BI266" i="11"/>
  <c r="BH266" i="11"/>
  <c r="BG266" i="11"/>
  <c r="BF266" i="11"/>
  <c r="T266" i="11"/>
  <c r="R266" i="11"/>
  <c r="P266" i="11"/>
  <c r="BI264" i="11"/>
  <c r="BH264" i="11"/>
  <c r="BG264" i="11"/>
  <c r="BF264" i="11"/>
  <c r="T264" i="11"/>
  <c r="R264" i="11"/>
  <c r="P264" i="11"/>
  <c r="BI262" i="11"/>
  <c r="BH262" i="11"/>
  <c r="BG262" i="11"/>
  <c r="BF262" i="11"/>
  <c r="T262" i="11"/>
  <c r="R262" i="11"/>
  <c r="P262" i="11"/>
  <c r="BI261" i="11"/>
  <c r="BH261" i="11"/>
  <c r="BG261" i="11"/>
  <c r="BF261" i="11"/>
  <c r="T261" i="11"/>
  <c r="R261" i="11"/>
  <c r="P261" i="11"/>
  <c r="BI260" i="11"/>
  <c r="BH260" i="11"/>
  <c r="BG260" i="11"/>
  <c r="BF260" i="11"/>
  <c r="T260" i="11"/>
  <c r="R260" i="11"/>
  <c r="P260" i="11"/>
  <c r="BI259" i="11"/>
  <c r="BH259" i="11"/>
  <c r="BG259" i="11"/>
  <c r="BF259" i="11"/>
  <c r="T259" i="11"/>
  <c r="R259" i="11"/>
  <c r="P259" i="11"/>
  <c r="BI250" i="11"/>
  <c r="BH250" i="11"/>
  <c r="BG250" i="11"/>
  <c r="BF250" i="11"/>
  <c r="T250" i="11"/>
  <c r="R250" i="11"/>
  <c r="P250" i="11"/>
  <c r="BI244" i="11"/>
  <c r="BH244" i="11"/>
  <c r="BG244" i="11"/>
  <c r="BF244" i="11"/>
  <c r="T244" i="11"/>
  <c r="R244" i="11"/>
  <c r="P244" i="11"/>
  <c r="BI237" i="11"/>
  <c r="BH237" i="11"/>
  <c r="BG237" i="11"/>
  <c r="BF237" i="11"/>
  <c r="T237" i="11"/>
  <c r="R237" i="11"/>
  <c r="P237" i="11"/>
  <c r="BI230" i="11"/>
  <c r="BH230" i="11"/>
  <c r="BG230" i="11"/>
  <c r="BF230" i="11"/>
  <c r="T230" i="11"/>
  <c r="R230" i="11"/>
  <c r="P230" i="11"/>
  <c r="BI224" i="11"/>
  <c r="BH224" i="11"/>
  <c r="BG224" i="11"/>
  <c r="BF224" i="11"/>
  <c r="T224" i="11"/>
  <c r="R224" i="11"/>
  <c r="P224" i="11"/>
  <c r="BI218" i="11"/>
  <c r="BH218" i="11"/>
  <c r="BG218" i="11"/>
  <c r="BF218" i="11"/>
  <c r="T218" i="11"/>
  <c r="R218" i="11"/>
  <c r="P218" i="11"/>
  <c r="BI212" i="11"/>
  <c r="BH212" i="11"/>
  <c r="BG212" i="11"/>
  <c r="BF212" i="11"/>
  <c r="T212" i="11"/>
  <c r="R212" i="11"/>
  <c r="P212" i="11"/>
  <c r="BI211" i="11"/>
  <c r="BH211" i="11"/>
  <c r="BG211" i="11"/>
  <c r="BF211" i="11"/>
  <c r="T211" i="11"/>
  <c r="R211" i="11"/>
  <c r="P211" i="11"/>
  <c r="BI205" i="11"/>
  <c r="BH205" i="11"/>
  <c r="BG205" i="11"/>
  <c r="BF205" i="11"/>
  <c r="T205" i="11"/>
  <c r="R205" i="11"/>
  <c r="P205" i="11"/>
  <c r="BI199" i="11"/>
  <c r="BH199" i="11"/>
  <c r="BG199" i="11"/>
  <c r="BF199" i="11"/>
  <c r="T199" i="11"/>
  <c r="R199" i="11"/>
  <c r="P199" i="11"/>
  <c r="BI197" i="11"/>
  <c r="BH197" i="11"/>
  <c r="BG197" i="11"/>
  <c r="BF197" i="11"/>
  <c r="T197" i="11"/>
  <c r="R197" i="11"/>
  <c r="P197" i="11"/>
  <c r="BI191" i="11"/>
  <c r="BH191" i="11"/>
  <c r="BG191" i="11"/>
  <c r="BF191" i="11"/>
  <c r="T191" i="11"/>
  <c r="R191" i="11"/>
  <c r="P191" i="11"/>
  <c r="BI189" i="11"/>
  <c r="BH189" i="11"/>
  <c r="BG189" i="11"/>
  <c r="BF189" i="11"/>
  <c r="T189" i="11"/>
  <c r="R189" i="11"/>
  <c r="P189" i="11"/>
  <c r="BI187" i="11"/>
  <c r="BH187" i="11"/>
  <c r="BG187" i="11"/>
  <c r="BF187" i="11"/>
  <c r="T187" i="11"/>
  <c r="R187" i="11"/>
  <c r="P187" i="11"/>
  <c r="BI184" i="11"/>
  <c r="BH184" i="11"/>
  <c r="BG184" i="11"/>
  <c r="BF184" i="11"/>
  <c r="T184" i="11"/>
  <c r="R184" i="11"/>
  <c r="P184" i="11"/>
  <c r="BI170" i="11"/>
  <c r="BH170" i="11"/>
  <c r="BG170" i="11"/>
  <c r="BF170" i="11"/>
  <c r="T170" i="11"/>
  <c r="R170" i="11"/>
  <c r="P170" i="11"/>
  <c r="BI169" i="11"/>
  <c r="BH169" i="11"/>
  <c r="BG169" i="11"/>
  <c r="BF169" i="11"/>
  <c r="T169" i="11"/>
  <c r="R169" i="11"/>
  <c r="P169" i="11"/>
  <c r="BI167" i="11"/>
  <c r="BH167" i="11"/>
  <c r="BG167" i="11"/>
  <c r="BF167" i="11"/>
  <c r="T167" i="11"/>
  <c r="R167" i="11"/>
  <c r="P167" i="11"/>
  <c r="BI165" i="11"/>
  <c r="BH165" i="11"/>
  <c r="BG165" i="11"/>
  <c r="BF165" i="11"/>
  <c r="T165" i="11"/>
  <c r="R165" i="11"/>
  <c r="P165" i="11"/>
  <c r="BI148" i="11"/>
  <c r="BH148" i="11"/>
  <c r="BG148" i="11"/>
  <c r="BF148" i="11"/>
  <c r="T148" i="11"/>
  <c r="R148" i="11"/>
  <c r="P148" i="11"/>
  <c r="BI136" i="11"/>
  <c r="BH136" i="11"/>
  <c r="BG136" i="11"/>
  <c r="BF136" i="11"/>
  <c r="T136" i="11"/>
  <c r="R136" i="11"/>
  <c r="P136" i="11"/>
  <c r="BI127" i="11"/>
  <c r="BH127" i="11"/>
  <c r="BG127" i="11"/>
  <c r="BF127" i="11"/>
  <c r="T127" i="11"/>
  <c r="R127" i="11"/>
  <c r="P127" i="11"/>
  <c r="J121" i="11"/>
  <c r="J120" i="11"/>
  <c r="F120" i="11"/>
  <c r="F118" i="11"/>
  <c r="E116" i="11"/>
  <c r="J92" i="11"/>
  <c r="J91" i="11"/>
  <c r="F91" i="11"/>
  <c r="F89" i="11"/>
  <c r="E87" i="11"/>
  <c r="J18" i="11"/>
  <c r="E18" i="11"/>
  <c r="F121" i="11" s="1"/>
  <c r="J17" i="11"/>
  <c r="J12" i="11"/>
  <c r="J89" i="11"/>
  <c r="E7" i="11"/>
  <c r="E114" i="11" s="1"/>
  <c r="J37" i="10"/>
  <c r="J36" i="10"/>
  <c r="AY103" i="1" s="1"/>
  <c r="J35" i="10"/>
  <c r="AX103" i="1" s="1"/>
  <c r="BI426" i="10"/>
  <c r="BH426" i="10"/>
  <c r="BG426" i="10"/>
  <c r="BF426" i="10"/>
  <c r="T426" i="10"/>
  <c r="R426" i="10"/>
  <c r="P426" i="10"/>
  <c r="BI425" i="10"/>
  <c r="BH425" i="10"/>
  <c r="BG425" i="10"/>
  <c r="BF425" i="10"/>
  <c r="T425" i="10"/>
  <c r="R425" i="10"/>
  <c r="P425" i="10"/>
  <c r="BI423" i="10"/>
  <c r="BH423" i="10"/>
  <c r="BG423" i="10"/>
  <c r="BF423" i="10"/>
  <c r="T423" i="10"/>
  <c r="R423" i="10"/>
  <c r="P423" i="10"/>
  <c r="BI422" i="10"/>
  <c r="BH422" i="10"/>
  <c r="BG422" i="10"/>
  <c r="BF422" i="10"/>
  <c r="T422" i="10"/>
  <c r="R422" i="10"/>
  <c r="P422" i="10"/>
  <c r="BI421" i="10"/>
  <c r="BH421" i="10"/>
  <c r="BG421" i="10"/>
  <c r="BF421" i="10"/>
  <c r="T421" i="10"/>
  <c r="R421" i="10"/>
  <c r="P421" i="10"/>
  <c r="BI416" i="10"/>
  <c r="BH416" i="10"/>
  <c r="BG416" i="10"/>
  <c r="BF416" i="10"/>
  <c r="T416" i="10"/>
  <c r="R416" i="10"/>
  <c r="P416" i="10"/>
  <c r="BI411" i="10"/>
  <c r="BH411" i="10"/>
  <c r="BG411" i="10"/>
  <c r="BF411" i="10"/>
  <c r="T411" i="10"/>
  <c r="R411" i="10"/>
  <c r="P411" i="10"/>
  <c r="BI410" i="10"/>
  <c r="BH410" i="10"/>
  <c r="BG410" i="10"/>
  <c r="BF410" i="10"/>
  <c r="T410" i="10"/>
  <c r="R410" i="10"/>
  <c r="P410" i="10"/>
  <c r="BI409" i="10"/>
  <c r="BH409" i="10"/>
  <c r="BG409" i="10"/>
  <c r="BF409" i="10"/>
  <c r="T409" i="10"/>
  <c r="R409" i="10"/>
  <c r="P409" i="10"/>
  <c r="BI408" i="10"/>
  <c r="BH408" i="10"/>
  <c r="BG408" i="10"/>
  <c r="BF408" i="10"/>
  <c r="T408" i="10"/>
  <c r="R408" i="10"/>
  <c r="P408" i="10"/>
  <c r="BI403" i="10"/>
  <c r="BH403" i="10"/>
  <c r="BG403" i="10"/>
  <c r="BF403" i="10"/>
  <c r="T403" i="10"/>
  <c r="R403" i="10"/>
  <c r="P403" i="10"/>
  <c r="BI402" i="10"/>
  <c r="BH402" i="10"/>
  <c r="BG402" i="10"/>
  <c r="BF402" i="10"/>
  <c r="T402" i="10"/>
  <c r="R402" i="10"/>
  <c r="P402" i="10"/>
  <c r="BI397" i="10"/>
  <c r="BH397" i="10"/>
  <c r="BG397" i="10"/>
  <c r="BF397" i="10"/>
  <c r="T397" i="10"/>
  <c r="R397" i="10"/>
  <c r="P397" i="10"/>
  <c r="BI392" i="10"/>
  <c r="BH392" i="10"/>
  <c r="BG392" i="10"/>
  <c r="BF392" i="10"/>
  <c r="T392" i="10"/>
  <c r="R392" i="10"/>
  <c r="P392" i="10"/>
  <c r="BI387" i="10"/>
  <c r="BH387" i="10"/>
  <c r="BG387" i="10"/>
  <c r="BF387" i="10"/>
  <c r="T387" i="10"/>
  <c r="R387" i="10"/>
  <c r="P387" i="10"/>
  <c r="BI382" i="10"/>
  <c r="BH382" i="10"/>
  <c r="BG382" i="10"/>
  <c r="BF382" i="10"/>
  <c r="T382" i="10"/>
  <c r="R382" i="10"/>
  <c r="P382" i="10"/>
  <c r="BI377" i="10"/>
  <c r="BH377" i="10"/>
  <c r="BG377" i="10"/>
  <c r="BF377" i="10"/>
  <c r="T377" i="10"/>
  <c r="R377" i="10"/>
  <c r="P377" i="10"/>
  <c r="BI376" i="10"/>
  <c r="BH376" i="10"/>
  <c r="BG376" i="10"/>
  <c r="BF376" i="10"/>
  <c r="T376" i="10"/>
  <c r="R376" i="10"/>
  <c r="P376" i="10"/>
  <c r="BI371" i="10"/>
  <c r="BH371" i="10"/>
  <c r="BG371" i="10"/>
  <c r="BF371" i="10"/>
  <c r="T371" i="10"/>
  <c r="R371" i="10"/>
  <c r="P371" i="10"/>
  <c r="BI370" i="10"/>
  <c r="BH370" i="10"/>
  <c r="BG370" i="10"/>
  <c r="BF370" i="10"/>
  <c r="T370" i="10"/>
  <c r="R370" i="10"/>
  <c r="P370" i="10"/>
  <c r="BI369" i="10"/>
  <c r="BH369" i="10"/>
  <c r="BG369" i="10"/>
  <c r="BF369" i="10"/>
  <c r="T369" i="10"/>
  <c r="R369" i="10"/>
  <c r="P369" i="10"/>
  <c r="BI364" i="10"/>
  <c r="BH364" i="10"/>
  <c r="BG364" i="10"/>
  <c r="BF364" i="10"/>
  <c r="T364" i="10"/>
  <c r="R364" i="10"/>
  <c r="P364" i="10"/>
  <c r="BI363" i="10"/>
  <c r="BH363" i="10"/>
  <c r="BG363" i="10"/>
  <c r="BF363" i="10"/>
  <c r="T363" i="10"/>
  <c r="R363" i="10"/>
  <c r="P363" i="10"/>
  <c r="BI358" i="10"/>
  <c r="BH358" i="10"/>
  <c r="BG358" i="10"/>
  <c r="BF358" i="10"/>
  <c r="T358" i="10"/>
  <c r="R358" i="10"/>
  <c r="P358" i="10"/>
  <c r="BI353" i="10"/>
  <c r="BH353" i="10"/>
  <c r="BG353" i="10"/>
  <c r="BF353" i="10"/>
  <c r="T353" i="10"/>
  <c r="R353" i="10"/>
  <c r="P353" i="10"/>
  <c r="BI352" i="10"/>
  <c r="BH352" i="10"/>
  <c r="BG352" i="10"/>
  <c r="BF352" i="10"/>
  <c r="T352" i="10"/>
  <c r="R352" i="10"/>
  <c r="P352" i="10"/>
  <c r="BI351" i="10"/>
  <c r="BH351" i="10"/>
  <c r="BG351" i="10"/>
  <c r="BF351" i="10"/>
  <c r="T351" i="10"/>
  <c r="R351" i="10"/>
  <c r="P351" i="10"/>
  <c r="BI346" i="10"/>
  <c r="BH346" i="10"/>
  <c r="BG346" i="10"/>
  <c r="BF346" i="10"/>
  <c r="T346" i="10"/>
  <c r="R346" i="10"/>
  <c r="P346" i="10"/>
  <c r="BI345" i="10"/>
  <c r="BH345" i="10"/>
  <c r="BG345" i="10"/>
  <c r="BF345" i="10"/>
  <c r="T345" i="10"/>
  <c r="R345" i="10"/>
  <c r="P345" i="10"/>
  <c r="BI340" i="10"/>
  <c r="BH340" i="10"/>
  <c r="BG340" i="10"/>
  <c r="BF340" i="10"/>
  <c r="T340" i="10"/>
  <c r="R340" i="10"/>
  <c r="P340" i="10"/>
  <c r="BI335" i="10"/>
  <c r="BH335" i="10"/>
  <c r="BG335" i="10"/>
  <c r="BF335" i="10"/>
  <c r="T335" i="10"/>
  <c r="R335" i="10"/>
  <c r="P335" i="10"/>
  <c r="BI330" i="10"/>
  <c r="BH330" i="10"/>
  <c r="BG330" i="10"/>
  <c r="BF330" i="10"/>
  <c r="T330" i="10"/>
  <c r="R330" i="10"/>
  <c r="P330" i="10"/>
  <c r="BI329" i="10"/>
  <c r="BH329" i="10"/>
  <c r="BG329" i="10"/>
  <c r="BF329" i="10"/>
  <c r="T329" i="10"/>
  <c r="R329" i="10"/>
  <c r="P329" i="10"/>
  <c r="BI326" i="10"/>
  <c r="BH326" i="10"/>
  <c r="BG326" i="10"/>
  <c r="BF326" i="10"/>
  <c r="T326" i="10"/>
  <c r="T325" i="10"/>
  <c r="R326" i="10"/>
  <c r="R325" i="10"/>
  <c r="P326" i="10"/>
  <c r="P325" i="10"/>
  <c r="BI324" i="10"/>
  <c r="BH324" i="10"/>
  <c r="BG324" i="10"/>
  <c r="BF324" i="10"/>
  <c r="T324" i="10"/>
  <c r="R324" i="10"/>
  <c r="P324" i="10"/>
  <c r="BI323" i="10"/>
  <c r="BH323" i="10"/>
  <c r="BG323" i="10"/>
  <c r="BF323" i="10"/>
  <c r="T323" i="10"/>
  <c r="R323" i="10"/>
  <c r="P323" i="10"/>
  <c r="BI321" i="10"/>
  <c r="BH321" i="10"/>
  <c r="BG321" i="10"/>
  <c r="BF321" i="10"/>
  <c r="T321" i="10"/>
  <c r="R321" i="10"/>
  <c r="P321" i="10"/>
  <c r="BI320" i="10"/>
  <c r="BH320" i="10"/>
  <c r="BG320" i="10"/>
  <c r="BF320" i="10"/>
  <c r="T320" i="10"/>
  <c r="R320" i="10"/>
  <c r="P320" i="10"/>
  <c r="BI309" i="10"/>
  <c r="BH309" i="10"/>
  <c r="BG309" i="10"/>
  <c r="BF309" i="10"/>
  <c r="T309" i="10"/>
  <c r="T308" i="10"/>
  <c r="R309" i="10"/>
  <c r="R308" i="10"/>
  <c r="P309" i="10"/>
  <c r="P308" i="10"/>
  <c r="BI307" i="10"/>
  <c r="BH307" i="10"/>
  <c r="BG307" i="10"/>
  <c r="BF307" i="10"/>
  <c r="T307" i="10"/>
  <c r="R307" i="10"/>
  <c r="P307" i="10"/>
  <c r="BI306" i="10"/>
  <c r="BH306" i="10"/>
  <c r="BG306" i="10"/>
  <c r="BF306" i="10"/>
  <c r="T306" i="10"/>
  <c r="R306" i="10"/>
  <c r="P306" i="10"/>
  <c r="BI296" i="10"/>
  <c r="BH296" i="10"/>
  <c r="BG296" i="10"/>
  <c r="BF296" i="10"/>
  <c r="T296" i="10"/>
  <c r="R296" i="10"/>
  <c r="P296" i="10"/>
  <c r="BI294" i="10"/>
  <c r="BH294" i="10"/>
  <c r="BG294" i="10"/>
  <c r="BF294" i="10"/>
  <c r="T294" i="10"/>
  <c r="R294" i="10"/>
  <c r="P294" i="10"/>
  <c r="BI293" i="10"/>
  <c r="BH293" i="10"/>
  <c r="BG293" i="10"/>
  <c r="BF293" i="10"/>
  <c r="T293" i="10"/>
  <c r="R293" i="10"/>
  <c r="P293" i="10"/>
  <c r="BI283" i="10"/>
  <c r="BH283" i="10"/>
  <c r="BG283" i="10"/>
  <c r="BF283" i="10"/>
  <c r="T283" i="10"/>
  <c r="R283" i="10"/>
  <c r="P283" i="10"/>
  <c r="BI272" i="10"/>
  <c r="BH272" i="10"/>
  <c r="BG272" i="10"/>
  <c r="BF272" i="10"/>
  <c r="T272" i="10"/>
  <c r="R272" i="10"/>
  <c r="P272" i="10"/>
  <c r="BI261" i="10"/>
  <c r="BH261" i="10"/>
  <c r="BG261" i="10"/>
  <c r="BF261" i="10"/>
  <c r="T261" i="10"/>
  <c r="R261" i="10"/>
  <c r="P261" i="10"/>
  <c r="BI253" i="10"/>
  <c r="BH253" i="10"/>
  <c r="BG253" i="10"/>
  <c r="BF253" i="10"/>
  <c r="T253" i="10"/>
  <c r="T236" i="10"/>
  <c r="R253" i="10"/>
  <c r="P253" i="10"/>
  <c r="P236" i="10"/>
  <c r="BI237" i="10"/>
  <c r="BH237" i="10"/>
  <c r="BG237" i="10"/>
  <c r="BF237" i="10"/>
  <c r="T237" i="10"/>
  <c r="R237" i="10"/>
  <c r="R236" i="10" s="1"/>
  <c r="P237" i="10"/>
  <c r="BI234" i="10"/>
  <c r="BH234" i="10"/>
  <c r="BG234" i="10"/>
  <c r="BF234" i="10"/>
  <c r="T234" i="10"/>
  <c r="R234" i="10"/>
  <c r="P234" i="10"/>
  <c r="BI213" i="10"/>
  <c r="BH213" i="10"/>
  <c r="BG213" i="10"/>
  <c r="BF213" i="10"/>
  <c r="T213" i="10"/>
  <c r="R213" i="10"/>
  <c r="P213" i="10"/>
  <c r="BI211" i="10"/>
  <c r="BH211" i="10"/>
  <c r="BG211" i="10"/>
  <c r="BF211" i="10"/>
  <c r="T211" i="10"/>
  <c r="R211" i="10"/>
  <c r="P211" i="10"/>
  <c r="BI190" i="10"/>
  <c r="BH190" i="10"/>
  <c r="BG190" i="10"/>
  <c r="BF190" i="10"/>
  <c r="T190" i="10"/>
  <c r="R190" i="10"/>
  <c r="P190" i="10"/>
  <c r="BI189" i="10"/>
  <c r="BH189" i="10"/>
  <c r="BG189" i="10"/>
  <c r="BF189" i="10"/>
  <c r="T189" i="10"/>
  <c r="R189" i="10"/>
  <c r="P189" i="10"/>
  <c r="BI187" i="10"/>
  <c r="BH187" i="10"/>
  <c r="BG187" i="10"/>
  <c r="BF187" i="10"/>
  <c r="T187" i="10"/>
  <c r="R187" i="10"/>
  <c r="P187" i="10"/>
  <c r="BI185" i="10"/>
  <c r="BH185" i="10"/>
  <c r="BG185" i="10"/>
  <c r="BF185" i="10"/>
  <c r="T185" i="10"/>
  <c r="R185" i="10"/>
  <c r="P185" i="10"/>
  <c r="BI183" i="10"/>
  <c r="BH183" i="10"/>
  <c r="BG183" i="10"/>
  <c r="BF183" i="10"/>
  <c r="T183" i="10"/>
  <c r="R183" i="10"/>
  <c r="P183" i="10"/>
  <c r="BI182" i="10"/>
  <c r="BH182" i="10"/>
  <c r="BG182" i="10"/>
  <c r="BF182" i="10"/>
  <c r="T182" i="10"/>
  <c r="R182" i="10"/>
  <c r="P182" i="10"/>
  <c r="BI175" i="10"/>
  <c r="BH175" i="10"/>
  <c r="BG175" i="10"/>
  <c r="BF175" i="10"/>
  <c r="T175" i="10"/>
  <c r="R175" i="10"/>
  <c r="P175" i="10"/>
  <c r="BI164" i="10"/>
  <c r="BH164" i="10"/>
  <c r="BG164" i="10"/>
  <c r="BF164" i="10"/>
  <c r="T164" i="10"/>
  <c r="R164" i="10"/>
  <c r="P164" i="10"/>
  <c r="BI157" i="10"/>
  <c r="BH157" i="10"/>
  <c r="BG157" i="10"/>
  <c r="BF157" i="10"/>
  <c r="T157" i="10"/>
  <c r="R157" i="10"/>
  <c r="P157" i="10"/>
  <c r="BI150" i="10"/>
  <c r="BH150" i="10"/>
  <c r="BG150" i="10"/>
  <c r="BF150" i="10"/>
  <c r="T150" i="10"/>
  <c r="R150" i="10"/>
  <c r="P150" i="10"/>
  <c r="BI140" i="10"/>
  <c r="BH140" i="10"/>
  <c r="BG140" i="10"/>
  <c r="BF140" i="10"/>
  <c r="T140" i="10"/>
  <c r="R140" i="10"/>
  <c r="P140" i="10"/>
  <c r="BI139" i="10"/>
  <c r="BH139" i="10"/>
  <c r="BG139" i="10"/>
  <c r="BF139" i="10"/>
  <c r="T139" i="10"/>
  <c r="R139" i="10"/>
  <c r="P139" i="10"/>
  <c r="BI129" i="10"/>
  <c r="BH129" i="10"/>
  <c r="BG129" i="10"/>
  <c r="BF129" i="10"/>
  <c r="T129" i="10"/>
  <c r="R129" i="10"/>
  <c r="P129" i="10"/>
  <c r="J123" i="10"/>
  <c r="J122" i="10"/>
  <c r="F122" i="10"/>
  <c r="F120" i="10"/>
  <c r="E118" i="10"/>
  <c r="J92" i="10"/>
  <c r="J91" i="10"/>
  <c r="F91" i="10"/>
  <c r="F89" i="10"/>
  <c r="E87" i="10"/>
  <c r="J18" i="10"/>
  <c r="E18" i="10"/>
  <c r="F92" i="10"/>
  <c r="J17" i="10"/>
  <c r="J12" i="10"/>
  <c r="J89" i="10" s="1"/>
  <c r="E7" i="10"/>
  <c r="E116" i="10"/>
  <c r="J37" i="9"/>
  <c r="J36" i="9"/>
  <c r="AY102" i="1"/>
  <c r="J35" i="9"/>
  <c r="AX102" i="1"/>
  <c r="BI409" i="9"/>
  <c r="BH409" i="9"/>
  <c r="BG409" i="9"/>
  <c r="BF409" i="9"/>
  <c r="T409" i="9"/>
  <c r="T408" i="9"/>
  <c r="T407" i="9" s="1"/>
  <c r="R409" i="9"/>
  <c r="R408" i="9" s="1"/>
  <c r="R407" i="9" s="1"/>
  <c r="P409" i="9"/>
  <c r="P408" i="9"/>
  <c r="P407" i="9" s="1"/>
  <c r="BI406" i="9"/>
  <c r="BH406" i="9"/>
  <c r="BG406" i="9"/>
  <c r="BF406" i="9"/>
  <c r="T406" i="9"/>
  <c r="T405" i="9"/>
  <c r="R406" i="9"/>
  <c r="R405" i="9" s="1"/>
  <c r="P406" i="9"/>
  <c r="P405" i="9" s="1"/>
  <c r="BI402" i="9"/>
  <c r="BH402" i="9"/>
  <c r="BG402" i="9"/>
  <c r="BF402" i="9"/>
  <c r="T402" i="9"/>
  <c r="T401" i="9" s="1"/>
  <c r="R402" i="9"/>
  <c r="R401" i="9" s="1"/>
  <c r="P402" i="9"/>
  <c r="P401" i="9" s="1"/>
  <c r="BI392" i="9"/>
  <c r="BH392" i="9"/>
  <c r="BG392" i="9"/>
  <c r="BF392" i="9"/>
  <c r="T392" i="9"/>
  <c r="R392" i="9"/>
  <c r="P392" i="9"/>
  <c r="BI388" i="9"/>
  <c r="BH388" i="9"/>
  <c r="BG388" i="9"/>
  <c r="BF388" i="9"/>
  <c r="T388" i="9"/>
  <c r="R388" i="9"/>
  <c r="P388" i="9"/>
  <c r="BI385" i="9"/>
  <c r="BH385" i="9"/>
  <c r="BG385" i="9"/>
  <c r="BF385" i="9"/>
  <c r="T385" i="9"/>
  <c r="R385" i="9"/>
  <c r="P385" i="9"/>
  <c r="BI382" i="9"/>
  <c r="BH382" i="9"/>
  <c r="BG382" i="9"/>
  <c r="BF382" i="9"/>
  <c r="T382" i="9"/>
  <c r="R382" i="9"/>
  <c r="P382" i="9"/>
  <c r="BI379" i="9"/>
  <c r="BH379" i="9"/>
  <c r="BG379" i="9"/>
  <c r="BF379" i="9"/>
  <c r="T379" i="9"/>
  <c r="R379" i="9"/>
  <c r="P379" i="9"/>
  <c r="BI378" i="9"/>
  <c r="BH378" i="9"/>
  <c r="BG378" i="9"/>
  <c r="BF378" i="9"/>
  <c r="T378" i="9"/>
  <c r="R378" i="9"/>
  <c r="P378" i="9"/>
  <c r="BI377" i="9"/>
  <c r="BH377" i="9"/>
  <c r="BG377" i="9"/>
  <c r="BF377" i="9"/>
  <c r="T377" i="9"/>
  <c r="R377" i="9"/>
  <c r="P377" i="9"/>
  <c r="BI374" i="9"/>
  <c r="BH374" i="9"/>
  <c r="BG374" i="9"/>
  <c r="BF374" i="9"/>
  <c r="T374" i="9"/>
  <c r="R374" i="9"/>
  <c r="P374" i="9"/>
  <c r="BI371" i="9"/>
  <c r="BH371" i="9"/>
  <c r="BG371" i="9"/>
  <c r="BF371" i="9"/>
  <c r="T371" i="9"/>
  <c r="R371" i="9"/>
  <c r="P371" i="9"/>
  <c r="BI370" i="9"/>
  <c r="BH370" i="9"/>
  <c r="BG370" i="9"/>
  <c r="BF370" i="9"/>
  <c r="T370" i="9"/>
  <c r="R370" i="9"/>
  <c r="P370" i="9"/>
  <c r="BI367" i="9"/>
  <c r="BH367" i="9"/>
  <c r="BG367" i="9"/>
  <c r="BF367" i="9"/>
  <c r="T367" i="9"/>
  <c r="R367" i="9"/>
  <c r="P367" i="9"/>
  <c r="BI366" i="9"/>
  <c r="BH366" i="9"/>
  <c r="BG366" i="9"/>
  <c r="BF366" i="9"/>
  <c r="T366" i="9"/>
  <c r="R366" i="9"/>
  <c r="P366" i="9"/>
  <c r="BI363" i="9"/>
  <c r="BH363" i="9"/>
  <c r="BG363" i="9"/>
  <c r="BF363" i="9"/>
  <c r="T363" i="9"/>
  <c r="R363" i="9"/>
  <c r="P363" i="9"/>
  <c r="BI362" i="9"/>
  <c r="BH362" i="9"/>
  <c r="BG362" i="9"/>
  <c r="BF362" i="9"/>
  <c r="T362" i="9"/>
  <c r="R362" i="9"/>
  <c r="P362" i="9"/>
  <c r="BI359" i="9"/>
  <c r="BH359" i="9"/>
  <c r="BG359" i="9"/>
  <c r="BF359" i="9"/>
  <c r="T359" i="9"/>
  <c r="R359" i="9"/>
  <c r="P359" i="9"/>
  <c r="BI358" i="9"/>
  <c r="BH358" i="9"/>
  <c r="BG358" i="9"/>
  <c r="BF358" i="9"/>
  <c r="T358" i="9"/>
  <c r="R358" i="9"/>
  <c r="P358" i="9"/>
  <c r="BI354" i="9"/>
  <c r="BH354" i="9"/>
  <c r="BG354" i="9"/>
  <c r="BF354" i="9"/>
  <c r="T354" i="9"/>
  <c r="R354" i="9"/>
  <c r="P354" i="9"/>
  <c r="BI349" i="9"/>
  <c r="BH349" i="9"/>
  <c r="BG349" i="9"/>
  <c r="BF349" i="9"/>
  <c r="T349" i="9"/>
  <c r="R349" i="9"/>
  <c r="P349" i="9"/>
  <c r="BI345" i="9"/>
  <c r="BH345" i="9"/>
  <c r="BG345" i="9"/>
  <c r="BF345" i="9"/>
  <c r="T345" i="9"/>
  <c r="R345" i="9"/>
  <c r="P345" i="9"/>
  <c r="BI341" i="9"/>
  <c r="BH341" i="9"/>
  <c r="BG341" i="9"/>
  <c r="BF341" i="9"/>
  <c r="T341" i="9"/>
  <c r="R341" i="9"/>
  <c r="P341" i="9"/>
  <c r="BI339" i="9"/>
  <c r="BH339" i="9"/>
  <c r="BG339" i="9"/>
  <c r="BF339" i="9"/>
  <c r="T339" i="9"/>
  <c r="R339" i="9"/>
  <c r="P339" i="9"/>
  <c r="BI335" i="9"/>
  <c r="BH335" i="9"/>
  <c r="BG335" i="9"/>
  <c r="BF335" i="9"/>
  <c r="T335" i="9"/>
  <c r="R335" i="9"/>
  <c r="P335" i="9"/>
  <c r="BI334" i="9"/>
  <c r="BH334" i="9"/>
  <c r="BG334" i="9"/>
  <c r="BF334" i="9"/>
  <c r="T334" i="9"/>
  <c r="R334" i="9"/>
  <c r="P334" i="9"/>
  <c r="BI326" i="9"/>
  <c r="BH326" i="9"/>
  <c r="BG326" i="9"/>
  <c r="BF326" i="9"/>
  <c r="T326" i="9"/>
  <c r="R326" i="9"/>
  <c r="P326" i="9"/>
  <c r="BI324" i="9"/>
  <c r="BH324" i="9"/>
  <c r="BG324" i="9"/>
  <c r="BF324" i="9"/>
  <c r="T324" i="9"/>
  <c r="R324" i="9"/>
  <c r="P324" i="9"/>
  <c r="BI320" i="9"/>
  <c r="BH320" i="9"/>
  <c r="BG320" i="9"/>
  <c r="BF320" i="9"/>
  <c r="T320" i="9"/>
  <c r="R320" i="9"/>
  <c r="P320" i="9"/>
  <c r="BI318" i="9"/>
  <c r="BH318" i="9"/>
  <c r="BG318" i="9"/>
  <c r="BF318" i="9"/>
  <c r="T318" i="9"/>
  <c r="R318" i="9"/>
  <c r="P318" i="9"/>
  <c r="BI316" i="9"/>
  <c r="BH316" i="9"/>
  <c r="BG316" i="9"/>
  <c r="BF316" i="9"/>
  <c r="T316" i="9"/>
  <c r="R316" i="9"/>
  <c r="P316" i="9"/>
  <c r="BI314" i="9"/>
  <c r="BH314" i="9"/>
  <c r="BG314" i="9"/>
  <c r="BF314" i="9"/>
  <c r="T314" i="9"/>
  <c r="R314" i="9"/>
  <c r="P314" i="9"/>
  <c r="BI309" i="9"/>
  <c r="BH309" i="9"/>
  <c r="BG309" i="9"/>
  <c r="BF309" i="9"/>
  <c r="T309" i="9"/>
  <c r="R309" i="9"/>
  <c r="P309" i="9"/>
  <c r="BI304" i="9"/>
  <c r="BH304" i="9"/>
  <c r="BG304" i="9"/>
  <c r="BF304" i="9"/>
  <c r="T304" i="9"/>
  <c r="R304" i="9"/>
  <c r="P304" i="9"/>
  <c r="BI299" i="9"/>
  <c r="BH299" i="9"/>
  <c r="BG299" i="9"/>
  <c r="BF299" i="9"/>
  <c r="T299" i="9"/>
  <c r="R299" i="9"/>
  <c r="P299" i="9"/>
  <c r="BI296" i="9"/>
  <c r="BH296" i="9"/>
  <c r="BG296" i="9"/>
  <c r="BF296" i="9"/>
  <c r="T296" i="9"/>
  <c r="R296" i="9"/>
  <c r="P296" i="9"/>
  <c r="BI292" i="9"/>
  <c r="BH292" i="9"/>
  <c r="BG292" i="9"/>
  <c r="BF292" i="9"/>
  <c r="T292" i="9"/>
  <c r="R292" i="9"/>
  <c r="P292" i="9"/>
  <c r="BI289" i="9"/>
  <c r="BH289" i="9"/>
  <c r="BG289" i="9"/>
  <c r="BF289" i="9"/>
  <c r="T289" i="9"/>
  <c r="R289" i="9"/>
  <c r="P289" i="9"/>
  <c r="BI286" i="9"/>
  <c r="BH286" i="9"/>
  <c r="BG286" i="9"/>
  <c r="BF286" i="9"/>
  <c r="T286" i="9"/>
  <c r="R286" i="9"/>
  <c r="P286" i="9"/>
  <c r="BI285" i="9"/>
  <c r="BH285" i="9"/>
  <c r="BG285" i="9"/>
  <c r="BF285" i="9"/>
  <c r="T285" i="9"/>
  <c r="R285" i="9"/>
  <c r="P285" i="9"/>
  <c r="BI277" i="9"/>
  <c r="BH277" i="9"/>
  <c r="BG277" i="9"/>
  <c r="BF277" i="9"/>
  <c r="T277" i="9"/>
  <c r="R277" i="9"/>
  <c r="P277" i="9"/>
  <c r="BI270" i="9"/>
  <c r="BH270" i="9"/>
  <c r="BG270" i="9"/>
  <c r="BF270" i="9"/>
  <c r="T270" i="9"/>
  <c r="R270" i="9"/>
  <c r="P270" i="9"/>
  <c r="BI265" i="9"/>
  <c r="BH265" i="9"/>
  <c r="BG265" i="9"/>
  <c r="BF265" i="9"/>
  <c r="T265" i="9"/>
  <c r="R265" i="9"/>
  <c r="P265" i="9"/>
  <c r="BI262" i="9"/>
  <c r="BH262" i="9"/>
  <c r="BG262" i="9"/>
  <c r="BF262" i="9"/>
  <c r="T262" i="9"/>
  <c r="R262" i="9"/>
  <c r="P262" i="9"/>
  <c r="BI261" i="9"/>
  <c r="BH261" i="9"/>
  <c r="BG261" i="9"/>
  <c r="BF261" i="9"/>
  <c r="T261" i="9"/>
  <c r="R261" i="9"/>
  <c r="P261" i="9"/>
  <c r="BI245" i="9"/>
  <c r="BH245" i="9"/>
  <c r="BG245" i="9"/>
  <c r="BF245" i="9"/>
  <c r="T245" i="9"/>
  <c r="R245" i="9"/>
  <c r="P245" i="9"/>
  <c r="BI229" i="9"/>
  <c r="BH229" i="9"/>
  <c r="BG229" i="9"/>
  <c r="BF229" i="9"/>
  <c r="T229" i="9"/>
  <c r="R229" i="9"/>
  <c r="P229" i="9"/>
  <c r="BI223" i="9"/>
  <c r="BH223" i="9"/>
  <c r="BG223" i="9"/>
  <c r="BF223" i="9"/>
  <c r="T223" i="9"/>
  <c r="R223" i="9"/>
  <c r="P223" i="9"/>
  <c r="BI219" i="9"/>
  <c r="BH219" i="9"/>
  <c r="BG219" i="9"/>
  <c r="BF219" i="9"/>
  <c r="T219" i="9"/>
  <c r="R219" i="9"/>
  <c r="P219" i="9"/>
  <c r="BI215" i="9"/>
  <c r="BH215" i="9"/>
  <c r="BG215" i="9"/>
  <c r="BF215" i="9"/>
  <c r="T215" i="9"/>
  <c r="R215" i="9"/>
  <c r="P215" i="9"/>
  <c r="BI211" i="9"/>
  <c r="BH211" i="9"/>
  <c r="BG211" i="9"/>
  <c r="BF211" i="9"/>
  <c r="T211" i="9"/>
  <c r="R211" i="9"/>
  <c r="P211" i="9"/>
  <c r="BI209" i="9"/>
  <c r="BH209" i="9"/>
  <c r="BG209" i="9"/>
  <c r="BF209" i="9"/>
  <c r="T209" i="9"/>
  <c r="R209" i="9"/>
  <c r="P209" i="9"/>
  <c r="BI205" i="9"/>
  <c r="BH205" i="9"/>
  <c r="BG205" i="9"/>
  <c r="BF205" i="9"/>
  <c r="T205" i="9"/>
  <c r="R205" i="9"/>
  <c r="P205" i="9"/>
  <c r="BI203" i="9"/>
  <c r="BH203" i="9"/>
  <c r="BG203" i="9"/>
  <c r="BF203" i="9"/>
  <c r="T203" i="9"/>
  <c r="R203" i="9"/>
  <c r="P203" i="9"/>
  <c r="BI195" i="9"/>
  <c r="BH195" i="9"/>
  <c r="BG195" i="9"/>
  <c r="BF195" i="9"/>
  <c r="T195" i="9"/>
  <c r="R195" i="9"/>
  <c r="P195" i="9"/>
  <c r="BI193" i="9"/>
  <c r="BH193" i="9"/>
  <c r="BG193" i="9"/>
  <c r="BF193" i="9"/>
  <c r="T193" i="9"/>
  <c r="R193" i="9"/>
  <c r="P193" i="9"/>
  <c r="BI188" i="9"/>
  <c r="BH188" i="9"/>
  <c r="BG188" i="9"/>
  <c r="BF188" i="9"/>
  <c r="T188" i="9"/>
  <c r="R188" i="9"/>
  <c r="P188" i="9"/>
  <c r="BI187" i="9"/>
  <c r="BH187" i="9"/>
  <c r="BG187" i="9"/>
  <c r="BF187" i="9"/>
  <c r="T187" i="9"/>
  <c r="R187" i="9"/>
  <c r="P187" i="9"/>
  <c r="BI185" i="9"/>
  <c r="BH185" i="9"/>
  <c r="BG185" i="9"/>
  <c r="BF185" i="9"/>
  <c r="T185" i="9"/>
  <c r="R185" i="9"/>
  <c r="P185" i="9"/>
  <c r="BI181" i="9"/>
  <c r="BH181" i="9"/>
  <c r="BG181" i="9"/>
  <c r="BF181" i="9"/>
  <c r="T181" i="9"/>
  <c r="R181" i="9"/>
  <c r="P181" i="9"/>
  <c r="BI177" i="9"/>
  <c r="BH177" i="9"/>
  <c r="BG177" i="9"/>
  <c r="BF177" i="9"/>
  <c r="T177" i="9"/>
  <c r="R177" i="9"/>
  <c r="P177" i="9"/>
  <c r="BI175" i="9"/>
  <c r="BH175" i="9"/>
  <c r="BG175" i="9"/>
  <c r="BF175" i="9"/>
  <c r="T175" i="9"/>
  <c r="R175" i="9"/>
  <c r="P175" i="9"/>
  <c r="BI169" i="9"/>
  <c r="BH169" i="9"/>
  <c r="BG169" i="9"/>
  <c r="BF169" i="9"/>
  <c r="T169" i="9"/>
  <c r="R169" i="9"/>
  <c r="P169" i="9"/>
  <c r="BI168" i="9"/>
  <c r="BH168" i="9"/>
  <c r="BG168" i="9"/>
  <c r="BF168" i="9"/>
  <c r="T168" i="9"/>
  <c r="R168" i="9"/>
  <c r="P168" i="9"/>
  <c r="BI166" i="9"/>
  <c r="BH166" i="9"/>
  <c r="BG166" i="9"/>
  <c r="BF166" i="9"/>
  <c r="T166" i="9"/>
  <c r="R166" i="9"/>
  <c r="P166" i="9"/>
  <c r="BI162" i="9"/>
  <c r="BH162" i="9"/>
  <c r="BG162" i="9"/>
  <c r="BF162" i="9"/>
  <c r="T162" i="9"/>
  <c r="R162" i="9"/>
  <c r="P162" i="9"/>
  <c r="BI160" i="9"/>
  <c r="BH160" i="9"/>
  <c r="BG160" i="9"/>
  <c r="BF160" i="9"/>
  <c r="T160" i="9"/>
  <c r="R160" i="9"/>
  <c r="P160" i="9"/>
  <c r="BI154" i="9"/>
  <c r="BH154" i="9"/>
  <c r="BG154" i="9"/>
  <c r="BF154" i="9"/>
  <c r="T154" i="9"/>
  <c r="R154" i="9"/>
  <c r="P154" i="9"/>
  <c r="BI152" i="9"/>
  <c r="BH152" i="9"/>
  <c r="BG152" i="9"/>
  <c r="BF152" i="9"/>
  <c r="T152" i="9"/>
  <c r="R152" i="9"/>
  <c r="P152" i="9"/>
  <c r="BI148" i="9"/>
  <c r="BH148" i="9"/>
  <c r="BG148" i="9"/>
  <c r="BF148" i="9"/>
  <c r="T148" i="9"/>
  <c r="R148" i="9"/>
  <c r="P148" i="9"/>
  <c r="BI146" i="9"/>
  <c r="BH146" i="9"/>
  <c r="BG146" i="9"/>
  <c r="BF146" i="9"/>
  <c r="T146" i="9"/>
  <c r="R146" i="9"/>
  <c r="P146" i="9"/>
  <c r="BI140" i="9"/>
  <c r="BH140" i="9"/>
  <c r="BG140" i="9"/>
  <c r="BF140" i="9"/>
  <c r="T140" i="9"/>
  <c r="R140" i="9"/>
  <c r="P140" i="9"/>
  <c r="BI138" i="9"/>
  <c r="BH138" i="9"/>
  <c r="BG138" i="9"/>
  <c r="BF138" i="9"/>
  <c r="T138" i="9"/>
  <c r="R138" i="9"/>
  <c r="P138" i="9"/>
  <c r="BI133" i="9"/>
  <c r="BH133" i="9"/>
  <c r="BG133" i="9"/>
  <c r="BF133" i="9"/>
  <c r="T133" i="9"/>
  <c r="R133" i="9"/>
  <c r="P133" i="9"/>
  <c r="BI128" i="9"/>
  <c r="BH128" i="9"/>
  <c r="BG128" i="9"/>
  <c r="BF128" i="9"/>
  <c r="T128" i="9"/>
  <c r="R128" i="9"/>
  <c r="P128" i="9"/>
  <c r="J122" i="9"/>
  <c r="J121" i="9"/>
  <c r="F121" i="9"/>
  <c r="F119" i="9"/>
  <c r="E117" i="9"/>
  <c r="J92" i="9"/>
  <c r="J91" i="9"/>
  <c r="F91" i="9"/>
  <c r="F89" i="9"/>
  <c r="E87" i="9"/>
  <c r="J18" i="9"/>
  <c r="E18" i="9"/>
  <c r="F92" i="9"/>
  <c r="J17" i="9"/>
  <c r="J12" i="9"/>
  <c r="J119" i="9" s="1"/>
  <c r="E7" i="9"/>
  <c r="E115" i="9"/>
  <c r="J37" i="8"/>
  <c r="J36" i="8"/>
  <c r="AY101" i="1"/>
  <c r="J35" i="8"/>
  <c r="AX101" i="1"/>
  <c r="BI439" i="8"/>
  <c r="BH439" i="8"/>
  <c r="BG439" i="8"/>
  <c r="BF439" i="8"/>
  <c r="T439" i="8"/>
  <c r="R439" i="8"/>
  <c r="P439" i="8"/>
  <c r="BI434" i="8"/>
  <c r="BH434" i="8"/>
  <c r="BG434" i="8"/>
  <c r="BF434" i="8"/>
  <c r="T434" i="8"/>
  <c r="R434" i="8"/>
  <c r="P434" i="8"/>
  <c r="BI431" i="8"/>
  <c r="BH431" i="8"/>
  <c r="BG431" i="8"/>
  <c r="BF431" i="8"/>
  <c r="T431" i="8"/>
  <c r="T430" i="8"/>
  <c r="R431" i="8"/>
  <c r="R430" i="8"/>
  <c r="P431" i="8"/>
  <c r="P430" i="8"/>
  <c r="BI423" i="8"/>
  <c r="BH423" i="8"/>
  <c r="BG423" i="8"/>
  <c r="BF423" i="8"/>
  <c r="T423" i="8"/>
  <c r="R423" i="8"/>
  <c r="P423" i="8"/>
  <c r="BI420" i="8"/>
  <c r="BH420" i="8"/>
  <c r="BG420" i="8"/>
  <c r="BF420" i="8"/>
  <c r="T420" i="8"/>
  <c r="R420" i="8"/>
  <c r="P420" i="8"/>
  <c r="BI416" i="8"/>
  <c r="BH416" i="8"/>
  <c r="BG416" i="8"/>
  <c r="BF416" i="8"/>
  <c r="T416" i="8"/>
  <c r="R416" i="8"/>
  <c r="P416" i="8"/>
  <c r="BI414" i="8"/>
  <c r="BH414" i="8"/>
  <c r="BG414" i="8"/>
  <c r="BF414" i="8"/>
  <c r="T414" i="8"/>
  <c r="R414" i="8"/>
  <c r="P414" i="8"/>
  <c r="BI404" i="8"/>
  <c r="BH404" i="8"/>
  <c r="BG404" i="8"/>
  <c r="BF404" i="8"/>
  <c r="T404" i="8"/>
  <c r="R404" i="8"/>
  <c r="P404" i="8"/>
  <c r="BI400" i="8"/>
  <c r="BH400" i="8"/>
  <c r="BG400" i="8"/>
  <c r="BF400" i="8"/>
  <c r="T400" i="8"/>
  <c r="R400" i="8"/>
  <c r="P400" i="8"/>
  <c r="BI393" i="8"/>
  <c r="BH393" i="8"/>
  <c r="BG393" i="8"/>
  <c r="BF393" i="8"/>
  <c r="T393" i="8"/>
  <c r="R393" i="8"/>
  <c r="P393" i="8"/>
  <c r="BI390" i="8"/>
  <c r="BH390" i="8"/>
  <c r="BG390" i="8"/>
  <c r="BF390" i="8"/>
  <c r="T390" i="8"/>
  <c r="R390" i="8"/>
  <c r="P390" i="8"/>
  <c r="BI387" i="8"/>
  <c r="BH387" i="8"/>
  <c r="BG387" i="8"/>
  <c r="BF387" i="8"/>
  <c r="T387" i="8"/>
  <c r="R387" i="8"/>
  <c r="P387" i="8"/>
  <c r="BI386" i="8"/>
  <c r="BH386" i="8"/>
  <c r="BG386" i="8"/>
  <c r="BF386" i="8"/>
  <c r="T386" i="8"/>
  <c r="R386" i="8"/>
  <c r="P386" i="8"/>
  <c r="BI383" i="8"/>
  <c r="BH383" i="8"/>
  <c r="BG383" i="8"/>
  <c r="BF383" i="8"/>
  <c r="T383" i="8"/>
  <c r="R383" i="8"/>
  <c r="P383" i="8"/>
  <c r="BI380" i="8"/>
  <c r="BH380" i="8"/>
  <c r="BG380" i="8"/>
  <c r="BF380" i="8"/>
  <c r="T380" i="8"/>
  <c r="R380" i="8"/>
  <c r="P380" i="8"/>
  <c r="BI379" i="8"/>
  <c r="BH379" i="8"/>
  <c r="BG379" i="8"/>
  <c r="BF379" i="8"/>
  <c r="T379" i="8"/>
  <c r="R379" i="8"/>
  <c r="P379" i="8"/>
  <c r="BI378" i="8"/>
  <c r="BH378" i="8"/>
  <c r="BG378" i="8"/>
  <c r="BF378" i="8"/>
  <c r="T378" i="8"/>
  <c r="R378" i="8"/>
  <c r="P378" i="8"/>
  <c r="BI375" i="8"/>
  <c r="BH375" i="8"/>
  <c r="BG375" i="8"/>
  <c r="BF375" i="8"/>
  <c r="T375" i="8"/>
  <c r="R375" i="8"/>
  <c r="P375" i="8"/>
  <c r="BI372" i="8"/>
  <c r="BH372" i="8"/>
  <c r="BG372" i="8"/>
  <c r="BF372" i="8"/>
  <c r="T372" i="8"/>
  <c r="R372" i="8"/>
  <c r="P372" i="8"/>
  <c r="BI371" i="8"/>
  <c r="BH371" i="8"/>
  <c r="BG371" i="8"/>
  <c r="BF371" i="8"/>
  <c r="T371" i="8"/>
  <c r="R371" i="8"/>
  <c r="P371" i="8"/>
  <c r="BI368" i="8"/>
  <c r="BH368" i="8"/>
  <c r="BG368" i="8"/>
  <c r="BF368" i="8"/>
  <c r="T368" i="8"/>
  <c r="R368" i="8"/>
  <c r="P368" i="8"/>
  <c r="BI367" i="8"/>
  <c r="BH367" i="8"/>
  <c r="BG367" i="8"/>
  <c r="BF367" i="8"/>
  <c r="T367" i="8"/>
  <c r="R367" i="8"/>
  <c r="P367" i="8"/>
  <c r="BI364" i="8"/>
  <c r="BH364" i="8"/>
  <c r="BG364" i="8"/>
  <c r="BF364" i="8"/>
  <c r="T364" i="8"/>
  <c r="R364" i="8"/>
  <c r="P364" i="8"/>
  <c r="BI363" i="8"/>
  <c r="BH363" i="8"/>
  <c r="BG363" i="8"/>
  <c r="BF363" i="8"/>
  <c r="T363" i="8"/>
  <c r="R363" i="8"/>
  <c r="P363" i="8"/>
  <c r="BI360" i="8"/>
  <c r="BH360" i="8"/>
  <c r="BG360" i="8"/>
  <c r="BF360" i="8"/>
  <c r="T360" i="8"/>
  <c r="R360" i="8"/>
  <c r="P360" i="8"/>
  <c r="BI357" i="8"/>
  <c r="BH357" i="8"/>
  <c r="BG357" i="8"/>
  <c r="BF357" i="8"/>
  <c r="T357" i="8"/>
  <c r="R357" i="8"/>
  <c r="P357" i="8"/>
  <c r="BI354" i="8"/>
  <c r="BH354" i="8"/>
  <c r="BG354" i="8"/>
  <c r="BF354" i="8"/>
  <c r="T354" i="8"/>
  <c r="R354" i="8"/>
  <c r="P354" i="8"/>
  <c r="BI353" i="8"/>
  <c r="BH353" i="8"/>
  <c r="BG353" i="8"/>
  <c r="BF353" i="8"/>
  <c r="T353" i="8"/>
  <c r="R353" i="8"/>
  <c r="P353" i="8"/>
  <c r="BI350" i="8"/>
  <c r="BH350" i="8"/>
  <c r="BG350" i="8"/>
  <c r="BF350" i="8"/>
  <c r="T350" i="8"/>
  <c r="R350" i="8"/>
  <c r="P350" i="8"/>
  <c r="BI349" i="8"/>
  <c r="BH349" i="8"/>
  <c r="BG349" i="8"/>
  <c r="BF349" i="8"/>
  <c r="T349" i="8"/>
  <c r="R349" i="8"/>
  <c r="P349" i="8"/>
  <c r="BI346" i="8"/>
  <c r="BH346" i="8"/>
  <c r="BG346" i="8"/>
  <c r="BF346" i="8"/>
  <c r="T346" i="8"/>
  <c r="R346" i="8"/>
  <c r="P346" i="8"/>
  <c r="BI343" i="8"/>
  <c r="BH343" i="8"/>
  <c r="BG343" i="8"/>
  <c r="BF343" i="8"/>
  <c r="T343" i="8"/>
  <c r="R343" i="8"/>
  <c r="P343" i="8"/>
  <c r="BI342" i="8"/>
  <c r="BH342" i="8"/>
  <c r="BG342" i="8"/>
  <c r="BF342" i="8"/>
  <c r="T342" i="8"/>
  <c r="R342" i="8"/>
  <c r="P342" i="8"/>
  <c r="BI338" i="8"/>
  <c r="BH338" i="8"/>
  <c r="BG338" i="8"/>
  <c r="BF338" i="8"/>
  <c r="T338" i="8"/>
  <c r="R338" i="8"/>
  <c r="P338" i="8"/>
  <c r="BI335" i="8"/>
  <c r="BH335" i="8"/>
  <c r="BG335" i="8"/>
  <c r="BF335" i="8"/>
  <c r="T335" i="8"/>
  <c r="R335" i="8"/>
  <c r="P335" i="8"/>
  <c r="BI331" i="8"/>
  <c r="BH331" i="8"/>
  <c r="BG331" i="8"/>
  <c r="BF331" i="8"/>
  <c r="T331" i="8"/>
  <c r="R331" i="8"/>
  <c r="P331" i="8"/>
  <c r="BI330" i="8"/>
  <c r="BH330" i="8"/>
  <c r="BG330" i="8"/>
  <c r="BF330" i="8"/>
  <c r="T330" i="8"/>
  <c r="R330" i="8"/>
  <c r="P330" i="8"/>
  <c r="BI329" i="8"/>
  <c r="BH329" i="8"/>
  <c r="BG329" i="8"/>
  <c r="BF329" i="8"/>
  <c r="T329" i="8"/>
  <c r="R329" i="8"/>
  <c r="P329" i="8"/>
  <c r="BI327" i="8"/>
  <c r="BH327" i="8"/>
  <c r="BG327" i="8"/>
  <c r="BF327" i="8"/>
  <c r="T327" i="8"/>
  <c r="R327" i="8"/>
  <c r="P327" i="8"/>
  <c r="BI326" i="8"/>
  <c r="BH326" i="8"/>
  <c r="BG326" i="8"/>
  <c r="BF326" i="8"/>
  <c r="T326" i="8"/>
  <c r="R326" i="8"/>
  <c r="P326" i="8"/>
  <c r="BI322" i="8"/>
  <c r="BH322" i="8"/>
  <c r="BG322" i="8"/>
  <c r="BF322" i="8"/>
  <c r="T322" i="8"/>
  <c r="R322" i="8"/>
  <c r="P322" i="8"/>
  <c r="BI315" i="8"/>
  <c r="BH315" i="8"/>
  <c r="BG315" i="8"/>
  <c r="BF315" i="8"/>
  <c r="T315" i="8"/>
  <c r="R315" i="8"/>
  <c r="P315" i="8"/>
  <c r="BI311" i="8"/>
  <c r="BH311" i="8"/>
  <c r="BG311" i="8"/>
  <c r="BF311" i="8"/>
  <c r="T311" i="8"/>
  <c r="R311" i="8"/>
  <c r="P311" i="8"/>
  <c r="BI307" i="8"/>
  <c r="BH307" i="8"/>
  <c r="BG307" i="8"/>
  <c r="BF307" i="8"/>
  <c r="T307" i="8"/>
  <c r="R307" i="8"/>
  <c r="P307" i="8"/>
  <c r="BI304" i="8"/>
  <c r="BH304" i="8"/>
  <c r="BG304" i="8"/>
  <c r="BF304" i="8"/>
  <c r="T304" i="8"/>
  <c r="R304" i="8"/>
  <c r="P304" i="8"/>
  <c r="BI301" i="8"/>
  <c r="BH301" i="8"/>
  <c r="BG301" i="8"/>
  <c r="BF301" i="8"/>
  <c r="T301" i="8"/>
  <c r="R301" i="8"/>
  <c r="P301" i="8"/>
  <c r="BI300" i="8"/>
  <c r="BH300" i="8"/>
  <c r="BG300" i="8"/>
  <c r="BF300" i="8"/>
  <c r="T300" i="8"/>
  <c r="R300" i="8"/>
  <c r="P300" i="8"/>
  <c r="BI297" i="8"/>
  <c r="BH297" i="8"/>
  <c r="BG297" i="8"/>
  <c r="BF297" i="8"/>
  <c r="T297" i="8"/>
  <c r="R297" i="8"/>
  <c r="P297" i="8"/>
  <c r="BI294" i="8"/>
  <c r="BH294" i="8"/>
  <c r="BG294" i="8"/>
  <c r="BF294" i="8"/>
  <c r="T294" i="8"/>
  <c r="R294" i="8"/>
  <c r="P294" i="8"/>
  <c r="BI291" i="8"/>
  <c r="BH291" i="8"/>
  <c r="BG291" i="8"/>
  <c r="BF291" i="8"/>
  <c r="T291" i="8"/>
  <c r="R291" i="8"/>
  <c r="P291" i="8"/>
  <c r="BI290" i="8"/>
  <c r="BH290" i="8"/>
  <c r="BG290" i="8"/>
  <c r="BF290" i="8"/>
  <c r="T290" i="8"/>
  <c r="R290" i="8"/>
  <c r="P290" i="8"/>
  <c r="BI280" i="8"/>
  <c r="BH280" i="8"/>
  <c r="BG280" i="8"/>
  <c r="BF280" i="8"/>
  <c r="T280" i="8"/>
  <c r="R280" i="8"/>
  <c r="P280" i="8"/>
  <c r="BI275" i="8"/>
  <c r="BH275" i="8"/>
  <c r="BG275" i="8"/>
  <c r="BF275" i="8"/>
  <c r="T275" i="8"/>
  <c r="T274" i="8" s="1"/>
  <c r="R275" i="8"/>
  <c r="R274" i="8" s="1"/>
  <c r="P275" i="8"/>
  <c r="P274" i="8" s="1"/>
  <c r="BI272" i="8"/>
  <c r="BH272" i="8"/>
  <c r="BG272" i="8"/>
  <c r="BF272" i="8"/>
  <c r="T272" i="8"/>
  <c r="R272" i="8"/>
  <c r="P272" i="8"/>
  <c r="BI266" i="8"/>
  <c r="BH266" i="8"/>
  <c r="BG266" i="8"/>
  <c r="BF266" i="8"/>
  <c r="T266" i="8"/>
  <c r="R266" i="8"/>
  <c r="P266" i="8"/>
  <c r="BI262" i="8"/>
  <c r="BH262" i="8"/>
  <c r="BG262" i="8"/>
  <c r="BF262" i="8"/>
  <c r="T262" i="8"/>
  <c r="R262" i="8"/>
  <c r="P262" i="8"/>
  <c r="BI230" i="8"/>
  <c r="BH230" i="8"/>
  <c r="BG230" i="8"/>
  <c r="BF230" i="8"/>
  <c r="T230" i="8"/>
  <c r="R230" i="8"/>
  <c r="P230" i="8"/>
  <c r="BI226" i="8"/>
  <c r="BH226" i="8"/>
  <c r="BG226" i="8"/>
  <c r="BF226" i="8"/>
  <c r="T226" i="8"/>
  <c r="R226" i="8"/>
  <c r="P226" i="8"/>
  <c r="BI224" i="8"/>
  <c r="BH224" i="8"/>
  <c r="BG224" i="8"/>
  <c r="BF224" i="8"/>
  <c r="T224" i="8"/>
  <c r="R224" i="8"/>
  <c r="P224" i="8"/>
  <c r="BI223" i="8"/>
  <c r="BH223" i="8"/>
  <c r="BG223" i="8"/>
  <c r="BF223" i="8"/>
  <c r="T223" i="8"/>
  <c r="R223" i="8"/>
  <c r="P223" i="8"/>
  <c r="BI222" i="8"/>
  <c r="BH222" i="8"/>
  <c r="BG222" i="8"/>
  <c r="BF222" i="8"/>
  <c r="T222" i="8"/>
  <c r="R222" i="8"/>
  <c r="P222" i="8"/>
  <c r="BI220" i="8"/>
  <c r="BH220" i="8"/>
  <c r="BG220" i="8"/>
  <c r="BF220" i="8"/>
  <c r="T220" i="8"/>
  <c r="R220" i="8"/>
  <c r="P220" i="8"/>
  <c r="BI218" i="8"/>
  <c r="BH218" i="8"/>
  <c r="BG218" i="8"/>
  <c r="BF218" i="8"/>
  <c r="T218" i="8"/>
  <c r="R218" i="8"/>
  <c r="P218" i="8"/>
  <c r="BI216" i="8"/>
  <c r="BH216" i="8"/>
  <c r="BG216" i="8"/>
  <c r="BF216" i="8"/>
  <c r="T216" i="8"/>
  <c r="R216" i="8"/>
  <c r="P216" i="8"/>
  <c r="BI212" i="8"/>
  <c r="BH212" i="8"/>
  <c r="BG212" i="8"/>
  <c r="BF212" i="8"/>
  <c r="T212" i="8"/>
  <c r="R212" i="8"/>
  <c r="P212" i="8"/>
  <c r="BI210" i="8"/>
  <c r="BH210" i="8"/>
  <c r="BG210" i="8"/>
  <c r="BF210" i="8"/>
  <c r="T210" i="8"/>
  <c r="R210" i="8"/>
  <c r="P210"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0" i="8"/>
  <c r="BH200" i="8"/>
  <c r="BG200" i="8"/>
  <c r="BF200" i="8"/>
  <c r="T200" i="8"/>
  <c r="R200" i="8"/>
  <c r="P200" i="8"/>
  <c r="BI192" i="8"/>
  <c r="BH192" i="8"/>
  <c r="BG192" i="8"/>
  <c r="BF192" i="8"/>
  <c r="T192" i="8"/>
  <c r="R192" i="8"/>
  <c r="P192" i="8"/>
  <c r="BI180" i="8"/>
  <c r="BH180" i="8"/>
  <c r="BG180" i="8"/>
  <c r="BF180" i="8"/>
  <c r="T180" i="8"/>
  <c r="R180" i="8"/>
  <c r="P180" i="8"/>
  <c r="BI175" i="8"/>
  <c r="BH175" i="8"/>
  <c r="BG175" i="8"/>
  <c r="BF175" i="8"/>
  <c r="T175" i="8"/>
  <c r="R175" i="8"/>
  <c r="P175" i="8"/>
  <c r="BI161" i="8"/>
  <c r="BH161" i="8"/>
  <c r="BG161" i="8"/>
  <c r="BF161" i="8"/>
  <c r="T161" i="8"/>
  <c r="R161" i="8"/>
  <c r="P161" i="8"/>
  <c r="BI149" i="8"/>
  <c r="BH149" i="8"/>
  <c r="BG149" i="8"/>
  <c r="BF149" i="8"/>
  <c r="T149" i="8"/>
  <c r="R149" i="8"/>
  <c r="P149" i="8"/>
  <c r="BI139" i="8"/>
  <c r="BH139" i="8"/>
  <c r="BG139" i="8"/>
  <c r="BF139" i="8"/>
  <c r="T139" i="8"/>
  <c r="R139" i="8"/>
  <c r="P139" i="8"/>
  <c r="BI128" i="8"/>
  <c r="BH128" i="8"/>
  <c r="BG128" i="8"/>
  <c r="BF128" i="8"/>
  <c r="T128" i="8"/>
  <c r="R128" i="8"/>
  <c r="P128" i="8"/>
  <c r="J122" i="8"/>
  <c r="J121" i="8"/>
  <c r="F121" i="8"/>
  <c r="F119" i="8"/>
  <c r="E117" i="8"/>
  <c r="J92" i="8"/>
  <c r="J91" i="8"/>
  <c r="F91" i="8"/>
  <c r="F89" i="8"/>
  <c r="E87" i="8"/>
  <c r="J18" i="8"/>
  <c r="E18" i="8"/>
  <c r="F122" i="8" s="1"/>
  <c r="J17" i="8"/>
  <c r="J12" i="8"/>
  <c r="J89" i="8"/>
  <c r="E7" i="8"/>
  <c r="E115" i="8" s="1"/>
  <c r="P229" i="7"/>
  <c r="J37" i="7"/>
  <c r="J36" i="7"/>
  <c r="AY100" i="1" s="1"/>
  <c r="J35" i="7"/>
  <c r="AX100" i="1" s="1"/>
  <c r="BI301" i="7"/>
  <c r="BH301" i="7"/>
  <c r="BG301" i="7"/>
  <c r="BF301" i="7"/>
  <c r="T301" i="7"/>
  <c r="T300" i="7" s="1"/>
  <c r="R301" i="7"/>
  <c r="R300" i="7" s="1"/>
  <c r="P301" i="7"/>
  <c r="P300" i="7" s="1"/>
  <c r="BI299" i="7"/>
  <c r="BH299" i="7"/>
  <c r="BG299" i="7"/>
  <c r="BF299" i="7"/>
  <c r="T299" i="7"/>
  <c r="R299" i="7"/>
  <c r="P299" i="7"/>
  <c r="BI292" i="7"/>
  <c r="BH292" i="7"/>
  <c r="BG292" i="7"/>
  <c r="BF292" i="7"/>
  <c r="T292" i="7"/>
  <c r="R292" i="7"/>
  <c r="P292" i="7"/>
  <c r="BI287" i="7"/>
  <c r="BH287" i="7"/>
  <c r="BG287" i="7"/>
  <c r="BF287" i="7"/>
  <c r="T287" i="7"/>
  <c r="R287" i="7"/>
  <c r="P287" i="7"/>
  <c r="BI282" i="7"/>
  <c r="BH282" i="7"/>
  <c r="BG282" i="7"/>
  <c r="BF282" i="7"/>
  <c r="T282" i="7"/>
  <c r="R282" i="7"/>
  <c r="P282" i="7"/>
  <c r="BI281" i="7"/>
  <c r="BH281" i="7"/>
  <c r="BG281" i="7"/>
  <c r="BF281" i="7"/>
  <c r="T281" i="7"/>
  <c r="R281" i="7"/>
  <c r="P281" i="7"/>
  <c r="BI278" i="7"/>
  <c r="BH278" i="7"/>
  <c r="BG278" i="7"/>
  <c r="BF278" i="7"/>
  <c r="T278" i="7"/>
  <c r="R278" i="7"/>
  <c r="P278" i="7"/>
  <c r="BI275" i="7"/>
  <c r="BH275" i="7"/>
  <c r="BG275" i="7"/>
  <c r="BF275" i="7"/>
  <c r="T275" i="7"/>
  <c r="R275" i="7"/>
  <c r="P275" i="7"/>
  <c r="BI274" i="7"/>
  <c r="BH274" i="7"/>
  <c r="BG274" i="7"/>
  <c r="BF274" i="7"/>
  <c r="T274" i="7"/>
  <c r="R274" i="7"/>
  <c r="P274" i="7"/>
  <c r="BI271" i="7"/>
  <c r="BH271" i="7"/>
  <c r="BG271" i="7"/>
  <c r="BF271" i="7"/>
  <c r="T271" i="7"/>
  <c r="R271" i="7"/>
  <c r="P271" i="7"/>
  <c r="BI270" i="7"/>
  <c r="BH270" i="7"/>
  <c r="BG270" i="7"/>
  <c r="BF270" i="7"/>
  <c r="T270" i="7"/>
  <c r="R270" i="7"/>
  <c r="P270" i="7"/>
  <c r="BI267" i="7"/>
  <c r="BH267" i="7"/>
  <c r="BG267" i="7"/>
  <c r="BF267" i="7"/>
  <c r="T267" i="7"/>
  <c r="R267" i="7"/>
  <c r="P267" i="7"/>
  <c r="BI266" i="7"/>
  <c r="BH266" i="7"/>
  <c r="BG266" i="7"/>
  <c r="BF266" i="7"/>
  <c r="T266" i="7"/>
  <c r="R266" i="7"/>
  <c r="P266" i="7"/>
  <c r="BI265" i="7"/>
  <c r="BH265" i="7"/>
  <c r="BG265" i="7"/>
  <c r="BF265" i="7"/>
  <c r="T265" i="7"/>
  <c r="R265" i="7"/>
  <c r="P265" i="7"/>
  <c r="BI261" i="7"/>
  <c r="BH261" i="7"/>
  <c r="BG261" i="7"/>
  <c r="BF261" i="7"/>
  <c r="T261" i="7"/>
  <c r="R261" i="7"/>
  <c r="P261" i="7"/>
  <c r="BI256" i="7"/>
  <c r="BH256" i="7"/>
  <c r="BG256" i="7"/>
  <c r="BF256" i="7"/>
  <c r="T256" i="7"/>
  <c r="T255" i="7"/>
  <c r="R256" i="7"/>
  <c r="R255" i="7" s="1"/>
  <c r="P256" i="7"/>
  <c r="P255" i="7" s="1"/>
  <c r="BI230" i="7"/>
  <c r="BH230" i="7"/>
  <c r="BG230" i="7"/>
  <c r="BF230" i="7"/>
  <c r="T230" i="7"/>
  <c r="T229" i="7" s="1"/>
  <c r="R230" i="7"/>
  <c r="R229" i="7"/>
  <c r="P230" i="7"/>
  <c r="BI226" i="7"/>
  <c r="BH226" i="7"/>
  <c r="BG226" i="7"/>
  <c r="BF226" i="7"/>
  <c r="T226" i="7"/>
  <c r="R226" i="7"/>
  <c r="P226" i="7"/>
  <c r="BI222" i="7"/>
  <c r="BH222" i="7"/>
  <c r="BG222" i="7"/>
  <c r="BF222" i="7"/>
  <c r="T222" i="7"/>
  <c r="R222" i="7"/>
  <c r="P222" i="7"/>
  <c r="BI221" i="7"/>
  <c r="BH221" i="7"/>
  <c r="BG221" i="7"/>
  <c r="BF221" i="7"/>
  <c r="T221" i="7"/>
  <c r="R221" i="7"/>
  <c r="P221" i="7"/>
  <c r="BI219" i="7"/>
  <c r="BH219" i="7"/>
  <c r="BG219" i="7"/>
  <c r="BF219" i="7"/>
  <c r="T219" i="7"/>
  <c r="R219" i="7"/>
  <c r="P219" i="7"/>
  <c r="BI216" i="7"/>
  <c r="BH216" i="7"/>
  <c r="BG216" i="7"/>
  <c r="BF216" i="7"/>
  <c r="T216" i="7"/>
  <c r="R216" i="7"/>
  <c r="P216" i="7"/>
  <c r="BI213" i="7"/>
  <c r="BH213" i="7"/>
  <c r="BG213" i="7"/>
  <c r="BF213" i="7"/>
  <c r="T213" i="7"/>
  <c r="R213" i="7"/>
  <c r="P213" i="7"/>
  <c r="BI210" i="7"/>
  <c r="BH210" i="7"/>
  <c r="BG210" i="7"/>
  <c r="BF210" i="7"/>
  <c r="T210" i="7"/>
  <c r="R210" i="7"/>
  <c r="P210" i="7"/>
  <c r="BI208" i="7"/>
  <c r="BH208" i="7"/>
  <c r="BG208" i="7"/>
  <c r="BF208" i="7"/>
  <c r="T208" i="7"/>
  <c r="R208" i="7"/>
  <c r="P208" i="7"/>
  <c r="BI205" i="7"/>
  <c r="BH205" i="7"/>
  <c r="BG205" i="7"/>
  <c r="BF205" i="7"/>
  <c r="T205" i="7"/>
  <c r="R205" i="7"/>
  <c r="P205" i="7"/>
  <c r="BI201" i="7"/>
  <c r="BH201" i="7"/>
  <c r="BG201" i="7"/>
  <c r="BF201" i="7"/>
  <c r="T201" i="7"/>
  <c r="R201" i="7"/>
  <c r="P201" i="7"/>
  <c r="BI181" i="7"/>
  <c r="BH181" i="7"/>
  <c r="BG181" i="7"/>
  <c r="BF181" i="7"/>
  <c r="T181" i="7"/>
  <c r="R181" i="7"/>
  <c r="P181" i="7"/>
  <c r="BI179" i="7"/>
  <c r="BH179" i="7"/>
  <c r="BG179" i="7"/>
  <c r="BF179" i="7"/>
  <c r="T179" i="7"/>
  <c r="R179" i="7"/>
  <c r="P179" i="7"/>
  <c r="BI177" i="7"/>
  <c r="BH177" i="7"/>
  <c r="BG177" i="7"/>
  <c r="BF177" i="7"/>
  <c r="T177" i="7"/>
  <c r="R177" i="7"/>
  <c r="P177" i="7"/>
  <c r="BI176" i="7"/>
  <c r="BH176" i="7"/>
  <c r="BG176" i="7"/>
  <c r="BF176" i="7"/>
  <c r="T176" i="7"/>
  <c r="R176" i="7"/>
  <c r="P176" i="7"/>
  <c r="BI172" i="7"/>
  <c r="BH172" i="7"/>
  <c r="BG172" i="7"/>
  <c r="BF172" i="7"/>
  <c r="T172" i="7"/>
  <c r="R172" i="7"/>
  <c r="P172" i="7"/>
  <c r="BI170" i="7"/>
  <c r="BH170" i="7"/>
  <c r="BG170" i="7"/>
  <c r="BF170" i="7"/>
  <c r="T170" i="7"/>
  <c r="R170" i="7"/>
  <c r="P170" i="7"/>
  <c r="BI168" i="7"/>
  <c r="BH168" i="7"/>
  <c r="BG168" i="7"/>
  <c r="BF168" i="7"/>
  <c r="T168" i="7"/>
  <c r="R168" i="7"/>
  <c r="P168" i="7"/>
  <c r="BI166" i="7"/>
  <c r="BH166" i="7"/>
  <c r="BG166" i="7"/>
  <c r="BF166" i="7"/>
  <c r="T166" i="7"/>
  <c r="R166" i="7"/>
  <c r="P166" i="7"/>
  <c r="BI161" i="7"/>
  <c r="BH161" i="7"/>
  <c r="BG161" i="7"/>
  <c r="BF161" i="7"/>
  <c r="T161" i="7"/>
  <c r="R161" i="7"/>
  <c r="P161" i="7"/>
  <c r="BI159" i="7"/>
  <c r="BH159" i="7"/>
  <c r="BG159" i="7"/>
  <c r="BF159" i="7"/>
  <c r="T159" i="7"/>
  <c r="R159" i="7"/>
  <c r="P159" i="7"/>
  <c r="BI155" i="7"/>
  <c r="BH155" i="7"/>
  <c r="BG155" i="7"/>
  <c r="BF155" i="7"/>
  <c r="T155" i="7"/>
  <c r="R155" i="7"/>
  <c r="P155" i="7"/>
  <c r="BI154" i="7"/>
  <c r="BH154" i="7"/>
  <c r="BG154" i="7"/>
  <c r="BF154" i="7"/>
  <c r="T154" i="7"/>
  <c r="R154" i="7"/>
  <c r="P154" i="7"/>
  <c r="BI153" i="7"/>
  <c r="BH153" i="7"/>
  <c r="BG153" i="7"/>
  <c r="BF153" i="7"/>
  <c r="T153" i="7"/>
  <c r="R153" i="7"/>
  <c r="P153" i="7"/>
  <c r="BI151" i="7"/>
  <c r="BH151" i="7"/>
  <c r="BG151" i="7"/>
  <c r="BF151" i="7"/>
  <c r="T151" i="7"/>
  <c r="R151" i="7"/>
  <c r="P151" i="7"/>
  <c r="BI146" i="7"/>
  <c r="BH146" i="7"/>
  <c r="BG146" i="7"/>
  <c r="BF146" i="7"/>
  <c r="T146" i="7"/>
  <c r="R146" i="7"/>
  <c r="P146" i="7"/>
  <c r="BI138" i="7"/>
  <c r="BH138" i="7"/>
  <c r="BG138" i="7"/>
  <c r="BF138" i="7"/>
  <c r="T138" i="7"/>
  <c r="R138" i="7"/>
  <c r="P138" i="7"/>
  <c r="BI134" i="7"/>
  <c r="BH134" i="7"/>
  <c r="BG134" i="7"/>
  <c r="BF134" i="7"/>
  <c r="T134" i="7"/>
  <c r="R134" i="7"/>
  <c r="P134" i="7"/>
  <c r="BI130" i="7"/>
  <c r="BH130" i="7"/>
  <c r="BG130" i="7"/>
  <c r="BF130" i="7"/>
  <c r="T130" i="7"/>
  <c r="R130" i="7"/>
  <c r="P130" i="7"/>
  <c r="BI127" i="7"/>
  <c r="BH127" i="7"/>
  <c r="BG127" i="7"/>
  <c r="BF127" i="7"/>
  <c r="T127" i="7"/>
  <c r="R127" i="7"/>
  <c r="P127" i="7"/>
  <c r="J121" i="7"/>
  <c r="J120" i="7"/>
  <c r="F120" i="7"/>
  <c r="F118" i="7"/>
  <c r="E116" i="7"/>
  <c r="J92" i="7"/>
  <c r="J91" i="7"/>
  <c r="F91" i="7"/>
  <c r="F89" i="7"/>
  <c r="E87" i="7"/>
  <c r="J18" i="7"/>
  <c r="E18" i="7"/>
  <c r="F92" i="7" s="1"/>
  <c r="J17" i="7"/>
  <c r="J12" i="7"/>
  <c r="J118" i="7" s="1"/>
  <c r="E7" i="7"/>
  <c r="E114" i="7"/>
  <c r="J37" i="6"/>
  <c r="J36" i="6"/>
  <c r="AY99" i="1" s="1"/>
  <c r="J35" i="6"/>
  <c r="AX99" i="1" s="1"/>
  <c r="BI279" i="6"/>
  <c r="BH279" i="6"/>
  <c r="BG279" i="6"/>
  <c r="BF279" i="6"/>
  <c r="T279" i="6"/>
  <c r="T278" i="6" s="1"/>
  <c r="R279" i="6"/>
  <c r="R278" i="6" s="1"/>
  <c r="P279" i="6"/>
  <c r="P278" i="6" s="1"/>
  <c r="BI271" i="6"/>
  <c r="BH271" i="6"/>
  <c r="BG271" i="6"/>
  <c r="BF271" i="6"/>
  <c r="T271" i="6"/>
  <c r="T270" i="6" s="1"/>
  <c r="R271" i="6"/>
  <c r="R270" i="6" s="1"/>
  <c r="P271" i="6"/>
  <c r="P270" i="6" s="1"/>
  <c r="BI261" i="6"/>
  <c r="BH261" i="6"/>
  <c r="BG261" i="6"/>
  <c r="BF261" i="6"/>
  <c r="T261" i="6"/>
  <c r="R261" i="6"/>
  <c r="P261" i="6"/>
  <c r="BI258" i="6"/>
  <c r="BH258" i="6"/>
  <c r="BG258" i="6"/>
  <c r="BF258" i="6"/>
  <c r="T258" i="6"/>
  <c r="R258" i="6"/>
  <c r="P258" i="6"/>
  <c r="BI253" i="6"/>
  <c r="BH253" i="6"/>
  <c r="BG253" i="6"/>
  <c r="BF253" i="6"/>
  <c r="T253" i="6"/>
  <c r="R253" i="6"/>
  <c r="P253" i="6"/>
  <c r="BI250" i="6"/>
  <c r="BH250" i="6"/>
  <c r="BG250" i="6"/>
  <c r="BF250" i="6"/>
  <c r="T250" i="6"/>
  <c r="R250" i="6"/>
  <c r="P250" i="6"/>
  <c r="BI249" i="6"/>
  <c r="BH249" i="6"/>
  <c r="BG249" i="6"/>
  <c r="BF249" i="6"/>
  <c r="T249" i="6"/>
  <c r="R249" i="6"/>
  <c r="P249" i="6"/>
  <c r="BI246" i="6"/>
  <c r="BH246" i="6"/>
  <c r="BG246" i="6"/>
  <c r="BF246" i="6"/>
  <c r="T246" i="6"/>
  <c r="R246" i="6"/>
  <c r="P246" i="6"/>
  <c r="BI245" i="6"/>
  <c r="BH245" i="6"/>
  <c r="BG245" i="6"/>
  <c r="BF245" i="6"/>
  <c r="T245" i="6"/>
  <c r="R245" i="6"/>
  <c r="P245" i="6"/>
  <c r="BI244" i="6"/>
  <c r="BH244" i="6"/>
  <c r="BG244" i="6"/>
  <c r="BF244" i="6"/>
  <c r="T244" i="6"/>
  <c r="R244" i="6"/>
  <c r="P244" i="6"/>
  <c r="BI243" i="6"/>
  <c r="BH243" i="6"/>
  <c r="BG243" i="6"/>
  <c r="BF243" i="6"/>
  <c r="T243" i="6"/>
  <c r="R243" i="6"/>
  <c r="P243" i="6"/>
  <c r="BI240" i="6"/>
  <c r="BH240" i="6"/>
  <c r="BG240" i="6"/>
  <c r="BF240" i="6"/>
  <c r="T240" i="6"/>
  <c r="R240" i="6"/>
  <c r="P240" i="6"/>
  <c r="BI239" i="6"/>
  <c r="BH239" i="6"/>
  <c r="BG239" i="6"/>
  <c r="BF239" i="6"/>
  <c r="T239" i="6"/>
  <c r="R239" i="6"/>
  <c r="P239" i="6"/>
  <c r="BI236" i="6"/>
  <c r="BH236" i="6"/>
  <c r="BG236" i="6"/>
  <c r="BF236" i="6"/>
  <c r="T236" i="6"/>
  <c r="R236" i="6"/>
  <c r="P236" i="6"/>
  <c r="BI235" i="6"/>
  <c r="BH235" i="6"/>
  <c r="BG235" i="6"/>
  <c r="BF235" i="6"/>
  <c r="T235" i="6"/>
  <c r="R235" i="6"/>
  <c r="P235" i="6"/>
  <c r="BI232" i="6"/>
  <c r="BH232" i="6"/>
  <c r="BG232" i="6"/>
  <c r="BF232" i="6"/>
  <c r="T232" i="6"/>
  <c r="R232" i="6"/>
  <c r="P232" i="6"/>
  <c r="BI229" i="6"/>
  <c r="BH229" i="6"/>
  <c r="BG229" i="6"/>
  <c r="BF229" i="6"/>
  <c r="T229" i="6"/>
  <c r="R229" i="6"/>
  <c r="P229" i="6"/>
  <c r="BI228" i="6"/>
  <c r="BH228" i="6"/>
  <c r="BG228" i="6"/>
  <c r="BF228" i="6"/>
  <c r="T228" i="6"/>
  <c r="R228" i="6"/>
  <c r="P228" i="6"/>
  <c r="BI225" i="6"/>
  <c r="BH225" i="6"/>
  <c r="BG225" i="6"/>
  <c r="BF225" i="6"/>
  <c r="T225" i="6"/>
  <c r="R225" i="6"/>
  <c r="P225" i="6"/>
  <c r="BI219" i="6"/>
  <c r="BH219" i="6"/>
  <c r="BG219" i="6"/>
  <c r="BF219" i="6"/>
  <c r="T219" i="6"/>
  <c r="R219" i="6"/>
  <c r="P219" i="6"/>
  <c r="BI217" i="6"/>
  <c r="BH217" i="6"/>
  <c r="BG217" i="6"/>
  <c r="BF217" i="6"/>
  <c r="T217" i="6"/>
  <c r="R217" i="6"/>
  <c r="P217" i="6"/>
  <c r="BI216" i="6"/>
  <c r="BH216" i="6"/>
  <c r="BG216" i="6"/>
  <c r="BF216" i="6"/>
  <c r="T216" i="6"/>
  <c r="R216" i="6"/>
  <c r="P216" i="6"/>
  <c r="BI213" i="6"/>
  <c r="BH213" i="6"/>
  <c r="BG213" i="6"/>
  <c r="BF213" i="6"/>
  <c r="T213" i="6"/>
  <c r="R213" i="6"/>
  <c r="P213" i="6"/>
  <c r="BI210" i="6"/>
  <c r="BH210" i="6"/>
  <c r="BG210" i="6"/>
  <c r="BF210" i="6"/>
  <c r="T210" i="6"/>
  <c r="R210" i="6"/>
  <c r="P210" i="6"/>
  <c r="BI207" i="6"/>
  <c r="BH207" i="6"/>
  <c r="BG207" i="6"/>
  <c r="BF207" i="6"/>
  <c r="T207" i="6"/>
  <c r="R207" i="6"/>
  <c r="P207" i="6"/>
  <c r="BI206" i="6"/>
  <c r="BH206" i="6"/>
  <c r="BG206" i="6"/>
  <c r="BF206" i="6"/>
  <c r="T206" i="6"/>
  <c r="R206" i="6"/>
  <c r="P206" i="6"/>
  <c r="BI197" i="6"/>
  <c r="BH197" i="6"/>
  <c r="BG197" i="6"/>
  <c r="BF197" i="6"/>
  <c r="T197" i="6"/>
  <c r="R197" i="6"/>
  <c r="P197" i="6"/>
  <c r="BI192" i="6"/>
  <c r="BH192" i="6"/>
  <c r="BG192" i="6"/>
  <c r="BF192" i="6"/>
  <c r="T192" i="6"/>
  <c r="T191" i="6" s="1"/>
  <c r="R192" i="6"/>
  <c r="R191" i="6"/>
  <c r="P192" i="6"/>
  <c r="P191" i="6"/>
  <c r="BI189" i="6"/>
  <c r="BH189" i="6"/>
  <c r="BG189" i="6"/>
  <c r="BF189" i="6"/>
  <c r="T189" i="6"/>
  <c r="R189" i="6"/>
  <c r="P189" i="6"/>
  <c r="BI182" i="6"/>
  <c r="BH182" i="6"/>
  <c r="BG182" i="6"/>
  <c r="BF182" i="6"/>
  <c r="T182" i="6"/>
  <c r="R182" i="6"/>
  <c r="P182" i="6"/>
  <c r="BI178" i="6"/>
  <c r="BH178" i="6"/>
  <c r="BG178" i="6"/>
  <c r="BF178" i="6"/>
  <c r="T178" i="6"/>
  <c r="R178" i="6"/>
  <c r="P178" i="6"/>
  <c r="BI164" i="6"/>
  <c r="BH164" i="6"/>
  <c r="BG164" i="6"/>
  <c r="BF164" i="6"/>
  <c r="T164" i="6"/>
  <c r="R164" i="6"/>
  <c r="P164" i="6"/>
  <c r="BI163" i="6"/>
  <c r="BH163" i="6"/>
  <c r="BG163" i="6"/>
  <c r="BF163" i="6"/>
  <c r="T163" i="6"/>
  <c r="R163" i="6"/>
  <c r="P163" i="6"/>
  <c r="BI161" i="6"/>
  <c r="BH161" i="6"/>
  <c r="BG161" i="6"/>
  <c r="BF161" i="6"/>
  <c r="T161" i="6"/>
  <c r="R161" i="6"/>
  <c r="P161" i="6"/>
  <c r="BI160" i="6"/>
  <c r="BH160" i="6"/>
  <c r="BG160" i="6"/>
  <c r="BF160" i="6"/>
  <c r="T160" i="6"/>
  <c r="R160" i="6"/>
  <c r="P160" i="6"/>
  <c r="BI158" i="6"/>
  <c r="BH158" i="6"/>
  <c r="BG158" i="6"/>
  <c r="BF158" i="6"/>
  <c r="T158" i="6"/>
  <c r="R158" i="6"/>
  <c r="P158" i="6"/>
  <c r="BI156" i="6"/>
  <c r="BH156" i="6"/>
  <c r="BG156" i="6"/>
  <c r="BF156" i="6"/>
  <c r="T156" i="6"/>
  <c r="R156" i="6"/>
  <c r="P156" i="6"/>
  <c r="BI154" i="6"/>
  <c r="BH154" i="6"/>
  <c r="BG154" i="6"/>
  <c r="BF154" i="6"/>
  <c r="T154" i="6"/>
  <c r="R154" i="6"/>
  <c r="P154" i="6"/>
  <c r="BI153" i="6"/>
  <c r="BH153" i="6"/>
  <c r="BG153" i="6"/>
  <c r="BF153" i="6"/>
  <c r="T153" i="6"/>
  <c r="R153" i="6"/>
  <c r="P153" i="6"/>
  <c r="BI152" i="6"/>
  <c r="BH152" i="6"/>
  <c r="BG152" i="6"/>
  <c r="BF152" i="6"/>
  <c r="T152" i="6"/>
  <c r="R152" i="6"/>
  <c r="P152" i="6"/>
  <c r="BI150" i="6"/>
  <c r="BH150" i="6"/>
  <c r="BG150" i="6"/>
  <c r="BF150" i="6"/>
  <c r="T150" i="6"/>
  <c r="R150" i="6"/>
  <c r="P150" i="6"/>
  <c r="BI144" i="6"/>
  <c r="BH144" i="6"/>
  <c r="BG144" i="6"/>
  <c r="BF144" i="6"/>
  <c r="T144" i="6"/>
  <c r="R144" i="6"/>
  <c r="P144" i="6"/>
  <c r="BI133" i="6"/>
  <c r="BH133" i="6"/>
  <c r="BG133" i="6"/>
  <c r="BF133" i="6"/>
  <c r="T133" i="6"/>
  <c r="R133" i="6"/>
  <c r="P133" i="6"/>
  <c r="BI129" i="6"/>
  <c r="BH129" i="6"/>
  <c r="BG129" i="6"/>
  <c r="BF129" i="6"/>
  <c r="T129" i="6"/>
  <c r="R129" i="6"/>
  <c r="P129" i="6"/>
  <c r="BI126" i="6"/>
  <c r="BH126" i="6"/>
  <c r="BG126" i="6"/>
  <c r="BF126" i="6"/>
  <c r="T126" i="6"/>
  <c r="R126" i="6"/>
  <c r="P126" i="6"/>
  <c r="J120" i="6"/>
  <c r="J119" i="6"/>
  <c r="F119" i="6"/>
  <c r="F117" i="6"/>
  <c r="E115" i="6"/>
  <c r="J92" i="6"/>
  <c r="J91" i="6"/>
  <c r="F91" i="6"/>
  <c r="F89" i="6"/>
  <c r="E87" i="6"/>
  <c r="J18" i="6"/>
  <c r="E18" i="6"/>
  <c r="F92" i="6"/>
  <c r="J17" i="6"/>
  <c r="J12" i="6"/>
  <c r="J117" i="6" s="1"/>
  <c r="E7" i="6"/>
  <c r="E85" i="6" s="1"/>
  <c r="J37" i="5"/>
  <c r="J36" i="5"/>
  <c r="AY98" i="1"/>
  <c r="J35" i="5"/>
  <c r="AX98" i="1"/>
  <c r="BI749" i="5"/>
  <c r="BH749" i="5"/>
  <c r="BG749" i="5"/>
  <c r="BF749" i="5"/>
  <c r="T749" i="5"/>
  <c r="R749" i="5"/>
  <c r="P749" i="5"/>
  <c r="BI748" i="5"/>
  <c r="BH748" i="5"/>
  <c r="BG748" i="5"/>
  <c r="BF748" i="5"/>
  <c r="T748" i="5"/>
  <c r="R748" i="5"/>
  <c r="P748" i="5"/>
  <c r="BI739" i="5"/>
  <c r="BH739" i="5"/>
  <c r="BG739" i="5"/>
  <c r="BF739" i="5"/>
  <c r="T739" i="5"/>
  <c r="R739" i="5"/>
  <c r="P739" i="5"/>
  <c r="BI738" i="5"/>
  <c r="BH738" i="5"/>
  <c r="BG738" i="5"/>
  <c r="BF738" i="5"/>
  <c r="T738" i="5"/>
  <c r="R738" i="5"/>
  <c r="P738" i="5"/>
  <c r="BI735" i="5"/>
  <c r="BH735" i="5"/>
  <c r="BG735" i="5"/>
  <c r="BF735" i="5"/>
  <c r="T735" i="5"/>
  <c r="R735" i="5"/>
  <c r="P735" i="5"/>
  <c r="BI734" i="5"/>
  <c r="BH734" i="5"/>
  <c r="BG734" i="5"/>
  <c r="BF734" i="5"/>
  <c r="T734" i="5"/>
  <c r="R734" i="5"/>
  <c r="P734" i="5"/>
  <c r="BI731" i="5"/>
  <c r="BH731" i="5"/>
  <c r="BG731" i="5"/>
  <c r="BF731" i="5"/>
  <c r="T731" i="5"/>
  <c r="T730" i="5"/>
  <c r="R731" i="5"/>
  <c r="R730" i="5"/>
  <c r="P731" i="5"/>
  <c r="P730" i="5" s="1"/>
  <c r="BI729" i="5"/>
  <c r="BH729" i="5"/>
  <c r="BG729" i="5"/>
  <c r="BF729" i="5"/>
  <c r="T729" i="5"/>
  <c r="R729" i="5"/>
  <c r="P729" i="5"/>
  <c r="BI728" i="5"/>
  <c r="BH728" i="5"/>
  <c r="BG728" i="5"/>
  <c r="BF728" i="5"/>
  <c r="T728" i="5"/>
  <c r="R728" i="5"/>
  <c r="P728" i="5"/>
  <c r="BI727" i="5"/>
  <c r="BH727" i="5"/>
  <c r="BG727" i="5"/>
  <c r="BF727" i="5"/>
  <c r="T727" i="5"/>
  <c r="R727" i="5"/>
  <c r="P727" i="5"/>
  <c r="BI725" i="5"/>
  <c r="BH725" i="5"/>
  <c r="BG725" i="5"/>
  <c r="BF725" i="5"/>
  <c r="T725" i="5"/>
  <c r="R725" i="5"/>
  <c r="P725" i="5"/>
  <c r="BI724" i="5"/>
  <c r="BH724" i="5"/>
  <c r="BG724" i="5"/>
  <c r="BF724" i="5"/>
  <c r="T724" i="5"/>
  <c r="R724" i="5"/>
  <c r="P724" i="5"/>
  <c r="BI713" i="5"/>
  <c r="BH713" i="5"/>
  <c r="BG713" i="5"/>
  <c r="BF713" i="5"/>
  <c r="T713" i="5"/>
  <c r="R713" i="5"/>
  <c r="P713" i="5"/>
  <c r="BI712" i="5"/>
  <c r="BH712" i="5"/>
  <c r="BG712" i="5"/>
  <c r="BF712" i="5"/>
  <c r="T712" i="5"/>
  <c r="R712" i="5"/>
  <c r="P712" i="5"/>
  <c r="BI711" i="5"/>
  <c r="BH711" i="5"/>
  <c r="BG711" i="5"/>
  <c r="BF711" i="5"/>
  <c r="T711" i="5"/>
  <c r="R711" i="5"/>
  <c r="P711" i="5"/>
  <c r="BI706" i="5"/>
  <c r="BH706" i="5"/>
  <c r="BG706" i="5"/>
  <c r="BF706" i="5"/>
  <c r="T706" i="5"/>
  <c r="R706" i="5"/>
  <c r="P706" i="5"/>
  <c r="BI705" i="5"/>
  <c r="BH705" i="5"/>
  <c r="BG705" i="5"/>
  <c r="BF705" i="5"/>
  <c r="T705" i="5"/>
  <c r="R705" i="5"/>
  <c r="P705" i="5"/>
  <c r="BI703" i="5"/>
  <c r="BH703" i="5"/>
  <c r="BG703" i="5"/>
  <c r="BF703" i="5"/>
  <c r="T703" i="5"/>
  <c r="R703" i="5"/>
  <c r="P703" i="5"/>
  <c r="BI694" i="5"/>
  <c r="BH694" i="5"/>
  <c r="BG694" i="5"/>
  <c r="BF694" i="5"/>
  <c r="T694" i="5"/>
  <c r="R694" i="5"/>
  <c r="P694" i="5"/>
  <c r="BI685" i="5"/>
  <c r="BH685" i="5"/>
  <c r="BG685" i="5"/>
  <c r="BF685" i="5"/>
  <c r="T685" i="5"/>
  <c r="R685" i="5"/>
  <c r="P685" i="5"/>
  <c r="BI676" i="5"/>
  <c r="BH676" i="5"/>
  <c r="BG676" i="5"/>
  <c r="BF676" i="5"/>
  <c r="T676" i="5"/>
  <c r="R676" i="5"/>
  <c r="P676" i="5"/>
  <c r="BI667" i="5"/>
  <c r="BH667" i="5"/>
  <c r="BG667" i="5"/>
  <c r="BF667" i="5"/>
  <c r="T667" i="5"/>
  <c r="R667" i="5"/>
  <c r="P667" i="5"/>
  <c r="BI666" i="5"/>
  <c r="BH666" i="5"/>
  <c r="BG666" i="5"/>
  <c r="BF666" i="5"/>
  <c r="T666" i="5"/>
  <c r="R666" i="5"/>
  <c r="P666" i="5"/>
  <c r="BI662" i="5"/>
  <c r="BH662" i="5"/>
  <c r="BG662" i="5"/>
  <c r="BF662" i="5"/>
  <c r="T662" i="5"/>
  <c r="R662" i="5"/>
  <c r="P662" i="5"/>
  <c r="BI659" i="5"/>
  <c r="BH659" i="5"/>
  <c r="BG659" i="5"/>
  <c r="BF659" i="5"/>
  <c r="T659" i="5"/>
  <c r="R659" i="5"/>
  <c r="P659" i="5"/>
  <c r="BI651" i="5"/>
  <c r="BH651" i="5"/>
  <c r="BG651" i="5"/>
  <c r="BF651" i="5"/>
  <c r="T651" i="5"/>
  <c r="R651" i="5"/>
  <c r="P651" i="5"/>
  <c r="BI650" i="5"/>
  <c r="BH650" i="5"/>
  <c r="BG650" i="5"/>
  <c r="BF650" i="5"/>
  <c r="T650" i="5"/>
  <c r="R650" i="5"/>
  <c r="P650" i="5"/>
  <c r="BI642" i="5"/>
  <c r="BH642" i="5"/>
  <c r="BG642" i="5"/>
  <c r="BF642" i="5"/>
  <c r="T642" i="5"/>
  <c r="R642" i="5"/>
  <c r="P642" i="5"/>
  <c r="BI639" i="5"/>
  <c r="BH639" i="5"/>
  <c r="BG639" i="5"/>
  <c r="BF639" i="5"/>
  <c r="T639" i="5"/>
  <c r="R639" i="5"/>
  <c r="P639" i="5"/>
  <c r="BI631" i="5"/>
  <c r="BH631" i="5"/>
  <c r="BG631" i="5"/>
  <c r="BF631" i="5"/>
  <c r="T631" i="5"/>
  <c r="R631" i="5"/>
  <c r="P631" i="5"/>
  <c r="BI624" i="5"/>
  <c r="BH624" i="5"/>
  <c r="BG624" i="5"/>
  <c r="BF624" i="5"/>
  <c r="T624" i="5"/>
  <c r="R624" i="5"/>
  <c r="P624" i="5"/>
  <c r="BI623" i="5"/>
  <c r="BH623" i="5"/>
  <c r="BG623" i="5"/>
  <c r="BF623" i="5"/>
  <c r="T623" i="5"/>
  <c r="R623" i="5"/>
  <c r="P623" i="5"/>
  <c r="BI617" i="5"/>
  <c r="BH617" i="5"/>
  <c r="BG617" i="5"/>
  <c r="BF617" i="5"/>
  <c r="T617" i="5"/>
  <c r="R617" i="5"/>
  <c r="P617" i="5"/>
  <c r="BI611" i="5"/>
  <c r="BH611" i="5"/>
  <c r="BG611" i="5"/>
  <c r="BF611" i="5"/>
  <c r="T611" i="5"/>
  <c r="R611" i="5"/>
  <c r="P611" i="5"/>
  <c r="BI607" i="5"/>
  <c r="BH607" i="5"/>
  <c r="BG607" i="5"/>
  <c r="BF607" i="5"/>
  <c r="T607" i="5"/>
  <c r="R607" i="5"/>
  <c r="P607" i="5"/>
  <c r="BI603" i="5"/>
  <c r="BH603" i="5"/>
  <c r="BG603" i="5"/>
  <c r="BF603" i="5"/>
  <c r="T603" i="5"/>
  <c r="R603" i="5"/>
  <c r="P603" i="5"/>
  <c r="BI602" i="5"/>
  <c r="BH602" i="5"/>
  <c r="BG602" i="5"/>
  <c r="BF602" i="5"/>
  <c r="T602" i="5"/>
  <c r="R602" i="5"/>
  <c r="P602" i="5"/>
  <c r="BI599" i="5"/>
  <c r="BH599" i="5"/>
  <c r="BG599" i="5"/>
  <c r="BF599" i="5"/>
  <c r="T599" i="5"/>
  <c r="R599" i="5"/>
  <c r="P599" i="5"/>
  <c r="BI598" i="5"/>
  <c r="BH598" i="5"/>
  <c r="BG598" i="5"/>
  <c r="BF598" i="5"/>
  <c r="T598" i="5"/>
  <c r="R598" i="5"/>
  <c r="P598" i="5"/>
  <c r="BI597" i="5"/>
  <c r="BH597" i="5"/>
  <c r="BG597" i="5"/>
  <c r="BF597" i="5"/>
  <c r="T597" i="5"/>
  <c r="R597" i="5"/>
  <c r="P597" i="5"/>
  <c r="BI591" i="5"/>
  <c r="BH591" i="5"/>
  <c r="BG591" i="5"/>
  <c r="BF591" i="5"/>
  <c r="T591" i="5"/>
  <c r="R591" i="5"/>
  <c r="P591" i="5"/>
  <c r="BI588" i="5"/>
  <c r="BH588" i="5"/>
  <c r="BG588" i="5"/>
  <c r="BF588" i="5"/>
  <c r="T588" i="5"/>
  <c r="R588" i="5"/>
  <c r="P588" i="5"/>
  <c r="BI580" i="5"/>
  <c r="BH580" i="5"/>
  <c r="BG580" i="5"/>
  <c r="BF580" i="5"/>
  <c r="T580" i="5"/>
  <c r="R580" i="5"/>
  <c r="P580" i="5"/>
  <c r="BI571" i="5"/>
  <c r="BH571" i="5"/>
  <c r="BG571" i="5"/>
  <c r="BF571" i="5"/>
  <c r="T571" i="5"/>
  <c r="R571" i="5"/>
  <c r="P571" i="5"/>
  <c r="BI563" i="5"/>
  <c r="BH563" i="5"/>
  <c r="BG563" i="5"/>
  <c r="BF563" i="5"/>
  <c r="T563" i="5"/>
  <c r="R563" i="5"/>
  <c r="P563" i="5"/>
  <c r="BI560" i="5"/>
  <c r="BH560" i="5"/>
  <c r="BG560" i="5"/>
  <c r="BF560" i="5"/>
  <c r="T560" i="5"/>
  <c r="R560" i="5"/>
  <c r="P560" i="5"/>
  <c r="BI551" i="5"/>
  <c r="BH551" i="5"/>
  <c r="BG551" i="5"/>
  <c r="BF551" i="5"/>
  <c r="T551" i="5"/>
  <c r="R551" i="5"/>
  <c r="P551" i="5"/>
  <c r="BI545" i="5"/>
  <c r="BH545" i="5"/>
  <c r="BG545" i="5"/>
  <c r="BF545" i="5"/>
  <c r="T545" i="5"/>
  <c r="R545" i="5"/>
  <c r="P545" i="5"/>
  <c r="BI544" i="5"/>
  <c r="BH544" i="5"/>
  <c r="BG544" i="5"/>
  <c r="BF544" i="5"/>
  <c r="T544" i="5"/>
  <c r="R544" i="5"/>
  <c r="P544" i="5"/>
  <c r="BI541" i="5"/>
  <c r="BH541" i="5"/>
  <c r="BG541" i="5"/>
  <c r="BF541" i="5"/>
  <c r="T541" i="5"/>
  <c r="R541" i="5"/>
  <c r="P541" i="5"/>
  <c r="BI536" i="5"/>
  <c r="BH536" i="5"/>
  <c r="BG536" i="5"/>
  <c r="BF536" i="5"/>
  <c r="T536" i="5"/>
  <c r="R536" i="5"/>
  <c r="P536" i="5"/>
  <c r="BI527" i="5"/>
  <c r="BH527" i="5"/>
  <c r="BG527" i="5"/>
  <c r="BF527" i="5"/>
  <c r="T527" i="5"/>
  <c r="R527" i="5"/>
  <c r="P527" i="5"/>
  <c r="BI526" i="5"/>
  <c r="BH526" i="5"/>
  <c r="BG526" i="5"/>
  <c r="BF526" i="5"/>
  <c r="T526" i="5"/>
  <c r="R526" i="5"/>
  <c r="P526" i="5"/>
  <c r="BI524" i="5"/>
  <c r="BH524" i="5"/>
  <c r="BG524" i="5"/>
  <c r="BF524" i="5"/>
  <c r="T524" i="5"/>
  <c r="R524" i="5"/>
  <c r="P524" i="5"/>
  <c r="BI520" i="5"/>
  <c r="BH520" i="5"/>
  <c r="BG520" i="5"/>
  <c r="BF520" i="5"/>
  <c r="T520" i="5"/>
  <c r="R520" i="5"/>
  <c r="P520" i="5"/>
  <c r="BI515" i="5"/>
  <c r="BH515" i="5"/>
  <c r="BG515" i="5"/>
  <c r="BF515" i="5"/>
  <c r="T515" i="5"/>
  <c r="R515" i="5"/>
  <c r="P515" i="5"/>
  <c r="BI507" i="5"/>
  <c r="BH507" i="5"/>
  <c r="BG507" i="5"/>
  <c r="BF507" i="5"/>
  <c r="T507" i="5"/>
  <c r="R507" i="5"/>
  <c r="P507" i="5"/>
  <c r="BI506" i="5"/>
  <c r="BH506" i="5"/>
  <c r="BG506" i="5"/>
  <c r="BF506" i="5"/>
  <c r="T506" i="5"/>
  <c r="R506" i="5"/>
  <c r="P506" i="5"/>
  <c r="BI497" i="5"/>
  <c r="BH497" i="5"/>
  <c r="BG497" i="5"/>
  <c r="BF497" i="5"/>
  <c r="T497" i="5"/>
  <c r="R497" i="5"/>
  <c r="P497" i="5"/>
  <c r="BI496" i="5"/>
  <c r="BH496" i="5"/>
  <c r="BG496" i="5"/>
  <c r="BF496" i="5"/>
  <c r="T496" i="5"/>
  <c r="R496" i="5"/>
  <c r="P496" i="5"/>
  <c r="BI493" i="5"/>
  <c r="BH493" i="5"/>
  <c r="BG493" i="5"/>
  <c r="BF493" i="5"/>
  <c r="T493" i="5"/>
  <c r="R493" i="5"/>
  <c r="P493" i="5"/>
  <c r="BI491" i="5"/>
  <c r="BH491" i="5"/>
  <c r="BG491" i="5"/>
  <c r="BF491" i="5"/>
  <c r="T491" i="5"/>
  <c r="R491" i="5"/>
  <c r="P491" i="5"/>
  <c r="BI482" i="5"/>
  <c r="BH482" i="5"/>
  <c r="BG482" i="5"/>
  <c r="BF482" i="5"/>
  <c r="T482" i="5"/>
  <c r="R482" i="5"/>
  <c r="P482" i="5"/>
  <c r="BI479" i="5"/>
  <c r="BH479" i="5"/>
  <c r="BG479" i="5"/>
  <c r="BF479" i="5"/>
  <c r="T479" i="5"/>
  <c r="R479" i="5"/>
  <c r="P479" i="5"/>
  <c r="BI478" i="5"/>
  <c r="BH478" i="5"/>
  <c r="BG478" i="5"/>
  <c r="BF478" i="5"/>
  <c r="T478" i="5"/>
  <c r="R478" i="5"/>
  <c r="P478" i="5"/>
  <c r="BI475" i="5"/>
  <c r="BH475" i="5"/>
  <c r="BG475" i="5"/>
  <c r="BF475" i="5"/>
  <c r="T475" i="5"/>
  <c r="R475" i="5"/>
  <c r="P475" i="5"/>
  <c r="BI472" i="5"/>
  <c r="BH472" i="5"/>
  <c r="BG472" i="5"/>
  <c r="BF472" i="5"/>
  <c r="T472" i="5"/>
  <c r="R472" i="5"/>
  <c r="P472" i="5"/>
  <c r="BI471" i="5"/>
  <c r="BH471" i="5"/>
  <c r="BG471" i="5"/>
  <c r="BF471" i="5"/>
  <c r="T471" i="5"/>
  <c r="R471" i="5"/>
  <c r="P471" i="5"/>
  <c r="BI465" i="5"/>
  <c r="BH465" i="5"/>
  <c r="BG465" i="5"/>
  <c r="BF465" i="5"/>
  <c r="T465" i="5"/>
  <c r="R465" i="5"/>
  <c r="P465" i="5"/>
  <c r="BI464" i="5"/>
  <c r="BH464" i="5"/>
  <c r="BG464" i="5"/>
  <c r="BF464" i="5"/>
  <c r="T464" i="5"/>
  <c r="R464" i="5"/>
  <c r="P464" i="5"/>
  <c r="BI461" i="5"/>
  <c r="BH461" i="5"/>
  <c r="BG461" i="5"/>
  <c r="BF461" i="5"/>
  <c r="T461" i="5"/>
  <c r="R461" i="5"/>
  <c r="P461" i="5"/>
  <c r="BI460" i="5"/>
  <c r="BH460" i="5"/>
  <c r="BG460" i="5"/>
  <c r="BF460" i="5"/>
  <c r="T460" i="5"/>
  <c r="R460" i="5"/>
  <c r="P460" i="5"/>
  <c r="BI457" i="5"/>
  <c r="BH457" i="5"/>
  <c r="BG457" i="5"/>
  <c r="BF457" i="5"/>
  <c r="T457" i="5"/>
  <c r="R457" i="5"/>
  <c r="P457" i="5"/>
  <c r="BI448" i="5"/>
  <c r="BH448" i="5"/>
  <c r="BG448" i="5"/>
  <c r="BF448" i="5"/>
  <c r="T448" i="5"/>
  <c r="R448" i="5"/>
  <c r="P448" i="5"/>
  <c r="BI445" i="5"/>
  <c r="BH445" i="5"/>
  <c r="BG445" i="5"/>
  <c r="BF445" i="5"/>
  <c r="T445" i="5"/>
  <c r="R445" i="5"/>
  <c r="P445" i="5"/>
  <c r="BI439" i="5"/>
  <c r="BH439" i="5"/>
  <c r="BG439" i="5"/>
  <c r="BF439" i="5"/>
  <c r="T439" i="5"/>
  <c r="R439" i="5"/>
  <c r="P439" i="5"/>
  <c r="BI436" i="5"/>
  <c r="BH436" i="5"/>
  <c r="BG436" i="5"/>
  <c r="BF436" i="5"/>
  <c r="T436" i="5"/>
  <c r="R436" i="5"/>
  <c r="P436" i="5"/>
  <c r="BI430" i="5"/>
  <c r="BH430" i="5"/>
  <c r="BG430" i="5"/>
  <c r="BF430" i="5"/>
  <c r="T430" i="5"/>
  <c r="R430" i="5"/>
  <c r="P430" i="5"/>
  <c r="BI429" i="5"/>
  <c r="BH429" i="5"/>
  <c r="BG429" i="5"/>
  <c r="BF429" i="5"/>
  <c r="T429" i="5"/>
  <c r="R429" i="5"/>
  <c r="P429" i="5"/>
  <c r="BI427" i="5"/>
  <c r="BH427" i="5"/>
  <c r="BG427" i="5"/>
  <c r="BF427" i="5"/>
  <c r="T427" i="5"/>
  <c r="R427" i="5"/>
  <c r="P427" i="5"/>
  <c r="BI425" i="5"/>
  <c r="BH425" i="5"/>
  <c r="BG425" i="5"/>
  <c r="BF425" i="5"/>
  <c r="T425" i="5"/>
  <c r="R425" i="5"/>
  <c r="P425" i="5"/>
  <c r="BI419" i="5"/>
  <c r="BH419" i="5"/>
  <c r="BG419" i="5"/>
  <c r="BF419" i="5"/>
  <c r="T419" i="5"/>
  <c r="R419" i="5"/>
  <c r="P419" i="5"/>
  <c r="BI418" i="5"/>
  <c r="BH418" i="5"/>
  <c r="BG418" i="5"/>
  <c r="BF418" i="5"/>
  <c r="T418" i="5"/>
  <c r="R418" i="5"/>
  <c r="P418" i="5"/>
  <c r="BI408" i="5"/>
  <c r="BH408" i="5"/>
  <c r="BG408" i="5"/>
  <c r="BF408" i="5"/>
  <c r="T408" i="5"/>
  <c r="R408" i="5"/>
  <c r="P408" i="5"/>
  <c r="BI406" i="5"/>
  <c r="BH406" i="5"/>
  <c r="BG406" i="5"/>
  <c r="BF406" i="5"/>
  <c r="T406" i="5"/>
  <c r="R406" i="5"/>
  <c r="P406" i="5"/>
  <c r="BI405" i="5"/>
  <c r="BH405" i="5"/>
  <c r="BG405" i="5"/>
  <c r="BF405" i="5"/>
  <c r="T405" i="5"/>
  <c r="R405" i="5"/>
  <c r="P405" i="5"/>
  <c r="BI395" i="5"/>
  <c r="BH395" i="5"/>
  <c r="BG395" i="5"/>
  <c r="BF395" i="5"/>
  <c r="T395" i="5"/>
  <c r="R395" i="5"/>
  <c r="P395" i="5"/>
  <c r="BI389" i="5"/>
  <c r="BH389" i="5"/>
  <c r="BG389" i="5"/>
  <c r="BF389" i="5"/>
  <c r="T389" i="5"/>
  <c r="R389" i="5"/>
  <c r="P389" i="5"/>
  <c r="BI378" i="5"/>
  <c r="BH378" i="5"/>
  <c r="BG378" i="5"/>
  <c r="BF378" i="5"/>
  <c r="T378" i="5"/>
  <c r="R378" i="5"/>
  <c r="P378" i="5"/>
  <c r="BI367" i="5"/>
  <c r="BH367" i="5"/>
  <c r="BG367" i="5"/>
  <c r="BF367" i="5"/>
  <c r="T367" i="5"/>
  <c r="R367" i="5"/>
  <c r="P367" i="5"/>
  <c r="BI362" i="5"/>
  <c r="BH362" i="5"/>
  <c r="BG362" i="5"/>
  <c r="BF362" i="5"/>
  <c r="T362" i="5"/>
  <c r="T361" i="5" s="1"/>
  <c r="R362" i="5"/>
  <c r="R361" i="5" s="1"/>
  <c r="P362" i="5"/>
  <c r="P361" i="5" s="1"/>
  <c r="BI360" i="5"/>
  <c r="BH360" i="5"/>
  <c r="BG360" i="5"/>
  <c r="BF360" i="5"/>
  <c r="T360" i="5"/>
  <c r="R360" i="5"/>
  <c r="P360" i="5"/>
  <c r="BI353" i="5"/>
  <c r="BH353" i="5"/>
  <c r="BG353" i="5"/>
  <c r="BF353" i="5"/>
  <c r="T353" i="5"/>
  <c r="R353" i="5"/>
  <c r="P353" i="5"/>
  <c r="BI351" i="5"/>
  <c r="BH351" i="5"/>
  <c r="BG351" i="5"/>
  <c r="BF351" i="5"/>
  <c r="T351" i="5"/>
  <c r="R351" i="5"/>
  <c r="P351" i="5"/>
  <c r="BI345" i="5"/>
  <c r="BH345" i="5"/>
  <c r="BG345" i="5"/>
  <c r="BF345" i="5"/>
  <c r="T345" i="5"/>
  <c r="R345" i="5"/>
  <c r="P345" i="5"/>
  <c r="BI340" i="5"/>
  <c r="BH340" i="5"/>
  <c r="BG340" i="5"/>
  <c r="BF340" i="5"/>
  <c r="T340" i="5"/>
  <c r="R340" i="5"/>
  <c r="P340" i="5"/>
  <c r="BI336" i="5"/>
  <c r="BH336" i="5"/>
  <c r="BG336" i="5"/>
  <c r="BF336" i="5"/>
  <c r="T336" i="5"/>
  <c r="R336" i="5"/>
  <c r="P336" i="5"/>
  <c r="BI332" i="5"/>
  <c r="BH332" i="5"/>
  <c r="BG332" i="5"/>
  <c r="BF332" i="5"/>
  <c r="T332" i="5"/>
  <c r="R332" i="5"/>
  <c r="P332" i="5"/>
  <c r="BI330" i="5"/>
  <c r="BH330" i="5"/>
  <c r="BG330" i="5"/>
  <c r="BF330" i="5"/>
  <c r="T330" i="5"/>
  <c r="R330" i="5"/>
  <c r="P330" i="5"/>
  <c r="BI311" i="5"/>
  <c r="BH311" i="5"/>
  <c r="BG311" i="5"/>
  <c r="BF311" i="5"/>
  <c r="T311" i="5"/>
  <c r="R311" i="5"/>
  <c r="P311" i="5"/>
  <c r="BI309" i="5"/>
  <c r="BH309" i="5"/>
  <c r="BG309" i="5"/>
  <c r="BF309" i="5"/>
  <c r="T309" i="5"/>
  <c r="R309" i="5"/>
  <c r="P309" i="5"/>
  <c r="BI305" i="5"/>
  <c r="BH305" i="5"/>
  <c r="BG305" i="5"/>
  <c r="BF305" i="5"/>
  <c r="T305" i="5"/>
  <c r="R305" i="5"/>
  <c r="P305" i="5"/>
  <c r="BI281" i="5"/>
  <c r="BH281" i="5"/>
  <c r="BG281" i="5"/>
  <c r="BF281" i="5"/>
  <c r="T281" i="5"/>
  <c r="R281" i="5"/>
  <c r="P281" i="5"/>
  <c r="BI279" i="5"/>
  <c r="BH279" i="5"/>
  <c r="BG279" i="5"/>
  <c r="BF279" i="5"/>
  <c r="T279" i="5"/>
  <c r="R279" i="5"/>
  <c r="P279" i="5"/>
  <c r="BI277" i="5"/>
  <c r="BH277" i="5"/>
  <c r="BG277" i="5"/>
  <c r="BF277" i="5"/>
  <c r="T277" i="5"/>
  <c r="R277" i="5"/>
  <c r="P277" i="5"/>
  <c r="BI276" i="5"/>
  <c r="BH276" i="5"/>
  <c r="BG276" i="5"/>
  <c r="BF276" i="5"/>
  <c r="T276" i="5"/>
  <c r="R276" i="5"/>
  <c r="P276" i="5"/>
  <c r="BI275" i="5"/>
  <c r="BH275" i="5"/>
  <c r="BG275" i="5"/>
  <c r="BF275" i="5"/>
  <c r="T275" i="5"/>
  <c r="R275" i="5"/>
  <c r="P275" i="5"/>
  <c r="BI273" i="5"/>
  <c r="BH273" i="5"/>
  <c r="BG273" i="5"/>
  <c r="BF273" i="5"/>
  <c r="T273" i="5"/>
  <c r="R273" i="5"/>
  <c r="P273" i="5"/>
  <c r="BI271" i="5"/>
  <c r="BH271" i="5"/>
  <c r="BG271" i="5"/>
  <c r="BF271" i="5"/>
  <c r="T271" i="5"/>
  <c r="R271" i="5"/>
  <c r="P271" i="5"/>
  <c r="BI269" i="5"/>
  <c r="BH269" i="5"/>
  <c r="BG269" i="5"/>
  <c r="BF269" i="5"/>
  <c r="T269" i="5"/>
  <c r="R269" i="5"/>
  <c r="P269" i="5"/>
  <c r="BI264" i="5"/>
  <c r="BH264" i="5"/>
  <c r="BG264" i="5"/>
  <c r="BF264" i="5"/>
  <c r="T264" i="5"/>
  <c r="R264" i="5"/>
  <c r="P264" i="5"/>
  <c r="BI262" i="5"/>
  <c r="BH262" i="5"/>
  <c r="BG262" i="5"/>
  <c r="BF262" i="5"/>
  <c r="T262" i="5"/>
  <c r="R262" i="5"/>
  <c r="P262" i="5"/>
  <c r="BI257" i="5"/>
  <c r="BH257" i="5"/>
  <c r="BG257" i="5"/>
  <c r="BF257" i="5"/>
  <c r="T257" i="5"/>
  <c r="R257" i="5"/>
  <c r="P257" i="5"/>
  <c r="BI256" i="5"/>
  <c r="BH256" i="5"/>
  <c r="BG256" i="5"/>
  <c r="BF256" i="5"/>
  <c r="T256" i="5"/>
  <c r="R256" i="5"/>
  <c r="P256" i="5"/>
  <c r="BI255" i="5"/>
  <c r="BH255" i="5"/>
  <c r="BG255" i="5"/>
  <c r="BF255" i="5"/>
  <c r="T255" i="5"/>
  <c r="R255" i="5"/>
  <c r="P255" i="5"/>
  <c r="BI253" i="5"/>
  <c r="BH253" i="5"/>
  <c r="BG253" i="5"/>
  <c r="BF253" i="5"/>
  <c r="T253" i="5"/>
  <c r="R253" i="5"/>
  <c r="P253" i="5"/>
  <c r="BI236" i="5"/>
  <c r="BH236" i="5"/>
  <c r="BG236" i="5"/>
  <c r="BF236" i="5"/>
  <c r="T236" i="5"/>
  <c r="R236" i="5"/>
  <c r="P236" i="5"/>
  <c r="BI217" i="5"/>
  <c r="BH217" i="5"/>
  <c r="BG217" i="5"/>
  <c r="BF217" i="5"/>
  <c r="T217" i="5"/>
  <c r="R217" i="5"/>
  <c r="P217" i="5"/>
  <c r="BI214" i="5"/>
  <c r="BH214" i="5"/>
  <c r="BG214" i="5"/>
  <c r="BF214" i="5"/>
  <c r="T214" i="5"/>
  <c r="R214" i="5"/>
  <c r="P214" i="5"/>
  <c r="BI203" i="5"/>
  <c r="BH203" i="5"/>
  <c r="BG203" i="5"/>
  <c r="BF203" i="5"/>
  <c r="T203" i="5"/>
  <c r="R203" i="5"/>
  <c r="P203" i="5"/>
  <c r="BI195" i="5"/>
  <c r="BH195" i="5"/>
  <c r="BG195" i="5"/>
  <c r="BF195" i="5"/>
  <c r="T195" i="5"/>
  <c r="R195" i="5"/>
  <c r="P195" i="5"/>
  <c r="BI190" i="5"/>
  <c r="BH190" i="5"/>
  <c r="BG190" i="5"/>
  <c r="BF190" i="5"/>
  <c r="T190" i="5"/>
  <c r="R190" i="5"/>
  <c r="P190" i="5"/>
  <c r="BI185" i="5"/>
  <c r="BH185" i="5"/>
  <c r="BG185" i="5"/>
  <c r="BF185" i="5"/>
  <c r="T185" i="5"/>
  <c r="R185" i="5"/>
  <c r="P185" i="5"/>
  <c r="BI181" i="5"/>
  <c r="BH181" i="5"/>
  <c r="BG181" i="5"/>
  <c r="BF181" i="5"/>
  <c r="T181" i="5"/>
  <c r="R181" i="5"/>
  <c r="P181" i="5"/>
  <c r="BI180" i="5"/>
  <c r="BH180" i="5"/>
  <c r="BG180" i="5"/>
  <c r="BF180" i="5"/>
  <c r="T180" i="5"/>
  <c r="R180" i="5"/>
  <c r="P180" i="5"/>
  <c r="BI165" i="5"/>
  <c r="BH165" i="5"/>
  <c r="BG165" i="5"/>
  <c r="BF165" i="5"/>
  <c r="T165" i="5"/>
  <c r="R165" i="5"/>
  <c r="P165" i="5"/>
  <c r="BI159" i="5"/>
  <c r="BH159" i="5"/>
  <c r="BG159" i="5"/>
  <c r="BF159" i="5"/>
  <c r="T159" i="5"/>
  <c r="R159" i="5"/>
  <c r="P159" i="5"/>
  <c r="BI144" i="5"/>
  <c r="BH144" i="5"/>
  <c r="BG144" i="5"/>
  <c r="BF144" i="5"/>
  <c r="T144" i="5"/>
  <c r="R144" i="5"/>
  <c r="P144" i="5"/>
  <c r="BI135" i="5"/>
  <c r="BH135" i="5"/>
  <c r="BG135" i="5"/>
  <c r="BF135" i="5"/>
  <c r="T135" i="5"/>
  <c r="R135" i="5"/>
  <c r="P135" i="5"/>
  <c r="BI129" i="5"/>
  <c r="BH129" i="5"/>
  <c r="BG129" i="5"/>
  <c r="BF129" i="5"/>
  <c r="T129" i="5"/>
  <c r="R129" i="5"/>
  <c r="P129" i="5"/>
  <c r="J123" i="5"/>
  <c r="J122" i="5"/>
  <c r="F122" i="5"/>
  <c r="F120" i="5"/>
  <c r="E118" i="5"/>
  <c r="J92" i="5"/>
  <c r="J91" i="5"/>
  <c r="F91" i="5"/>
  <c r="F89" i="5"/>
  <c r="E87" i="5"/>
  <c r="J18" i="5"/>
  <c r="E18" i="5"/>
  <c r="F123" i="5" s="1"/>
  <c r="J17" i="5"/>
  <c r="J12" i="5"/>
  <c r="J120" i="5" s="1"/>
  <c r="E7" i="5"/>
  <c r="E116" i="5" s="1"/>
  <c r="J37" i="4"/>
  <c r="J36" i="4"/>
  <c r="AY97" i="1" s="1"/>
  <c r="J35" i="4"/>
  <c r="AX97" i="1" s="1"/>
  <c r="BI302" i="4"/>
  <c r="BH302" i="4"/>
  <c r="BG302" i="4"/>
  <c r="BF302" i="4"/>
  <c r="T302" i="4"/>
  <c r="T301" i="4" s="1"/>
  <c r="R302" i="4"/>
  <c r="R301" i="4" s="1"/>
  <c r="P302" i="4"/>
  <c r="P301" i="4"/>
  <c r="BI300" i="4"/>
  <c r="BH300" i="4"/>
  <c r="BG300" i="4"/>
  <c r="BF300" i="4"/>
  <c r="T300" i="4"/>
  <c r="R300" i="4"/>
  <c r="P300" i="4"/>
  <c r="BI298" i="4"/>
  <c r="BH298" i="4"/>
  <c r="BG298" i="4"/>
  <c r="BF298" i="4"/>
  <c r="T298" i="4"/>
  <c r="R298" i="4"/>
  <c r="P298" i="4"/>
  <c r="BI297" i="4"/>
  <c r="BH297" i="4"/>
  <c r="BG297" i="4"/>
  <c r="BF297" i="4"/>
  <c r="T297" i="4"/>
  <c r="R297" i="4"/>
  <c r="P297" i="4"/>
  <c r="BI293" i="4"/>
  <c r="BH293" i="4"/>
  <c r="BG293" i="4"/>
  <c r="BF293" i="4"/>
  <c r="T293" i="4"/>
  <c r="R293" i="4"/>
  <c r="P293" i="4"/>
  <c r="BI290" i="4"/>
  <c r="BH290" i="4"/>
  <c r="BG290" i="4"/>
  <c r="BF290" i="4"/>
  <c r="T290" i="4"/>
  <c r="R290" i="4"/>
  <c r="P290" i="4"/>
  <c r="BI285" i="4"/>
  <c r="BH285" i="4"/>
  <c r="BG285" i="4"/>
  <c r="BF285" i="4"/>
  <c r="T285" i="4"/>
  <c r="R285" i="4"/>
  <c r="P285" i="4"/>
  <c r="BI280" i="4"/>
  <c r="BH280" i="4"/>
  <c r="BG280" i="4"/>
  <c r="BF280" i="4"/>
  <c r="T280" i="4"/>
  <c r="R280" i="4"/>
  <c r="P280" i="4"/>
  <c r="BI275" i="4"/>
  <c r="BH275" i="4"/>
  <c r="BG275" i="4"/>
  <c r="BF275" i="4"/>
  <c r="T275" i="4"/>
  <c r="R275" i="4"/>
  <c r="P275" i="4"/>
  <c r="BI273" i="4"/>
  <c r="BH273" i="4"/>
  <c r="BG273" i="4"/>
  <c r="BF273" i="4"/>
  <c r="T273" i="4"/>
  <c r="R273" i="4"/>
  <c r="P273" i="4"/>
  <c r="BI268" i="4"/>
  <c r="BH268" i="4"/>
  <c r="BG268" i="4"/>
  <c r="BF268" i="4"/>
  <c r="T268" i="4"/>
  <c r="R268" i="4"/>
  <c r="P268" i="4"/>
  <c r="BI266" i="4"/>
  <c r="BH266" i="4"/>
  <c r="BG266" i="4"/>
  <c r="BF266" i="4"/>
  <c r="T266" i="4"/>
  <c r="R266" i="4"/>
  <c r="P266" i="4"/>
  <c r="BI261" i="4"/>
  <c r="BH261" i="4"/>
  <c r="BG261" i="4"/>
  <c r="BF261" i="4"/>
  <c r="T261" i="4"/>
  <c r="R261" i="4"/>
  <c r="P261"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45" i="4"/>
  <c r="BH245" i="4"/>
  <c r="BG245" i="4"/>
  <c r="BF245" i="4"/>
  <c r="T245" i="4"/>
  <c r="R245" i="4"/>
  <c r="P245" i="4"/>
  <c r="BI239" i="4"/>
  <c r="BH239" i="4"/>
  <c r="BG239" i="4"/>
  <c r="BF239" i="4"/>
  <c r="T239" i="4"/>
  <c r="R239" i="4"/>
  <c r="P239" i="4"/>
  <c r="BI233" i="4"/>
  <c r="BH233" i="4"/>
  <c r="BG233" i="4"/>
  <c r="BF233" i="4"/>
  <c r="T233" i="4"/>
  <c r="R233" i="4"/>
  <c r="P233" i="4"/>
  <c r="BI227" i="4"/>
  <c r="BH227" i="4"/>
  <c r="BG227" i="4"/>
  <c r="BF227" i="4"/>
  <c r="T227" i="4"/>
  <c r="R227" i="4"/>
  <c r="P227" i="4"/>
  <c r="BI220" i="4"/>
  <c r="BH220" i="4"/>
  <c r="BG220" i="4"/>
  <c r="BF220" i="4"/>
  <c r="T220" i="4"/>
  <c r="T219" i="4" s="1"/>
  <c r="R220" i="4"/>
  <c r="R219" i="4"/>
  <c r="P220" i="4"/>
  <c r="P219" i="4"/>
  <c r="BI213" i="4"/>
  <c r="BH213" i="4"/>
  <c r="BG213" i="4"/>
  <c r="BF213" i="4"/>
  <c r="T213" i="4"/>
  <c r="R213" i="4"/>
  <c r="P213" i="4"/>
  <c r="BI211" i="4"/>
  <c r="BH211" i="4"/>
  <c r="BG211" i="4"/>
  <c r="BF211" i="4"/>
  <c r="T211" i="4"/>
  <c r="R211" i="4"/>
  <c r="P211" i="4"/>
  <c r="BI205" i="4"/>
  <c r="BH205" i="4"/>
  <c r="BG205" i="4"/>
  <c r="BF205" i="4"/>
  <c r="T205" i="4"/>
  <c r="R205" i="4"/>
  <c r="P205" i="4"/>
  <c r="BI202" i="4"/>
  <c r="BH202" i="4"/>
  <c r="BG202" i="4"/>
  <c r="BF202" i="4"/>
  <c r="T202" i="4"/>
  <c r="R202" i="4"/>
  <c r="P202" i="4"/>
  <c r="BI201" i="4"/>
  <c r="BH201" i="4"/>
  <c r="BG201" i="4"/>
  <c r="BF201" i="4"/>
  <c r="T201" i="4"/>
  <c r="R201" i="4"/>
  <c r="P201" i="4"/>
  <c r="BI199" i="4"/>
  <c r="BH199" i="4"/>
  <c r="BG199" i="4"/>
  <c r="BF199" i="4"/>
  <c r="T199" i="4"/>
  <c r="R199" i="4"/>
  <c r="P199" i="4"/>
  <c r="BI194" i="4"/>
  <c r="BH194" i="4"/>
  <c r="BG194" i="4"/>
  <c r="BF194" i="4"/>
  <c r="T194" i="4"/>
  <c r="R194" i="4"/>
  <c r="P194" i="4"/>
  <c r="BI192" i="4"/>
  <c r="BH192" i="4"/>
  <c r="BG192" i="4"/>
  <c r="BF192" i="4"/>
  <c r="T192" i="4"/>
  <c r="R192" i="4"/>
  <c r="P192" i="4"/>
  <c r="BI186" i="4"/>
  <c r="BH186" i="4"/>
  <c r="BG186" i="4"/>
  <c r="BF186" i="4"/>
  <c r="T186" i="4"/>
  <c r="R186" i="4"/>
  <c r="P186"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5" i="4"/>
  <c r="BH175" i="4"/>
  <c r="BG175" i="4"/>
  <c r="BF175" i="4"/>
  <c r="T175" i="4"/>
  <c r="R175" i="4"/>
  <c r="P175" i="4"/>
  <c r="BI173" i="4"/>
  <c r="BH173" i="4"/>
  <c r="BG173" i="4"/>
  <c r="BF173" i="4"/>
  <c r="T173" i="4"/>
  <c r="R173" i="4"/>
  <c r="P173" i="4"/>
  <c r="BI171" i="4"/>
  <c r="BH171" i="4"/>
  <c r="BG171" i="4"/>
  <c r="BF171" i="4"/>
  <c r="T171" i="4"/>
  <c r="R171" i="4"/>
  <c r="P171" i="4"/>
  <c r="BI169" i="4"/>
  <c r="BH169" i="4"/>
  <c r="BG169" i="4"/>
  <c r="BF169" i="4"/>
  <c r="T169" i="4"/>
  <c r="R169" i="4"/>
  <c r="P169" i="4"/>
  <c r="BI167" i="4"/>
  <c r="BH167" i="4"/>
  <c r="BG167" i="4"/>
  <c r="BF167" i="4"/>
  <c r="T167" i="4"/>
  <c r="R167" i="4"/>
  <c r="P167" i="4"/>
  <c r="BI165" i="4"/>
  <c r="BH165" i="4"/>
  <c r="BG165" i="4"/>
  <c r="BF165" i="4"/>
  <c r="T165" i="4"/>
  <c r="R165" i="4"/>
  <c r="P165" i="4"/>
  <c r="BI164" i="4"/>
  <c r="BH164" i="4"/>
  <c r="BG164" i="4"/>
  <c r="BF164" i="4"/>
  <c r="T164" i="4"/>
  <c r="R164" i="4"/>
  <c r="P164" i="4"/>
  <c r="BI163" i="4"/>
  <c r="BH163" i="4"/>
  <c r="BG163" i="4"/>
  <c r="BF163" i="4"/>
  <c r="T163" i="4"/>
  <c r="R163" i="4"/>
  <c r="P163" i="4"/>
  <c r="BI161" i="4"/>
  <c r="BH161" i="4"/>
  <c r="BG161" i="4"/>
  <c r="BF161" i="4"/>
  <c r="T161" i="4"/>
  <c r="R161" i="4"/>
  <c r="P161" i="4"/>
  <c r="BI155" i="4"/>
  <c r="BH155" i="4"/>
  <c r="BG155" i="4"/>
  <c r="BF155" i="4"/>
  <c r="T155" i="4"/>
  <c r="R155" i="4"/>
  <c r="P155" i="4"/>
  <c r="BI149" i="4"/>
  <c r="BH149" i="4"/>
  <c r="BG149" i="4"/>
  <c r="BF149" i="4"/>
  <c r="T149" i="4"/>
  <c r="R149" i="4"/>
  <c r="P149" i="4"/>
  <c r="BI143" i="4"/>
  <c r="BH143" i="4"/>
  <c r="BG143" i="4"/>
  <c r="BF143" i="4"/>
  <c r="T143" i="4"/>
  <c r="R143" i="4"/>
  <c r="P143" i="4"/>
  <c r="BI137" i="4"/>
  <c r="BH137" i="4"/>
  <c r="BG137" i="4"/>
  <c r="BF137" i="4"/>
  <c r="T137" i="4"/>
  <c r="R137" i="4"/>
  <c r="P137" i="4"/>
  <c r="BI132" i="4"/>
  <c r="BH132" i="4"/>
  <c r="BG132" i="4"/>
  <c r="BF132" i="4"/>
  <c r="T132" i="4"/>
  <c r="R132" i="4"/>
  <c r="P132" i="4"/>
  <c r="BI127" i="4"/>
  <c r="BH127" i="4"/>
  <c r="BG127" i="4"/>
  <c r="BF127" i="4"/>
  <c r="T127" i="4"/>
  <c r="R127" i="4"/>
  <c r="P127" i="4"/>
  <c r="J121" i="4"/>
  <c r="J120" i="4"/>
  <c r="F120" i="4"/>
  <c r="F118" i="4"/>
  <c r="E116" i="4"/>
  <c r="J92" i="4"/>
  <c r="J91" i="4"/>
  <c r="F91" i="4"/>
  <c r="F89" i="4"/>
  <c r="E87" i="4"/>
  <c r="J18" i="4"/>
  <c r="E18" i="4"/>
  <c r="F121" i="4" s="1"/>
  <c r="J17" i="4"/>
  <c r="J12" i="4"/>
  <c r="J89" i="4" s="1"/>
  <c r="E7" i="4"/>
  <c r="E85" i="4"/>
  <c r="J37" i="3"/>
  <c r="J36" i="3"/>
  <c r="AY96" i="1" s="1"/>
  <c r="J35" i="3"/>
  <c r="AX96" i="1"/>
  <c r="BI446" i="3"/>
  <c r="BH446" i="3"/>
  <c r="BG446" i="3"/>
  <c r="BF446" i="3"/>
  <c r="T446" i="3"/>
  <c r="T445" i="3" s="1"/>
  <c r="R446" i="3"/>
  <c r="R445" i="3"/>
  <c r="P446" i="3"/>
  <c r="P445" i="3" s="1"/>
  <c r="BI444" i="3"/>
  <c r="BH444" i="3"/>
  <c r="BG444" i="3"/>
  <c r="BF444" i="3"/>
  <c r="T444" i="3"/>
  <c r="R444" i="3"/>
  <c r="P444" i="3"/>
  <c r="BI442" i="3"/>
  <c r="BH442" i="3"/>
  <c r="BG442" i="3"/>
  <c r="BF442" i="3"/>
  <c r="T442" i="3"/>
  <c r="R442" i="3"/>
  <c r="P442" i="3"/>
  <c r="BI441" i="3"/>
  <c r="BH441" i="3"/>
  <c r="BG441" i="3"/>
  <c r="BF441" i="3"/>
  <c r="T441" i="3"/>
  <c r="R441" i="3"/>
  <c r="P441" i="3"/>
  <c r="BI437" i="3"/>
  <c r="BH437" i="3"/>
  <c r="BG437" i="3"/>
  <c r="BF437" i="3"/>
  <c r="T437" i="3"/>
  <c r="R437" i="3"/>
  <c r="P437" i="3"/>
  <c r="BI434" i="3"/>
  <c r="BH434" i="3"/>
  <c r="BG434" i="3"/>
  <c r="BF434" i="3"/>
  <c r="T434" i="3"/>
  <c r="R434" i="3"/>
  <c r="P434" i="3"/>
  <c r="BI429" i="3"/>
  <c r="BH429" i="3"/>
  <c r="BG429" i="3"/>
  <c r="BF429" i="3"/>
  <c r="T429" i="3"/>
  <c r="R429" i="3"/>
  <c r="P429" i="3"/>
  <c r="BI424" i="3"/>
  <c r="BH424" i="3"/>
  <c r="BG424" i="3"/>
  <c r="BF424" i="3"/>
  <c r="T424" i="3"/>
  <c r="R424" i="3"/>
  <c r="P424" i="3"/>
  <c r="BI415" i="3"/>
  <c r="BH415" i="3"/>
  <c r="BG415" i="3"/>
  <c r="BF415" i="3"/>
  <c r="T415" i="3"/>
  <c r="R415" i="3"/>
  <c r="P415" i="3"/>
  <c r="BI413" i="3"/>
  <c r="BH413" i="3"/>
  <c r="BG413" i="3"/>
  <c r="BF413" i="3"/>
  <c r="T413" i="3"/>
  <c r="R413" i="3"/>
  <c r="P413" i="3"/>
  <c r="BI404" i="3"/>
  <c r="BH404" i="3"/>
  <c r="BG404" i="3"/>
  <c r="BF404" i="3"/>
  <c r="T404" i="3"/>
  <c r="R404" i="3"/>
  <c r="P404" i="3"/>
  <c r="BI402" i="3"/>
  <c r="BH402" i="3"/>
  <c r="BG402" i="3"/>
  <c r="BF402" i="3"/>
  <c r="T402" i="3"/>
  <c r="R402" i="3"/>
  <c r="P402" i="3"/>
  <c r="BI400" i="3"/>
  <c r="BH400" i="3"/>
  <c r="BG400" i="3"/>
  <c r="BF400" i="3"/>
  <c r="T400" i="3"/>
  <c r="R400" i="3"/>
  <c r="P400" i="3"/>
  <c r="BI383" i="3"/>
  <c r="BH383" i="3"/>
  <c r="BG383" i="3"/>
  <c r="BF383" i="3"/>
  <c r="T383" i="3"/>
  <c r="R383" i="3"/>
  <c r="P383" i="3"/>
  <c r="BI381" i="3"/>
  <c r="BH381" i="3"/>
  <c r="BG381" i="3"/>
  <c r="BF381" i="3"/>
  <c r="T381" i="3"/>
  <c r="R381" i="3"/>
  <c r="P381" i="3"/>
  <c r="BI380" i="3"/>
  <c r="BH380" i="3"/>
  <c r="BG380" i="3"/>
  <c r="BF380" i="3"/>
  <c r="T380" i="3"/>
  <c r="R380" i="3"/>
  <c r="P380" i="3"/>
  <c r="BI379" i="3"/>
  <c r="BH379" i="3"/>
  <c r="BG379" i="3"/>
  <c r="BF379" i="3"/>
  <c r="T379" i="3"/>
  <c r="R379" i="3"/>
  <c r="P379" i="3"/>
  <c r="BI378" i="3"/>
  <c r="BH378" i="3"/>
  <c r="BG378" i="3"/>
  <c r="BF378" i="3"/>
  <c r="T378" i="3"/>
  <c r="R378" i="3"/>
  <c r="P378" i="3"/>
  <c r="BI377" i="3"/>
  <c r="BH377" i="3"/>
  <c r="BG377" i="3"/>
  <c r="BF377" i="3"/>
  <c r="T377" i="3"/>
  <c r="R377" i="3"/>
  <c r="P377" i="3"/>
  <c r="BI376" i="3"/>
  <c r="BH376" i="3"/>
  <c r="BG376" i="3"/>
  <c r="BF376" i="3"/>
  <c r="T376" i="3"/>
  <c r="R376" i="3"/>
  <c r="P376" i="3"/>
  <c r="BI375" i="3"/>
  <c r="BH375" i="3"/>
  <c r="BG375" i="3"/>
  <c r="BF375" i="3"/>
  <c r="T375" i="3"/>
  <c r="R375" i="3"/>
  <c r="P375" i="3"/>
  <c r="BI374" i="3"/>
  <c r="BH374" i="3"/>
  <c r="BG374" i="3"/>
  <c r="BF374" i="3"/>
  <c r="T374" i="3"/>
  <c r="R374" i="3"/>
  <c r="P374" i="3"/>
  <c r="BI373" i="3"/>
  <c r="BH373" i="3"/>
  <c r="BG373" i="3"/>
  <c r="BF373" i="3"/>
  <c r="T373" i="3"/>
  <c r="R373" i="3"/>
  <c r="P373" i="3"/>
  <c r="BI372" i="3"/>
  <c r="BH372" i="3"/>
  <c r="BG372" i="3"/>
  <c r="BF372" i="3"/>
  <c r="T372" i="3"/>
  <c r="R372" i="3"/>
  <c r="P372" i="3"/>
  <c r="BI371" i="3"/>
  <c r="BH371" i="3"/>
  <c r="BG371" i="3"/>
  <c r="BF371" i="3"/>
  <c r="T371" i="3"/>
  <c r="R371" i="3"/>
  <c r="P371" i="3"/>
  <c r="BI370" i="3"/>
  <c r="BH370" i="3"/>
  <c r="BG370" i="3"/>
  <c r="BF370" i="3"/>
  <c r="T370" i="3"/>
  <c r="R370" i="3"/>
  <c r="P370" i="3"/>
  <c r="BI360" i="3"/>
  <c r="BH360" i="3"/>
  <c r="BG360" i="3"/>
  <c r="BF360" i="3"/>
  <c r="T360" i="3"/>
  <c r="R360" i="3"/>
  <c r="P360" i="3"/>
  <c r="BI354" i="3"/>
  <c r="BH354" i="3"/>
  <c r="BG354" i="3"/>
  <c r="BF354" i="3"/>
  <c r="T354" i="3"/>
  <c r="R354" i="3"/>
  <c r="P354" i="3"/>
  <c r="BI345" i="3"/>
  <c r="BH345" i="3"/>
  <c r="BG345" i="3"/>
  <c r="BF345" i="3"/>
  <c r="T345" i="3"/>
  <c r="R345" i="3"/>
  <c r="P345" i="3"/>
  <c r="BI336" i="3"/>
  <c r="BH336" i="3"/>
  <c r="BG336" i="3"/>
  <c r="BF336" i="3"/>
  <c r="T336" i="3"/>
  <c r="R336" i="3"/>
  <c r="P336" i="3"/>
  <c r="BI327" i="3"/>
  <c r="BH327" i="3"/>
  <c r="BG327" i="3"/>
  <c r="BF327" i="3"/>
  <c r="T327" i="3"/>
  <c r="R327" i="3"/>
  <c r="P327" i="3"/>
  <c r="BI321" i="3"/>
  <c r="BH321" i="3"/>
  <c r="BG321" i="3"/>
  <c r="BF321" i="3"/>
  <c r="T321" i="3"/>
  <c r="R321" i="3"/>
  <c r="P321" i="3"/>
  <c r="BI315" i="3"/>
  <c r="BH315" i="3"/>
  <c r="BG315" i="3"/>
  <c r="BF315" i="3"/>
  <c r="T315" i="3"/>
  <c r="R315" i="3"/>
  <c r="P315" i="3"/>
  <c r="BI305" i="3"/>
  <c r="BH305" i="3"/>
  <c r="BG305" i="3"/>
  <c r="BF305" i="3"/>
  <c r="T305" i="3"/>
  <c r="R305" i="3"/>
  <c r="P305" i="3"/>
  <c r="BI295" i="3"/>
  <c r="BH295" i="3"/>
  <c r="BG295" i="3"/>
  <c r="BF295" i="3"/>
  <c r="T295" i="3"/>
  <c r="R295" i="3"/>
  <c r="P295" i="3"/>
  <c r="BI285" i="3"/>
  <c r="BH285" i="3"/>
  <c r="BG285" i="3"/>
  <c r="BF285" i="3"/>
  <c r="T285" i="3"/>
  <c r="R285" i="3"/>
  <c r="P285" i="3"/>
  <c r="BI275" i="3"/>
  <c r="BH275" i="3"/>
  <c r="BG275" i="3"/>
  <c r="BF275" i="3"/>
  <c r="T275" i="3"/>
  <c r="R275" i="3"/>
  <c r="P275" i="3"/>
  <c r="BI268" i="3"/>
  <c r="BH268" i="3"/>
  <c r="BG268" i="3"/>
  <c r="BF268" i="3"/>
  <c r="T268" i="3"/>
  <c r="T267" i="3" s="1"/>
  <c r="R268" i="3"/>
  <c r="R267" i="3" s="1"/>
  <c r="P268" i="3"/>
  <c r="P267" i="3"/>
  <c r="BI261" i="3"/>
  <c r="BH261" i="3"/>
  <c r="BG261" i="3"/>
  <c r="BF261" i="3"/>
  <c r="T261" i="3"/>
  <c r="R261" i="3"/>
  <c r="P261" i="3"/>
  <c r="BI255" i="3"/>
  <c r="BH255" i="3"/>
  <c r="BG255" i="3"/>
  <c r="BF255" i="3"/>
  <c r="T255" i="3"/>
  <c r="R255" i="3"/>
  <c r="P255" i="3"/>
  <c r="BI249" i="3"/>
  <c r="BH249" i="3"/>
  <c r="BG249" i="3"/>
  <c r="BF249" i="3"/>
  <c r="T249" i="3"/>
  <c r="R249" i="3"/>
  <c r="P249" i="3"/>
  <c r="BI247" i="3"/>
  <c r="BH247" i="3"/>
  <c r="BG247" i="3"/>
  <c r="BF247" i="3"/>
  <c r="T247" i="3"/>
  <c r="R247" i="3"/>
  <c r="P247" i="3"/>
  <c r="BI241" i="3"/>
  <c r="BH241" i="3"/>
  <c r="BG241" i="3"/>
  <c r="BF241" i="3"/>
  <c r="T241" i="3"/>
  <c r="R241" i="3"/>
  <c r="P241" i="3"/>
  <c r="BI238" i="3"/>
  <c r="BH238" i="3"/>
  <c r="BG238" i="3"/>
  <c r="BF238" i="3"/>
  <c r="T238" i="3"/>
  <c r="R238" i="3"/>
  <c r="P238" i="3"/>
  <c r="BI237" i="3"/>
  <c r="BH237" i="3"/>
  <c r="BG237" i="3"/>
  <c r="BF237" i="3"/>
  <c r="T237" i="3"/>
  <c r="R237" i="3"/>
  <c r="P237" i="3"/>
  <c r="BI235" i="3"/>
  <c r="BH235" i="3"/>
  <c r="BG235" i="3"/>
  <c r="BF235" i="3"/>
  <c r="T235" i="3"/>
  <c r="R235" i="3"/>
  <c r="P235" i="3"/>
  <c r="BI230" i="3"/>
  <c r="BH230" i="3"/>
  <c r="BG230" i="3"/>
  <c r="BF230" i="3"/>
  <c r="T230" i="3"/>
  <c r="R230" i="3"/>
  <c r="P230" i="3"/>
  <c r="BI228" i="3"/>
  <c r="BH228" i="3"/>
  <c r="BG228" i="3"/>
  <c r="BF228" i="3"/>
  <c r="T228" i="3"/>
  <c r="R228" i="3"/>
  <c r="P228" i="3"/>
  <c r="BI222" i="3"/>
  <c r="BH222" i="3"/>
  <c r="BG222" i="3"/>
  <c r="BF222" i="3"/>
  <c r="T222" i="3"/>
  <c r="R222" i="3"/>
  <c r="P222" i="3"/>
  <c r="BI220" i="3"/>
  <c r="BH220" i="3"/>
  <c r="BG220" i="3"/>
  <c r="BF220" i="3"/>
  <c r="T220" i="3"/>
  <c r="R220" i="3"/>
  <c r="P220" i="3"/>
  <c r="BI206" i="3"/>
  <c r="BH206" i="3"/>
  <c r="BG206" i="3"/>
  <c r="BF206" i="3"/>
  <c r="T206" i="3"/>
  <c r="R206" i="3"/>
  <c r="P206" i="3"/>
  <c r="BI205" i="3"/>
  <c r="BH205" i="3"/>
  <c r="BG205" i="3"/>
  <c r="BF205" i="3"/>
  <c r="T205" i="3"/>
  <c r="R205" i="3"/>
  <c r="P205" i="3"/>
  <c r="BI204" i="3"/>
  <c r="BH204" i="3"/>
  <c r="BG204" i="3"/>
  <c r="BF204" i="3"/>
  <c r="T204" i="3"/>
  <c r="R204" i="3"/>
  <c r="P204" i="3"/>
  <c r="BI203" i="3"/>
  <c r="BH203" i="3"/>
  <c r="BG203" i="3"/>
  <c r="BF203" i="3"/>
  <c r="T203" i="3"/>
  <c r="R203" i="3"/>
  <c r="P203" i="3"/>
  <c r="BI201" i="3"/>
  <c r="BH201" i="3"/>
  <c r="BG201" i="3"/>
  <c r="BF201" i="3"/>
  <c r="T201" i="3"/>
  <c r="R201" i="3"/>
  <c r="P201" i="3"/>
  <c r="BI199" i="3"/>
  <c r="BH199" i="3"/>
  <c r="BG199" i="3"/>
  <c r="BF199" i="3"/>
  <c r="T199" i="3"/>
  <c r="R199" i="3"/>
  <c r="P199" i="3"/>
  <c r="BI197" i="3"/>
  <c r="BH197" i="3"/>
  <c r="BG197" i="3"/>
  <c r="BF197" i="3"/>
  <c r="T197" i="3"/>
  <c r="R197" i="3"/>
  <c r="P197" i="3"/>
  <c r="BI195" i="3"/>
  <c r="BH195" i="3"/>
  <c r="BG195" i="3"/>
  <c r="BF195" i="3"/>
  <c r="T195" i="3"/>
  <c r="R195" i="3"/>
  <c r="P195" i="3"/>
  <c r="BI193" i="3"/>
  <c r="BH193" i="3"/>
  <c r="BG193" i="3"/>
  <c r="BF193" i="3"/>
  <c r="T193" i="3"/>
  <c r="R193" i="3"/>
  <c r="P193" i="3"/>
  <c r="BI191" i="3"/>
  <c r="BH191" i="3"/>
  <c r="BG191" i="3"/>
  <c r="BF191" i="3"/>
  <c r="T191" i="3"/>
  <c r="R191" i="3"/>
  <c r="P191" i="3"/>
  <c r="BI190" i="3"/>
  <c r="BH190" i="3"/>
  <c r="BG190" i="3"/>
  <c r="BF190" i="3"/>
  <c r="T190" i="3"/>
  <c r="R190" i="3"/>
  <c r="P190" i="3"/>
  <c r="BI189" i="3"/>
  <c r="BH189" i="3"/>
  <c r="BG189" i="3"/>
  <c r="BF189" i="3"/>
  <c r="T189" i="3"/>
  <c r="R189" i="3"/>
  <c r="P189" i="3"/>
  <c r="BI187" i="3"/>
  <c r="BH187" i="3"/>
  <c r="BG187" i="3"/>
  <c r="BF187" i="3"/>
  <c r="T187" i="3"/>
  <c r="R187" i="3"/>
  <c r="P187" i="3"/>
  <c r="BI186" i="3"/>
  <c r="BH186" i="3"/>
  <c r="BG186" i="3"/>
  <c r="BF186" i="3"/>
  <c r="T186" i="3"/>
  <c r="R186" i="3"/>
  <c r="P186" i="3"/>
  <c r="BI180" i="3"/>
  <c r="BH180" i="3"/>
  <c r="BG180" i="3"/>
  <c r="BF180" i="3"/>
  <c r="T180" i="3"/>
  <c r="R180" i="3"/>
  <c r="P180" i="3"/>
  <c r="BI174" i="3"/>
  <c r="BH174" i="3"/>
  <c r="BG174" i="3"/>
  <c r="BF174" i="3"/>
  <c r="T174" i="3"/>
  <c r="R174" i="3"/>
  <c r="P174" i="3"/>
  <c r="BI168" i="3"/>
  <c r="BH168" i="3"/>
  <c r="BG168" i="3"/>
  <c r="BF168" i="3"/>
  <c r="T168" i="3"/>
  <c r="R168" i="3"/>
  <c r="P168" i="3"/>
  <c r="BI158" i="3"/>
  <c r="BH158" i="3"/>
  <c r="BG158" i="3"/>
  <c r="BF158" i="3"/>
  <c r="T158" i="3"/>
  <c r="R158" i="3"/>
  <c r="P158" i="3"/>
  <c r="BI148" i="3"/>
  <c r="BH148" i="3"/>
  <c r="BG148" i="3"/>
  <c r="BF148" i="3"/>
  <c r="T148" i="3"/>
  <c r="R148" i="3"/>
  <c r="P148" i="3"/>
  <c r="BI138" i="3"/>
  <c r="BH138" i="3"/>
  <c r="BG138" i="3"/>
  <c r="BF138" i="3"/>
  <c r="T138" i="3"/>
  <c r="R138" i="3"/>
  <c r="P138" i="3"/>
  <c r="BI133" i="3"/>
  <c r="BH133" i="3"/>
  <c r="BG133" i="3"/>
  <c r="BF133" i="3"/>
  <c r="T133" i="3"/>
  <c r="R133" i="3"/>
  <c r="P133" i="3"/>
  <c r="BI128" i="3"/>
  <c r="BH128" i="3"/>
  <c r="BG128" i="3"/>
  <c r="BF128" i="3"/>
  <c r="T128" i="3"/>
  <c r="R128" i="3"/>
  <c r="P128" i="3"/>
  <c r="J122" i="3"/>
  <c r="J121" i="3"/>
  <c r="F121" i="3"/>
  <c r="F119" i="3"/>
  <c r="E117" i="3"/>
  <c r="J92" i="3"/>
  <c r="J91" i="3"/>
  <c r="F91" i="3"/>
  <c r="F89" i="3"/>
  <c r="E87" i="3"/>
  <c r="J18" i="3"/>
  <c r="E18" i="3"/>
  <c r="F92" i="3"/>
  <c r="J17" i="3"/>
  <c r="J12" i="3"/>
  <c r="J89" i="3" s="1"/>
  <c r="E7" i="3"/>
  <c r="E115" i="3"/>
  <c r="J37" i="2"/>
  <c r="J36" i="2"/>
  <c r="AY95" i="1"/>
  <c r="J35" i="2"/>
  <c r="AX95" i="1"/>
  <c r="BI219" i="2"/>
  <c r="BH219" i="2"/>
  <c r="BG219" i="2"/>
  <c r="BF219" i="2"/>
  <c r="T219" i="2"/>
  <c r="R219" i="2"/>
  <c r="P219" i="2"/>
  <c r="BI218" i="2"/>
  <c r="BH218" i="2"/>
  <c r="BG218" i="2"/>
  <c r="BF218" i="2"/>
  <c r="T218" i="2"/>
  <c r="R218" i="2"/>
  <c r="P218" i="2"/>
  <c r="BI216" i="2"/>
  <c r="BH216" i="2"/>
  <c r="BG216" i="2"/>
  <c r="BF216" i="2"/>
  <c r="T216" i="2"/>
  <c r="R216" i="2"/>
  <c r="P216" i="2"/>
  <c r="BI211" i="2"/>
  <c r="BH211" i="2"/>
  <c r="BG211" i="2"/>
  <c r="BF211" i="2"/>
  <c r="T211" i="2"/>
  <c r="R211" i="2"/>
  <c r="P211" i="2"/>
  <c r="BI201" i="2"/>
  <c r="BH201" i="2"/>
  <c r="BG201" i="2"/>
  <c r="BF201" i="2"/>
  <c r="T201" i="2"/>
  <c r="R201" i="2"/>
  <c r="P201" i="2"/>
  <c r="BI200" i="2"/>
  <c r="BH200" i="2"/>
  <c r="BG200" i="2"/>
  <c r="BF200" i="2"/>
  <c r="T200" i="2"/>
  <c r="R200" i="2"/>
  <c r="P200" i="2"/>
  <c r="BI198" i="2"/>
  <c r="BH198" i="2"/>
  <c r="BG198" i="2"/>
  <c r="BF198" i="2"/>
  <c r="T198" i="2"/>
  <c r="R198" i="2"/>
  <c r="P198" i="2"/>
  <c r="BI196" i="2"/>
  <c r="BH196" i="2"/>
  <c r="BG196" i="2"/>
  <c r="BF196" i="2"/>
  <c r="T196" i="2"/>
  <c r="R196" i="2"/>
  <c r="P196" i="2"/>
  <c r="BI194" i="2"/>
  <c r="BH194" i="2"/>
  <c r="BG194" i="2"/>
  <c r="BF194" i="2"/>
  <c r="T194" i="2"/>
  <c r="R194" i="2"/>
  <c r="P194" i="2"/>
  <c r="BI192" i="2"/>
  <c r="BH192" i="2"/>
  <c r="BG192" i="2"/>
  <c r="BF192" i="2"/>
  <c r="T192" i="2"/>
  <c r="R192" i="2"/>
  <c r="P192" i="2"/>
  <c r="BI190" i="2"/>
  <c r="BH190" i="2"/>
  <c r="BG190" i="2"/>
  <c r="BF190" i="2"/>
  <c r="T190" i="2"/>
  <c r="R190" i="2"/>
  <c r="P190" i="2"/>
  <c r="BI188" i="2"/>
  <c r="BH188" i="2"/>
  <c r="BG188" i="2"/>
  <c r="BF188" i="2"/>
  <c r="T188" i="2"/>
  <c r="R188" i="2"/>
  <c r="P188" i="2"/>
  <c r="BI186" i="2"/>
  <c r="BH186" i="2"/>
  <c r="BG186" i="2"/>
  <c r="BF186" i="2"/>
  <c r="T186" i="2"/>
  <c r="R186" i="2"/>
  <c r="P186" i="2"/>
  <c r="BI184" i="2"/>
  <c r="BH184" i="2"/>
  <c r="BG184" i="2"/>
  <c r="BF184" i="2"/>
  <c r="T184" i="2"/>
  <c r="R184" i="2"/>
  <c r="P184" i="2"/>
  <c r="BI182" i="2"/>
  <c r="BH182" i="2"/>
  <c r="BG182" i="2"/>
  <c r="BF182" i="2"/>
  <c r="T182" i="2"/>
  <c r="R182" i="2"/>
  <c r="P182" i="2"/>
  <c r="BI180" i="2"/>
  <c r="BH180" i="2"/>
  <c r="BG180" i="2"/>
  <c r="BF180" i="2"/>
  <c r="T180" i="2"/>
  <c r="R180" i="2"/>
  <c r="P180" i="2"/>
  <c r="BI178" i="2"/>
  <c r="BH178" i="2"/>
  <c r="BG178" i="2"/>
  <c r="BF178" i="2"/>
  <c r="T178" i="2"/>
  <c r="R178" i="2"/>
  <c r="P178" i="2"/>
  <c r="BI176" i="2"/>
  <c r="BH176" i="2"/>
  <c r="BG176" i="2"/>
  <c r="BF176" i="2"/>
  <c r="T176" i="2"/>
  <c r="R176" i="2"/>
  <c r="P176" i="2"/>
  <c r="BI174" i="2"/>
  <c r="BH174" i="2"/>
  <c r="BG174" i="2"/>
  <c r="BF174" i="2"/>
  <c r="T174" i="2"/>
  <c r="R174" i="2"/>
  <c r="P174" i="2"/>
  <c r="BI172" i="2"/>
  <c r="BH172" i="2"/>
  <c r="BG172" i="2"/>
  <c r="BF172" i="2"/>
  <c r="T172" i="2"/>
  <c r="R172" i="2"/>
  <c r="P172"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6" i="2"/>
  <c r="BH166" i="2"/>
  <c r="BG166" i="2"/>
  <c r="BF166" i="2"/>
  <c r="T166" i="2"/>
  <c r="R166" i="2"/>
  <c r="P166" i="2"/>
  <c r="BI165" i="2"/>
  <c r="BH165" i="2"/>
  <c r="BG165" i="2"/>
  <c r="BF165" i="2"/>
  <c r="T165" i="2"/>
  <c r="R165" i="2"/>
  <c r="P165" i="2"/>
  <c r="BI164" i="2"/>
  <c r="BH164" i="2"/>
  <c r="BG164" i="2"/>
  <c r="BF164" i="2"/>
  <c r="T164" i="2"/>
  <c r="R164" i="2"/>
  <c r="P164" i="2"/>
  <c r="BI163" i="2"/>
  <c r="BH163" i="2"/>
  <c r="BG163" i="2"/>
  <c r="BF163" i="2"/>
  <c r="T163" i="2"/>
  <c r="R163" i="2"/>
  <c r="P163" i="2"/>
  <c r="BI162" i="2"/>
  <c r="BH162" i="2"/>
  <c r="BG162" i="2"/>
  <c r="BF162" i="2"/>
  <c r="T162" i="2"/>
  <c r="R162" i="2"/>
  <c r="P162" i="2"/>
  <c r="BI161" i="2"/>
  <c r="BH161" i="2"/>
  <c r="BG161" i="2"/>
  <c r="BF161" i="2"/>
  <c r="T161" i="2"/>
  <c r="R161" i="2"/>
  <c r="P161" i="2"/>
  <c r="BI160" i="2"/>
  <c r="BH160" i="2"/>
  <c r="BG160" i="2"/>
  <c r="BF160" i="2"/>
  <c r="T160" i="2"/>
  <c r="R160" i="2"/>
  <c r="P160" i="2"/>
  <c r="BI159" i="2"/>
  <c r="BH159" i="2"/>
  <c r="BG159" i="2"/>
  <c r="BF159" i="2"/>
  <c r="T159" i="2"/>
  <c r="R159" i="2"/>
  <c r="P159" i="2"/>
  <c r="BI158" i="2"/>
  <c r="BH158" i="2"/>
  <c r="BG158" i="2"/>
  <c r="BF158" i="2"/>
  <c r="T158" i="2"/>
  <c r="R158" i="2"/>
  <c r="P158" i="2"/>
  <c r="BI157" i="2"/>
  <c r="BH157" i="2"/>
  <c r="BG157" i="2"/>
  <c r="BF157" i="2"/>
  <c r="T157" i="2"/>
  <c r="R157" i="2"/>
  <c r="P157" i="2"/>
  <c r="BI152" i="2"/>
  <c r="BH152" i="2"/>
  <c r="BG152" i="2"/>
  <c r="BF152" i="2"/>
  <c r="T152" i="2"/>
  <c r="R152" i="2"/>
  <c r="P152" i="2"/>
  <c r="BI151" i="2"/>
  <c r="BH151" i="2"/>
  <c r="BG151" i="2"/>
  <c r="BF151" i="2"/>
  <c r="T151" i="2"/>
  <c r="R151" i="2"/>
  <c r="P151" i="2"/>
  <c r="BI149" i="2"/>
  <c r="BH149" i="2"/>
  <c r="BG149" i="2"/>
  <c r="BF149" i="2"/>
  <c r="T149" i="2"/>
  <c r="R149" i="2"/>
  <c r="P149" i="2"/>
  <c r="BI147" i="2"/>
  <c r="BH147" i="2"/>
  <c r="BG147" i="2"/>
  <c r="BF147" i="2"/>
  <c r="T147" i="2"/>
  <c r="R147" i="2"/>
  <c r="P147" i="2"/>
  <c r="BI143" i="2"/>
  <c r="BH143" i="2"/>
  <c r="BG143" i="2"/>
  <c r="BF143" i="2"/>
  <c r="T143" i="2"/>
  <c r="R143" i="2"/>
  <c r="P143" i="2"/>
  <c r="BI139" i="2"/>
  <c r="BH139" i="2"/>
  <c r="BG139" i="2"/>
  <c r="BF139" i="2"/>
  <c r="T139" i="2"/>
  <c r="R139" i="2"/>
  <c r="P139" i="2"/>
  <c r="BI135" i="2"/>
  <c r="BH135" i="2"/>
  <c r="BG135" i="2"/>
  <c r="BF135" i="2"/>
  <c r="T135" i="2"/>
  <c r="R135" i="2"/>
  <c r="P135" i="2"/>
  <c r="BI131" i="2"/>
  <c r="BH131" i="2"/>
  <c r="BG131" i="2"/>
  <c r="BF131" i="2"/>
  <c r="T131" i="2"/>
  <c r="R131" i="2"/>
  <c r="P131" i="2"/>
  <c r="BI127" i="2"/>
  <c r="BH127" i="2"/>
  <c r="BG127" i="2"/>
  <c r="BF127" i="2"/>
  <c r="T127" i="2"/>
  <c r="R127" i="2"/>
  <c r="P127" i="2"/>
  <c r="BI121" i="2"/>
  <c r="BH121" i="2"/>
  <c r="BG121" i="2"/>
  <c r="BF121" i="2"/>
  <c r="T121" i="2"/>
  <c r="R121" i="2"/>
  <c r="P121" i="2"/>
  <c r="J115" i="2"/>
  <c r="J114" i="2"/>
  <c r="F114" i="2"/>
  <c r="F112" i="2"/>
  <c r="E110" i="2"/>
  <c r="J92" i="2"/>
  <c r="J91" i="2"/>
  <c r="F91" i="2"/>
  <c r="F89" i="2"/>
  <c r="E87" i="2"/>
  <c r="J18" i="2"/>
  <c r="E18" i="2"/>
  <c r="F115" i="2" s="1"/>
  <c r="J17" i="2"/>
  <c r="J12" i="2"/>
  <c r="J112" i="2" s="1"/>
  <c r="E7" i="2"/>
  <c r="E85" i="2"/>
  <c r="L90" i="1"/>
  <c r="AM90" i="1"/>
  <c r="AM89" i="1"/>
  <c r="L89" i="1"/>
  <c r="AM87" i="1"/>
  <c r="L87" i="1"/>
  <c r="L85" i="1"/>
  <c r="L84" i="1"/>
  <c r="J193" i="12"/>
  <c r="J124" i="12"/>
  <c r="BK310" i="11"/>
  <c r="J310" i="11"/>
  <c r="J309" i="11"/>
  <c r="J308" i="11"/>
  <c r="J306" i="11"/>
  <c r="J305" i="11"/>
  <c r="BK299" i="11"/>
  <c r="J294" i="11"/>
  <c r="BK293" i="11"/>
  <c r="BK291" i="11"/>
  <c r="J285" i="11"/>
  <c r="J283" i="11"/>
  <c r="J282" i="11"/>
  <c r="BK278" i="11"/>
  <c r="BK276" i="11"/>
  <c r="J275" i="11"/>
  <c r="BK273" i="11"/>
  <c r="BK270" i="11"/>
  <c r="J260" i="11"/>
  <c r="J250" i="11"/>
  <c r="J212" i="11"/>
  <c r="BK197" i="11"/>
  <c r="BK170" i="11"/>
  <c r="BK167" i="11"/>
  <c r="J136" i="11"/>
  <c r="BK411" i="10"/>
  <c r="J409" i="10"/>
  <c r="BK402" i="10"/>
  <c r="BK387" i="10"/>
  <c r="J329" i="10"/>
  <c r="BK323" i="10"/>
  <c r="J306" i="10"/>
  <c r="BK283" i="10"/>
  <c r="J237" i="10"/>
  <c r="BK234" i="10"/>
  <c r="BK213" i="10"/>
  <c r="J187" i="10"/>
  <c r="J183" i="10"/>
  <c r="J182" i="10"/>
  <c r="J157" i="10"/>
  <c r="J402" i="9"/>
  <c r="J392" i="9"/>
  <c r="J335" i="9"/>
  <c r="BK314" i="9"/>
  <c r="J296" i="9"/>
  <c r="BK292" i="9"/>
  <c r="J286" i="9"/>
  <c r="BK285" i="9"/>
  <c r="BK270" i="9"/>
  <c r="J245" i="9"/>
  <c r="J229" i="9"/>
  <c r="J209" i="9"/>
  <c r="J193" i="9"/>
  <c r="BK181" i="9"/>
  <c r="BK177" i="9"/>
  <c r="BK162" i="9"/>
  <c r="BK160" i="9"/>
  <c r="BK152" i="9"/>
  <c r="J148" i="9"/>
  <c r="BK146" i="9"/>
  <c r="J140" i="9"/>
  <c r="BK138" i="9"/>
  <c r="BK133" i="9"/>
  <c r="J431" i="8"/>
  <c r="J404" i="8"/>
  <c r="J393" i="8"/>
  <c r="BK390" i="8"/>
  <c r="BK383" i="8"/>
  <c r="J380" i="8"/>
  <c r="J378" i="8"/>
  <c r="J375" i="8"/>
  <c r="J372" i="8"/>
  <c r="J368" i="8"/>
  <c r="BK364" i="8"/>
  <c r="J357" i="8"/>
  <c r="BK353" i="8"/>
  <c r="BK349" i="8"/>
  <c r="BK338" i="8"/>
  <c r="J331" i="8"/>
  <c r="J327" i="8"/>
  <c r="J301" i="8"/>
  <c r="J300" i="8"/>
  <c r="BK291" i="8"/>
  <c r="J280" i="8"/>
  <c r="J262" i="8"/>
  <c r="BK218" i="8"/>
  <c r="BK206" i="8"/>
  <c r="J204" i="8"/>
  <c r="J200" i="8"/>
  <c r="J292" i="7"/>
  <c r="J278" i="7"/>
  <c r="J274" i="7"/>
  <c r="J270" i="7"/>
  <c r="J266" i="7"/>
  <c r="J230" i="7"/>
  <c r="J226" i="7"/>
  <c r="J213" i="7"/>
  <c r="BK210" i="7"/>
  <c r="BK181" i="7"/>
  <c r="J176" i="7"/>
  <c r="J172" i="7"/>
  <c r="BK159" i="7"/>
  <c r="J146" i="7"/>
  <c r="J261" i="6"/>
  <c r="J244" i="6"/>
  <c r="BK228" i="6"/>
  <c r="BK216" i="6"/>
  <c r="BK197" i="6"/>
  <c r="J178" i="6"/>
  <c r="J161" i="6"/>
  <c r="J158" i="6"/>
  <c r="BK156" i="6"/>
  <c r="J154" i="6"/>
  <c r="BK150" i="6"/>
  <c r="BK144" i="6"/>
  <c r="BK129" i="6"/>
  <c r="BK734" i="5"/>
  <c r="BK703" i="5"/>
  <c r="J666" i="5"/>
  <c r="BK659" i="5"/>
  <c r="J631" i="5"/>
  <c r="J617" i="5"/>
  <c r="J611" i="5"/>
  <c r="BK603" i="5"/>
  <c r="BK599" i="5"/>
  <c r="BK598" i="5"/>
  <c r="BK571" i="5"/>
  <c r="J560" i="5"/>
  <c r="BK551" i="5"/>
  <c r="J545" i="5"/>
  <c r="BK479" i="5"/>
  <c r="BK472" i="5"/>
  <c r="J464" i="5"/>
  <c r="BK430" i="5"/>
  <c r="BK419" i="5"/>
  <c r="J418" i="5"/>
  <c r="J395" i="5"/>
  <c r="BK367" i="5"/>
  <c r="J353" i="5"/>
  <c r="J336" i="5"/>
  <c r="BK330" i="5"/>
  <c r="J311" i="5"/>
  <c r="J305" i="5"/>
  <c r="BK275" i="5"/>
  <c r="J273" i="5"/>
  <c r="BK262" i="5"/>
  <c r="J256" i="5"/>
  <c r="J255" i="5"/>
  <c r="J236" i="5"/>
  <c r="J214" i="5"/>
  <c r="J203" i="5"/>
  <c r="J195" i="5"/>
  <c r="J290" i="4"/>
  <c r="J261" i="4"/>
  <c r="J251" i="4"/>
  <c r="J211" i="4"/>
  <c r="BK446" i="3"/>
  <c r="J446" i="3"/>
  <c r="BK444" i="3"/>
  <c r="BK434" i="3"/>
  <c r="BK424" i="3"/>
  <c r="BK402" i="3"/>
  <c r="BK377" i="3"/>
  <c r="J261" i="3"/>
  <c r="BK255" i="3"/>
  <c r="J235" i="3"/>
  <c r="J188" i="2"/>
  <c r="BK178" i="2"/>
  <c r="BK170" i="2"/>
  <c r="BK164" i="2"/>
  <c r="BK161" i="2"/>
  <c r="J158" i="2"/>
  <c r="J151" i="2"/>
  <c r="BK139" i="2"/>
  <c r="BK297" i="11"/>
  <c r="J295" i="11"/>
  <c r="J293" i="11"/>
  <c r="BK292" i="11"/>
  <c r="J286" i="11"/>
  <c r="J279" i="11"/>
  <c r="BK272" i="11"/>
  <c r="BK268" i="11"/>
  <c r="BK264" i="11"/>
  <c r="J262" i="11"/>
  <c r="J259" i="11"/>
  <c r="J244" i="11"/>
  <c r="J423" i="10"/>
  <c r="BK416" i="10"/>
  <c r="BK403" i="10"/>
  <c r="BK377" i="10"/>
  <c r="BK363" i="10"/>
  <c r="BK352" i="10"/>
  <c r="BK340" i="10"/>
  <c r="J324" i="10"/>
  <c r="BK321" i="10"/>
  <c r="J307" i="10"/>
  <c r="J296" i="10"/>
  <c r="BK293" i="10"/>
  <c r="BK261" i="10"/>
  <c r="BK211" i="10"/>
  <c r="J189" i="10"/>
  <c r="BK388" i="9"/>
  <c r="J379" i="9"/>
  <c r="J370" i="9"/>
  <c r="BK366" i="9"/>
  <c r="J362" i="9"/>
  <c r="J358" i="9"/>
  <c r="BK349" i="9"/>
  <c r="BK341" i="9"/>
  <c r="BK320" i="9"/>
  <c r="J314" i="9"/>
  <c r="J309" i="9"/>
  <c r="J304" i="9"/>
  <c r="BK296" i="9"/>
  <c r="J289" i="9"/>
  <c r="BK286" i="9"/>
  <c r="J277" i="9"/>
  <c r="J265" i="9"/>
  <c r="BK262" i="9"/>
  <c r="BK245" i="9"/>
  <c r="J211" i="9"/>
  <c r="J188" i="9"/>
  <c r="J168" i="9"/>
  <c r="J162" i="9"/>
  <c r="J154" i="9"/>
  <c r="BK439" i="8"/>
  <c r="J439" i="8"/>
  <c r="BK434" i="8"/>
  <c r="J434" i="8"/>
  <c r="BK423" i="8"/>
  <c r="BK414" i="8"/>
  <c r="BK400" i="8"/>
  <c r="J379" i="8"/>
  <c r="BK372" i="8"/>
  <c r="BK354" i="8"/>
  <c r="J353" i="8"/>
  <c r="J349" i="8"/>
  <c r="J346" i="8"/>
  <c r="BK331" i="8"/>
  <c r="J326" i="8"/>
  <c r="J322" i="8"/>
  <c r="BK315" i="8"/>
  <c r="BK304" i="8"/>
  <c r="BK297" i="8"/>
  <c r="J294" i="8"/>
  <c r="BK226" i="8"/>
  <c r="BK223" i="8"/>
  <c r="BK222" i="8"/>
  <c r="J212" i="8"/>
  <c r="J210" i="8"/>
  <c r="BK200" i="8"/>
  <c r="BK301" i="7"/>
  <c r="BK299" i="7"/>
  <c r="J287" i="7"/>
  <c r="J261" i="7"/>
  <c r="BK216" i="7"/>
  <c r="BK213" i="7"/>
  <c r="BK179" i="7"/>
  <c r="J177" i="7"/>
  <c r="BK146" i="7"/>
  <c r="BK134" i="7"/>
  <c r="BK261" i="6"/>
  <c r="J258" i="6"/>
  <c r="J250" i="6"/>
  <c r="BK249" i="6"/>
  <c r="J249" i="6"/>
  <c r="BK246" i="6"/>
  <c r="J246" i="6"/>
  <c r="J236" i="6"/>
  <c r="BK225" i="6"/>
  <c r="J192" i="6"/>
  <c r="J189" i="6"/>
  <c r="J133" i="6"/>
  <c r="J129" i="6"/>
  <c r="BK731" i="5"/>
  <c r="J728" i="5"/>
  <c r="BK727" i="5"/>
  <c r="BK725" i="5"/>
  <c r="BK713" i="5"/>
  <c r="J362" i="5"/>
  <c r="J340" i="5"/>
  <c r="BK309" i="5"/>
  <c r="BK279" i="5"/>
  <c r="BK273" i="5"/>
  <c r="J269" i="5"/>
  <c r="BK264" i="5"/>
  <c r="BK257" i="5"/>
  <c r="J253" i="5"/>
  <c r="BK214" i="5"/>
  <c r="BK185" i="5"/>
  <c r="BK180" i="5"/>
  <c r="BK280" i="4"/>
  <c r="BK275" i="4"/>
  <c r="J268" i="4"/>
  <c r="BK254" i="4"/>
  <c r="J233" i="4"/>
  <c r="J205" i="4"/>
  <c r="BK199" i="4"/>
  <c r="BK167" i="4"/>
  <c r="BK165" i="4"/>
  <c r="BK164" i="4"/>
  <c r="BK155" i="4"/>
  <c r="BK149" i="4"/>
  <c r="BK137" i="4"/>
  <c r="J424" i="3"/>
  <c r="BK404" i="3"/>
  <c r="J400" i="3"/>
  <c r="J383" i="3"/>
  <c r="BK370" i="3"/>
  <c r="J327" i="3"/>
  <c r="BK237" i="3"/>
  <c r="J228" i="3"/>
  <c r="J191" i="3"/>
  <c r="J186" i="3"/>
  <c r="BK174" i="3"/>
  <c r="BK148" i="3"/>
  <c r="J138" i="3"/>
  <c r="BK218" i="2"/>
  <c r="BK216" i="2"/>
  <c r="BK180" i="2"/>
  <c r="J168" i="2"/>
  <c r="BK167" i="2"/>
  <c r="J161" i="2"/>
  <c r="BK159" i="2"/>
  <c r="BK152" i="2"/>
  <c r="BK143" i="2"/>
  <c r="BK135" i="2"/>
  <c r="J300" i="11"/>
  <c r="BK295" i="11"/>
  <c r="J287" i="11"/>
  <c r="BK283" i="11"/>
  <c r="J281" i="11"/>
  <c r="BK279" i="11"/>
  <c r="BK277" i="11"/>
  <c r="J273" i="11"/>
  <c r="J270" i="11"/>
  <c r="J266" i="11"/>
  <c r="BK261" i="11"/>
  <c r="BK426" i="10"/>
  <c r="J426" i="10"/>
  <c r="J425" i="10"/>
  <c r="BK423" i="10"/>
  <c r="J416" i="10"/>
  <c r="J403" i="10"/>
  <c r="BK397" i="10"/>
  <c r="BK392" i="10"/>
  <c r="J376" i="10"/>
  <c r="BK353" i="10"/>
  <c r="J351" i="10"/>
  <c r="J346" i="10"/>
  <c r="J326" i="10"/>
  <c r="BK324" i="10"/>
  <c r="BK320" i="10"/>
  <c r="BK183" i="10"/>
  <c r="J175" i="10"/>
  <c r="J164" i="10"/>
  <c r="J377" i="9"/>
  <c r="J359" i="9"/>
  <c r="J354" i="9"/>
  <c r="BK345" i="9"/>
  <c r="J326" i="9"/>
  <c r="J318" i="9"/>
  <c r="BK316" i="9"/>
  <c r="J299" i="9"/>
  <c r="J292" i="9"/>
  <c r="BK289" i="9"/>
  <c r="J262" i="9"/>
  <c r="BK229" i="9"/>
  <c r="J205" i="9"/>
  <c r="J203" i="9"/>
  <c r="J195" i="9"/>
  <c r="J387" i="8"/>
  <c r="J386" i="8"/>
  <c r="J350" i="8"/>
  <c r="BK346" i="8"/>
  <c r="J315" i="8"/>
  <c r="J304" i="8"/>
  <c r="BK280" i="8"/>
  <c r="J272" i="8"/>
  <c r="BK230" i="8"/>
  <c r="J220" i="8"/>
  <c r="BK192" i="8"/>
  <c r="J282" i="7"/>
  <c r="J281" i="7"/>
  <c r="BK278" i="7"/>
  <c r="BK256" i="7"/>
  <c r="BK230" i="7"/>
  <c r="BK219" i="7"/>
  <c r="J208" i="7"/>
  <c r="BK201" i="7"/>
  <c r="J179" i="7"/>
  <c r="J170" i="7"/>
  <c r="J168" i="7"/>
  <c r="BK166" i="7"/>
  <c r="BK161" i="7"/>
  <c r="J151" i="7"/>
  <c r="J134" i="7"/>
  <c r="J130" i="7"/>
  <c r="J240" i="6"/>
  <c r="BK236" i="6"/>
  <c r="BK229" i="6"/>
  <c r="J225" i="6"/>
  <c r="J217" i="6"/>
  <c r="BK213" i="6"/>
  <c r="J182" i="6"/>
  <c r="BK161" i="6"/>
  <c r="BK153" i="6"/>
  <c r="J152" i="6"/>
  <c r="J126" i="6"/>
  <c r="BK728" i="5"/>
  <c r="J725" i="5"/>
  <c r="J713" i="5"/>
  <c r="J711" i="5"/>
  <c r="J705" i="5"/>
  <c r="BK685" i="5"/>
  <c r="BK676" i="5"/>
  <c r="BK666" i="5"/>
  <c r="J651" i="5"/>
  <c r="J642" i="5"/>
  <c r="BK624" i="5"/>
  <c r="BK623" i="5"/>
  <c r="J544" i="5"/>
  <c r="BK524" i="5"/>
  <c r="BK520" i="5"/>
  <c r="BK507" i="5"/>
  <c r="BK491" i="5"/>
  <c r="J482" i="5"/>
  <c r="BK475" i="5"/>
  <c r="J471" i="5"/>
  <c r="BK460" i="5"/>
  <c r="J439" i="5"/>
  <c r="J429" i="5"/>
  <c r="BK427" i="5"/>
  <c r="J419" i="5"/>
  <c r="J408" i="5"/>
  <c r="J378" i="5"/>
  <c r="J360" i="5"/>
  <c r="BK351" i="5"/>
  <c r="BK340" i="5"/>
  <c r="J279" i="5"/>
  <c r="J275" i="5"/>
  <c r="BK181" i="5"/>
  <c r="BK302" i="4"/>
  <c r="J302" i="4"/>
  <c r="J298" i="4"/>
  <c r="J293" i="4"/>
  <c r="J285" i="4"/>
  <c r="J280" i="4"/>
  <c r="J273" i="4"/>
  <c r="BK266" i="4"/>
  <c r="BK255" i="4"/>
  <c r="BK251" i="4"/>
  <c r="BK213" i="4"/>
  <c r="BK194" i="4"/>
  <c r="BK171" i="4"/>
  <c r="J165" i="4"/>
  <c r="J163" i="4"/>
  <c r="BK127" i="4"/>
  <c r="J434" i="3"/>
  <c r="BK415" i="3"/>
  <c r="BK383" i="3"/>
  <c r="BK375" i="3"/>
  <c r="J372" i="3"/>
  <c r="BK371" i="3"/>
  <c r="J336" i="3"/>
  <c r="BK321" i="3"/>
  <c r="J315" i="3"/>
  <c r="BK295" i="3"/>
  <c r="BK261" i="3"/>
  <c r="J255" i="3"/>
  <c r="J247" i="3"/>
  <c r="J222" i="3"/>
  <c r="BK204" i="3"/>
  <c r="J199" i="3"/>
  <c r="J197" i="3"/>
  <c r="J190" i="3"/>
  <c r="J158" i="3"/>
  <c r="BK138" i="3"/>
  <c r="BK133" i="3"/>
  <c r="J216" i="2"/>
  <c r="BK211" i="2"/>
  <c r="J201" i="2"/>
  <c r="J170" i="2"/>
  <c r="BK169" i="2"/>
  <c r="J166" i="2"/>
  <c r="J165" i="2"/>
  <c r="J164" i="2"/>
  <c r="J160" i="2"/>
  <c r="J159" i="2"/>
  <c r="BK149" i="2"/>
  <c r="J143" i="2"/>
  <c r="J139" i="2"/>
  <c r="BK131" i="2"/>
  <c r="BK193" i="12"/>
  <c r="BK259" i="11"/>
  <c r="BK244" i="11"/>
  <c r="J230" i="11"/>
  <c r="J218" i="11"/>
  <c r="J205" i="11"/>
  <c r="J189" i="11"/>
  <c r="J184" i="11"/>
  <c r="BK169" i="11"/>
  <c r="BK148" i="11"/>
  <c r="BK136" i="11"/>
  <c r="J127" i="11"/>
  <c r="BK422" i="10"/>
  <c r="BK410" i="10"/>
  <c r="BK408" i="10"/>
  <c r="J397" i="10"/>
  <c r="J387" i="10"/>
  <c r="BK371" i="10"/>
  <c r="J370" i="10"/>
  <c r="J353" i="10"/>
  <c r="J340" i="10"/>
  <c r="J335" i="10"/>
  <c r="BK330" i="10"/>
  <c r="BK309" i="10"/>
  <c r="BK296" i="10"/>
  <c r="J272" i="10"/>
  <c r="J253" i="10"/>
  <c r="J211" i="10"/>
  <c r="BK187" i="10"/>
  <c r="J139" i="10"/>
  <c r="BK409" i="9"/>
  <c r="J409" i="9"/>
  <c r="BK406" i="9"/>
  <c r="J406" i="9"/>
  <c r="BK402" i="9"/>
  <c r="J382" i="9"/>
  <c r="BK379" i="9"/>
  <c r="J378" i="9"/>
  <c r="J363" i="9"/>
  <c r="J349" i="9"/>
  <c r="J261" i="9"/>
  <c r="BK223" i="9"/>
  <c r="BK211" i="9"/>
  <c r="BK203" i="9"/>
  <c r="BK193" i="9"/>
  <c r="BK188" i="9"/>
  <c r="J177" i="9"/>
  <c r="BK154" i="9"/>
  <c r="J128" i="9"/>
  <c r="J423" i="8"/>
  <c r="J420" i="8"/>
  <c r="J416" i="8"/>
  <c r="BK404" i="8"/>
  <c r="J390" i="8"/>
  <c r="BK386" i="8"/>
  <c r="BK378" i="8"/>
  <c r="BK368" i="8"/>
  <c r="J343" i="8"/>
  <c r="BK330" i="8"/>
  <c r="BK326" i="8"/>
  <c r="J311" i="8"/>
  <c r="J307" i="8"/>
  <c r="BK290" i="8"/>
  <c r="J266" i="8"/>
  <c r="J230" i="8"/>
  <c r="J222" i="8"/>
  <c r="BK220" i="8"/>
  <c r="BK210" i="8"/>
  <c r="BK203" i="8"/>
  <c r="BK175" i="8"/>
  <c r="J161" i="8"/>
  <c r="BK139" i="8"/>
  <c r="J128" i="8"/>
  <c r="J279" i="6"/>
  <c r="J271" i="6"/>
  <c r="BK258" i="6"/>
  <c r="BK245" i="6"/>
  <c r="BK243" i="6"/>
  <c r="J235" i="6"/>
  <c r="BK232" i="6"/>
  <c r="J228" i="6"/>
  <c r="BK207" i="6"/>
  <c r="BK192" i="6"/>
  <c r="BK738" i="5"/>
  <c r="BK711" i="5"/>
  <c r="BK705" i="5"/>
  <c r="BK662" i="5"/>
  <c r="BK651" i="5"/>
  <c r="BK642" i="5"/>
  <c r="BK617" i="5"/>
  <c r="J603" i="5"/>
  <c r="J591" i="5"/>
  <c r="J580" i="5"/>
  <c r="BK560" i="5"/>
  <c r="J551" i="5"/>
  <c r="J541" i="5"/>
  <c r="BK536" i="5"/>
  <c r="BK515" i="5"/>
  <c r="BK506" i="5"/>
  <c r="J496" i="5"/>
  <c r="J491" i="5"/>
  <c r="J475" i="5"/>
  <c r="J457" i="5"/>
  <c r="BK436" i="5"/>
  <c r="BK345" i="5"/>
  <c r="J330" i="5"/>
  <c r="BK277" i="5"/>
  <c r="BK276" i="5"/>
  <c r="J271" i="5"/>
  <c r="BK217" i="5"/>
  <c r="BK195" i="5"/>
  <c r="BK144" i="5"/>
  <c r="J129" i="5"/>
  <c r="J297" i="4"/>
  <c r="J253" i="4"/>
  <c r="J245" i="4"/>
  <c r="J213" i="4"/>
  <c r="J202" i="4"/>
  <c r="BK192" i="4"/>
  <c r="J186" i="4"/>
  <c r="BK179" i="4"/>
  <c r="J178" i="4"/>
  <c r="J177" i="4"/>
  <c r="J171" i="4"/>
  <c r="J169" i="4"/>
  <c r="J164" i="4"/>
  <c r="J442" i="3"/>
  <c r="J429" i="3"/>
  <c r="BK354" i="3"/>
  <c r="J345" i="3"/>
  <c r="BK327" i="3"/>
  <c r="J249" i="3"/>
  <c r="BK247" i="3"/>
  <c r="BK241" i="3"/>
  <c r="BK205" i="3"/>
  <c r="J193" i="3"/>
  <c r="J189" i="3"/>
  <c r="J174" i="3"/>
  <c r="J219" i="2"/>
  <c r="J218" i="2"/>
  <c r="BK201" i="2"/>
  <c r="J200" i="2"/>
  <c r="BK194" i="2"/>
  <c r="J182" i="2"/>
  <c r="J178" i="2"/>
  <c r="J176" i="2"/>
  <c r="J172" i="2"/>
  <c r="J167" i="2"/>
  <c r="BK166" i="2"/>
  <c r="BK163" i="2"/>
  <c r="BK157" i="2"/>
  <c r="J135" i="2"/>
  <c r="BK121" i="2"/>
  <c r="J298" i="11"/>
  <c r="BK296" i="11"/>
  <c r="BK294" i="11"/>
  <c r="J291" i="11"/>
  <c r="J284" i="11"/>
  <c r="BK281" i="11"/>
  <c r="J280" i="11"/>
  <c r="BK274" i="11"/>
  <c r="J224" i="11"/>
  <c r="BK199" i="11"/>
  <c r="J197" i="11"/>
  <c r="BK189" i="11"/>
  <c r="J167" i="11"/>
  <c r="BK127" i="11"/>
  <c r="J422" i="10"/>
  <c r="J421" i="10"/>
  <c r="J402" i="10"/>
  <c r="J392" i="10"/>
  <c r="J382" i="10"/>
  <c r="J377" i="10"/>
  <c r="BK369" i="10"/>
  <c r="J364" i="10"/>
  <c r="J358" i="10"/>
  <c r="BK351" i="10"/>
  <c r="J345" i="10"/>
  <c r="J330" i="10"/>
  <c r="BK326" i="10"/>
  <c r="J309" i="10"/>
  <c r="BK237" i="10"/>
  <c r="J213" i="10"/>
  <c r="BK190" i="10"/>
  <c r="J150" i="10"/>
  <c r="BK139" i="10"/>
  <c r="BK392" i="9"/>
  <c r="J371" i="9"/>
  <c r="BK370" i="9"/>
  <c r="BK367" i="9"/>
  <c r="J339" i="9"/>
  <c r="BK334" i="9"/>
  <c r="J320" i="9"/>
  <c r="BK309" i="9"/>
  <c r="J270" i="9"/>
  <c r="BK265" i="9"/>
  <c r="J219" i="9"/>
  <c r="BK215" i="9"/>
  <c r="BK209" i="9"/>
  <c r="J187" i="9"/>
  <c r="BK169" i="9"/>
  <c r="BK168" i="9"/>
  <c r="J152" i="9"/>
  <c r="J133" i="9"/>
  <c r="J400" i="8"/>
  <c r="J383" i="8"/>
  <c r="BK379" i="8"/>
  <c r="BK375" i="8"/>
  <c r="J371" i="8"/>
  <c r="J364" i="8"/>
  <c r="BK357" i="8"/>
  <c r="J329" i="8"/>
  <c r="BK275" i="8"/>
  <c r="J224" i="8"/>
  <c r="J223" i="8"/>
  <c r="BK216" i="8"/>
  <c r="BK212" i="8"/>
  <c r="J206" i="8"/>
  <c r="BK204" i="8"/>
  <c r="BK180" i="8"/>
  <c r="J149" i="8"/>
  <c r="BK279" i="6"/>
  <c r="BK271" i="6"/>
  <c r="BK250" i="6"/>
  <c r="BK217" i="6"/>
  <c r="J216" i="6"/>
  <c r="J210" i="6"/>
  <c r="J207" i="6"/>
  <c r="BK164" i="6"/>
  <c r="BK154" i="6"/>
  <c r="BK152" i="6"/>
  <c r="J144" i="6"/>
  <c r="J738" i="5"/>
  <c r="J735" i="5"/>
  <c r="BK729" i="5"/>
  <c r="BK607" i="5"/>
  <c r="BK602" i="5"/>
  <c r="J599" i="5"/>
  <c r="J598" i="5"/>
  <c r="J563" i="5"/>
  <c r="BK545" i="5"/>
  <c r="J536" i="5"/>
  <c r="J524" i="5"/>
  <c r="J515" i="5"/>
  <c r="BK497" i="5"/>
  <c r="BK482" i="5"/>
  <c r="J478" i="5"/>
  <c r="BK465" i="5"/>
  <c r="BK445" i="5"/>
  <c r="BK406" i="5"/>
  <c r="J405" i="5"/>
  <c r="J389" i="5"/>
  <c r="J367" i="5"/>
  <c r="BK353" i="5"/>
  <c r="J345" i="5"/>
  <c r="BK332" i="5"/>
  <c r="J309" i="5"/>
  <c r="BK305" i="5"/>
  <c r="J281" i="5"/>
  <c r="J277" i="5"/>
  <c r="J257" i="5"/>
  <c r="BK256" i="5"/>
  <c r="BK165" i="5"/>
  <c r="BK290" i="4"/>
  <c r="BK253" i="4"/>
  <c r="BK239" i="4"/>
  <c r="BK233" i="4"/>
  <c r="J227" i="4"/>
  <c r="BK211" i="4"/>
  <c r="J192" i="4"/>
  <c r="BK186" i="4"/>
  <c r="J180" i="4"/>
  <c r="J179" i="4"/>
  <c r="BK177" i="4"/>
  <c r="J175" i="4"/>
  <c r="J137" i="4"/>
  <c r="BK441" i="3"/>
  <c r="BK437" i="3"/>
  <c r="BK429" i="3"/>
  <c r="J413" i="3"/>
  <c r="BK400" i="3"/>
  <c r="J381" i="3"/>
  <c r="BK380" i="3"/>
  <c r="J379" i="3"/>
  <c r="J371" i="3"/>
  <c r="J295" i="3"/>
  <c r="BK275" i="3"/>
  <c r="J237" i="3"/>
  <c r="BK235" i="3"/>
  <c r="BK230" i="3"/>
  <c r="BK206" i="3"/>
  <c r="BK203" i="3"/>
  <c r="BK199" i="3"/>
  <c r="BK193" i="3"/>
  <c r="J187" i="3"/>
  <c r="BK128" i="3"/>
  <c r="BK196" i="2"/>
  <c r="BK188" i="2"/>
  <c r="J186" i="2"/>
  <c r="BK184" i="2"/>
  <c r="BK168" i="2"/>
  <c r="BK162" i="2"/>
  <c r="BK158" i="2"/>
  <c r="J149" i="2"/>
  <c r="BK147" i="2"/>
  <c r="J131" i="2"/>
  <c r="J121" i="2"/>
  <c r="BK308" i="11"/>
  <c r="BK307" i="11"/>
  <c r="J304" i="11"/>
  <c r="BK302" i="11"/>
  <c r="BK301" i="11"/>
  <c r="BK300" i="11"/>
  <c r="J299" i="11"/>
  <c r="J297" i="11"/>
  <c r="J296" i="11"/>
  <c r="J289" i="11"/>
  <c r="BK287" i="11"/>
  <c r="J277" i="11"/>
  <c r="BK275" i="11"/>
  <c r="J274" i="11"/>
  <c r="J272" i="11"/>
  <c r="BK260" i="11"/>
  <c r="BK250" i="11"/>
  <c r="BK237" i="11"/>
  <c r="BK212" i="11"/>
  <c r="BK191" i="11"/>
  <c r="BK184" i="11"/>
  <c r="J165" i="11"/>
  <c r="BK421" i="10"/>
  <c r="BK409" i="10"/>
  <c r="J408" i="10"/>
  <c r="BK376" i="10"/>
  <c r="BK364" i="10"/>
  <c r="J352" i="10"/>
  <c r="BK345" i="10"/>
  <c r="BK335" i="10"/>
  <c r="BK329" i="10"/>
  <c r="J320" i="10"/>
  <c r="BK306" i="10"/>
  <c r="J185" i="10"/>
  <c r="BK175" i="10"/>
  <c r="BK164" i="10"/>
  <c r="BK157" i="10"/>
  <c r="BK150" i="10"/>
  <c r="J129" i="10"/>
  <c r="BK385" i="9"/>
  <c r="BK382" i="9"/>
  <c r="BK374" i="9"/>
  <c r="BK371" i="9"/>
  <c r="BK363" i="9"/>
  <c r="BK362" i="9"/>
  <c r="BK358" i="9"/>
  <c r="BK354" i="9"/>
  <c r="BK339" i="9"/>
  <c r="BK326" i="9"/>
  <c r="BK324" i="9"/>
  <c r="J316" i="9"/>
  <c r="BK304" i="9"/>
  <c r="J285" i="9"/>
  <c r="BK219" i="9"/>
  <c r="BK205" i="9"/>
  <c r="BK195" i="9"/>
  <c r="BK187" i="9"/>
  <c r="BK185" i="9"/>
  <c r="J175" i="9"/>
  <c r="J169" i="9"/>
  <c r="J166" i="9"/>
  <c r="J160" i="9"/>
  <c r="BK416" i="8"/>
  <c r="J414" i="8"/>
  <c r="BK393" i="8"/>
  <c r="BK387" i="8"/>
  <c r="J363" i="8"/>
  <c r="BK343" i="8"/>
  <c r="BK335" i="8"/>
  <c r="J330" i="8"/>
  <c r="BK327" i="8"/>
  <c r="BK311" i="8"/>
  <c r="BK300" i="8"/>
  <c r="J291" i="8"/>
  <c r="BK266" i="8"/>
  <c r="J226" i="8"/>
  <c r="BK224" i="8"/>
  <c r="J218" i="8"/>
  <c r="BK281" i="7"/>
  <c r="BK275" i="7"/>
  <c r="BK274" i="7"/>
  <c r="J271" i="7"/>
  <c r="J267" i="7"/>
  <c r="BK265" i="7"/>
  <c r="J256" i="7"/>
  <c r="BK226" i="7"/>
  <c r="BK222" i="7"/>
  <c r="J221" i="7"/>
  <c r="J210" i="7"/>
  <c r="BK205" i="7"/>
  <c r="J201" i="7"/>
  <c r="J181" i="7"/>
  <c r="BK170" i="7"/>
  <c r="J159" i="7"/>
  <c r="BK154" i="7"/>
  <c r="J153" i="7"/>
  <c r="BK151" i="7"/>
  <c r="BK138" i="7"/>
  <c r="BK130" i="7"/>
  <c r="BK127" i="7"/>
  <c r="J253" i="6"/>
  <c r="J245" i="6"/>
  <c r="J243" i="6"/>
  <c r="J239" i="6"/>
  <c r="J232" i="6"/>
  <c r="J229" i="6"/>
  <c r="J213" i="6"/>
  <c r="BK206" i="6"/>
  <c r="BK182" i="6"/>
  <c r="BK160" i="6"/>
  <c r="J150" i="6"/>
  <c r="J724" i="5"/>
  <c r="J712" i="5"/>
  <c r="J706" i="5"/>
  <c r="J694" i="5"/>
  <c r="J685" i="5"/>
  <c r="J659" i="5"/>
  <c r="BK639" i="5"/>
  <c r="J602" i="5"/>
  <c r="J597" i="5"/>
  <c r="BK588" i="5"/>
  <c r="BK580" i="5"/>
  <c r="BK526" i="5"/>
  <c r="J520" i="5"/>
  <c r="J507" i="5"/>
  <c r="J506" i="5"/>
  <c r="BK496" i="5"/>
  <c r="J493" i="5"/>
  <c r="J479" i="5"/>
  <c r="BK478" i="5"/>
  <c r="J465" i="5"/>
  <c r="J461" i="5"/>
  <c r="J448" i="5"/>
  <c r="J445" i="5"/>
  <c r="BK439" i="5"/>
  <c r="J436" i="5"/>
  <c r="J427" i="5"/>
  <c r="BK418" i="5"/>
  <c r="BK408" i="5"/>
  <c r="J406" i="5"/>
  <c r="BK395" i="5"/>
  <c r="BK389" i="5"/>
  <c r="J351" i="5"/>
  <c r="BK336" i="5"/>
  <c r="J332" i="5"/>
  <c r="BK311" i="5"/>
  <c r="BK281" i="5"/>
  <c r="J276" i="5"/>
  <c r="BK271" i="5"/>
  <c r="J264" i="5"/>
  <c r="J217" i="5"/>
  <c r="BK203" i="5"/>
  <c r="J181" i="5"/>
  <c r="J159" i="5"/>
  <c r="BK129" i="5"/>
  <c r="BK300" i="4"/>
  <c r="BK298" i="4"/>
  <c r="BK293" i="4"/>
  <c r="BK261" i="4"/>
  <c r="BK252" i="4"/>
  <c r="BK227" i="4"/>
  <c r="BK220" i="4"/>
  <c r="BK201" i="4"/>
  <c r="J199" i="4"/>
  <c r="BK180" i="4"/>
  <c r="J173" i="4"/>
  <c r="J161" i="4"/>
  <c r="J155" i="4"/>
  <c r="J149" i="4"/>
  <c r="BK132" i="4"/>
  <c r="J404" i="3"/>
  <c r="J378" i="3"/>
  <c r="BK376" i="3"/>
  <c r="BK373" i="3"/>
  <c r="J360" i="3"/>
  <c r="J321" i="3"/>
  <c r="J275" i="3"/>
  <c r="J268" i="3"/>
  <c r="J241" i="3"/>
  <c r="BK238" i="3"/>
  <c r="BK228" i="3"/>
  <c r="J206" i="3"/>
  <c r="J195" i="3"/>
  <c r="BK187" i="3"/>
  <c r="J180" i="3"/>
  <c r="BK158" i="3"/>
  <c r="J128" i="3"/>
  <c r="BK200" i="2"/>
  <c r="J194" i="2"/>
  <c r="J192" i="2"/>
  <c r="BK182" i="2"/>
  <c r="BK174" i="2"/>
  <c r="BK165" i="2"/>
  <c r="J162" i="2"/>
  <c r="J157" i="2"/>
  <c r="J152" i="2"/>
  <c r="J127" i="2"/>
  <c r="BK190" i="12"/>
  <c r="J190" i="12"/>
  <c r="BK183" i="12"/>
  <c r="J183" i="12"/>
  <c r="BK180" i="12"/>
  <c r="J180" i="12"/>
  <c r="BK176" i="12"/>
  <c r="J176" i="12"/>
  <c r="BK172" i="12"/>
  <c r="J172" i="12"/>
  <c r="BK166" i="12"/>
  <c r="J166" i="12"/>
  <c r="BK163" i="12"/>
  <c r="J163" i="12"/>
  <c r="BK162" i="12"/>
  <c r="J162" i="12"/>
  <c r="BK153" i="12"/>
  <c r="J153" i="12"/>
  <c r="BK148" i="12"/>
  <c r="J148" i="12"/>
  <c r="BK142" i="12"/>
  <c r="J142" i="12"/>
  <c r="BK137" i="12"/>
  <c r="J137" i="12"/>
  <c r="BK131" i="12"/>
  <c r="J131" i="12"/>
  <c r="BK130" i="12"/>
  <c r="J130" i="12"/>
  <c r="BK124" i="12"/>
  <c r="BK309" i="11"/>
  <c r="J307" i="11"/>
  <c r="BK306" i="11"/>
  <c r="BK305" i="11"/>
  <c r="BK304" i="11"/>
  <c r="J302" i="11"/>
  <c r="J301" i="11"/>
  <c r="BK298" i="11"/>
  <c r="J292" i="11"/>
  <c r="BK289" i="11"/>
  <c r="BK286" i="11"/>
  <c r="J278" i="11"/>
  <c r="J276" i="11"/>
  <c r="J268" i="11"/>
  <c r="BK266" i="11"/>
  <c r="BK262" i="11"/>
  <c r="J261" i="11"/>
  <c r="BK224" i="11"/>
  <c r="J211" i="11"/>
  <c r="BK205" i="11"/>
  <c r="J191" i="11"/>
  <c r="BK187" i="11"/>
  <c r="BK165" i="11"/>
  <c r="J148" i="11"/>
  <c r="BK425" i="10"/>
  <c r="J371" i="10"/>
  <c r="BK370" i="10"/>
  <c r="J369" i="10"/>
  <c r="J321" i="10"/>
  <c r="J294" i="10"/>
  <c r="J261" i="10"/>
  <c r="BK140" i="10"/>
  <c r="BK129" i="10"/>
  <c r="J388" i="9"/>
  <c r="J385" i="9"/>
  <c r="BK378" i="9"/>
  <c r="J366" i="9"/>
  <c r="J324" i="9"/>
  <c r="BK299" i="9"/>
  <c r="BK277" i="9"/>
  <c r="BK261" i="9"/>
  <c r="J223" i="9"/>
  <c r="J215" i="9"/>
  <c r="BK166" i="9"/>
  <c r="BK148" i="9"/>
  <c r="J146" i="9"/>
  <c r="BK140" i="9"/>
  <c r="J138" i="9"/>
  <c r="BK431" i="8"/>
  <c r="BK420" i="8"/>
  <c r="BK371" i="8"/>
  <c r="J367" i="8"/>
  <c r="BK363" i="8"/>
  <c r="J360" i="8"/>
  <c r="BK350" i="8"/>
  <c r="BK342" i="8"/>
  <c r="J290" i="8"/>
  <c r="BK272" i="8"/>
  <c r="BK262" i="8"/>
  <c r="J216" i="8"/>
  <c r="BK205" i="8"/>
  <c r="J180" i="8"/>
  <c r="J139" i="8"/>
  <c r="BK208" i="7"/>
  <c r="J205" i="7"/>
  <c r="BK176" i="7"/>
  <c r="J166" i="7"/>
  <c r="BK155" i="7"/>
  <c r="J154" i="7"/>
  <c r="J138" i="7"/>
  <c r="J127" i="7"/>
  <c r="BK240" i="6"/>
  <c r="BK239" i="6"/>
  <c r="J219" i="6"/>
  <c r="BK210" i="6"/>
  <c r="J163" i="6"/>
  <c r="J156" i="6"/>
  <c r="J153" i="6"/>
  <c r="BK133" i="6"/>
  <c r="BK126" i="6"/>
  <c r="BK735" i="5"/>
  <c r="J729" i="5"/>
  <c r="BK724" i="5"/>
  <c r="BK706" i="5"/>
  <c r="J703" i="5"/>
  <c r="BK667" i="5"/>
  <c r="J662" i="5"/>
  <c r="BK650" i="5"/>
  <c r="BK631" i="5"/>
  <c r="J624" i="5"/>
  <c r="BK591" i="5"/>
  <c r="J588" i="5"/>
  <c r="BK563" i="5"/>
  <c r="BK544" i="5"/>
  <c r="BK541" i="5"/>
  <c r="BK527" i="5"/>
  <c r="J497" i="5"/>
  <c r="J472" i="5"/>
  <c r="BK471" i="5"/>
  <c r="BK464" i="5"/>
  <c r="BK448" i="5"/>
  <c r="BK429" i="5"/>
  <c r="J425" i="5"/>
  <c r="BK360" i="5"/>
  <c r="BK253" i="5"/>
  <c r="BK190" i="5"/>
  <c r="J185" i="5"/>
  <c r="J165" i="5"/>
  <c r="BK159" i="5"/>
  <c r="BK135" i="5"/>
  <c r="BK297" i="4"/>
  <c r="BK285" i="4"/>
  <c r="J275" i="4"/>
  <c r="BK273" i="4"/>
  <c r="BK268" i="4"/>
  <c r="J266" i="4"/>
  <c r="J255" i="4"/>
  <c r="J239" i="4"/>
  <c r="BK202" i="4"/>
  <c r="J201" i="4"/>
  <c r="J194" i="4"/>
  <c r="BK178" i="4"/>
  <c r="BK143" i="4"/>
  <c r="J127" i="4"/>
  <c r="J441" i="3"/>
  <c r="J437" i="3"/>
  <c r="J415" i="3"/>
  <c r="J402" i="3"/>
  <c r="J374" i="3"/>
  <c r="J373" i="3"/>
  <c r="BK360" i="3"/>
  <c r="BK336" i="3"/>
  <c r="J305" i="3"/>
  <c r="J285" i="3"/>
  <c r="J238" i="3"/>
  <c r="J230" i="3"/>
  <c r="BK222" i="3"/>
  <c r="J220" i="3"/>
  <c r="J205" i="3"/>
  <c r="J204" i="3"/>
  <c r="BK201" i="3"/>
  <c r="BK197" i="3"/>
  <c r="BK191" i="3"/>
  <c r="J168" i="3"/>
  <c r="J133" i="3"/>
  <c r="BK219" i="2"/>
  <c r="J211" i="2"/>
  <c r="J196" i="2"/>
  <c r="BK190" i="2"/>
  <c r="J184" i="2"/>
  <c r="BK176" i="2"/>
  <c r="J174" i="2"/>
  <c r="BK172" i="2"/>
  <c r="J169" i="2"/>
  <c r="J163" i="2"/>
  <c r="BK160" i="2"/>
  <c r="J147" i="2"/>
  <c r="AS94" i="1"/>
  <c r="BK285" i="11"/>
  <c r="BK284" i="11"/>
  <c r="BK282" i="11"/>
  <c r="BK280" i="11"/>
  <c r="J264" i="11"/>
  <c r="J237" i="11"/>
  <c r="BK230" i="11"/>
  <c r="BK218" i="11"/>
  <c r="BK211" i="11"/>
  <c r="J199" i="11"/>
  <c r="J187" i="11"/>
  <c r="J170" i="11"/>
  <c r="J169" i="11"/>
  <c r="J411" i="10"/>
  <c r="J410" i="10"/>
  <c r="BK382" i="10"/>
  <c r="J363" i="10"/>
  <c r="BK358" i="10"/>
  <c r="BK346" i="10"/>
  <c r="J323" i="10"/>
  <c r="BK307" i="10"/>
  <c r="BK294" i="10"/>
  <c r="J293" i="10"/>
  <c r="J283" i="10"/>
  <c r="BK272" i="10"/>
  <c r="BK253" i="10"/>
  <c r="J234" i="10"/>
  <c r="J190" i="10"/>
  <c r="BK189" i="10"/>
  <c r="BK185" i="10"/>
  <c r="BK182" i="10"/>
  <c r="J140" i="10"/>
  <c r="BK377" i="9"/>
  <c r="J374" i="9"/>
  <c r="J367" i="9"/>
  <c r="BK359" i="9"/>
  <c r="J345" i="9"/>
  <c r="J341" i="9"/>
  <c r="BK335" i="9"/>
  <c r="J334" i="9"/>
  <c r="BK318" i="9"/>
  <c r="J185" i="9"/>
  <c r="J181" i="9"/>
  <c r="BK175" i="9"/>
  <c r="BK128" i="9"/>
  <c r="BK380" i="8"/>
  <c r="BK367" i="8"/>
  <c r="BK360" i="8"/>
  <c r="J354" i="8"/>
  <c r="J342" i="8"/>
  <c r="J338" i="8"/>
  <c r="J335" i="8"/>
  <c r="BK329" i="8"/>
  <c r="BK322" i="8"/>
  <c r="BK307" i="8"/>
  <c r="BK301" i="8"/>
  <c r="J297" i="8"/>
  <c r="BK294" i="8"/>
  <c r="J275" i="8"/>
  <c r="J205" i="8"/>
  <c r="J203" i="8"/>
  <c r="J192" i="8"/>
  <c r="J175" i="8"/>
  <c r="BK161" i="8"/>
  <c r="BK149" i="8"/>
  <c r="BK128" i="8"/>
  <c r="J301" i="7"/>
  <c r="J299" i="7"/>
  <c r="BK292" i="7"/>
  <c r="BK287" i="7"/>
  <c r="BK282" i="7"/>
  <c r="J275" i="7"/>
  <c r="BK271" i="7"/>
  <c r="BK270" i="7"/>
  <c r="BK267" i="7"/>
  <c r="BK266" i="7"/>
  <c r="J265" i="7"/>
  <c r="BK261" i="7"/>
  <c r="J222" i="7"/>
  <c r="BK221" i="7"/>
  <c r="J219" i="7"/>
  <c r="J216" i="7"/>
  <c r="BK177" i="7"/>
  <c r="BK172" i="7"/>
  <c r="BK168" i="7"/>
  <c r="J161" i="7"/>
  <c r="J155" i="7"/>
  <c r="BK153" i="7"/>
  <c r="BK253" i="6"/>
  <c r="BK244" i="6"/>
  <c r="BK235" i="6"/>
  <c r="BK219" i="6"/>
  <c r="J206" i="6"/>
  <c r="J197" i="6"/>
  <c r="BK189" i="6"/>
  <c r="BK178" i="6"/>
  <c r="J164" i="6"/>
  <c r="BK163" i="6"/>
  <c r="J160" i="6"/>
  <c r="BK158" i="6"/>
  <c r="BK749" i="5"/>
  <c r="J749" i="5"/>
  <c r="BK748" i="5"/>
  <c r="J748" i="5"/>
  <c r="BK739" i="5"/>
  <c r="J739" i="5"/>
  <c r="J734" i="5"/>
  <c r="J731" i="5"/>
  <c r="J727" i="5"/>
  <c r="BK712" i="5"/>
  <c r="BK694" i="5"/>
  <c r="J676" i="5"/>
  <c r="J667" i="5"/>
  <c r="J650" i="5"/>
  <c r="J639" i="5"/>
  <c r="J623" i="5"/>
  <c r="BK611" i="5"/>
  <c r="J607" i="5"/>
  <c r="BK597" i="5"/>
  <c r="J571" i="5"/>
  <c r="J527" i="5"/>
  <c r="J526" i="5"/>
  <c r="BK493" i="5"/>
  <c r="BK461" i="5"/>
  <c r="J460" i="5"/>
  <c r="BK457" i="5"/>
  <c r="J430" i="5"/>
  <c r="BK425" i="5"/>
  <c r="BK405" i="5"/>
  <c r="BK378" i="5"/>
  <c r="BK362" i="5"/>
  <c r="BK269" i="5"/>
  <c r="J262" i="5"/>
  <c r="BK255" i="5"/>
  <c r="BK236" i="5"/>
  <c r="J190" i="5"/>
  <c r="J180" i="5"/>
  <c r="J144" i="5"/>
  <c r="J135" i="5"/>
  <c r="J300" i="4"/>
  <c r="J254" i="4"/>
  <c r="J252" i="4"/>
  <c r="BK245" i="4"/>
  <c r="J220" i="4"/>
  <c r="BK205" i="4"/>
  <c r="BK175" i="4"/>
  <c r="BK173" i="4"/>
  <c r="BK169" i="4"/>
  <c r="J167" i="4"/>
  <c r="BK163" i="4"/>
  <c r="BK161" i="4"/>
  <c r="J143" i="4"/>
  <c r="J132" i="4"/>
  <c r="J444" i="3"/>
  <c r="BK442" i="3"/>
  <c r="BK413" i="3"/>
  <c r="BK381" i="3"/>
  <c r="J380" i="3"/>
  <c r="BK379" i="3"/>
  <c r="BK378" i="3"/>
  <c r="J377" i="3"/>
  <c r="J376" i="3"/>
  <c r="J375" i="3"/>
  <c r="BK374" i="3"/>
  <c r="BK372" i="3"/>
  <c r="J370" i="3"/>
  <c r="J354" i="3"/>
  <c r="BK345" i="3"/>
  <c r="BK315" i="3"/>
  <c r="BK305" i="3"/>
  <c r="BK285" i="3"/>
  <c r="BK268" i="3"/>
  <c r="BK249" i="3"/>
  <c r="BK220" i="3"/>
  <c r="J203" i="3"/>
  <c r="J201" i="3"/>
  <c r="BK195" i="3"/>
  <c r="BK190" i="3"/>
  <c r="BK189" i="3"/>
  <c r="BK186" i="3"/>
  <c r="BK180" i="3"/>
  <c r="BK168" i="3"/>
  <c r="J148" i="3"/>
  <c r="BK198" i="2"/>
  <c r="J198" i="2"/>
  <c r="BK192" i="2"/>
  <c r="J190" i="2"/>
  <c r="BK186" i="2"/>
  <c r="J180" i="2"/>
  <c r="BK151" i="2"/>
  <c r="BK127" i="2"/>
  <c r="BK240" i="3" l="1"/>
  <c r="J240" i="3"/>
  <c r="J99" i="3"/>
  <c r="R382" i="3"/>
  <c r="P126" i="4"/>
  <c r="T204" i="4"/>
  <c r="T260" i="4"/>
  <c r="R428" i="5"/>
  <c r="R723" i="5"/>
  <c r="BK125" i="6"/>
  <c r="BK218" i="6"/>
  <c r="J218" i="6"/>
  <c r="J101" i="6"/>
  <c r="T260" i="7"/>
  <c r="BK127" i="8"/>
  <c r="BK310" i="8"/>
  <c r="J310" i="8" s="1"/>
  <c r="J101" i="8" s="1"/>
  <c r="R413" i="8"/>
  <c r="T433" i="8"/>
  <c r="T432" i="8"/>
  <c r="P228" i="9"/>
  <c r="R269" i="9"/>
  <c r="BK128" i="10"/>
  <c r="R260" i="10"/>
  <c r="BK319" i="10"/>
  <c r="J319" i="10" s="1"/>
  <c r="J102" i="10" s="1"/>
  <c r="P424" i="10"/>
  <c r="R123" i="12"/>
  <c r="P171" i="12"/>
  <c r="P127" i="3"/>
  <c r="P240" i="3"/>
  <c r="T382" i="3"/>
  <c r="BK204" i="4"/>
  <c r="J204" i="4" s="1"/>
  <c r="J99" i="4" s="1"/>
  <c r="R260" i="4"/>
  <c r="BK128" i="5"/>
  <c r="T366" i="5"/>
  <c r="P704" i="5"/>
  <c r="T723" i="5"/>
  <c r="R125" i="6"/>
  <c r="R196" i="6"/>
  <c r="P260" i="7"/>
  <c r="T310" i="8"/>
  <c r="R433" i="8"/>
  <c r="R432" i="8" s="1"/>
  <c r="T127" i="9"/>
  <c r="BK333" i="9"/>
  <c r="J333" i="9" s="1"/>
  <c r="J101" i="9" s="1"/>
  <c r="R328" i="10"/>
  <c r="BK126" i="11"/>
  <c r="R126" i="11"/>
  <c r="BK190" i="11"/>
  <c r="J190" i="11" s="1"/>
  <c r="J99" i="11" s="1"/>
  <c r="P190" i="11"/>
  <c r="T190" i="11"/>
  <c r="BK236" i="11"/>
  <c r="J236" i="11"/>
  <c r="J100" i="11"/>
  <c r="P236" i="11"/>
  <c r="P125" i="11" s="1"/>
  <c r="P124" i="11" s="1"/>
  <c r="AU104" i="1" s="1"/>
  <c r="R236" i="11"/>
  <c r="T236" i="11"/>
  <c r="BK258" i="11"/>
  <c r="J258" i="11" s="1"/>
  <c r="J103" i="11" s="1"/>
  <c r="P258" i="11"/>
  <c r="P257" i="11"/>
  <c r="P256" i="11" s="1"/>
  <c r="R258" i="11"/>
  <c r="R257" i="11" s="1"/>
  <c r="R256" i="11" s="1"/>
  <c r="T258" i="11"/>
  <c r="T257" i="11"/>
  <c r="T256" i="11"/>
  <c r="BK303" i="11"/>
  <c r="J303" i="11" s="1"/>
  <c r="J104" i="11" s="1"/>
  <c r="P303" i="11"/>
  <c r="R303" i="11"/>
  <c r="T303" i="11"/>
  <c r="BK123" i="12"/>
  <c r="J123" i="12"/>
  <c r="J98" i="12"/>
  <c r="P123" i="12"/>
  <c r="R171" i="12"/>
  <c r="T120" i="2"/>
  <c r="T119" i="2" s="1"/>
  <c r="T118" i="2" s="1"/>
  <c r="T127" i="3"/>
  <c r="T240" i="3"/>
  <c r="P382" i="3"/>
  <c r="BK226" i="4"/>
  <c r="J226" i="4" s="1"/>
  <c r="J101" i="4" s="1"/>
  <c r="T226" i="4"/>
  <c r="P296" i="4"/>
  <c r="P128" i="5"/>
  <c r="R366" i="5"/>
  <c r="BK704" i="5"/>
  <c r="J704" i="5" s="1"/>
  <c r="J102" i="5" s="1"/>
  <c r="P733" i="5"/>
  <c r="P732" i="5" s="1"/>
  <c r="P125" i="6"/>
  <c r="T218" i="6"/>
  <c r="T126" i="7"/>
  <c r="R212" i="7"/>
  <c r="R260" i="7"/>
  <c r="R228" i="9"/>
  <c r="T269" i="9"/>
  <c r="T128" i="10"/>
  <c r="P260" i="10"/>
  <c r="P319" i="10"/>
  <c r="BK424" i="10"/>
  <c r="J424" i="10"/>
  <c r="J106" i="10" s="1"/>
  <c r="P126" i="11"/>
  <c r="T126" i="11"/>
  <c r="T125" i="11" s="1"/>
  <c r="T124" i="11" s="1"/>
  <c r="R190" i="11"/>
  <c r="T171" i="12"/>
  <c r="BK120" i="2"/>
  <c r="J120" i="2" s="1"/>
  <c r="J98" i="2" s="1"/>
  <c r="T274" i="3"/>
  <c r="T369" i="3"/>
  <c r="R440" i="3"/>
  <c r="R126" i="4"/>
  <c r="R226" i="4"/>
  <c r="BK428" i="5"/>
  <c r="J428" i="5" s="1"/>
  <c r="J101" i="5" s="1"/>
  <c r="R704" i="5"/>
  <c r="BK733" i="5"/>
  <c r="J733" i="5"/>
  <c r="J106" i="5" s="1"/>
  <c r="P286" i="7"/>
  <c r="P310" i="8"/>
  <c r="P433" i="8"/>
  <c r="P432" i="8" s="1"/>
  <c r="BK127" i="9"/>
  <c r="P269" i="9"/>
  <c r="BK328" i="10"/>
  <c r="BK327" i="10" s="1"/>
  <c r="J327" i="10" s="1"/>
  <c r="J104" i="10" s="1"/>
  <c r="R152" i="12"/>
  <c r="P189" i="12"/>
  <c r="R127" i="3"/>
  <c r="BK274" i="3"/>
  <c r="J274" i="3"/>
  <c r="J101" i="3" s="1"/>
  <c r="R369" i="3"/>
  <c r="P440" i="3"/>
  <c r="R204" i="4"/>
  <c r="BK260" i="4"/>
  <c r="J260" i="4"/>
  <c r="J102" i="4" s="1"/>
  <c r="T296" i="4"/>
  <c r="T128" i="5"/>
  <c r="BK366" i="5"/>
  <c r="J366" i="5"/>
  <c r="J100" i="5" s="1"/>
  <c r="BK196" i="6"/>
  <c r="J196" i="6"/>
  <c r="J100" i="6" s="1"/>
  <c r="T196" i="6"/>
  <c r="T124" i="6" s="1"/>
  <c r="T123" i="6" s="1"/>
  <c r="BK286" i="7"/>
  <c r="J286" i="7" s="1"/>
  <c r="J103" i="7" s="1"/>
  <c r="T127" i="8"/>
  <c r="T126" i="8" s="1"/>
  <c r="T125" i="8" s="1"/>
  <c r="T279" i="8"/>
  <c r="T413" i="8"/>
  <c r="R127" i="9"/>
  <c r="T333" i="9"/>
  <c r="T328" i="10"/>
  <c r="BK171" i="12"/>
  <c r="J171" i="12" s="1"/>
  <c r="J100" i="12" s="1"/>
  <c r="P120" i="2"/>
  <c r="P119" i="2"/>
  <c r="P118" i="2" s="1"/>
  <c r="AU95" i="1" s="1"/>
  <c r="R274" i="3"/>
  <c r="P369" i="3"/>
  <c r="BK440" i="3"/>
  <c r="J440" i="3"/>
  <c r="J104" i="3" s="1"/>
  <c r="BK126" i="4"/>
  <c r="J126" i="4" s="1"/>
  <c r="J98" i="4" s="1"/>
  <c r="P204" i="4"/>
  <c r="R296" i="4"/>
  <c r="R128" i="5"/>
  <c r="P366" i="5"/>
  <c r="T704" i="5"/>
  <c r="R733" i="5"/>
  <c r="R732" i="5" s="1"/>
  <c r="T125" i="6"/>
  <c r="P218" i="6"/>
  <c r="R126" i="7"/>
  <c r="R125" i="7" s="1"/>
  <c r="R124" i="7" s="1"/>
  <c r="T212" i="7"/>
  <c r="R286" i="7"/>
  <c r="R310" i="8"/>
  <c r="T228" i="9"/>
  <c r="BK269" i="9"/>
  <c r="J269" i="9"/>
  <c r="J100" i="9" s="1"/>
  <c r="P128" i="10"/>
  <c r="P127" i="10" s="1"/>
  <c r="T260" i="10"/>
  <c r="R319" i="10"/>
  <c r="T424" i="10"/>
  <c r="T152" i="12"/>
  <c r="BK189" i="12"/>
  <c r="J189" i="12" s="1"/>
  <c r="J101" i="12" s="1"/>
  <c r="P274" i="3"/>
  <c r="BK369" i="3"/>
  <c r="J369" i="3"/>
  <c r="J102" i="3" s="1"/>
  <c r="T440" i="3"/>
  <c r="T126" i="4"/>
  <c r="T125" i="4" s="1"/>
  <c r="T124" i="4" s="1"/>
  <c r="BK296" i="4"/>
  <c r="J296" i="4" s="1"/>
  <c r="J103" i="4" s="1"/>
  <c r="P428" i="5"/>
  <c r="BK723" i="5"/>
  <c r="J723" i="5"/>
  <c r="J103" i="5" s="1"/>
  <c r="T733" i="5"/>
  <c r="T732" i="5" s="1"/>
  <c r="R218" i="6"/>
  <c r="BK126" i="7"/>
  <c r="J126" i="7" s="1"/>
  <c r="J98" i="7" s="1"/>
  <c r="BK212" i="7"/>
  <c r="J212" i="7" s="1"/>
  <c r="J99" i="7" s="1"/>
  <c r="BK260" i="7"/>
  <c r="J260" i="7" s="1"/>
  <c r="J102" i="7" s="1"/>
  <c r="T286" i="7"/>
  <c r="R127" i="8"/>
  <c r="P279" i="8"/>
  <c r="P413" i="8"/>
  <c r="BK228" i="9"/>
  <c r="J228" i="9" s="1"/>
  <c r="J99" i="9" s="1"/>
  <c r="P333" i="9"/>
  <c r="R128" i="10"/>
  <c r="R127" i="10" s="1"/>
  <c r="BK260" i="10"/>
  <c r="J260" i="10" s="1"/>
  <c r="J100" i="10" s="1"/>
  <c r="T319" i="10"/>
  <c r="P152" i="12"/>
  <c r="R189" i="12"/>
  <c r="R120" i="2"/>
  <c r="R119" i="2" s="1"/>
  <c r="R118" i="2" s="1"/>
  <c r="BK127" i="3"/>
  <c r="J127" i="3"/>
  <c r="J98" i="3" s="1"/>
  <c r="R240" i="3"/>
  <c r="BK382" i="3"/>
  <c r="J382" i="3" s="1"/>
  <c r="J103" i="3" s="1"/>
  <c r="P226" i="4"/>
  <c r="P260" i="4"/>
  <c r="T428" i="5"/>
  <c r="P723" i="5"/>
  <c r="P196" i="6"/>
  <c r="P126" i="7"/>
  <c r="P125" i="7" s="1"/>
  <c r="P124" i="7" s="1"/>
  <c r="AU100" i="1" s="1"/>
  <c r="P212" i="7"/>
  <c r="P127" i="8"/>
  <c r="P126" i="8" s="1"/>
  <c r="BK279" i="8"/>
  <c r="J279" i="8" s="1"/>
  <c r="J100" i="8" s="1"/>
  <c r="R279" i="8"/>
  <c r="BK413" i="8"/>
  <c r="J413" i="8" s="1"/>
  <c r="J102" i="8" s="1"/>
  <c r="BK433" i="8"/>
  <c r="J433" i="8" s="1"/>
  <c r="J105" i="8" s="1"/>
  <c r="P127" i="9"/>
  <c r="P126" i="9" s="1"/>
  <c r="P125" i="9" s="1"/>
  <c r="AU102" i="1" s="1"/>
  <c r="R333" i="9"/>
  <c r="P328" i="10"/>
  <c r="P327" i="10" s="1"/>
  <c r="R424" i="10"/>
  <c r="T123" i="12"/>
  <c r="BK152" i="12"/>
  <c r="J152" i="12"/>
  <c r="J99" i="12" s="1"/>
  <c r="T189" i="12"/>
  <c r="BE131" i="2"/>
  <c r="BE135" i="2"/>
  <c r="BE139" i="2"/>
  <c r="BE196" i="2"/>
  <c r="BE201" i="2"/>
  <c r="BE218" i="2"/>
  <c r="J119" i="3"/>
  <c r="F122" i="3"/>
  <c r="BE228" i="3"/>
  <c r="BE230" i="3"/>
  <c r="BE241" i="3"/>
  <c r="BE261" i="3"/>
  <c r="BE380" i="3"/>
  <c r="BE404" i="3"/>
  <c r="BE441" i="3"/>
  <c r="BE444" i="3"/>
  <c r="BK445" i="3"/>
  <c r="J445" i="3" s="1"/>
  <c r="J105" i="3" s="1"/>
  <c r="E114" i="4"/>
  <c r="BE143" i="4"/>
  <c r="BE165" i="4"/>
  <c r="BE171" i="4"/>
  <c r="BE213" i="4"/>
  <c r="BE239" i="4"/>
  <c r="BE253" i="4"/>
  <c r="BE268" i="4"/>
  <c r="BE285" i="4"/>
  <c r="BE273" i="5"/>
  <c r="BE419" i="5"/>
  <c r="BE436" i="5"/>
  <c r="BE439" i="5"/>
  <c r="BE491" i="5"/>
  <c r="BE541" i="5"/>
  <c r="BE544" i="5"/>
  <c r="BE551" i="5"/>
  <c r="BE563" i="5"/>
  <c r="BE591" i="5"/>
  <c r="BE602" i="5"/>
  <c r="BE685" i="5"/>
  <c r="BE706" i="5"/>
  <c r="BE711" i="5"/>
  <c r="BE735" i="5"/>
  <c r="BE738" i="5"/>
  <c r="BE739" i="5"/>
  <c r="BE748" i="5"/>
  <c r="BE749" i="5"/>
  <c r="BE152" i="6"/>
  <c r="BE210" i="6"/>
  <c r="BE216" i="6"/>
  <c r="BE228" i="6"/>
  <c r="BE236" i="6"/>
  <c r="BE243" i="6"/>
  <c r="J89" i="7"/>
  <c r="BE166" i="7"/>
  <c r="BE170" i="7"/>
  <c r="BE210" i="7"/>
  <c r="BE213" i="7"/>
  <c r="BE221" i="7"/>
  <c r="BE274" i="7"/>
  <c r="BE282" i="7"/>
  <c r="BE299" i="7"/>
  <c r="E85" i="8"/>
  <c r="F92" i="8"/>
  <c r="BE139" i="8"/>
  <c r="BE206" i="8"/>
  <c r="BE210" i="8"/>
  <c r="BE218" i="8"/>
  <c r="BE220" i="8"/>
  <c r="BE222" i="8"/>
  <c r="BE230" i="8"/>
  <c r="BE262" i="8"/>
  <c r="BE266" i="8"/>
  <c r="BE280" i="8"/>
  <c r="BE290" i="8"/>
  <c r="BE291" i="8"/>
  <c r="BE300" i="8"/>
  <c r="BE326" i="8"/>
  <c r="BE327" i="8"/>
  <c r="BE350" i="8"/>
  <c r="BE378" i="8"/>
  <c r="E85" i="9"/>
  <c r="BE152" i="9"/>
  <c r="BE296" i="9"/>
  <c r="BE316" i="9"/>
  <c r="BE358" i="9"/>
  <c r="J120" i="10"/>
  <c r="BE139" i="10"/>
  <c r="BE164" i="10"/>
  <c r="BE237" i="10"/>
  <c r="BE261" i="10"/>
  <c r="BE296" i="10"/>
  <c r="BE309" i="10"/>
  <c r="BE324" i="10"/>
  <c r="BE329" i="10"/>
  <c r="BE371" i="10"/>
  <c r="BE376" i="10"/>
  <c r="BE377" i="10"/>
  <c r="BE392" i="10"/>
  <c r="BE403" i="10"/>
  <c r="BE409" i="10"/>
  <c r="BK325" i="10"/>
  <c r="J325" i="10" s="1"/>
  <c r="J103" i="10" s="1"/>
  <c r="F92" i="11"/>
  <c r="BE197" i="11"/>
  <c r="BE205" i="11"/>
  <c r="BE212" i="11"/>
  <c r="BE224" i="11"/>
  <c r="BE287" i="11"/>
  <c r="BE295" i="11"/>
  <c r="BE157" i="2"/>
  <c r="BE159" i="2"/>
  <c r="BE167" i="2"/>
  <c r="BE170" i="2"/>
  <c r="BE180" i="2"/>
  <c r="BE182" i="2"/>
  <c r="BE192" i="2"/>
  <c r="BE194" i="2"/>
  <c r="BE148" i="3"/>
  <c r="BE158" i="3"/>
  <c r="BE189" i="3"/>
  <c r="BE195" i="3"/>
  <c r="BE203" i="3"/>
  <c r="BE255" i="3"/>
  <c r="BE275" i="3"/>
  <c r="BE327" i="3"/>
  <c r="BE345" i="3"/>
  <c r="BE413" i="3"/>
  <c r="BK267" i="3"/>
  <c r="J267" i="3" s="1"/>
  <c r="J100" i="3" s="1"/>
  <c r="J118" i="4"/>
  <c r="BE149" i="4"/>
  <c r="BE186" i="4"/>
  <c r="BE220" i="4"/>
  <c r="BE251" i="4"/>
  <c r="BE293" i="4"/>
  <c r="BK219" i="4"/>
  <c r="J219" i="4"/>
  <c r="J100" i="4" s="1"/>
  <c r="BK301" i="4"/>
  <c r="J301" i="4" s="1"/>
  <c r="J104" i="4" s="1"/>
  <c r="J89" i="5"/>
  <c r="BE181" i="5"/>
  <c r="BE332" i="5"/>
  <c r="BE345" i="5"/>
  <c r="BE353" i="5"/>
  <c r="BE367" i="5"/>
  <c r="BE378" i="5"/>
  <c r="BE405" i="5"/>
  <c r="BE408" i="5"/>
  <c r="BE418" i="5"/>
  <c r="BE445" i="5"/>
  <c r="BE465" i="5"/>
  <c r="BE479" i="5"/>
  <c r="BE496" i="5"/>
  <c r="BE536" i="5"/>
  <c r="BE560" i="5"/>
  <c r="BE571" i="5"/>
  <c r="BE580" i="5"/>
  <c r="BE598" i="5"/>
  <c r="BE599" i="5"/>
  <c r="BE603" i="5"/>
  <c r="BE639" i="5"/>
  <c r="BE642" i="5"/>
  <c r="BE666" i="5"/>
  <c r="BE676" i="5"/>
  <c r="BE705" i="5"/>
  <c r="BE713" i="5"/>
  <c r="BK361" i="5"/>
  <c r="J361" i="5" s="1"/>
  <c r="J99" i="5" s="1"/>
  <c r="E113" i="6"/>
  <c r="BE154" i="6"/>
  <c r="BE156" i="6"/>
  <c r="BE160" i="6"/>
  <c r="BE164" i="6"/>
  <c r="BE197" i="6"/>
  <c r="BE207" i="6"/>
  <c r="BE244" i="6"/>
  <c r="BE250" i="6"/>
  <c r="BE253" i="6"/>
  <c r="BE161" i="7"/>
  <c r="BE172" i="7"/>
  <c r="BK229" i="7"/>
  <c r="J229" i="7"/>
  <c r="J100" i="7" s="1"/>
  <c r="J119" i="8"/>
  <c r="BE161" i="8"/>
  <c r="BE175" i="8"/>
  <c r="BE223" i="8"/>
  <c r="BE275" i="8"/>
  <c r="BE330" i="8"/>
  <c r="BE331" i="8"/>
  <c r="BE346" i="8"/>
  <c r="BE349" i="8"/>
  <c r="BE353" i="8"/>
  <c r="BE423" i="8"/>
  <c r="J89" i="9"/>
  <c r="BE140" i="9"/>
  <c r="BE146" i="9"/>
  <c r="BE169" i="9"/>
  <c r="BE181" i="9"/>
  <c r="BE195" i="9"/>
  <c r="BE203" i="9"/>
  <c r="BE289" i="9"/>
  <c r="BE292" i="9"/>
  <c r="BE318" i="9"/>
  <c r="BE320" i="9"/>
  <c r="BE371" i="9"/>
  <c r="BE374" i="9"/>
  <c r="BE392" i="9"/>
  <c r="E85" i="10"/>
  <c r="BE183" i="10"/>
  <c r="BE185" i="10"/>
  <c r="BE187" i="10"/>
  <c r="BE234" i="10"/>
  <c r="BE283" i="10"/>
  <c r="BE293" i="10"/>
  <c r="BE323" i="10"/>
  <c r="BE326" i="10"/>
  <c r="BE387" i="10"/>
  <c r="BE411" i="10"/>
  <c r="BE416" i="10"/>
  <c r="BE421" i="10"/>
  <c r="BE422" i="10"/>
  <c r="BK236" i="10"/>
  <c r="J236" i="10"/>
  <c r="J99" i="10" s="1"/>
  <c r="J118" i="11"/>
  <c r="BE136" i="11"/>
  <c r="BE169" i="11"/>
  <c r="BE184" i="11"/>
  <c r="BE189" i="11"/>
  <c r="BE199" i="11"/>
  <c r="BE218" i="11"/>
  <c r="BE272" i="11"/>
  <c r="BE273" i="11"/>
  <c r="BE274" i="11"/>
  <c r="BE279" i="11"/>
  <c r="BE280" i="11"/>
  <c r="BE281" i="11"/>
  <c r="BE282" i="11"/>
  <c r="BE283" i="11"/>
  <c r="BE294" i="11"/>
  <c r="BE296" i="11"/>
  <c r="BE299" i="11"/>
  <c r="BE302" i="11"/>
  <c r="BE304" i="11"/>
  <c r="BE306" i="11"/>
  <c r="BE308" i="11"/>
  <c r="BE309" i="11"/>
  <c r="BE310" i="11"/>
  <c r="E85" i="12"/>
  <c r="J89" i="12"/>
  <c r="F92" i="12"/>
  <c r="BE124" i="12"/>
  <c r="BE130" i="12"/>
  <c r="BE131" i="12"/>
  <c r="BE137" i="12"/>
  <c r="BE142" i="12"/>
  <c r="BE148" i="12"/>
  <c r="BE153" i="12"/>
  <c r="BE162" i="12"/>
  <c r="BE163" i="12"/>
  <c r="BE166" i="12"/>
  <c r="BE172" i="12"/>
  <c r="BE176" i="12"/>
  <c r="BE180" i="12"/>
  <c r="BE183" i="12"/>
  <c r="BE190" i="12"/>
  <c r="F92" i="2"/>
  <c r="BE143" i="2"/>
  <c r="BE149" i="2"/>
  <c r="BE151" i="2"/>
  <c r="BE166" i="2"/>
  <c r="BE168" i="2"/>
  <c r="BE169" i="2"/>
  <c r="E85" i="3"/>
  <c r="BE199" i="3"/>
  <c r="BE235" i="3"/>
  <c r="BE400" i="3"/>
  <c r="BE402" i="3"/>
  <c r="BE424" i="3"/>
  <c r="BE434" i="3"/>
  <c r="F92" i="4"/>
  <c r="BE164" i="4"/>
  <c r="BE177" i="4"/>
  <c r="BE179" i="4"/>
  <c r="BE280" i="4"/>
  <c r="BE290" i="4"/>
  <c r="BE269" i="5"/>
  <c r="BE277" i="5"/>
  <c r="BE457" i="5"/>
  <c r="BE497" i="5"/>
  <c r="BE515" i="5"/>
  <c r="BE520" i="5"/>
  <c r="BE524" i="5"/>
  <c r="BE607" i="5"/>
  <c r="BE703" i="5"/>
  <c r="BE725" i="5"/>
  <c r="BE734" i="5"/>
  <c r="J89" i="6"/>
  <c r="BE126" i="6"/>
  <c r="BE153" i="6"/>
  <c r="BE158" i="6"/>
  <c r="BE217" i="6"/>
  <c r="F121" i="7"/>
  <c r="BE134" i="7"/>
  <c r="BE146" i="7"/>
  <c r="BE155" i="7"/>
  <c r="BE168" i="7"/>
  <c r="BE208" i="7"/>
  <c r="BE219" i="7"/>
  <c r="BE230" i="7"/>
  <c r="BE261" i="7"/>
  <c r="BE292" i="7"/>
  <c r="BK255" i="7"/>
  <c r="J255" i="7"/>
  <c r="J101" i="7" s="1"/>
  <c r="BE128" i="8"/>
  <c r="BE329" i="8"/>
  <c r="BE364" i="8"/>
  <c r="BE368" i="8"/>
  <c r="BE386" i="8"/>
  <c r="BE390" i="8"/>
  <c r="BE168" i="9"/>
  <c r="BE262" i="9"/>
  <c r="BE285" i="9"/>
  <c r="BE309" i="9"/>
  <c r="BE314" i="9"/>
  <c r="BE349" i="9"/>
  <c r="BE377" i="9"/>
  <c r="BE190" i="10"/>
  <c r="BE294" i="10"/>
  <c r="BE307" i="10"/>
  <c r="BE363" i="10"/>
  <c r="BE382" i="10"/>
  <c r="E85" i="11"/>
  <c r="BE170" i="11"/>
  <c r="BE211" i="11"/>
  <c r="BE230" i="11"/>
  <c r="BE268" i="11"/>
  <c r="BE291" i="11"/>
  <c r="BE292" i="11"/>
  <c r="BE305" i="11"/>
  <c r="BE193" i="12"/>
  <c r="J89" i="2"/>
  <c r="BE160" i="2"/>
  <c r="BE161" i="2"/>
  <c r="BE174" i="2"/>
  <c r="BE200" i="2"/>
  <c r="BE211" i="2"/>
  <c r="BE138" i="3"/>
  <c r="BE180" i="3"/>
  <c r="BE190" i="3"/>
  <c r="BE191" i="3"/>
  <c r="BE201" i="3"/>
  <c r="BE204" i="3"/>
  <c r="BE205" i="3"/>
  <c r="BE247" i="3"/>
  <c r="BE249" i="3"/>
  <c r="BE375" i="3"/>
  <c r="BE376" i="3"/>
  <c r="BE377" i="3"/>
  <c r="BE378" i="3"/>
  <c r="BE379" i="3"/>
  <c r="BE381" i="3"/>
  <c r="BE383" i="3"/>
  <c r="BE442" i="3"/>
  <c r="BE127" i="4"/>
  <c r="BE252" i="4"/>
  <c r="BE297" i="4"/>
  <c r="F92" i="5"/>
  <c r="BE129" i="5"/>
  <c r="BE185" i="5"/>
  <c r="BE190" i="5"/>
  <c r="BE195" i="5"/>
  <c r="BE203" i="5"/>
  <c r="BE214" i="5"/>
  <c r="BE217" i="5"/>
  <c r="BE236" i="5"/>
  <c r="BE253" i="5"/>
  <c r="BE275" i="5"/>
  <c r="BE336" i="5"/>
  <c r="BE340" i="5"/>
  <c r="BE395" i="5"/>
  <c r="BE448" i="5"/>
  <c r="BE506" i="5"/>
  <c r="BE526" i="5"/>
  <c r="BE731" i="5"/>
  <c r="F120" i="6"/>
  <c r="BE163" i="6"/>
  <c r="BE178" i="6"/>
  <c r="BE182" i="6"/>
  <c r="BE213" i="6"/>
  <c r="BE258" i="6"/>
  <c r="BE279" i="6"/>
  <c r="BK300" i="7"/>
  <c r="J300" i="7" s="1"/>
  <c r="J104" i="7" s="1"/>
  <c r="BE200" i="8"/>
  <c r="BE304" i="8"/>
  <c r="BE380" i="8"/>
  <c r="F122" i="9"/>
  <c r="BE154" i="9"/>
  <c r="BE162" i="9"/>
  <c r="BE177" i="9"/>
  <c r="BE185" i="9"/>
  <c r="BE223" i="9"/>
  <c r="BE229" i="9"/>
  <c r="BE261" i="9"/>
  <c r="BE324" i="9"/>
  <c r="BE326" i="9"/>
  <c r="BE341" i="9"/>
  <c r="BE345" i="9"/>
  <c r="BE363" i="9"/>
  <c r="BE385" i="9"/>
  <c r="BK401" i="9"/>
  <c r="J401" i="9"/>
  <c r="J102" i="9" s="1"/>
  <c r="BK408" i="9"/>
  <c r="J408" i="9"/>
  <c r="J105" i="9" s="1"/>
  <c r="BE272" i="10"/>
  <c r="BE320" i="10"/>
  <c r="BE321" i="10"/>
  <c r="BE340" i="10"/>
  <c r="BE346" i="10"/>
  <c r="BE353" i="10"/>
  <c r="BE165" i="11"/>
  <c r="BE187" i="11"/>
  <c r="BE237" i="11"/>
  <c r="BE244" i="11"/>
  <c r="BE259" i="11"/>
  <c r="BE261" i="11"/>
  <c r="BE266" i="11"/>
  <c r="BE293" i="11"/>
  <c r="BE300" i="11"/>
  <c r="E108" i="2"/>
  <c r="BE158" i="2"/>
  <c r="BE162" i="2"/>
  <c r="BE164" i="2"/>
  <c r="BE186" i="2"/>
  <c r="BE216" i="2"/>
  <c r="BE219" i="2"/>
  <c r="BE128" i="3"/>
  <c r="BE133" i="3"/>
  <c r="BE222" i="3"/>
  <c r="BE237" i="3"/>
  <c r="BE238" i="3"/>
  <c r="BE268" i="3"/>
  <c r="BE295" i="3"/>
  <c r="BE305" i="3"/>
  <c r="BE315" i="3"/>
  <c r="BE321" i="3"/>
  <c r="BE373" i="3"/>
  <c r="BE415" i="3"/>
  <c r="BE137" i="4"/>
  <c r="BE163" i="4"/>
  <c r="BE167" i="4"/>
  <c r="BE205" i="4"/>
  <c r="BE255" i="4"/>
  <c r="BE298" i="4"/>
  <c r="BE159" i="5"/>
  <c r="BE311" i="5"/>
  <c r="BE464" i="5"/>
  <c r="BE478" i="5"/>
  <c r="BE482" i="5"/>
  <c r="BE493" i="5"/>
  <c r="BE507" i="5"/>
  <c r="BE545" i="5"/>
  <c r="BE588" i="5"/>
  <c r="BE623" i="5"/>
  <c r="BE631" i="5"/>
  <c r="BE650" i="5"/>
  <c r="BE659" i="5"/>
  <c r="BE727" i="5"/>
  <c r="BE728" i="5"/>
  <c r="BE729" i="5"/>
  <c r="BE133" i="6"/>
  <c r="BE144" i="6"/>
  <c r="BE189" i="6"/>
  <c r="BE219" i="6"/>
  <c r="BE229" i="6"/>
  <c r="BE239" i="6"/>
  <c r="BE240" i="6"/>
  <c r="BK270" i="6"/>
  <c r="J270" i="6"/>
  <c r="J102" i="6" s="1"/>
  <c r="BK278" i="6"/>
  <c r="J278" i="6"/>
  <c r="J103" i="6" s="1"/>
  <c r="BE371" i="8"/>
  <c r="BE372" i="8"/>
  <c r="BE375" i="8"/>
  <c r="BE379" i="8"/>
  <c r="BE387" i="8"/>
  <c r="BE166" i="9"/>
  <c r="BE187" i="9"/>
  <c r="BE245" i="9"/>
  <c r="BE270" i="9"/>
  <c r="BE286" i="9"/>
  <c r="BE334" i="9"/>
  <c r="BE359" i="9"/>
  <c r="BE362" i="9"/>
  <c r="BE366" i="9"/>
  <c r="BE367" i="9"/>
  <c r="BE388" i="9"/>
  <c r="BE402" i="9"/>
  <c r="BE406" i="9"/>
  <c r="BE409" i="9"/>
  <c r="BE129" i="10"/>
  <c r="BE157" i="10"/>
  <c r="BE175" i="10"/>
  <c r="BE345" i="10"/>
  <c r="BE352" i="10"/>
  <c r="BE358" i="10"/>
  <c r="BE402" i="10"/>
  <c r="BE167" i="11"/>
  <c r="BE250" i="11"/>
  <c r="BE127" i="2"/>
  <c r="BE147" i="2"/>
  <c r="BE152" i="2"/>
  <c r="BE163" i="2"/>
  <c r="BE172" i="2"/>
  <c r="BE198" i="2"/>
  <c r="BE186" i="3"/>
  <c r="BE193" i="3"/>
  <c r="BE206" i="3"/>
  <c r="BE354" i="3"/>
  <c r="BE437" i="3"/>
  <c r="BE199" i="4"/>
  <c r="BE211" i="4"/>
  <c r="BE245" i="4"/>
  <c r="BE261" i="4"/>
  <c r="BE275" i="4"/>
  <c r="BE302" i="4"/>
  <c r="E85" i="5"/>
  <c r="BE135" i="5"/>
  <c r="BE144" i="5"/>
  <c r="BE180" i="5"/>
  <c r="BE276" i="5"/>
  <c r="BE406" i="5"/>
  <c r="BE425" i="5"/>
  <c r="BE430" i="5"/>
  <c r="BE472" i="5"/>
  <c r="BE527" i="5"/>
  <c r="BE611" i="5"/>
  <c r="BE617" i="5"/>
  <c r="BE667" i="5"/>
  <c r="BE129" i="6"/>
  <c r="BE232" i="6"/>
  <c r="BE235" i="6"/>
  <c r="BE261" i="6"/>
  <c r="E85" i="7"/>
  <c r="BE127" i="7"/>
  <c r="BE154" i="7"/>
  <c r="BE159" i="7"/>
  <c r="BE181" i="7"/>
  <c r="BE265" i="7"/>
  <c r="BE266" i="7"/>
  <c r="BE224" i="8"/>
  <c r="BE294" i="8"/>
  <c r="BE297" i="8"/>
  <c r="BE301" i="8"/>
  <c r="BE335" i="8"/>
  <c r="BE343" i="8"/>
  <c r="BE354" i="8"/>
  <c r="BE363" i="8"/>
  <c r="BE383" i="8"/>
  <c r="BE400" i="8"/>
  <c r="BE404" i="8"/>
  <c r="BE148" i="9"/>
  <c r="BE160" i="9"/>
  <c r="BE188" i="9"/>
  <c r="BE193" i="9"/>
  <c r="BE209" i="9"/>
  <c r="BE211" i="9"/>
  <c r="BE215" i="9"/>
  <c r="BE277" i="9"/>
  <c r="BE304" i="9"/>
  <c r="BE189" i="10"/>
  <c r="BE213" i="10"/>
  <c r="BE306" i="10"/>
  <c r="BE410" i="10"/>
  <c r="BE423" i="10"/>
  <c r="BE425" i="10"/>
  <c r="BE426" i="10"/>
  <c r="BE275" i="11"/>
  <c r="BE276" i="11"/>
  <c r="BE278" i="11"/>
  <c r="BE285" i="11"/>
  <c r="BE286" i="11"/>
  <c r="BE297" i="11"/>
  <c r="BE165" i="2"/>
  <c r="BE178" i="2"/>
  <c r="BE184" i="2"/>
  <c r="BE188" i="2"/>
  <c r="BE190" i="2"/>
  <c r="BE187" i="3"/>
  <c r="BE197" i="3"/>
  <c r="BE220" i="3"/>
  <c r="BE336" i="3"/>
  <c r="BE132" i="4"/>
  <c r="BE155" i="4"/>
  <c r="BE161" i="4"/>
  <c r="BE169" i="4"/>
  <c r="BE175" i="4"/>
  <c r="BE178" i="4"/>
  <c r="BE202" i="4"/>
  <c r="BE266" i="4"/>
  <c r="BE165" i="5"/>
  <c r="BE255" i="5"/>
  <c r="BE256" i="5"/>
  <c r="BE262" i="5"/>
  <c r="BE305" i="5"/>
  <c r="BE330" i="5"/>
  <c r="BE360" i="5"/>
  <c r="BE712" i="5"/>
  <c r="BE724" i="5"/>
  <c r="BE150" i="6"/>
  <c r="BE161" i="6"/>
  <c r="BE245" i="6"/>
  <c r="BE246" i="6"/>
  <c r="BE249" i="6"/>
  <c r="BE130" i="7"/>
  <c r="BE151" i="7"/>
  <c r="BE153" i="7"/>
  <c r="BE176" i="7"/>
  <c r="BE177" i="7"/>
  <c r="BE226" i="7"/>
  <c r="BE256" i="7"/>
  <c r="BE281" i="7"/>
  <c r="BE301" i="7"/>
  <c r="BE149" i="8"/>
  <c r="BE180" i="8"/>
  <c r="BE203" i="8"/>
  <c r="BE204" i="8"/>
  <c r="BE205" i="8"/>
  <c r="BE307" i="8"/>
  <c r="BE338" i="8"/>
  <c r="BE342" i="8"/>
  <c r="BE357" i="8"/>
  <c r="BE360" i="8"/>
  <c r="BE367" i="8"/>
  <c r="BE393" i="8"/>
  <c r="BE420" i="8"/>
  <c r="BE431" i="8"/>
  <c r="BE434" i="8"/>
  <c r="BE439" i="8"/>
  <c r="BK274" i="8"/>
  <c r="J274" i="8" s="1"/>
  <c r="J99" i="8" s="1"/>
  <c r="BK430" i="8"/>
  <c r="J430" i="8" s="1"/>
  <c r="J103" i="8" s="1"/>
  <c r="BE133" i="9"/>
  <c r="BE175" i="9"/>
  <c r="BE205" i="9"/>
  <c r="BE219" i="9"/>
  <c r="BE299" i="9"/>
  <c r="BE335" i="9"/>
  <c r="BE339" i="9"/>
  <c r="BE354" i="9"/>
  <c r="F123" i="10"/>
  <c r="BE182" i="10"/>
  <c r="BE253" i="10"/>
  <c r="BE330" i="10"/>
  <c r="BE335" i="10"/>
  <c r="BE351" i="10"/>
  <c r="BE397" i="10"/>
  <c r="BK308" i="10"/>
  <c r="J308" i="10" s="1"/>
  <c r="J101" i="10" s="1"/>
  <c r="BE260" i="11"/>
  <c r="BE270" i="11"/>
  <c r="BE277" i="11"/>
  <c r="BE289" i="11"/>
  <c r="BE298" i="11"/>
  <c r="BE121" i="2"/>
  <c r="BE176" i="2"/>
  <c r="BE168" i="3"/>
  <c r="BE174" i="3"/>
  <c r="BE285" i="3"/>
  <c r="BE360" i="3"/>
  <c r="BE370" i="3"/>
  <c r="BE371" i="3"/>
  <c r="BE372" i="3"/>
  <c r="BE374" i="3"/>
  <c r="BE429" i="3"/>
  <c r="BE446" i="3"/>
  <c r="BE173" i="4"/>
  <c r="BE180" i="4"/>
  <c r="BE192" i="4"/>
  <c r="BE194" i="4"/>
  <c r="BE201" i="4"/>
  <c r="BE227" i="4"/>
  <c r="BE233" i="4"/>
  <c r="BE254" i="4"/>
  <c r="BE273" i="4"/>
  <c r="BE300" i="4"/>
  <c r="BE257" i="5"/>
  <c r="BE264" i="5"/>
  <c r="BE271" i="5"/>
  <c r="BE279" i="5"/>
  <c r="BE281" i="5"/>
  <c r="BE309" i="5"/>
  <c r="BE351" i="5"/>
  <c r="BE362" i="5"/>
  <c r="BE389" i="5"/>
  <c r="BE427" i="5"/>
  <c r="BE429" i="5"/>
  <c r="BE460" i="5"/>
  <c r="BE461" i="5"/>
  <c r="BE471" i="5"/>
  <c r="BE475" i="5"/>
  <c r="BE597" i="5"/>
  <c r="BE624" i="5"/>
  <c r="BE651" i="5"/>
  <c r="BE662" i="5"/>
  <c r="BE694" i="5"/>
  <c r="BK730" i="5"/>
  <c r="J730" i="5"/>
  <c r="J104" i="5" s="1"/>
  <c r="BE192" i="6"/>
  <c r="BE206" i="6"/>
  <c r="BE225" i="6"/>
  <c r="BE271" i="6"/>
  <c r="BK191" i="6"/>
  <c r="J191" i="6"/>
  <c r="J99" i="6"/>
  <c r="BE138" i="7"/>
  <c r="BE179" i="7"/>
  <c r="BE201" i="7"/>
  <c r="BE205" i="7"/>
  <c r="BE216" i="7"/>
  <c r="BE222" i="7"/>
  <c r="BE267" i="7"/>
  <c r="BE270" i="7"/>
  <c r="BE271" i="7"/>
  <c r="BE275" i="7"/>
  <c r="BE278" i="7"/>
  <c r="BE287" i="7"/>
  <c r="BE192" i="8"/>
  <c r="BE212" i="8"/>
  <c r="BE216" i="8"/>
  <c r="BE226" i="8"/>
  <c r="BE272" i="8"/>
  <c r="BE311" i="8"/>
  <c r="BE315" i="8"/>
  <c r="BE322" i="8"/>
  <c r="BE414" i="8"/>
  <c r="BE416" i="8"/>
  <c r="BE128" i="9"/>
  <c r="BE138" i="9"/>
  <c r="BE265" i="9"/>
  <c r="BE370" i="9"/>
  <c r="BE378" i="9"/>
  <c r="BE379" i="9"/>
  <c r="BE382" i="9"/>
  <c r="BK405" i="9"/>
  <c r="J405" i="9"/>
  <c r="J103" i="9"/>
  <c r="BE140" i="10"/>
  <c r="BE150" i="10"/>
  <c r="BE211" i="10"/>
  <c r="BE364" i="10"/>
  <c r="BE369" i="10"/>
  <c r="BE370" i="10"/>
  <c r="BE408" i="10"/>
  <c r="BE127" i="11"/>
  <c r="BE148" i="11"/>
  <c r="BE191" i="11"/>
  <c r="BE262" i="11"/>
  <c r="BE264" i="11"/>
  <c r="BE284" i="11"/>
  <c r="BE301" i="11"/>
  <c r="BE307" i="11"/>
  <c r="F37" i="2"/>
  <c r="BD95" i="1" s="1"/>
  <c r="J34" i="6"/>
  <c r="AW99" i="1"/>
  <c r="F37" i="3"/>
  <c r="BD96" i="1"/>
  <c r="F35" i="5"/>
  <c r="BB98" i="1" s="1"/>
  <c r="F36" i="6"/>
  <c r="BC99" i="1" s="1"/>
  <c r="F36" i="3"/>
  <c r="BC96" i="1"/>
  <c r="F34" i="3"/>
  <c r="BA96" i="1"/>
  <c r="F36" i="9"/>
  <c r="BC102" i="1" s="1"/>
  <c r="F35" i="2"/>
  <c r="BB95" i="1" s="1"/>
  <c r="F36" i="2"/>
  <c r="BC95" i="1"/>
  <c r="F37" i="11"/>
  <c r="BD104" i="1"/>
  <c r="J34" i="9"/>
  <c r="AW102" i="1" s="1"/>
  <c r="F34" i="6"/>
  <c r="BA99" i="1" s="1"/>
  <c r="F36" i="8"/>
  <c r="BC101" i="1"/>
  <c r="F35" i="11"/>
  <c r="BB104" i="1"/>
  <c r="J34" i="8"/>
  <c r="AW101" i="1" s="1"/>
  <c r="F36" i="11"/>
  <c r="BC104" i="1" s="1"/>
  <c r="F34" i="9"/>
  <c r="BA102" i="1"/>
  <c r="J34" i="10"/>
  <c r="AW103" i="1"/>
  <c r="F34" i="5"/>
  <c r="BA98" i="1" s="1"/>
  <c r="F35" i="7"/>
  <c r="BB100" i="1" s="1"/>
  <c r="F35" i="3"/>
  <c r="BB96" i="1" s="1"/>
  <c r="F35" i="9"/>
  <c r="BB102" i="1"/>
  <c r="J34" i="5"/>
  <c r="AW98" i="1" s="1"/>
  <c r="J34" i="12"/>
  <c r="AW105" i="1" s="1"/>
  <c r="J34" i="7"/>
  <c r="AW100" i="1"/>
  <c r="F35" i="4"/>
  <c r="BB97" i="1"/>
  <c r="F36" i="10"/>
  <c r="BC103" i="1" s="1"/>
  <c r="F37" i="9"/>
  <c r="BD102" i="1" s="1"/>
  <c r="F37" i="7"/>
  <c r="BD100" i="1"/>
  <c r="F36" i="4"/>
  <c r="BC97" i="1"/>
  <c r="F34" i="12"/>
  <c r="BA105" i="1" s="1"/>
  <c r="F35" i="12"/>
  <c r="BB105" i="1" s="1"/>
  <c r="F34" i="4"/>
  <c r="BA97" i="1"/>
  <c r="F35" i="10"/>
  <c r="BB103" i="1"/>
  <c r="F37" i="4"/>
  <c r="BD97" i="1" s="1"/>
  <c r="F34" i="11"/>
  <c r="BA104" i="1" s="1"/>
  <c r="F34" i="2"/>
  <c r="BA95" i="1"/>
  <c r="F36" i="7"/>
  <c r="BC100" i="1"/>
  <c r="F37" i="10"/>
  <c r="BD103" i="1" s="1"/>
  <c r="F34" i="8"/>
  <c r="BA101" i="1" s="1"/>
  <c r="J34" i="4"/>
  <c r="AW97" i="1"/>
  <c r="J34" i="11"/>
  <c r="AW104" i="1" s="1"/>
  <c r="F36" i="12"/>
  <c r="BC105" i="1" s="1"/>
  <c r="J34" i="3"/>
  <c r="AW96" i="1" s="1"/>
  <c r="F37" i="5"/>
  <c r="BD98" i="1" s="1"/>
  <c r="F34" i="7"/>
  <c r="BA100" i="1" s="1"/>
  <c r="F37" i="12"/>
  <c r="BD105" i="1" s="1"/>
  <c r="J34" i="2"/>
  <c r="AW95" i="1" s="1"/>
  <c r="F34" i="10"/>
  <c r="BA103" i="1" s="1"/>
  <c r="F37" i="8"/>
  <c r="BD101" i="1" s="1"/>
  <c r="F37" i="6"/>
  <c r="BD99" i="1" s="1"/>
  <c r="F35" i="8"/>
  <c r="BB101" i="1" s="1"/>
  <c r="F35" i="6"/>
  <c r="BB99" i="1" s="1"/>
  <c r="F36" i="5"/>
  <c r="BC98" i="1" s="1"/>
  <c r="P125" i="8" l="1"/>
  <c r="AU101" i="1" s="1"/>
  <c r="T327" i="10"/>
  <c r="T125" i="7"/>
  <c r="T124" i="7"/>
  <c r="R124" i="6"/>
  <c r="R123" i="6"/>
  <c r="BK127" i="10"/>
  <c r="J127" i="10"/>
  <c r="J97" i="10" s="1"/>
  <c r="BK126" i="8"/>
  <c r="J126" i="8"/>
  <c r="J97" i="8"/>
  <c r="BK124" i="6"/>
  <c r="J124" i="6"/>
  <c r="J97" i="6"/>
  <c r="R126" i="8"/>
  <c r="R125" i="8" s="1"/>
  <c r="T127" i="10"/>
  <c r="T126" i="10"/>
  <c r="BK127" i="5"/>
  <c r="P124" i="6"/>
  <c r="P123" i="6"/>
  <c r="AU99" i="1"/>
  <c r="P122" i="12"/>
  <c r="P121" i="12" s="1"/>
  <c r="AU105" i="1" s="1"/>
  <c r="R122" i="12"/>
  <c r="R121" i="12"/>
  <c r="P125" i="4"/>
  <c r="P124" i="4"/>
  <c r="AU97" i="1"/>
  <c r="T122" i="12"/>
  <c r="T121" i="12" s="1"/>
  <c r="R126" i="9"/>
  <c r="R125" i="9"/>
  <c r="T126" i="3"/>
  <c r="T125" i="3" s="1"/>
  <c r="R127" i="5"/>
  <c r="R126" i="5"/>
  <c r="T127" i="5"/>
  <c r="T126" i="5" s="1"/>
  <c r="R125" i="4"/>
  <c r="R124" i="4"/>
  <c r="R125" i="11"/>
  <c r="R124" i="11" s="1"/>
  <c r="P126" i="3"/>
  <c r="P125" i="3"/>
  <c r="AU96" i="1"/>
  <c r="P126" i="10"/>
  <c r="AU103" i="1" s="1"/>
  <c r="R126" i="3"/>
  <c r="R125" i="3"/>
  <c r="BK126" i="9"/>
  <c r="J126" i="9"/>
  <c r="J97" i="9"/>
  <c r="P127" i="5"/>
  <c r="P126" i="5" s="1"/>
  <c r="AU98" i="1" s="1"/>
  <c r="BK125" i="11"/>
  <c r="J125" i="11"/>
  <c r="J97" i="11" s="1"/>
  <c r="R327" i="10"/>
  <c r="R126" i="10"/>
  <c r="T126" i="9"/>
  <c r="T125" i="9" s="1"/>
  <c r="BK126" i="3"/>
  <c r="J126" i="3"/>
  <c r="J97" i="3"/>
  <c r="J127" i="8"/>
  <c r="J98" i="8"/>
  <c r="J128" i="10"/>
  <c r="J98" i="10"/>
  <c r="J328" i="10"/>
  <c r="J105" i="10" s="1"/>
  <c r="BK122" i="12"/>
  <c r="BK121" i="12"/>
  <c r="J121" i="12" s="1"/>
  <c r="J96" i="12" s="1"/>
  <c r="J128" i="5"/>
  <c r="J98" i="5" s="1"/>
  <c r="J126" i="11"/>
  <c r="J98" i="11" s="1"/>
  <c r="BK257" i="11"/>
  <c r="J257" i="11"/>
  <c r="J102" i="11" s="1"/>
  <c r="BK125" i="7"/>
  <c r="J125" i="7"/>
  <c r="J97" i="7"/>
  <c r="J127" i="9"/>
  <c r="J98" i="9" s="1"/>
  <c r="BK125" i="4"/>
  <c r="J125" i="4"/>
  <c r="J97" i="4" s="1"/>
  <c r="BK407" i="9"/>
  <c r="J407" i="9"/>
  <c r="J104" i="9"/>
  <c r="BK432" i="8"/>
  <c r="J432" i="8" s="1"/>
  <c r="J104" i="8" s="1"/>
  <c r="BK119" i="2"/>
  <c r="BK118" i="2" s="1"/>
  <c r="J118" i="2" s="1"/>
  <c r="J30" i="2" s="1"/>
  <c r="AG95" i="1" s="1"/>
  <c r="J125" i="6"/>
  <c r="J98" i="6"/>
  <c r="BK732" i="5"/>
  <c r="J732" i="5" s="1"/>
  <c r="J105" i="5" s="1"/>
  <c r="J33" i="10"/>
  <c r="AV103" i="1" s="1"/>
  <c r="AT103" i="1" s="1"/>
  <c r="BD94" i="1"/>
  <c r="W33" i="1"/>
  <c r="F33" i="3"/>
  <c r="AZ96" i="1" s="1"/>
  <c r="J33" i="7"/>
  <c r="AV100" i="1"/>
  <c r="AT100" i="1" s="1"/>
  <c r="F33" i="2"/>
  <c r="AZ95" i="1"/>
  <c r="J33" i="5"/>
  <c r="AV98" i="1" s="1"/>
  <c r="AT98" i="1" s="1"/>
  <c r="J33" i="8"/>
  <c r="AV101" i="1"/>
  <c r="AT101" i="1"/>
  <c r="J33" i="3"/>
  <c r="AV96" i="1" s="1"/>
  <c r="AT96" i="1" s="1"/>
  <c r="F33" i="4"/>
  <c r="AZ97" i="1"/>
  <c r="J33" i="9"/>
  <c r="AV102" i="1"/>
  <c r="AT102" i="1"/>
  <c r="F33" i="9"/>
  <c r="AZ102" i="1" s="1"/>
  <c r="BC94" i="1"/>
  <c r="W32" i="1" s="1"/>
  <c r="J33" i="6"/>
  <c r="AV99" i="1" s="1"/>
  <c r="AT99" i="1" s="1"/>
  <c r="F33" i="10"/>
  <c r="AZ103" i="1"/>
  <c r="J33" i="11"/>
  <c r="AV104" i="1" s="1"/>
  <c r="AT104" i="1" s="1"/>
  <c r="J33" i="2"/>
  <c r="AV95" i="1" s="1"/>
  <c r="AT95" i="1" s="1"/>
  <c r="F33" i="11"/>
  <c r="AZ104" i="1"/>
  <c r="BA94" i="1"/>
  <c r="W30" i="1" s="1"/>
  <c r="F33" i="8"/>
  <c r="AZ101" i="1"/>
  <c r="F33" i="12"/>
  <c r="AZ105" i="1"/>
  <c r="F33" i="7"/>
  <c r="AZ100" i="1"/>
  <c r="J33" i="4"/>
  <c r="AV97" i="1" s="1"/>
  <c r="AT97" i="1" s="1"/>
  <c r="BB94" i="1"/>
  <c r="AX94" i="1" s="1"/>
  <c r="F33" i="6"/>
  <c r="AZ99" i="1"/>
  <c r="J33" i="12"/>
  <c r="AV105" i="1" s="1"/>
  <c r="AT105" i="1" s="1"/>
  <c r="F33" i="5"/>
  <c r="AZ98" i="1"/>
  <c r="BK126" i="5" l="1"/>
  <c r="J126" i="5"/>
  <c r="J96" i="5"/>
  <c r="J39" i="2"/>
  <c r="J96" i="2"/>
  <c r="BK125" i="3"/>
  <c r="J125" i="3" s="1"/>
  <c r="J30" i="3" s="1"/>
  <c r="AG96" i="1" s="1"/>
  <c r="AN96" i="1" s="1"/>
  <c r="J122" i="12"/>
  <c r="J97" i="12" s="1"/>
  <c r="BK125" i="8"/>
  <c r="J125" i="8"/>
  <c r="J96" i="8"/>
  <c r="BK256" i="11"/>
  <c r="J256" i="11" s="1"/>
  <c r="J101" i="11" s="1"/>
  <c r="BK124" i="4"/>
  <c r="J124" i="4" s="1"/>
  <c r="J96" i="4" s="1"/>
  <c r="J127" i="5"/>
  <c r="J97" i="5"/>
  <c r="BK126" i="10"/>
  <c r="J126" i="10" s="1"/>
  <c r="J96" i="10" s="1"/>
  <c r="J119" i="2"/>
  <c r="J97" i="2" s="1"/>
  <c r="BK123" i="6"/>
  <c r="J123" i="6"/>
  <c r="J96" i="6"/>
  <c r="BK125" i="9"/>
  <c r="J125" i="9" s="1"/>
  <c r="J96" i="9" s="1"/>
  <c r="BK124" i="7"/>
  <c r="J124" i="7" s="1"/>
  <c r="J30" i="7" s="1"/>
  <c r="AG100" i="1" s="1"/>
  <c r="AN100" i="1" s="1"/>
  <c r="AN95" i="1"/>
  <c r="AZ94" i="1"/>
  <c r="W29" i="1"/>
  <c r="W31" i="1"/>
  <c r="AY94" i="1"/>
  <c r="AW94" i="1"/>
  <c r="AK30" i="1"/>
  <c r="AU94" i="1"/>
  <c r="J30" i="12"/>
  <c r="AG105" i="1" s="1"/>
  <c r="AN105" i="1" s="1"/>
  <c r="BK124" i="11" l="1"/>
  <c r="J124" i="11"/>
  <c r="J39" i="3"/>
  <c r="J96" i="3"/>
  <c r="J39" i="12"/>
  <c r="J39" i="7"/>
  <c r="J96" i="7"/>
  <c r="J30" i="11"/>
  <c r="AG104" i="1" s="1"/>
  <c r="AN104" i="1" s="1"/>
  <c r="AV94" i="1"/>
  <c r="AK29" i="1"/>
  <c r="J30" i="4"/>
  <c r="AG97" i="1"/>
  <c r="AN97" i="1"/>
  <c r="J30" i="8"/>
  <c r="AG101" i="1" s="1"/>
  <c r="AN101" i="1" s="1"/>
  <c r="J30" i="9"/>
  <c r="AG102" i="1"/>
  <c r="AN102" i="1" s="1"/>
  <c r="J30" i="5"/>
  <c r="AG98" i="1"/>
  <c r="AN98" i="1"/>
  <c r="J30" i="6"/>
  <c r="AG99" i="1"/>
  <c r="AN99" i="1"/>
  <c r="J30" i="10"/>
  <c r="AG103" i="1"/>
  <c r="AN103" i="1"/>
  <c r="J39" i="4" l="1"/>
  <c r="J39" i="6"/>
  <c r="J39" i="10"/>
  <c r="J96" i="11"/>
  <c r="J39" i="11"/>
  <c r="J39" i="8"/>
  <c r="J39" i="9"/>
  <c r="J39" i="5"/>
  <c r="AG94" i="1"/>
  <c r="AK26" i="1"/>
  <c r="AK35" i="1"/>
  <c r="AT94" i="1"/>
  <c r="AN94" i="1" l="1"/>
</calcChain>
</file>

<file path=xl/sharedStrings.xml><?xml version="1.0" encoding="utf-8"?>
<sst xmlns="http://schemas.openxmlformats.org/spreadsheetml/2006/main" count="30219" uniqueCount="2610">
  <si>
    <t>Export Komplet</t>
  </si>
  <si>
    <t/>
  </si>
  <si>
    <t>2.0</t>
  </si>
  <si>
    <t>ZAMOK</t>
  </si>
  <si>
    <t>False</t>
  </si>
  <si>
    <t>{57b6a55e-859a-4c73-9265-2b61e4dfaa91}</t>
  </si>
  <si>
    <t>0,01</t>
  </si>
  <si>
    <t>21</t>
  </si>
  <si>
    <t>12</t>
  </si>
  <si>
    <t>REKAPITULACE STAVBY</t>
  </si>
  <si>
    <t>v ---  níže se nacházejí doplnkové a pomocné údaje k sestavám  --- v</t>
  </si>
  <si>
    <t>Návod na vyplnění</t>
  </si>
  <si>
    <t>0,001</t>
  </si>
  <si>
    <t>Kód:</t>
  </si>
  <si>
    <t>53025n</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</si>
  <si>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</si>
  <si>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</si>
  <si>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Revitalizace části areálu bývalého zemědělského družstva v Bolaticích - 1. etapa</t>
  </si>
  <si>
    <t>KSO:</t>
  </si>
  <si>
    <t>CC-CZ:</t>
  </si>
  <si>
    <t>Místo:</t>
  </si>
  <si>
    <t>Bolatice</t>
  </si>
  <si>
    <t>Datum:</t>
  </si>
  <si>
    <t>30. 8. 2023</t>
  </si>
  <si>
    <t>Zadavatel:</t>
  </si>
  <si>
    <t>IČ:</t>
  </si>
  <si>
    <t>Obec Bolatice</t>
  </si>
  <si>
    <t>DIČ:</t>
  </si>
  <si>
    <t>Uchazeč:</t>
  </si>
  <si>
    <t>Vyplň údaj</t>
  </si>
  <si>
    <t>Projektant:</t>
  </si>
  <si>
    <t>PROJEKT 2010, s.r.o.</t>
  </si>
  <si>
    <t>True</t>
  </si>
  <si>
    <t>Zpracovatel:</t>
  </si>
  <si>
    <t>M. Morská</t>
  </si>
  <si>
    <t>Poznámka:</t>
  </si>
  <si>
    <t xml:space="preserve">"Soupis prací je sestaven s využitím Cenové soustavy ÚRS CÚ 2023/II.   Veškeré další informace vymezující popis a podmínky použití položek z Cenové soustavy, které nejsou uvedeny přímo v soupisu prací, jsou neomezeně dálkově k dispozici na www.cs-urs.cz, sekce Cenové a technické podmínky.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</si>
  <si>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</si>
  <si>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</si>
  <si>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</si>
  <si>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</si>
  <si>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</si>
  <si>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</si>
  <si>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</si>
  <si>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</si>
  <si>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</si>
  <si>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</si>
  <si>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</si>
  <si>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</si>
  <si>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</si>
  <si>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</si>
  <si>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</si>
  <si>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</si>
  <si>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</si>
  <si>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</si>
  <si>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</si>
  <si>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</si>
  <si>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</si>
  <si>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</si>
  <si>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</si>
  <si>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</si>
  <si>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</si>
  <si>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</si>
  <si>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</si>
  <si>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</si>
  <si>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</si>
  <si>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</si>
  <si>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</si>
  <si>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</si>
  <si>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</si>
  <si>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</si>
  <si>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</si>
  <si>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</si>
  <si>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</si>
  <si>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</si>
  <si>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</si>
  <si>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</si>
  <si>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</si>
  <si>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</si>
  <si>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</si>
  <si>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</si>
  <si>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</si>
  <si>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001</t>
  </si>
  <si>
    <t>PŘÍPRAVA ÚZEMÍ</t>
  </si>
  <si>
    <t>STA</t>
  </si>
  <si>
    <t>1</t>
  </si>
  <si>
    <t>{383e0790-1ffe-41fe-a2be-ee8a383e2d19}</t>
  </si>
  <si>
    <t>2</t>
  </si>
  <si>
    <t>SO 101</t>
  </si>
  <si>
    <t>PRODLOUŽENÁ MK UL. MÍROVÁ</t>
  </si>
  <si>
    <t>{4936001f-d316-45df-b6a2-317bf25d6afa}</t>
  </si>
  <si>
    <t>SO 102</t>
  </si>
  <si>
    <t>DOPRAVNÍ NAPOJENÍ HASIČSKÉ ZBROJNICE</t>
  </si>
  <si>
    <t>{117dce11-3479-4ccc-aa39-3154fc992001}</t>
  </si>
  <si>
    <t>SO 301</t>
  </si>
  <si>
    <t>VODOVOD</t>
  </si>
  <si>
    <t>{f36c7370-0b9f-4944-8594-90dce4cf6977}</t>
  </si>
  <si>
    <t>SO 302</t>
  </si>
  <si>
    <t>PRODLOUŽENÍ JEDNOTNÉ KANALIZACE V UL. MÍROVÉ</t>
  </si>
  <si>
    <t>{aafb4073-6c98-42f7-b844-8082bc6464bd}</t>
  </si>
  <si>
    <t>SO 303</t>
  </si>
  <si>
    <t>SPLAŠKOVÁ PŘÍPOJKA PRO BUDOVU HASIČSKÉ ZBROJNICE</t>
  </si>
  <si>
    <t>{45712a44-ae1f-4a11-91df-df5e54036375}</t>
  </si>
  <si>
    <t>SO 304</t>
  </si>
  <si>
    <t>DEŠŤOVÁ KANALIZACE</t>
  </si>
  <si>
    <t>{9fbcfc64-7329-40e3-94cd-7eece05539e0}</t>
  </si>
  <si>
    <t>SO 305</t>
  </si>
  <si>
    <t>RETENČNÍ NÁDRŽ</t>
  </si>
  <si>
    <t>{41d9d77f-4b9f-408c-a8fa-85a4fa152068}</t>
  </si>
  <si>
    <t>SO 501</t>
  </si>
  <si>
    <t>STL PLYNOVOD, PŘÍPOJKA PLYNU</t>
  </si>
  <si>
    <t>{3c8a90bd-635c-4c16-ab18-5c693030ae71}</t>
  </si>
  <si>
    <t>SO 601</t>
  </si>
  <si>
    <t>VEŘEJNÉ OSVĚTLENÍ</t>
  </si>
  <si>
    <t>{71fd35ff-de9c-476f-80dd-b0bde3908fc5}</t>
  </si>
  <si>
    <t>VON</t>
  </si>
  <si>
    <t>VEDLEJŠÍ A OSTATNÍ ROZPOČTOVÉ NÁKLADY</t>
  </si>
  <si>
    <t>{954e321d-72c4-46a7-bc79-27a521b54989}</t>
  </si>
  <si>
    <t>KRYCÍ LIST SOUPISU PRACÍ</t>
  </si>
  <si>
    <t>Objekt:</t>
  </si>
  <si>
    <t>SO 001 - PŘÍPRAVA ÚZEMÍ</t>
  </si>
  <si>
    <t>Jakub Nevyjel</t>
  </si>
  <si>
    <t>REKAPITULACE ČLENĚNÍ SOUPISU PRACÍ</t>
  </si>
  <si>
    <t>Kód dílu - Popis</t>
  </si>
  <si>
    <t>Cena celkem [CZK]</t>
  </si>
  <si>
    <t>Náklady ze soupisu prací</t>
  </si>
  <si>
    <t>-1</t>
  </si>
  <si>
    <t>HSV - Práce a dodávky HSV</t>
  </si>
  <si>
    <t xml:space="preserve">    1 - Zemní práce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</si>
  <si>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</si>
  <si>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</si>
  <si>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</si>
  <si>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</si>
  <si>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</si>
  <si>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</si>
  <si>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</si>
  <si>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</si>
  <si>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</si>
  <si>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</si>
  <si>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</si>
  <si>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</si>
  <si>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</si>
  <si>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</si>
  <si>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</si>
  <si>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</si>
  <si>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</si>
  <si>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</si>
  <si>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111251103</t>
  </si>
  <si>
    <t>Odstranění křovin a stromů průměru kmene do 100 mm i s kořeny sklonu terénu do 1:5 z celkové plochy přes 500 m2 strojně</t>
  </si>
  <si>
    <t>m2</t>
  </si>
  <si>
    <t>4</t>
  </si>
  <si>
    <t>-1515571592</t>
  </si>
  <si>
    <t>VV</t>
  </si>
  <si>
    <t>"Technická zpráva</t>
  </si>
  <si>
    <t>"Situace</t>
  </si>
  <si>
    <t>35,00*2,00+15,00*4,00+6,00</t>
  </si>
  <si>
    <t>35,00+450,00</t>
  </si>
  <si>
    <t>Součet</t>
  </si>
  <si>
    <t>112101101</t>
  </si>
  <si>
    <t>Odstranění stromů listnatých průměru kmene přes 100 do 300 mm</t>
  </si>
  <si>
    <t>kus</t>
  </si>
  <si>
    <t>-675158382</t>
  </si>
  <si>
    <t>15+17+16</t>
  </si>
  <si>
    <t>3</t>
  </si>
  <si>
    <t>112101102</t>
  </si>
  <si>
    <t>Odstranění stromů listnatých průměru kmene přes 300 do 500 mm</t>
  </si>
  <si>
    <t>795500395</t>
  </si>
  <si>
    <t>20+8</t>
  </si>
  <si>
    <t>112101103</t>
  </si>
  <si>
    <t>Odstranění stromů listnatých průměru kmene přes 500 do 700 mm</t>
  </si>
  <si>
    <t>-1723959930</t>
  </si>
  <si>
    <t>6+4</t>
  </si>
  <si>
    <t>5</t>
  </si>
  <si>
    <t>112101121</t>
  </si>
  <si>
    <t>Odstranění stromů jehličnatých průměru kmene přes 100 do 300 mm</t>
  </si>
  <si>
    <t>-809742025</t>
  </si>
  <si>
    <t>3+2+7</t>
  </si>
  <si>
    <t>6</t>
  </si>
  <si>
    <t>112101122</t>
  </si>
  <si>
    <t>Odstranění stromů jehličnatých průměru kmene přes 300 do 500 mm</t>
  </si>
  <si>
    <t>-1880879630</t>
  </si>
  <si>
    <t>7</t>
  </si>
  <si>
    <t>112251101</t>
  </si>
  <si>
    <t>Odstranění pařezů průměru přes 100 do 300 mm</t>
  </si>
  <si>
    <t>-1721438538</t>
  </si>
  <si>
    <t>48+12</t>
  </si>
  <si>
    <t>8</t>
  </si>
  <si>
    <t>112251102</t>
  </si>
  <si>
    <t>Odstranění pařezů průměru přes 300 do 500 mm</t>
  </si>
  <si>
    <t>-1325447358</t>
  </si>
  <si>
    <t>28+5</t>
  </si>
  <si>
    <t>9</t>
  </si>
  <si>
    <t>112251103</t>
  </si>
  <si>
    <t>Odstranění pařezů průměru přes 500 do 700 mm</t>
  </si>
  <si>
    <t>1530519890</t>
  </si>
  <si>
    <t>10</t>
  </si>
  <si>
    <t>122251106</t>
  </si>
  <si>
    <t>Odkopávky a prokopávky nezapažené v hornině třídy těžitelnosti I skupiny 3 objem do 5000 m3 strojně</t>
  </si>
  <si>
    <t>m3</t>
  </si>
  <si>
    <t>1677739922</t>
  </si>
  <si>
    <t>"Řezy</t>
  </si>
  <si>
    <t>4975,00</t>
  </si>
  <si>
    <t>11</t>
  </si>
  <si>
    <t>162201401</t>
  </si>
  <si>
    <t>Vodorovné přemístění větví stromů listnatých do 1 km D kmene přes 100 do 300 mm</t>
  </si>
  <si>
    <t>-363648385</t>
  </si>
  <si>
    <t>162201402</t>
  </si>
  <si>
    <t>Vodorovné přemístění větví stromů listnatých do 1 km D kmene přes 300 do 500 mm</t>
  </si>
  <si>
    <t>-1220056417</t>
  </si>
  <si>
    <t>13</t>
  </si>
  <si>
    <t>162201403</t>
  </si>
  <si>
    <t>Vodorovné přemístění větví stromů listnatých do 1 km D kmene přes 500 do 700 mm</t>
  </si>
  <si>
    <t>-2116119561</t>
  </si>
  <si>
    <t>14</t>
  </si>
  <si>
    <t>162201405</t>
  </si>
  <si>
    <t>Vodorovné přemístění větví stromů jehličnatých do 1 km D kmene přes 100 do 300 mm</t>
  </si>
  <si>
    <t>218147013</t>
  </si>
  <si>
    <t>15</t>
  </si>
  <si>
    <t>162201406</t>
  </si>
  <si>
    <t>Vodorovné přemístění větví stromů jehličnatých do 1 km D kmene přes 300 do 500 mm</t>
  </si>
  <si>
    <t>808052801</t>
  </si>
  <si>
    <t>16</t>
  </si>
  <si>
    <t>162201411</t>
  </si>
  <si>
    <t>Vodorovné přemístění kmenů stromů listnatých do 1 km D kmene přes 100 do 300 mm</t>
  </si>
  <si>
    <t>-1350238982</t>
  </si>
  <si>
    <t>17</t>
  </si>
  <si>
    <t>162201412</t>
  </si>
  <si>
    <t>Vodorovné přemístění kmenů stromů listnatých do 1 km D kmene přes 300 do 500 mm</t>
  </si>
  <si>
    <t>416781172</t>
  </si>
  <si>
    <t>18</t>
  </si>
  <si>
    <t>162201413</t>
  </si>
  <si>
    <t>Vodorovné přemístění kmenů stromů listnatých do 1 km D kmene přes 500 do 700 mm</t>
  </si>
  <si>
    <t>-200782197</t>
  </si>
  <si>
    <t>19</t>
  </si>
  <si>
    <t>162201415</t>
  </si>
  <si>
    <t>Vodorovné přemístění kmenů stromů jehličnatých do 1 km D kmene přes 100 do 300 mm</t>
  </si>
  <si>
    <t>582700242</t>
  </si>
  <si>
    <t>20</t>
  </si>
  <si>
    <t>162201416</t>
  </si>
  <si>
    <t>Vodorovné přemístění kmenů stromů jehličnatých do 1 km D kmene přes 300 do 500 mm</t>
  </si>
  <si>
    <t>-1172283386</t>
  </si>
  <si>
    <t>162201421</t>
  </si>
  <si>
    <t>Vodorovné přemístění pařezů do 1 km D přes 100 do 300 mm</t>
  </si>
  <si>
    <t>1415955240</t>
  </si>
  <si>
    <t>22</t>
  </si>
  <si>
    <t>162201422</t>
  </si>
  <si>
    <t>Vodorovné přemístění pařezů do 1 km D přes 300 do 500 mm</t>
  </si>
  <si>
    <t>1569497835</t>
  </si>
  <si>
    <t>23</t>
  </si>
  <si>
    <t>162201423</t>
  </si>
  <si>
    <t>Vodorovné přemístění pařezů do 1 km D přes 500 do 700 mm</t>
  </si>
  <si>
    <t>-1424371472</t>
  </si>
  <si>
    <t>24</t>
  </si>
  <si>
    <t>162301931</t>
  </si>
  <si>
    <t>Příplatek k vodorovnému přemístění větví stromů listnatých D kmene přes 100 do 300 mm ZKD 1 km</t>
  </si>
  <si>
    <t>914201070</t>
  </si>
  <si>
    <t>48*19 'Přepočtené koeficientem množství</t>
  </si>
  <si>
    <t>25</t>
  </si>
  <si>
    <t>162301932</t>
  </si>
  <si>
    <t>Příplatek k vodorovnému přemístění větví stromů listnatých D kmene přes 300 do 500 mm ZKD 1 km</t>
  </si>
  <si>
    <t>-2145690355</t>
  </si>
  <si>
    <t>28*19 'Přepočtené koeficientem množství</t>
  </si>
  <si>
    <t>26</t>
  </si>
  <si>
    <t>162301933</t>
  </si>
  <si>
    <t>Příplatek k vodorovnému přemístění větví stromů listnatých D kmene přes 500 do 700 mm ZKD 1 km</t>
  </si>
  <si>
    <t>-192044183</t>
  </si>
  <si>
    <t>10*19 'Přepočtené koeficientem množství</t>
  </si>
  <si>
    <t>27</t>
  </si>
  <si>
    <t>162301941</t>
  </si>
  <si>
    <t>Příplatek k vodorovnému přemístění větví stromů jehličnatých D kmene přes 100 do 300 mm ZKD 1 km</t>
  </si>
  <si>
    <t>2088971674</t>
  </si>
  <si>
    <t>12*19 'Přepočtené koeficientem množství</t>
  </si>
  <si>
    <t>28</t>
  </si>
  <si>
    <t>162301942</t>
  </si>
  <si>
    <t>Příplatek k vodorovnému přemístění větví stromů jehličnatých D kmene přes 300 do 500 mm ZKD 1 km</t>
  </si>
  <si>
    <t>-1566634524</t>
  </si>
  <si>
    <t>5*19 'Přepočtené koeficientem množství</t>
  </si>
  <si>
    <t>29</t>
  </si>
  <si>
    <t>162301951</t>
  </si>
  <si>
    <t>Příplatek k vodorovnému přemístění kmenů stromů listnatých D kmene přes 100 do 300 mm ZKD 1 km</t>
  </si>
  <si>
    <t>-1832816036</t>
  </si>
  <si>
    <t>30</t>
  </si>
  <si>
    <t>162301952</t>
  </si>
  <si>
    <t>Příplatek k vodorovnému přemístění kmenů stromů listnatých D kmene přes 300 do 500 mm ZKD 1 km</t>
  </si>
  <si>
    <t>-690142447</t>
  </si>
  <si>
    <t>31</t>
  </si>
  <si>
    <t>162301953</t>
  </si>
  <si>
    <t>Příplatek k vodorovnému přemístění kmenů stromů listnatých D kmene přes 500 do 700 mm ZKD 1 km</t>
  </si>
  <si>
    <t>1572842550</t>
  </si>
  <si>
    <t>32</t>
  </si>
  <si>
    <t>162301961</t>
  </si>
  <si>
    <t>Příplatek k vodorovnému přemístění kmenů stromů jehličnatých D kmene přes 100 do 300 mm ZKD 1 km</t>
  </si>
  <si>
    <t>230435699</t>
  </si>
  <si>
    <t>33</t>
  </si>
  <si>
    <t>162301962</t>
  </si>
  <si>
    <t>Příplatek k vodorovnému přemístění kmenů stromů jehličnatých D kmene přes 300 do 500 mm ZKD 1 km</t>
  </si>
  <si>
    <t>1605610408</t>
  </si>
  <si>
    <t>34</t>
  </si>
  <si>
    <t>162301971</t>
  </si>
  <si>
    <t>Příplatek k vodorovnému přemístění pařezů D přes 100 do 300 mm ZKD 1 km</t>
  </si>
  <si>
    <t>-1923614577</t>
  </si>
  <si>
    <t>60*19 'Přepočtené koeficientem množství</t>
  </si>
  <si>
    <t>35</t>
  </si>
  <si>
    <t>162301972</t>
  </si>
  <si>
    <t>Příplatek k vodorovnému přemístění pařezů D přes 300 do 500 mm ZKD 1 km</t>
  </si>
  <si>
    <t>-1634106620</t>
  </si>
  <si>
    <t>33*19 'Přepočtené koeficientem množství</t>
  </si>
  <si>
    <t>36</t>
  </si>
  <si>
    <t>162301973</t>
  </si>
  <si>
    <t>Příplatek k vodorovnému přemístění pařezů D přes 500 do 700 mm ZKD 1 km</t>
  </si>
  <si>
    <t>-963221167</t>
  </si>
  <si>
    <t>37</t>
  </si>
  <si>
    <t>162351103</t>
  </si>
  <si>
    <t>Vodorovné přemístění přes 50 do 500 m výkopku/sypaniny z horniny třídy těžitelnosti I skupiny 1 až 3</t>
  </si>
  <si>
    <t>-1582866630</t>
  </si>
  <si>
    <t>4975,000*2</t>
  </si>
  <si>
    <t>38</t>
  </si>
  <si>
    <t>171151103</t>
  </si>
  <si>
    <t>Uložení sypaniny z hornin soudržných do násypů zhutněných strojně</t>
  </si>
  <si>
    <t>-1715387809</t>
  </si>
  <si>
    <t>1186,00+3000,00</t>
  </si>
  <si>
    <t>39</t>
  </si>
  <si>
    <t>171251201</t>
  </si>
  <si>
    <t>Uložení sypaniny na skládky nebo meziskládky</t>
  </si>
  <si>
    <t>-1449951268</t>
  </si>
  <si>
    <t>40</t>
  </si>
  <si>
    <t>174151101</t>
  </si>
  <si>
    <t>Zásyp jam, šachet rýh nebo kolem objektů sypaninou se zhutněním</t>
  </si>
  <si>
    <t>-1437842703</t>
  </si>
  <si>
    <t>"PO PŘEČERPÁVACÍ JÍMCE</t>
  </si>
  <si>
    <t>9,60*6,80*5,00</t>
  </si>
  <si>
    <t>"ZÁSYP ODSTRANĚNÝCH ZPEVNĚNÝCH PLOCH</t>
  </si>
  <si>
    <t>380,00+178,00+444,00+14,50+44,00</t>
  </si>
  <si>
    <t>"Pozn.: Chybějící zemina pro zásyp bude použita z jiných SO</t>
  </si>
  <si>
    <t>41</t>
  </si>
  <si>
    <t>181351113</t>
  </si>
  <si>
    <t>Rozprostření ornice tl vrstvy do 200 mm pl přes 500 m2 v rovině nebo ve svahu do 1:5 strojně</t>
  </si>
  <si>
    <t>1737718299</t>
  </si>
  <si>
    <t>23990,00-1231,00-179,00-75,00</t>
  </si>
  <si>
    <t>42</t>
  </si>
  <si>
    <t>M</t>
  </si>
  <si>
    <t>10364101</t>
  </si>
  <si>
    <t>zemina pro terénní úpravy - ornice</t>
  </si>
  <si>
    <t>t</t>
  </si>
  <si>
    <t>2143639424</t>
  </si>
  <si>
    <t>22505,00*0,10*1,80</t>
  </si>
  <si>
    <t>43</t>
  </si>
  <si>
    <t>181451131</t>
  </si>
  <si>
    <t>Založení parkového trávníku výsevem pl přes 1000 m2 v rovině a ve svahu do 1:5</t>
  </si>
  <si>
    <t>-181785541</t>
  </si>
  <si>
    <t>44</t>
  </si>
  <si>
    <t>00572410</t>
  </si>
  <si>
    <t>osivo směs travní parková</t>
  </si>
  <si>
    <t>kg</t>
  </si>
  <si>
    <t>1420945963</t>
  </si>
  <si>
    <t>22505*0,02 'Přepočtené koeficientem množství</t>
  </si>
  <si>
    <t>SO 101 - PRODLOUŽENÁ MK UL. MÍROVÁ</t>
  </si>
  <si>
    <t xml:space="preserve">    2 - Zakládání</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</si>
  <si>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</si>
  <si>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</si>
  <si>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</si>
  <si>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</si>
  <si>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</si>
  <si>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</si>
  <si>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113107341</t>
  </si>
  <si>
    <t>Odstranění podkladu živičného tl 50 mm strojně pl do 50 m2</t>
  </si>
  <si>
    <t>1440089927</t>
  </si>
  <si>
    <t>29,90+3,30+3,00+3,70+2,10+5,90</t>
  </si>
  <si>
    <t>113107342</t>
  </si>
  <si>
    <t>Odstranění podkladu živičného tl přes 50 do 100 mm strojně pl do 50 m2</t>
  </si>
  <si>
    <t>1545106929</t>
  </si>
  <si>
    <t>19,40+1,70+1,50+1,90+1,10+3,00</t>
  </si>
  <si>
    <t>122252204-1</t>
  </si>
  <si>
    <t>Odkopávky a prokopávky nezapažené pro silnice a dálnice v hornině třídy těžitelnosti I objem do 500 m3 strojně - 1. výměnná vrstva</t>
  </si>
  <si>
    <t>-1489379885</t>
  </si>
  <si>
    <t>"+15% pro obrubu</t>
  </si>
  <si>
    <t>"ZPEVNĚNÁ PLOCHA Č. 1</t>
  </si>
  <si>
    <t>1231,00*0,25*1,15</t>
  </si>
  <si>
    <t>"ZPEVNĚNÁ PLOCHA Č. 2</t>
  </si>
  <si>
    <t>179,00*0,25*1,15</t>
  </si>
  <si>
    <t>122252204-2</t>
  </si>
  <si>
    <t>Odkopávky a prokopávky nezapažené pro silnice a dálnice v hornině třídy těžitelnosti I objem do 500 m3 strojně - 2. výměnná vrstva</t>
  </si>
  <si>
    <t>1412982401</t>
  </si>
  <si>
    <t>122252205</t>
  </si>
  <si>
    <t>Odkopávky a prokopávky nezapažené pro silnice a dálnice v hornině třídy těžitelnosti I objem do 1000 m3 strojně</t>
  </si>
  <si>
    <t>1835620523</t>
  </si>
  <si>
    <t>1231,00*0,45*1,15</t>
  </si>
  <si>
    <t>179,00*0,40*1,15</t>
  </si>
  <si>
    <t>131251102</t>
  </si>
  <si>
    <t>Hloubení jam nezapažených v hornině třídy těžitelnosti I skupiny 3 objem do 50 m3 strojně</t>
  </si>
  <si>
    <t>1942226398</t>
  </si>
  <si>
    <t>"VPUSTI</t>
  </si>
  <si>
    <t>2,00*2,00*2,00*5</t>
  </si>
  <si>
    <t>132251102</t>
  </si>
  <si>
    <t>Hloubení rýh nezapažených š do 800 mm v hornině třídy těžitelnosti I skupiny 3 objem do 50 m3 strojně</t>
  </si>
  <si>
    <t>1071898395</t>
  </si>
  <si>
    <t>"DRENÁŽ</t>
  </si>
  <si>
    <t>191,00*0,45*0,45</t>
  </si>
  <si>
    <t>151101201</t>
  </si>
  <si>
    <t>Zřízení příložného pažení stěn výkopu hl do 4 m</t>
  </si>
  <si>
    <t>625050651</t>
  </si>
  <si>
    <t>2,00*4*2,00*5</t>
  </si>
  <si>
    <t>151101211</t>
  </si>
  <si>
    <t>Odstranění příložného pažení stěn hl do 4 m</t>
  </si>
  <si>
    <t>2109083141</t>
  </si>
  <si>
    <t>162751117</t>
  </si>
  <si>
    <t>Vodorovné přemístění přes 9 000 do 10000 m výkopku/sypaniny z horniny třídy těžitelnosti I skupiny 1 až 3</t>
  </si>
  <si>
    <t>1374661261</t>
  </si>
  <si>
    <t>719,383+40,00+38,678-54,825</t>
  </si>
  <si>
    <t>162751117-1</t>
  </si>
  <si>
    <t>Vodorovné přemístění přes 9 000 do 10000 m výkopku/sypaniny z horniny třídy těžitelnosti I skupiny 1 až 3 - 1. výměnná vrstva</t>
  </si>
  <si>
    <t>254267201</t>
  </si>
  <si>
    <t>162751117-2</t>
  </si>
  <si>
    <t>Vodorovné přemístění přes 9 000 do 10000 m výkopku/sypaniny z horniny třídy těžitelnosti I skupiny 1 až 3 - 2. výměnná vrstva</t>
  </si>
  <si>
    <t>-1159336268</t>
  </si>
  <si>
    <t>162751139</t>
  </si>
  <si>
    <t>Příplatek k vodorovnému přemístění výkopku/sypaniny z horniny třídy těžitelnosti II skupiny 4 a 5 ZKD 1000 m přes 10000 m</t>
  </si>
  <si>
    <t>1082811995</t>
  </si>
  <si>
    <t>743,236*10 'Přepočtené koeficientem množství</t>
  </si>
  <si>
    <t>162751139-1</t>
  </si>
  <si>
    <t>Příplatek k vodorovnému přemístění výkopku/sypaniny z horniny třídy těžitelnosti II skupiny 4 a 5 ZKD 1000 m přes 10000 m - 1. výměnná vrstva</t>
  </si>
  <si>
    <t>-409271250</t>
  </si>
  <si>
    <t>405,376*10 'Přepočtené koeficientem množství</t>
  </si>
  <si>
    <t>162751139-2</t>
  </si>
  <si>
    <t>Příplatek k vodorovnému přemístění výkopku/sypaniny z horniny třídy těžitelnosti II skupiny 4 a 5 ZKD 1000 m přes 10000 m - 2. výměnná vrstva</t>
  </si>
  <si>
    <t>686724942</t>
  </si>
  <si>
    <t>171201231</t>
  </si>
  <si>
    <t>Poplatek za uložení zeminy a kamení na recyklační skládce (skládkovné) kód odpadu 17 05 04</t>
  </si>
  <si>
    <t>663568052</t>
  </si>
  <si>
    <t>743,236*1,80</t>
  </si>
  <si>
    <t>171201231-1</t>
  </si>
  <si>
    <t>Poplatek za uložení zeminy a kamení na recyklační skládce (skládkovné) kód odpadu 17 05 04 - 1. výměnná vrstva</t>
  </si>
  <si>
    <t>-1496124623</t>
  </si>
  <si>
    <t>405,376*1,80</t>
  </si>
  <si>
    <t>171201231-2</t>
  </si>
  <si>
    <t>Poplatek za uložení zeminy a kamení na recyklační skládce (skládkovné) kód odpadu 17 05 04 - 2. výměnná vrstva</t>
  </si>
  <si>
    <t>1715401284</t>
  </si>
  <si>
    <t>1396523063</t>
  </si>
  <si>
    <t>171251201-1</t>
  </si>
  <si>
    <t>Uložení sypaniny na skládky nebo meziskládky - 1. výměnná vrstva</t>
  </si>
  <si>
    <t>783184559</t>
  </si>
  <si>
    <t>171251201-2</t>
  </si>
  <si>
    <t>Uložení sypaniny na skládky nebo meziskládky - 2. výměnná vrstva</t>
  </si>
  <si>
    <t>1345168817</t>
  </si>
  <si>
    <t>-438815985</t>
  </si>
  <si>
    <t>"pro obrubu</t>
  </si>
  <si>
    <t>(316,00+23,00)*0,50*0,30</t>
  </si>
  <si>
    <t>(16,00+10,50)*0,50*0,30</t>
  </si>
  <si>
    <t>Mezisoučet</t>
  </si>
  <si>
    <t>58344197</t>
  </si>
  <si>
    <t>štěrkodrť frakce 0/63</t>
  </si>
  <si>
    <t>1128808844</t>
  </si>
  <si>
    <t>40,00*2,00</t>
  </si>
  <si>
    <t>175151101</t>
  </si>
  <si>
    <t>Obsypání potrubí strojně sypaninou bez prohození, uloženou do 3 m</t>
  </si>
  <si>
    <t>1906066469</t>
  </si>
  <si>
    <t>191,00*0,45*(0,45-0,05)</t>
  </si>
  <si>
    <t>58337331</t>
  </si>
  <si>
    <t>štěrkopísek frakce 0/22</t>
  </si>
  <si>
    <t>-1784470070</t>
  </si>
  <si>
    <t>34,38*2,00</t>
  </si>
  <si>
    <t>181351103</t>
  </si>
  <si>
    <t>Rozprostření ornice tl vrstvy do 200 mm pl přes 100 do 500 m2 v rovině nebo ve svahu do 1:5 strojně</t>
  </si>
  <si>
    <t>-1609206970</t>
  </si>
  <si>
    <t>307,00</t>
  </si>
  <si>
    <t>1733666612</t>
  </si>
  <si>
    <t>307,00*0,10*1,80</t>
  </si>
  <si>
    <t>181411131</t>
  </si>
  <si>
    <t>Založení parkového trávníku výsevem pl do 1000 m2 v rovině a ve svahu do 1:5</t>
  </si>
  <si>
    <t>-217306689</t>
  </si>
  <si>
    <t>-221912092</t>
  </si>
  <si>
    <t>307*0,02 'Přepočtené koeficientem množství</t>
  </si>
  <si>
    <t>Zakládání</t>
  </si>
  <si>
    <t>211971110</t>
  </si>
  <si>
    <t>Zřízení opláštění žeber nebo trativodů geotextilií v rýze nebo zářezu sklonu do 1:2</t>
  </si>
  <si>
    <t>-93093508</t>
  </si>
  <si>
    <t>191,00*2,00*1,1</t>
  </si>
  <si>
    <t>69311270</t>
  </si>
  <si>
    <t>geotextilie netkaná separační, ochranná, filtrační, drenážní PES 400g/m2</t>
  </si>
  <si>
    <t>1013627310</t>
  </si>
  <si>
    <t>420,2*1,1845 'Přepočtené koeficientem množství</t>
  </si>
  <si>
    <t>212752501</t>
  </si>
  <si>
    <t>Trativod z drenážních trubek korugovaných PP SN 8 perforace 360° včetně lože otevřený výkop DN 150 pro liniové stavby</t>
  </si>
  <si>
    <t>m</t>
  </si>
  <si>
    <t>1664301760</t>
  </si>
  <si>
    <t>191,00</t>
  </si>
  <si>
    <t>271572211</t>
  </si>
  <si>
    <t>Podsyp pod základové konstrukce se zhutněním z netříděného štěrkopísku</t>
  </si>
  <si>
    <t>1407744662</t>
  </si>
  <si>
    <t>2,00*2,00*0,10*5</t>
  </si>
  <si>
    <t>273313511</t>
  </si>
  <si>
    <t>Základové desky z betonu tř. C 12/15</t>
  </si>
  <si>
    <t>311588149</t>
  </si>
  <si>
    <t>Vodorovné konstrukce</t>
  </si>
  <si>
    <t>451573111</t>
  </si>
  <si>
    <t>Lože pod potrubí otevřený výkop ze štěrkopísku</t>
  </si>
  <si>
    <t>-982271722</t>
  </si>
  <si>
    <t>191,00*0,45*0,05</t>
  </si>
  <si>
    <t>Komunikace pozemní</t>
  </si>
  <si>
    <t>564851111</t>
  </si>
  <si>
    <t>Podklad ze štěrkodrtě ŠD plochy přes 100 m2 tl 150 mm</t>
  </si>
  <si>
    <t>1943717731</t>
  </si>
  <si>
    <t>1231,00*1,1</t>
  </si>
  <si>
    <t>179,00*1,1</t>
  </si>
  <si>
    <t>"kamenivo přírodní drcené fr 0-63</t>
  </si>
  <si>
    <t>564851111-1</t>
  </si>
  <si>
    <t>431284010</t>
  </si>
  <si>
    <t>1231,00</t>
  </si>
  <si>
    <t>179,00</t>
  </si>
  <si>
    <t>"kamenivo přírodní drcené fr 0-32</t>
  </si>
  <si>
    <t>564871111-1</t>
  </si>
  <si>
    <t>Podklad ze štěrkodrtě ŠD plochy přes 100 m2 tl 250 mm - 1. výměnná vrstva</t>
  </si>
  <si>
    <t>570194757</t>
  </si>
  <si>
    <t>564871111-2</t>
  </si>
  <si>
    <t>Podklad ze štěrkodrtě ŠD plochy přes 100 m2 tl 250 mm - 2. výměnná vrstva</t>
  </si>
  <si>
    <t>-1946259129</t>
  </si>
  <si>
    <t>565135101</t>
  </si>
  <si>
    <t>Asfaltový beton vrstva podkladní ACP 16 (obalované kamenivo OKS) tl 50 mm š do 1,5 m</t>
  </si>
  <si>
    <t>2106638855</t>
  </si>
  <si>
    <t>565145101</t>
  </si>
  <si>
    <t>Asfaltový beton vrstva podkladní ACP 16 (obalované kamenivo OKS) tl 60 mm š do 1,5 m</t>
  </si>
  <si>
    <t>2051575214</t>
  </si>
  <si>
    <t>573191111</t>
  </si>
  <si>
    <t>Postřik infiltrační kationaktivní emulzí v množství 1 kg/m2</t>
  </si>
  <si>
    <t>-1152452400</t>
  </si>
  <si>
    <t>573231106</t>
  </si>
  <si>
    <t>Postřik živičný spojovací ze silniční emulze v množství 0,30 kg/m2</t>
  </si>
  <si>
    <t>859995500</t>
  </si>
  <si>
    <t>1231,00*2</t>
  </si>
  <si>
    <t>577134031</t>
  </si>
  <si>
    <t>Asfaltový beton vrstva obrusná ACO 11 (ABS) tř. I tl 40 mm š do 1,5 m z modifikovaného asfaltu</t>
  </si>
  <si>
    <t>-1952320063</t>
  </si>
  <si>
    <t>45</t>
  </si>
  <si>
    <t>577155032</t>
  </si>
  <si>
    <t>Asfaltový beton vrstva ložní ACL 16 (ABVH) tl 60 mm š do 1,5 m z modifikovaného asfaltu</t>
  </si>
  <si>
    <t>1985066984</t>
  </si>
  <si>
    <t>46</t>
  </si>
  <si>
    <t>599141111</t>
  </si>
  <si>
    <t>Vyplnění spár mezi silničními dílci živičnou zálivkou</t>
  </si>
  <si>
    <t>1562001479</t>
  </si>
  <si>
    <t>77,50</t>
  </si>
  <si>
    <t>5,70+7,20+4,10+11,80</t>
  </si>
  <si>
    <t>Trubní vedení</t>
  </si>
  <si>
    <t>47</t>
  </si>
  <si>
    <t>895941302</t>
  </si>
  <si>
    <t>Osazení vpusti uliční DN 450 z betonových dílců dno s kalištěm</t>
  </si>
  <si>
    <t>-1822861239</t>
  </si>
  <si>
    <t>48</t>
  </si>
  <si>
    <t>59223852</t>
  </si>
  <si>
    <t>dno pro uliční vpusť s kalovou prohlubní betonové 450/290/2a</t>
  </si>
  <si>
    <t>1439967481</t>
  </si>
  <si>
    <t>49</t>
  </si>
  <si>
    <t>895941313</t>
  </si>
  <si>
    <t>Osazení vpusti uliční DN 450 z betonových dílců skruž horní 295 mm</t>
  </si>
  <si>
    <t>796465925</t>
  </si>
  <si>
    <t>50</t>
  </si>
  <si>
    <t>59223857</t>
  </si>
  <si>
    <t>skruž betonová horní pro uliční vpusť 450x295x50mm</t>
  </si>
  <si>
    <t>-1398306804</t>
  </si>
  <si>
    <t>51</t>
  </si>
  <si>
    <t>59223864</t>
  </si>
  <si>
    <t>prstenec pro uliční vpusť vyrovnávací betonový 390x60x130mm</t>
  </si>
  <si>
    <t>1228836668</t>
  </si>
  <si>
    <t>52</t>
  </si>
  <si>
    <t>895941323</t>
  </si>
  <si>
    <t>Osazení vpusti uliční DN 450 z betonových dílců skruž středová 570 mm</t>
  </si>
  <si>
    <t>-262070182</t>
  </si>
  <si>
    <t>53</t>
  </si>
  <si>
    <t>59223859</t>
  </si>
  <si>
    <t>skruž betonová středová pro uliční vpusť 450/570/6d</t>
  </si>
  <si>
    <t>710936416</t>
  </si>
  <si>
    <t>54</t>
  </si>
  <si>
    <t>895941331</t>
  </si>
  <si>
    <t>Osazení vpusti uliční DN 450 z betonových dílců skruž průběžná s výtokem</t>
  </si>
  <si>
    <t>-1798712355</t>
  </si>
  <si>
    <t>55</t>
  </si>
  <si>
    <t>59223854</t>
  </si>
  <si>
    <t>skruž betonová s odtokem 150mm PVC pro uliční vpusť 450x350x50mm</t>
  </si>
  <si>
    <t>749187196</t>
  </si>
  <si>
    <t>56</t>
  </si>
  <si>
    <t>899204112</t>
  </si>
  <si>
    <t>Osazení mříží litinových včetně rámů a košů na bahno pro třídu zatížení D400, E600</t>
  </si>
  <si>
    <t>-1884192839</t>
  </si>
  <si>
    <t>57</t>
  </si>
  <si>
    <t>55241040</t>
  </si>
  <si>
    <t>mříž litinová D400 s rámem</t>
  </si>
  <si>
    <t>362531802</t>
  </si>
  <si>
    <t>58</t>
  </si>
  <si>
    <t>55241001</t>
  </si>
  <si>
    <t>koš kalový velký</t>
  </si>
  <si>
    <t>423429303</t>
  </si>
  <si>
    <t>Ostatní konstrukce a práce, bourání</t>
  </si>
  <si>
    <t>59</t>
  </si>
  <si>
    <t>916131213</t>
  </si>
  <si>
    <t>Osazení silničního obrubníku betonového stojatého s boční opěrou do lože z betonu prostého</t>
  </si>
  <si>
    <t>817510944</t>
  </si>
  <si>
    <t>"150/250</t>
  </si>
  <si>
    <t>139,50+199,50-2,00-11,00-10,00</t>
  </si>
  <si>
    <t>5,00+13,00-2,00</t>
  </si>
  <si>
    <t>"150/150</t>
  </si>
  <si>
    <t>2,00+11,00+10,00</t>
  </si>
  <si>
    <t>2,00+4,00+4,50</t>
  </si>
  <si>
    <t>60</t>
  </si>
  <si>
    <t>59217031</t>
  </si>
  <si>
    <t>obrubník betonový silniční 1000x150x250mm</t>
  </si>
  <si>
    <t>-408365316</t>
  </si>
  <si>
    <t>332*1,02 'Přepočtené koeficientem množství</t>
  </si>
  <si>
    <t>61</t>
  </si>
  <si>
    <t>59217032</t>
  </si>
  <si>
    <t>obrubník betonový silniční 1000x150x150mm</t>
  </si>
  <si>
    <t>16676110</t>
  </si>
  <si>
    <t>33,5*1,02 'Přepočtené koeficientem množství</t>
  </si>
  <si>
    <t>62</t>
  </si>
  <si>
    <t>916132113</t>
  </si>
  <si>
    <t>Osazení obruby z betonové přídlažby s boční opěrou do lože z betonu prostého</t>
  </si>
  <si>
    <t>-1528328252</t>
  </si>
  <si>
    <t>139,50+199,50+37,60</t>
  </si>
  <si>
    <t>16,00+10,50+6,50+9,50</t>
  </si>
  <si>
    <t>63</t>
  </si>
  <si>
    <t>59218002</t>
  </si>
  <si>
    <t>krajník betonový silniční 500x250x100mm</t>
  </si>
  <si>
    <t>-1265553228</t>
  </si>
  <si>
    <t>419,1*1,02 'Přepočtené koeficientem množství</t>
  </si>
  <si>
    <t>64</t>
  </si>
  <si>
    <t>919726122-1</t>
  </si>
  <si>
    <t>Geotextilie pro ochranu, separaci a filtraci netkaná měrná hm přes 200 do 300 g/m2 - výměnná vrstva</t>
  </si>
  <si>
    <t>683250487</t>
  </si>
  <si>
    <t>1231,00*1,15</t>
  </si>
  <si>
    <t>179,00*1,15</t>
  </si>
  <si>
    <t>65</t>
  </si>
  <si>
    <t>919735111</t>
  </si>
  <si>
    <t>Řezání stávajícího živičného krytu hl do 50 mm</t>
  </si>
  <si>
    <t>917740156</t>
  </si>
  <si>
    <t>42,20+6,50+5,70+7,20+4,10+11,80</t>
  </si>
  <si>
    <t>66</t>
  </si>
  <si>
    <t>919735112</t>
  </si>
  <si>
    <t>Řezání stávajícího živičného krytu hl přes 50 do 100 mm</t>
  </si>
  <si>
    <t>-986799014</t>
  </si>
  <si>
    <t>41,20+6,50+5,70+7,20+4,10+11,80</t>
  </si>
  <si>
    <t>67</t>
  </si>
  <si>
    <t>R9897102</t>
  </si>
  <si>
    <t>Statická zatěžkávací zkouška</t>
  </si>
  <si>
    <t>-1162242203</t>
  </si>
  <si>
    <t>"zkoušky budu zajištěny specializovanouodbornou firmou za dozoru projektanta</t>
  </si>
  <si>
    <t>68</t>
  </si>
  <si>
    <t>R9897103</t>
  </si>
  <si>
    <t>Zkouška lehkou dynamickou deskou</t>
  </si>
  <si>
    <t>-1645976945</t>
  </si>
  <si>
    <t>4+12</t>
  </si>
  <si>
    <t>997</t>
  </si>
  <si>
    <t>Přesun sutě</t>
  </si>
  <si>
    <t>69</t>
  </si>
  <si>
    <t>997221551</t>
  </si>
  <si>
    <t>Vodorovná doprava suti ze sypkých materiálů do 1 km</t>
  </si>
  <si>
    <t>-58028723</t>
  </si>
  <si>
    <t>70</t>
  </si>
  <si>
    <t>997221559</t>
  </si>
  <si>
    <t>Příplatek ZKD 1 km u vodorovné dopravy suti ze sypkých materiálů</t>
  </si>
  <si>
    <t>-1494041076</t>
  </si>
  <si>
    <t>10,986*19 'Přepočtené koeficientem množství</t>
  </si>
  <si>
    <t>71</t>
  </si>
  <si>
    <t>997221875</t>
  </si>
  <si>
    <t>Poplatek za uložení na recyklační skládce (skládkovné) stavebního odpadu asfaltového bez obsahu dehtu zatříděného do Katalogu odpadů pod kódem 17 03 02</t>
  </si>
  <si>
    <t>-207429081</t>
  </si>
  <si>
    <t>998</t>
  </si>
  <si>
    <t>Přesun hmot</t>
  </si>
  <si>
    <t>72</t>
  </si>
  <si>
    <t>998225111</t>
  </si>
  <si>
    <t>Přesun hmot pro pozemní komunikace s krytem z kamene, monolitickým betonovým nebo živičným</t>
  </si>
  <si>
    <t>2000433901</t>
  </si>
  <si>
    <t>SO 102 - DOPRAVNÍ NAPOJENÍ HASIČSKÉ ZBROJNICE</t>
  </si>
  <si>
    <t>21,20</t>
  </si>
  <si>
    <t>13,90</t>
  </si>
  <si>
    <t>122252203</t>
  </si>
  <si>
    <t>Odkopávky a prokopávky nezapažené pro silnice a dálnice v hornině třídy těžitelnosti I objem do 100 m3 strojně</t>
  </si>
  <si>
    <t>-1672230020</t>
  </si>
  <si>
    <t>75,00*0,41*1,15</t>
  </si>
  <si>
    <t>122252203-1</t>
  </si>
  <si>
    <t>Odkopávky a prokopávky nezapažené pro silnice a dálnice v hornině třídy těžitelnosti I objem do 100 m3 strojně - 1. výměnná vrstva</t>
  </si>
  <si>
    <t>2062371667</t>
  </si>
  <si>
    <t>75,00*0,25*1,15</t>
  </si>
  <si>
    <t>122252203-2</t>
  </si>
  <si>
    <t>Odkopávky a prokopávky nezapažené pro silnice a dálnice v hornině třídy těžitelnosti I objem do 100 m3 strojně - 2. výměnná vrstva</t>
  </si>
  <si>
    <t>764940545</t>
  </si>
  <si>
    <t>12,00*0,45*0,45</t>
  </si>
  <si>
    <t>35,363+2,43-3,45</t>
  </si>
  <si>
    <t>34,343*10 'Přepočtené koeficientem množství</t>
  </si>
  <si>
    <t>21,563*10 'Přepočtené koeficientem množství</t>
  </si>
  <si>
    <t>34,343*1,80</t>
  </si>
  <si>
    <t>21,53*1,80</t>
  </si>
  <si>
    <t>21,563*1,80</t>
  </si>
  <si>
    <t>-994946815</t>
  </si>
  <si>
    <t>-1569240201</t>
  </si>
  <si>
    <t>-1401450609</t>
  </si>
  <si>
    <t>23,00*0,50*0,30</t>
  </si>
  <si>
    <t>12,00*0,45*(0,45-0,05)</t>
  </si>
  <si>
    <t>2,16*2,00</t>
  </si>
  <si>
    <t>181351003</t>
  </si>
  <si>
    <t>Rozprostření ornice tl vrstvy do 200 mm pl do 100 m2 v rovině nebo ve svahu do 1:5 strojně</t>
  </si>
  <si>
    <t>1134199237</t>
  </si>
  <si>
    <t>19,40</t>
  </si>
  <si>
    <t>19,400*0,10*1,80</t>
  </si>
  <si>
    <t>19,4*0,02 'Přepočtené koeficientem množství</t>
  </si>
  <si>
    <t>12,00*2,00*1,1</t>
  </si>
  <si>
    <t>26,4*1,1845 'Přepočtené koeficientem množství</t>
  </si>
  <si>
    <t>12,00</t>
  </si>
  <si>
    <t>12,00*0,45*0,05</t>
  </si>
  <si>
    <t>564851011</t>
  </si>
  <si>
    <t>Podklad ze štěrkodrtě ŠD plochy do 100 m2 tl 150 mm</t>
  </si>
  <si>
    <t>-1314985061</t>
  </si>
  <si>
    <t>75,00*1,1</t>
  </si>
  <si>
    <t>564851011-1</t>
  </si>
  <si>
    <t>812701844</t>
  </si>
  <si>
    <t>75,00</t>
  </si>
  <si>
    <t>564871011-1</t>
  </si>
  <si>
    <t>Podklad ze štěrkodrtě ŠD plochy do 100 m2 tl 250 mm - 1. výměnná vrstva</t>
  </si>
  <si>
    <t>1694854153</t>
  </si>
  <si>
    <t>82,50</t>
  </si>
  <si>
    <t>564871011-2</t>
  </si>
  <si>
    <t>Podklad ze štěrkodrtě ŠD plochy do 100 m2 tl 250 mm - 2. výměnná vrstva</t>
  </si>
  <si>
    <t>1533983328</t>
  </si>
  <si>
    <t>565155101</t>
  </si>
  <si>
    <t>Asfaltový beton vrstva podkladní ACP 16 (obalované kamenivo OKS) tl 70 mm š do 1,5 m</t>
  </si>
  <si>
    <t>1857781058</t>
  </si>
  <si>
    <t>29,70</t>
  </si>
  <si>
    <t>12,00+11,00</t>
  </si>
  <si>
    <t>23*1,02 'Přepočtené koeficientem množství</t>
  </si>
  <si>
    <t>75,00*1,15</t>
  </si>
  <si>
    <t>28,70</t>
  </si>
  <si>
    <t>5,136*19 'Přepočtené koeficientem množství</t>
  </si>
  <si>
    <t>SO 301 - VODOVOD</t>
  </si>
  <si>
    <t>Bolative</t>
  </si>
  <si>
    <t>M - Práce a dodávky M</t>
  </si>
  <si>
    <t xml:space="preserve">    23-M - Montáže potrubí</t>
  </si>
  <si>
    <t>113106123</t>
  </si>
  <si>
    <t>Rozebrání dlažeb ze zámkových dlaždic komunikací pro pěší ručně</t>
  </si>
  <si>
    <t>1195474783</t>
  </si>
  <si>
    <t>"TECHNICKÁ ZPRÁVA</t>
  </si>
  <si>
    <t>"PODÉLNÝ PROFIL ŘADU "V"</t>
  </si>
  <si>
    <t>"VZOROVÉ ULOŽENÍ POTRUBÍ</t>
  </si>
  <si>
    <t xml:space="preserve">"V" </t>
  </si>
  <si>
    <t>"DL" 21,00*1,50</t>
  </si>
  <si>
    <t>113107163</t>
  </si>
  <si>
    <t>Odstranění podkladu z kameniva drceného tl přes 200 do 300 mm strojně pl přes 50 do 200 m2</t>
  </si>
  <si>
    <t>-408652513</t>
  </si>
  <si>
    <t>"jámy" 2,00*2,00*2</t>
  </si>
  <si>
    <t>"rýhy</t>
  </si>
  <si>
    <t>"AK" 19,00*1,10</t>
  </si>
  <si>
    <t xml:space="preserve">"V1" </t>
  </si>
  <si>
    <t>"AK" 30,00*1,10</t>
  </si>
  <si>
    <t>113107183</t>
  </si>
  <si>
    <t>Odstranění podkladu živičného tl přes 100 do 150 mm strojně pl přes 50 do 200 m2</t>
  </si>
  <si>
    <t>-1624557953</t>
  </si>
  <si>
    <t>"SITUACE VODOVODU 1/2</t>
  </si>
  <si>
    <t>"SITUACE VODOVODU 2/2</t>
  </si>
  <si>
    <t>"PODÉLNÝ PROFIL ŘADU "V1"</t>
  </si>
  <si>
    <t>"PODÉLNÝ PROFIL ŘADU "V2"</t>
  </si>
  <si>
    <t>113107312</t>
  </si>
  <si>
    <t>Odstranění podkladu z kameniva těženého tl přes 100 do 200 mm strojně pl do 50 m2</t>
  </si>
  <si>
    <t>-1028194133</t>
  </si>
  <si>
    <t>"DL" 21,00*1,10</t>
  </si>
  <si>
    <t>113154122</t>
  </si>
  <si>
    <t>Frézování živičného krytu tl 40 mm pruh š přes 0,5 do 1 m pl do 500 m2 bez překážek v trase</t>
  </si>
  <si>
    <t>1249267384</t>
  </si>
  <si>
    <t>"jámy" 3,00*3,00*2</t>
  </si>
  <si>
    <t>"AK" 19,00*2,10</t>
  </si>
  <si>
    <t>"AK" 30,00*2,10</t>
  </si>
  <si>
    <t>113201111</t>
  </si>
  <si>
    <t>Vytrhání obrub chodníkových ležatých</t>
  </si>
  <si>
    <t>740567797</t>
  </si>
  <si>
    <t>121151103</t>
  </si>
  <si>
    <t>Sejmutí ornice plochy do 100 m2 tl vrstvy do 200 mm strojně</t>
  </si>
  <si>
    <t>227201497</t>
  </si>
  <si>
    <t>"výkop v RT</t>
  </si>
  <si>
    <t>"V2" 55,00*1,10</t>
  </si>
  <si>
    <t>121151113</t>
  </si>
  <si>
    <t>Sejmutí ornice plochy do 500 m2 tl vrstvy do 200 mm strojně</t>
  </si>
  <si>
    <t>653936379</t>
  </si>
  <si>
    <t>"V" 127,00*1,10</t>
  </si>
  <si>
    <t>109,10*1,10</t>
  </si>
  <si>
    <t>131213712</t>
  </si>
  <si>
    <t>Hloubení zapažených jam v nesoudržných horninách třídy těžitelnosti I skupiny 3 ručně</t>
  </si>
  <si>
    <t>401479575</t>
  </si>
  <si>
    <t xml:space="preserve">"jámy pro napojení na stávající vodovod </t>
  </si>
  <si>
    <t>"50% ze strojního výkopu</t>
  </si>
  <si>
    <t>16,00*0,50</t>
  </si>
  <si>
    <t>131351201</t>
  </si>
  <si>
    <t>Hloubení jam zapažených v hornině třídy těžitelnosti II skupiny 4 objem do 20 m3 strojně</t>
  </si>
  <si>
    <t>585701647</t>
  </si>
  <si>
    <t>2,00*2,00*2,00*2</t>
  </si>
  <si>
    <t>"odečet ručního výkopu</t>
  </si>
  <si>
    <t>16,00-8,00</t>
  </si>
  <si>
    <t>132254205</t>
  </si>
  <si>
    <t>Hloubení zapažených rýh š do 2000 mm v hornině třídy těžitelnosti I skupiny 3 objem do 1000 m3</t>
  </si>
  <si>
    <t>249073651</t>
  </si>
  <si>
    <t>"V" 127,00*1,10*1,60</t>
  </si>
  <si>
    <t>109,10*1,10*1,60</t>
  </si>
  <si>
    <t>"V2" 55,00*1,10*1,70</t>
  </si>
  <si>
    <t>132312222</t>
  </si>
  <si>
    <t>Hloubení zapažených rýh šířky do 2000 mm v nesoudržných horninách třídy těžitelnosti II skupiny 4 ručně</t>
  </si>
  <si>
    <t>-53705592</t>
  </si>
  <si>
    <t>"výkop v blízkosti stáv. podzemního vedení NN</t>
  </si>
  <si>
    <t>4,00</t>
  </si>
  <si>
    <t>132354205</t>
  </si>
  <si>
    <t>Hloubení zapažených rýh š do 2000 mm v hornině třídy těžitelnosti II skupiny 4 objem do 1000 m3</t>
  </si>
  <si>
    <t>936521399</t>
  </si>
  <si>
    <t>"výkop ve zpevněných plochách</t>
  </si>
  <si>
    <t>"DL" 21,00*1,10*1,60</t>
  </si>
  <si>
    <t>"AK" 19,00*1,10*1,60</t>
  </si>
  <si>
    <t>"ZP" 4,40*1,10*1,60</t>
  </si>
  <si>
    <t>"AK" 30,00*1,10*1,60</t>
  </si>
  <si>
    <t>"ZP" 181,50*1,10*1,70</t>
  </si>
  <si>
    <t xml:space="preserve">"V2" </t>
  </si>
  <si>
    <t>"ZP" 15,00*1,10*1,60</t>
  </si>
  <si>
    <t>496,749-4,00</t>
  </si>
  <si>
    <t>151811131</t>
  </si>
  <si>
    <t>Osazení pažicího boxu hl výkopu do 4 m š do 1,2 m</t>
  </si>
  <si>
    <t>-368248943</t>
  </si>
  <si>
    <t>"V" 127,00*2*1,60</t>
  </si>
  <si>
    <t>109,10*2*1,60</t>
  </si>
  <si>
    <t>"V2" 55,00*2*1,70</t>
  </si>
  <si>
    <t>"DL" 21,00*2*1,60</t>
  </si>
  <si>
    <t>"AK" 19,00*2*1,60</t>
  </si>
  <si>
    <t>"ZP" 4,40*2*1,60</t>
  </si>
  <si>
    <t>"AK" 30,00*2*1,60</t>
  </si>
  <si>
    <t>"ZP" 181,50*2*1,70</t>
  </si>
  <si>
    <t>"ZP" 15,00*2*1,60</t>
  </si>
  <si>
    <t>151811132</t>
  </si>
  <si>
    <t>Osazení pažicího boxu hl výkopu do 4 m š přes 1,2 do 2,5 m</t>
  </si>
  <si>
    <t>-1280800409</t>
  </si>
  <si>
    <t>2,00*2,00*4*2</t>
  </si>
  <si>
    <t>151811231</t>
  </si>
  <si>
    <t>Odstranění pažicího boxu hl výkopu do 4 m š do 1,2 m</t>
  </si>
  <si>
    <t>1392273607</t>
  </si>
  <si>
    <t>151811232</t>
  </si>
  <si>
    <t>Odstranění pažicího boxu hl výkopu do 4 m š přes 1,2 do 2,5 m</t>
  </si>
  <si>
    <t>1548091013</t>
  </si>
  <si>
    <t>-1990115224</t>
  </si>
  <si>
    <t>"odvoz výkopku na meziskládku" 518,386</t>
  </si>
  <si>
    <t>"odvoz výkopku z meziskládku pro obsyp " 128,084</t>
  </si>
  <si>
    <t>"odvoz výkopku z meziskládku pro  zásyp" 358,281</t>
  </si>
  <si>
    <t>162351123</t>
  </si>
  <si>
    <t>Vodorovné přemístění přes 50 do 500 m výkopku/sypaniny z hornin třídy těžitelnosti II skupiny 4 a 5</t>
  </si>
  <si>
    <t>-1585222231</t>
  </si>
  <si>
    <t>"odvoz výkopku na meziskládku" 496,749</t>
  </si>
  <si>
    <t>-276948025</t>
  </si>
  <si>
    <t>"odvoz výkopku na skládku" 518,386</t>
  </si>
  <si>
    <t>"odečet výkopku pro obsyp v RT" -128,084</t>
  </si>
  <si>
    <t>"odečet výkopku pro zásyp v RT" -358,284</t>
  </si>
  <si>
    <t>162751119</t>
  </si>
  <si>
    <t>Příplatek k vodorovnému přemístění výkopku/sypaniny z horniny třídy těžitelnosti I skupiny 1 až 3 ZKD 1000 m přes 10000 m</t>
  </si>
  <si>
    <t>-970508971</t>
  </si>
  <si>
    <t>32,018*10 'Přepočtené koeficientem množství</t>
  </si>
  <si>
    <t>162751137</t>
  </si>
  <si>
    <t>Vodorovné přemístění přes 9 000 do 10000 m výkopku/sypaniny z horniny třídy těžitelnosti II skupiny 4 a 5</t>
  </si>
  <si>
    <t>-1691886128</t>
  </si>
  <si>
    <t>"odvoz výkopku na skládku" 496,749</t>
  </si>
  <si>
    <t>-730314796</t>
  </si>
  <si>
    <t>496,749*10 'Přepočtené koeficientem množství</t>
  </si>
  <si>
    <t>167151111</t>
  </si>
  <si>
    <t>Nakládání výkopku z hornin třídy těžitelnosti I skupiny 1 až 3 přes 100 m3</t>
  </si>
  <si>
    <t>861478299</t>
  </si>
  <si>
    <t>167151112</t>
  </si>
  <si>
    <t>Nakládání výkopku z hornin třídy těžitelnosti II skupiny 4 a 5 přes 100 m3</t>
  </si>
  <si>
    <t>-968335773</t>
  </si>
  <si>
    <t>2119347227</t>
  </si>
  <si>
    <t>528,767*1,8 'Přepočtené koeficientem množství</t>
  </si>
  <si>
    <t>-116486103</t>
  </si>
  <si>
    <t>32,018+496,749</t>
  </si>
  <si>
    <t>44177975</t>
  </si>
  <si>
    <t>"zásyp v RT výkopkem</t>
  </si>
  <si>
    <t>"V" 127,00*1,10*(1,60-0,10-0,40)</t>
  </si>
  <si>
    <t>109,10*1,10*(1,60-0,10-0,40)</t>
  </si>
  <si>
    <t>"V2" 55,00*1,10*(1,70-0,10-0,40)</t>
  </si>
  <si>
    <t>"zásyp ve zpevněných plochách ŠD</t>
  </si>
  <si>
    <t>"DL" 21,00*1,10*(1,60-0,10-0,40)</t>
  </si>
  <si>
    <t>"AK" 19,00*1,10*(1,60-0,10-0,40)</t>
  </si>
  <si>
    <t>"ZP" 4,40*1,10*(1,60-0,10-0,40)</t>
  </si>
  <si>
    <t>"AK" 30,00*1,10*(1,60-0,10-0,40)</t>
  </si>
  <si>
    <t>"ZP" 181,50*1,10*(1,70-0,10-0,40)</t>
  </si>
  <si>
    <t>"ZP" 15,00*1,10*(1,60-0,10-0,40)</t>
  </si>
  <si>
    <t>"jámy" 2,00*2,00*(2,00-01,0-0,40)*2</t>
  </si>
  <si>
    <t>-723965113</t>
  </si>
  <si>
    <t>"kamenivo přírodní drcené fr. 0/63</t>
  </si>
  <si>
    <t>352,554</t>
  </si>
  <si>
    <t>352,554*2 'Přepočtené koeficientem množství</t>
  </si>
  <si>
    <t>175111209</t>
  </si>
  <si>
    <t>Příplatek k obsypání objektu prohození sypaniny, uložené do 3 m</t>
  </si>
  <si>
    <t>-1457035296</t>
  </si>
  <si>
    <t>"obsyp v RT" 128,084</t>
  </si>
  <si>
    <t>660486664</t>
  </si>
  <si>
    <t>"obsyp ve zpevněných plochách</t>
  </si>
  <si>
    <t>"jámy" 2,00*2,00*0,40*2</t>
  </si>
  <si>
    <t>"DL" 21,00*1,10*0,40</t>
  </si>
  <si>
    <t>"AK" 19,00*1,10*0,40</t>
  </si>
  <si>
    <t>"ZP" 4,40*1,10*0,40</t>
  </si>
  <si>
    <t>"AK" 30,00*1,10*0,40</t>
  </si>
  <si>
    <t>"ZP" 181,50*1,10*0,40</t>
  </si>
  <si>
    <t>"ZP" 15,00*1,10*0,40</t>
  </si>
  <si>
    <t>"obsyp v RT prosátým výkopkem</t>
  </si>
  <si>
    <t>"V" 127,00*1,10*0,40</t>
  </si>
  <si>
    <t>109,10*1,10*0,40</t>
  </si>
  <si>
    <t>"V2" 55,00*1,10*0,40</t>
  </si>
  <si>
    <t>-284012728</t>
  </si>
  <si>
    <t>122,396*2 'Přepočtené koeficientem množství</t>
  </si>
  <si>
    <t>181152302</t>
  </si>
  <si>
    <t>Úprava pláně pro silnice a dálnice v zářezech se zhutněním</t>
  </si>
  <si>
    <t>1680789034</t>
  </si>
  <si>
    <t>"AK" 61,90</t>
  </si>
  <si>
    <t>"DL" 23,10</t>
  </si>
  <si>
    <t>1361611722</t>
  </si>
  <si>
    <t>933600369</t>
  </si>
  <si>
    <t>-1220732805</t>
  </si>
  <si>
    <t>-647872950</t>
  </si>
  <si>
    <t>320,21*0,025 'Přepočtené koeficientem množství</t>
  </si>
  <si>
    <t>185804312</t>
  </si>
  <si>
    <t>Zalití rostlin vodou plocha přes 20 m2</t>
  </si>
  <si>
    <t>1932379135</t>
  </si>
  <si>
    <t>"20 l/m2</t>
  </si>
  <si>
    <t>320,21*0,020</t>
  </si>
  <si>
    <t>185851121</t>
  </si>
  <si>
    <t>Dovoz vody pro zálivku rostlin za vzdálenost do 1000 m</t>
  </si>
  <si>
    <t>-693092473</t>
  </si>
  <si>
    <t>88403053</t>
  </si>
  <si>
    <t>2,00*2,00*0,10*2</t>
  </si>
  <si>
    <t>(280,50+211,50+69,50)*1,10*0,10</t>
  </si>
  <si>
    <t>1552533169</t>
  </si>
  <si>
    <t>"kamenivo přírodní drcené fr. 0-63</t>
  </si>
  <si>
    <t>-1821393073</t>
  </si>
  <si>
    <t>"kamenivo přírodní drcené fr. 0-32</t>
  </si>
  <si>
    <t>564861011-1</t>
  </si>
  <si>
    <t>Podklad ze štěrkodrtě ŠD plochy do 100 m2 tl 200 mm</t>
  </si>
  <si>
    <t>-1757300131</t>
  </si>
  <si>
    <t>1013607255</t>
  </si>
  <si>
    <t>1618693708</t>
  </si>
  <si>
    <t>1807935491</t>
  </si>
  <si>
    <t>61,90+120,90</t>
  </si>
  <si>
    <t>-875937924</t>
  </si>
  <si>
    <t>-1078516745</t>
  </si>
  <si>
    <t>596211110</t>
  </si>
  <si>
    <t>Kladení zámkové dlažby komunikací pro pěší ručně tl 60 mm skupiny A pl do 50 m2</t>
  </si>
  <si>
    <t>30664578</t>
  </si>
  <si>
    <t>59245015</t>
  </si>
  <si>
    <t>dlažba zámková tvaru I 200x165x60mm přírodní (doplnění 10%)</t>
  </si>
  <si>
    <t>1017257612</t>
  </si>
  <si>
    <t>31,5*0,1 'Přepočtené koeficientem množství</t>
  </si>
  <si>
    <t>-749207363</t>
  </si>
  <si>
    <t>852242122</t>
  </si>
  <si>
    <t>Montáž potrubí z trub litinových tlakových přírubových délky do 1 m otevřený výkop DN 80</t>
  </si>
  <si>
    <t>1012972611</t>
  </si>
  <si>
    <t>55253235</t>
  </si>
  <si>
    <t>tvarovka přírubová litinová vodovodní PN10/16 DN 80 dl 200mm</t>
  </si>
  <si>
    <t>-1030852271</t>
  </si>
  <si>
    <t>"KLADEČSKÉ SCHÉMA ŘADU "V"</t>
  </si>
  <si>
    <t>"KLADEČSKÉ SCHÉMA ŘADU "V1"</t>
  </si>
  <si>
    <t>"V" 4</t>
  </si>
  <si>
    <t>"V1" 1</t>
  </si>
  <si>
    <t>55253247</t>
  </si>
  <si>
    <t>tvarovka přírubová litinová vodovodní PN10/16 DN 80 dl 1000mm</t>
  </si>
  <si>
    <t>453224168</t>
  </si>
  <si>
    <t>"KLADEČSKÉ SCHÉMA ŘADU "V2"</t>
  </si>
  <si>
    <t>"V2" 1</t>
  </si>
  <si>
    <t>857242122</t>
  </si>
  <si>
    <t>Montáž litinových tvarovek jednoosých přírubových otevřený výkop DN 80</t>
  </si>
  <si>
    <t>736852701</t>
  </si>
  <si>
    <t>"montáž tvarovek nových" 7</t>
  </si>
  <si>
    <t xml:space="preserve">"řad "V1"  - montáž stávající redukce" </t>
  </si>
  <si>
    <t>55253601</t>
  </si>
  <si>
    <t>přechod přírubový,práškový epoxid tl 250µm FFR-kus litinový DN 80/50</t>
  </si>
  <si>
    <t>-2025494074</t>
  </si>
  <si>
    <t>55254047</t>
  </si>
  <si>
    <t>koleno 90° s patkou přírubové litinové vodovodní N-kus PN10/40 DN 80</t>
  </si>
  <si>
    <t>804080943</t>
  </si>
  <si>
    <t>"V" 3</t>
  </si>
  <si>
    <t>55254026</t>
  </si>
  <si>
    <t>koleno přírubové z tvárné litiny,práškový epoxid tl 250µm Q-kus DN 80-90°</t>
  </si>
  <si>
    <t>-1077221049</t>
  </si>
  <si>
    <t>990582080</t>
  </si>
  <si>
    <t>31951001</t>
  </si>
  <si>
    <t>potrubní spojka jištěná proti posuvu hrdlo-příruba DN 50</t>
  </si>
  <si>
    <t>-768429144</t>
  </si>
  <si>
    <t>857244122</t>
  </si>
  <si>
    <t>Montáž litinových tvarovek odbočných přírubových otevřený výkop DN 80</t>
  </si>
  <si>
    <t>-1931733539</t>
  </si>
  <si>
    <t>55253510</t>
  </si>
  <si>
    <t>tvarovka přírubová litinová vodovodní s přírubovou odbočkou PN10/40 T-kus DN 80/80</t>
  </si>
  <si>
    <t>-1172945815</t>
  </si>
  <si>
    <t>"V" 1</t>
  </si>
  <si>
    <t>"V1" 2</t>
  </si>
  <si>
    <t>857262122</t>
  </si>
  <si>
    <t>Montáž litinových tvarovek jednoosých přírubových otevřený výkop DN 100</t>
  </si>
  <si>
    <t>742795354</t>
  </si>
  <si>
    <t>552536-2</t>
  </si>
  <si>
    <t>přechod přírubový,práškový epoxid tl 250µm FFR-kus litinový DN 100/80</t>
  </si>
  <si>
    <t>827972375</t>
  </si>
  <si>
    <t>31951004</t>
  </si>
  <si>
    <t>potrubní spojka jištěná proti posuvu hrdlo-příruba DN 100</t>
  </si>
  <si>
    <t>-55015120</t>
  </si>
  <si>
    <t>857264122</t>
  </si>
  <si>
    <t>Montáž litinových tvarovek odbočných přírubových otevřený výkop DN 100</t>
  </si>
  <si>
    <t>-1213792855</t>
  </si>
  <si>
    <t>55253515</t>
  </si>
  <si>
    <t>tvarovka přírubová litinová s přírubovou odbočkou,práškový epoxid tl 250µm T-kus DN 100/80</t>
  </si>
  <si>
    <t>1165055220</t>
  </si>
  <si>
    <t>871241211</t>
  </si>
  <si>
    <t>Montáž potrubí z PE100 SDR 11 otevřený výkop svařovaných elektrotvarovkou D 90 x 8,2 mm</t>
  </si>
  <si>
    <t>1129574040</t>
  </si>
  <si>
    <t>"V" 280,50</t>
  </si>
  <si>
    <t>"V1" 211,50</t>
  </si>
  <si>
    <t>"V2" 69,50</t>
  </si>
  <si>
    <t>28613115</t>
  </si>
  <si>
    <t xml:space="preserve">trubka vodovodní PE100 RC PN 16 SDR11 90x8,2mm </t>
  </si>
  <si>
    <t>1242834770</t>
  </si>
  <si>
    <t>561,5*1,015 'Přepočtené koeficientem množství</t>
  </si>
  <si>
    <t>877211101</t>
  </si>
  <si>
    <t>Montáž elektrospojek na vodovodním potrubí z PE trub d 63</t>
  </si>
  <si>
    <t>-2128618118</t>
  </si>
  <si>
    <t>28615972</t>
  </si>
  <si>
    <t>elektrospojka SDR11 PE 100 PN16 D 63mm</t>
  </si>
  <si>
    <t>-1015560895</t>
  </si>
  <si>
    <t>877241101</t>
  </si>
  <si>
    <t>Montáž elektrospojek na vodovodním potrubí z PE trub d 90</t>
  </si>
  <si>
    <t>-1131308437</t>
  </si>
  <si>
    <t>"V" 21</t>
  </si>
  <si>
    <t>"V1" 3</t>
  </si>
  <si>
    <t>"V2" 6</t>
  </si>
  <si>
    <t>73</t>
  </si>
  <si>
    <t>28615974</t>
  </si>
  <si>
    <t>elektrospojka SDR11 PE 100 PN16 D 90mm</t>
  </si>
  <si>
    <t>1546200304</t>
  </si>
  <si>
    <t>74</t>
  </si>
  <si>
    <t>877241201</t>
  </si>
  <si>
    <t>Montáž oblouků svařovaných na tupo na vodovodním potrubí z PE trub d 90</t>
  </si>
  <si>
    <t>1246898839</t>
  </si>
  <si>
    <t>"V" 5</t>
  </si>
  <si>
    <t>"V2" 2</t>
  </si>
  <si>
    <t>75</t>
  </si>
  <si>
    <t>28609011</t>
  </si>
  <si>
    <t>oblouk 11° SDR11 PE 100 RC PN16 D 90mm</t>
  </si>
  <si>
    <t>-1239769197</t>
  </si>
  <si>
    <t>76</t>
  </si>
  <si>
    <t>28609022</t>
  </si>
  <si>
    <t>oblouk 22° SDR11 PE 100 RC PN16 D 90mm</t>
  </si>
  <si>
    <t>1753150390</t>
  </si>
  <si>
    <t>77</t>
  </si>
  <si>
    <t>28609030</t>
  </si>
  <si>
    <t>oblouk 30° SDR11 PE 100 RC PN16 D 90mm</t>
  </si>
  <si>
    <t>1725055803</t>
  </si>
  <si>
    <t>78</t>
  </si>
  <si>
    <t>877241201-1</t>
  </si>
  <si>
    <t>Montáž tvarovek na vodovodním potrubí z PE trub d 90</t>
  </si>
  <si>
    <t>-240755595</t>
  </si>
  <si>
    <t>79</t>
  </si>
  <si>
    <t>10040</t>
  </si>
  <si>
    <t xml:space="preserve">nákružek lemový  90mm  SDR11/PN16 </t>
  </si>
  <si>
    <t>457413826</t>
  </si>
  <si>
    <t>80</t>
  </si>
  <si>
    <t>10047</t>
  </si>
  <si>
    <t>příruba točivá PP-Ocel  d 90/DN80 PN10- 16/ polyproopylén s ocelovou výztuhou</t>
  </si>
  <si>
    <t>-460650232</t>
  </si>
  <si>
    <t>81</t>
  </si>
  <si>
    <t>877241213</t>
  </si>
  <si>
    <t>Montáž T-kusů svařovaných na tupo na vodovodním potrubí z PE trub d 90</t>
  </si>
  <si>
    <t>1900590277</t>
  </si>
  <si>
    <t>82</t>
  </si>
  <si>
    <t>28615177</t>
  </si>
  <si>
    <t>T-kus SDR11 PE 100 D 90mm</t>
  </si>
  <si>
    <t>909932134</t>
  </si>
  <si>
    <t>83</t>
  </si>
  <si>
    <t>891241112</t>
  </si>
  <si>
    <t>Montáž vodovodních šoupátek otevřený výkop DN 80</t>
  </si>
  <si>
    <t>63745624</t>
  </si>
  <si>
    <t>"montáž šoupátek nových" 7</t>
  </si>
  <si>
    <t>" řad "V" - montáž šoupátka stávajícího"</t>
  </si>
  <si>
    <t>84</t>
  </si>
  <si>
    <t>42221303</t>
  </si>
  <si>
    <t>šoupátko pitná voda litina GGG 50 krátká stavební dl PN10/16 DN 80x180mm</t>
  </si>
  <si>
    <t>-609743965</t>
  </si>
  <si>
    <t>85</t>
  </si>
  <si>
    <t>42291061</t>
  </si>
  <si>
    <t>souprava zemní pro šoupátka DN 65-80mm Rd 1,0m</t>
  </si>
  <si>
    <t>-1554379953</t>
  </si>
  <si>
    <t>86</t>
  </si>
  <si>
    <t>7551050</t>
  </si>
  <si>
    <t>zemní teleskopická souprava  pro šoupě DN 65-80, rozsah 1,20-1,40 m</t>
  </si>
  <si>
    <t>1776786672</t>
  </si>
  <si>
    <t>"V"1</t>
  </si>
  <si>
    <t>87</t>
  </si>
  <si>
    <t>891241811</t>
  </si>
  <si>
    <t>Demontáž vodovodních šoupátek otevřený výkop DN 80</t>
  </si>
  <si>
    <t>1285999155</t>
  </si>
  <si>
    <t>" řad "V" - demontáž hydrantu stávajícího , bude opět osazen"</t>
  </si>
  <si>
    <t>" řad "V1" - demontáž hydrantu stávajícího , bude opět osazen"</t>
  </si>
  <si>
    <t>" řad "V1" - demontáž šoupátka stávajícího vč. zemní soupravy, bude opět osazeno"</t>
  </si>
  <si>
    <t>88</t>
  </si>
  <si>
    <t>891247112</t>
  </si>
  <si>
    <t>Montáž hydrantů podzemních DN 80</t>
  </si>
  <si>
    <t>596773856</t>
  </si>
  <si>
    <t>"montáž hydrantů nových" 4</t>
  </si>
  <si>
    <t>" řad "V" - montáž hydrantu stávajícího"</t>
  </si>
  <si>
    <t>" řad "V1" - montáž hydrantu stávajícího"</t>
  </si>
  <si>
    <t>89</t>
  </si>
  <si>
    <t>42273590</t>
  </si>
  <si>
    <t>hydrant podzemní DN 80 PN 16 jednoduchý uzávěr krycí v 1250mm</t>
  </si>
  <si>
    <t>1861515826</t>
  </si>
  <si>
    <t>"V" 2</t>
  </si>
  <si>
    <t>90</t>
  </si>
  <si>
    <t>42273591</t>
  </si>
  <si>
    <t>hydrant podzemní DN 80 PN 16 jednoduchý uzávěr krycí v 1500mm</t>
  </si>
  <si>
    <t>1475079234</t>
  </si>
  <si>
    <t>91</t>
  </si>
  <si>
    <t>2876</t>
  </si>
  <si>
    <t>koš drenážní k hydrantu</t>
  </si>
  <si>
    <t>-18912678</t>
  </si>
  <si>
    <t>92</t>
  </si>
  <si>
    <t>891247212</t>
  </si>
  <si>
    <t>Montáž hydrantů nadzemních DN 80</t>
  </si>
  <si>
    <t>226586468</t>
  </si>
  <si>
    <t>93</t>
  </si>
  <si>
    <t>42273681</t>
  </si>
  <si>
    <t>hydrant nadzemní DN 80 tvárná litina dvojitý uzávěr s koulí krycí v 1250mm</t>
  </si>
  <si>
    <t>1721915013</t>
  </si>
  <si>
    <t>94</t>
  </si>
  <si>
    <t>-325327373</t>
  </si>
  <si>
    <t>95</t>
  </si>
  <si>
    <t>891261112</t>
  </si>
  <si>
    <t>Montáž vodovodních šoupátek otevřený výkop DN 100</t>
  </si>
  <si>
    <t>1661814947</t>
  </si>
  <si>
    <t>96</t>
  </si>
  <si>
    <t>891261811</t>
  </si>
  <si>
    <t>Demontáž vodovodních šoupátek otevřený výkop DN 100</t>
  </si>
  <si>
    <t>-295498817</t>
  </si>
  <si>
    <t>" řad "V" - demontáž šoupátka stávajícího vč. zemní soupravy, bude opět osazeno"</t>
  </si>
  <si>
    <t>97</t>
  </si>
  <si>
    <t>892241111</t>
  </si>
  <si>
    <t>Tlaková zkouška vodou potrubí DN do 80</t>
  </si>
  <si>
    <t>609417339</t>
  </si>
  <si>
    <t>98</t>
  </si>
  <si>
    <t>892273122</t>
  </si>
  <si>
    <t>Proplach a dezinfekce vodovodního potrubí DN od 80 do 125</t>
  </si>
  <si>
    <t>196739593</t>
  </si>
  <si>
    <t>99</t>
  </si>
  <si>
    <t>892372111</t>
  </si>
  <si>
    <t>Zabezpečení konců potrubí DN do 300 při tlakových zkouškách vodou</t>
  </si>
  <si>
    <t>923095798</t>
  </si>
  <si>
    <t>100</t>
  </si>
  <si>
    <t>899101211</t>
  </si>
  <si>
    <t>Demontáž poklopů litinových nebo ocelových včetně rámů hmotnosti do 50 kg</t>
  </si>
  <si>
    <t>2012563152</t>
  </si>
  <si>
    <t>" řad "V" - demontáž poklopu šoupátka stávajícího, bude opět osazen"</t>
  </si>
  <si>
    <t>" řad "V" - demontáž poklopu hydrantu stávajícího, bude opět osazen"</t>
  </si>
  <si>
    <t>101</t>
  </si>
  <si>
    <t>899401112</t>
  </si>
  <si>
    <t>Osazení poklopů litinových šoupátkových</t>
  </si>
  <si>
    <t>-1161600280</t>
  </si>
  <si>
    <t>"montáž poklopů šoupátkových nových" 7</t>
  </si>
  <si>
    <t>" řad "V" - montáž poklopu šoupátka stávajícího"</t>
  </si>
  <si>
    <t>" řad "V1" - montáž poklopu šoupátka stávajícího"</t>
  </si>
  <si>
    <t>102</t>
  </si>
  <si>
    <t>42291352</t>
  </si>
  <si>
    <t>poklop litinový šoupátkový pro zemní soupravy osazení do terénu a do vozovky</t>
  </si>
  <si>
    <t>-569457191</t>
  </si>
  <si>
    <t>103</t>
  </si>
  <si>
    <t>17502</t>
  </si>
  <si>
    <t>POKLOP ULIČNÍ SAMONIVELAČNÍ ŠOUPÁTKOVÝ</t>
  </si>
  <si>
    <t>1858795752</t>
  </si>
  <si>
    <t>104</t>
  </si>
  <si>
    <t>42210050</t>
  </si>
  <si>
    <t>deska podkladová uličního poklopu litinového šoupatového</t>
  </si>
  <si>
    <t>1939909340</t>
  </si>
  <si>
    <t>105</t>
  </si>
  <si>
    <t>899401113</t>
  </si>
  <si>
    <t>Osazení poklopů litinových hydrantových</t>
  </si>
  <si>
    <t>-727331755</t>
  </si>
  <si>
    <t>"montáž poklopů hydrantů nových" 4</t>
  </si>
  <si>
    <t>" řad "V" - montáž poklopu hydrantu stávajícího"</t>
  </si>
  <si>
    <t>106</t>
  </si>
  <si>
    <t>42291452</t>
  </si>
  <si>
    <t>poklop litinový hydrantový DN 80</t>
  </si>
  <si>
    <t>-1922411245</t>
  </si>
  <si>
    <t>107</t>
  </si>
  <si>
    <t>19501</t>
  </si>
  <si>
    <t xml:space="preserve">POKLOP ULIČNÍ SAMONIVELAČNÍ HYDRANTOVÝ </t>
  </si>
  <si>
    <t>-1326470866</t>
  </si>
  <si>
    <t>108</t>
  </si>
  <si>
    <t>42210052</t>
  </si>
  <si>
    <t>deska podkladová uličního poklopu litinového hydrantového</t>
  </si>
  <si>
    <t>1727491511</t>
  </si>
  <si>
    <t>109</t>
  </si>
  <si>
    <t>899712111</t>
  </si>
  <si>
    <t>Orientační tabulky na zdivu</t>
  </si>
  <si>
    <t>1650048720</t>
  </si>
  <si>
    <t>"V" 2+3</t>
  </si>
  <si>
    <t>"V1"1</t>
  </si>
  <si>
    <t>110</t>
  </si>
  <si>
    <t>899721111</t>
  </si>
  <si>
    <t>Signalizační vodič DN do 150 mm na potrubí</t>
  </si>
  <si>
    <t>198194102</t>
  </si>
  <si>
    <t>"V" 295,00</t>
  </si>
  <si>
    <t>"V1" 222,00</t>
  </si>
  <si>
    <t>"V2" 73,00</t>
  </si>
  <si>
    <t>111</t>
  </si>
  <si>
    <t>899722113</t>
  </si>
  <si>
    <t>Krytí potrubí z plastů výstražnou fólií z PVC 34cm</t>
  </si>
  <si>
    <t>-1707399337</t>
  </si>
  <si>
    <t>"V1"211,50</t>
  </si>
  <si>
    <t>112</t>
  </si>
  <si>
    <t>R89011</t>
  </si>
  <si>
    <t>Opěrný betonový blok 300x300c200 C25/30-XC2, D+M</t>
  </si>
  <si>
    <t>1555058249</t>
  </si>
  <si>
    <t>113</t>
  </si>
  <si>
    <t>R89014</t>
  </si>
  <si>
    <t>Bakteriologicky rozbor vody (vč. odběr vzorků, zpráva)</t>
  </si>
  <si>
    <t>-1804850567</t>
  </si>
  <si>
    <t>114</t>
  </si>
  <si>
    <t>916231213</t>
  </si>
  <si>
    <t>Osazení chodníkového obrubníku betonového stojatého s boční opěrou do lože z betonu prostého</t>
  </si>
  <si>
    <t>348890378</t>
  </si>
  <si>
    <t>115</t>
  </si>
  <si>
    <t>1321548642</t>
  </si>
  <si>
    <t>12,00*2</t>
  </si>
  <si>
    <t>19,00*2</t>
  </si>
  <si>
    <t>30,00*2</t>
  </si>
  <si>
    <t>116</t>
  </si>
  <si>
    <t>979024442</t>
  </si>
  <si>
    <t>Očištění vybouraných obrubníků a krajníků chodníkových</t>
  </si>
  <si>
    <t>-2071236732</t>
  </si>
  <si>
    <t>117</t>
  </si>
  <si>
    <t>979054451</t>
  </si>
  <si>
    <t>Očištění vybouraných zámkových dlaždic s původním spárováním z kameniva těženého</t>
  </si>
  <si>
    <t>1534171723</t>
  </si>
  <si>
    <t>118</t>
  </si>
  <si>
    <t>R9897101</t>
  </si>
  <si>
    <t xml:space="preserve">Hutnící zkoušky </t>
  </si>
  <si>
    <t>549656816</t>
  </si>
  <si>
    <t>"zkoušky budou zajištěny specializovanou odbornou firmou za dozoru projektanta</t>
  </si>
  <si>
    <t>"80Mpa" 1</t>
  </si>
  <si>
    <t>"60Mpa" 1</t>
  </si>
  <si>
    <t>"45Mpa" 8</t>
  </si>
  <si>
    <t>"50Mpa" 1</t>
  </si>
  <si>
    <t>"30Mpa" 8</t>
  </si>
  <si>
    <t>119</t>
  </si>
  <si>
    <t>1909867753</t>
  </si>
  <si>
    <t>120</t>
  </si>
  <si>
    <t>-931783048</t>
  </si>
  <si>
    <t>66,404*19 'Přepočtené koeficientem množství</t>
  </si>
  <si>
    <t>121</t>
  </si>
  <si>
    <t>997221861</t>
  </si>
  <si>
    <t>Poplatek za uložení na recyklační skládce (skládkovné) stavebního odpadu z prostého betonu pod kódem 17 01 01</t>
  </si>
  <si>
    <t>-1593854618</t>
  </si>
  <si>
    <t>122</t>
  </si>
  <si>
    <t>997221873</t>
  </si>
  <si>
    <t>Poplatek za uložení na recyklační skládce (skládkovné) stavebního odpadu zeminy a kamení zatříděného do Katalogu odpadů pod kódem 17 05 04</t>
  </si>
  <si>
    <t>-920033385</t>
  </si>
  <si>
    <t>123</t>
  </si>
  <si>
    <t>-632931783</t>
  </si>
  <si>
    <t>124</t>
  </si>
  <si>
    <t>998276101</t>
  </si>
  <si>
    <t>Přesun hmot pro trubní vedení z trub z plastických hmot otevřený výkop</t>
  </si>
  <si>
    <t>168692493</t>
  </si>
  <si>
    <t>Práce a dodávky M</t>
  </si>
  <si>
    <t>23-M</t>
  </si>
  <si>
    <t>Montáže potrubí</t>
  </si>
  <si>
    <t>125</t>
  </si>
  <si>
    <t>230032027</t>
  </si>
  <si>
    <t>Montáž přírubových spojů do PN 16 DN 50</t>
  </si>
  <si>
    <t>-472563546</t>
  </si>
  <si>
    <t>126</t>
  </si>
  <si>
    <t>PS50/10;16</t>
  </si>
  <si>
    <t>Přírubový spoj DN 50 PN 16</t>
  </si>
  <si>
    <t>-1997721139</t>
  </si>
  <si>
    <t>127</t>
  </si>
  <si>
    <t>230032029</t>
  </si>
  <si>
    <t>Montáž přírubových spojů do PN 16 DN 80</t>
  </si>
  <si>
    <t>1067827385</t>
  </si>
  <si>
    <t>128</t>
  </si>
  <si>
    <t>PS80/10;16</t>
  </si>
  <si>
    <t>Přírubový spoj DN 80 PN 16</t>
  </si>
  <si>
    <t>1622462001</t>
  </si>
  <si>
    <t>"V" 19</t>
  </si>
  <si>
    <t>"V1" 10</t>
  </si>
  <si>
    <t>129</t>
  </si>
  <si>
    <t>230032030</t>
  </si>
  <si>
    <t>Montáž přírubových spojů do PN 16 DN 100</t>
  </si>
  <si>
    <t>115048775</t>
  </si>
  <si>
    <t>130</t>
  </si>
  <si>
    <t>PS100/10;16</t>
  </si>
  <si>
    <t>Přírubový spoj DN 100 PN 16</t>
  </si>
  <si>
    <t>2112470890</t>
  </si>
  <si>
    <t>SO 302 - PRODLOUŽENÍ JEDNOTNÉ KANALIZACE V UL. MÍROVÉ</t>
  </si>
  <si>
    <t xml:space="preserve">    3 - Svislé a kompletní konstrukce</t>
  </si>
  <si>
    <t>1231017986</t>
  </si>
  <si>
    <t>"PODÉLNÝ PROFIL STOKY "A"</t>
  </si>
  <si>
    <t>2,00*2,00*2,20*5</t>
  </si>
  <si>
    <t>-1585450936</t>
  </si>
  <si>
    <t>"ruční výkop v místě stávajícíh sítě v místěh napojení</t>
  </si>
  <si>
    <t>3,00</t>
  </si>
  <si>
    <t>132354204</t>
  </si>
  <si>
    <t>Hloubení zapažených rýh š do 2000 mm v hornině třídy těžitelnosti II skupiny 4 objem do 500 m3</t>
  </si>
  <si>
    <t>-2087615146</t>
  </si>
  <si>
    <t>174,80*1,20*2,20</t>
  </si>
  <si>
    <t>"dopojení na stávající potrubí DN300</t>
  </si>
  <si>
    <t>1,00*1,20*2,50</t>
  </si>
  <si>
    <t>464,472-3,00</t>
  </si>
  <si>
    <t>-1584226738</t>
  </si>
  <si>
    <t>174,80*2*2,20</t>
  </si>
  <si>
    <t>1,00*2*2,50</t>
  </si>
  <si>
    <t>-1465281018</t>
  </si>
  <si>
    <t>2,00*2,20*4*5</t>
  </si>
  <si>
    <t>975977478</t>
  </si>
  <si>
    <t>285419981</t>
  </si>
  <si>
    <t>146423886</t>
  </si>
  <si>
    <t>"odvoz výkopku na meziskládku" 44,00+464,472</t>
  </si>
  <si>
    <t>1793569425</t>
  </si>
  <si>
    <t>"odvoz výkopku na skládku" 508,472</t>
  </si>
  <si>
    <t>1003185345</t>
  </si>
  <si>
    <t>508,472*10 'Přepočtené koeficientem množství</t>
  </si>
  <si>
    <t>1747551889</t>
  </si>
  <si>
    <t>1770205387</t>
  </si>
  <si>
    <t>508,472*1,8 'Přepočtené koeficientem množství</t>
  </si>
  <si>
    <t>-358010583</t>
  </si>
  <si>
    <t>-1048838403</t>
  </si>
  <si>
    <t xml:space="preserve">"jámy" </t>
  </si>
  <si>
    <t>-3,14*0,62*0,62*2,20*5</t>
  </si>
  <si>
    <t>174,80*1,20*(2,20-0,10-0,70)</t>
  </si>
  <si>
    <t>1,00*1,20*(2,50-0,10-0,70)</t>
  </si>
  <si>
    <t>2114638253</t>
  </si>
  <si>
    <t>"přírodní drcené kamenivo fr. 0/63</t>
  </si>
  <si>
    <t>326,427</t>
  </si>
  <si>
    <t>326,427*2 'Přepočtené koeficientem množství</t>
  </si>
  <si>
    <t>-811008137</t>
  </si>
  <si>
    <t>"obsyp potrubí DN300 ve zpevněných plochách</t>
  </si>
  <si>
    <t>174,80*1,20*0,70</t>
  </si>
  <si>
    <t>1,00*1,20*0,70</t>
  </si>
  <si>
    <t>-3,14*0,15*0,15*(174,80+1,00)</t>
  </si>
  <si>
    <t>-1014856219</t>
  </si>
  <si>
    <t>135,252*2 'Přepočtené koeficientem množství</t>
  </si>
  <si>
    <t>Svislé a kompletní konstrukce</t>
  </si>
  <si>
    <t>359901211</t>
  </si>
  <si>
    <t>Monitoring stoky jakékoli výšky na nové kanalizaci</t>
  </si>
  <si>
    <t>1871092295</t>
  </si>
  <si>
    <t>"monitoring vč. nákladů na zhotovení záznamu o prohlídce a protokolu prohlídky</t>
  </si>
  <si>
    <t>175,80</t>
  </si>
  <si>
    <t>1680096441</t>
  </si>
  <si>
    <t>"VZOROVÁ KANALIZAČNÍ ŠACHTA DN1000</t>
  </si>
  <si>
    <t>"lože pod Š tl. 150mm</t>
  </si>
  <si>
    <t>2,00*2,00*0,15*5</t>
  </si>
  <si>
    <t>"lože pod potrubí tl. 100mm</t>
  </si>
  <si>
    <t>174,80*1,20*0,10</t>
  </si>
  <si>
    <t>1,00*1,20*0,10</t>
  </si>
  <si>
    <t>452112112</t>
  </si>
  <si>
    <t>Osazení betonových prstenců nebo rámů v do 100 mm pod poklopy a mříže</t>
  </si>
  <si>
    <t>-714320511</t>
  </si>
  <si>
    <t>59224185</t>
  </si>
  <si>
    <t>prstenec šachtový vyrovnávací betonový 625x120x60mm</t>
  </si>
  <si>
    <t>1429419986</t>
  </si>
  <si>
    <t>"VÝPIS KANALIZAČNÍCH ŠACHET</t>
  </si>
  <si>
    <t>59224176</t>
  </si>
  <si>
    <t>prstenec šachtový vyrovnávací betonový 625x120x80mm</t>
  </si>
  <si>
    <t>-1017702153</t>
  </si>
  <si>
    <t>59224187</t>
  </si>
  <si>
    <t>prstenec šachtový vyrovnávací betonový 625x120x100mm</t>
  </si>
  <si>
    <t>414753836</t>
  </si>
  <si>
    <t>452112122</t>
  </si>
  <si>
    <t>Osazení betonových prstenců nebo rámů v přes 100 do 200 mm pod poklopy a mříže</t>
  </si>
  <si>
    <t>-2038101984</t>
  </si>
  <si>
    <t>59224188</t>
  </si>
  <si>
    <t>prstenec šachtový vyrovnávací betonový 625x120x120mm</t>
  </si>
  <si>
    <t>-1048801089</t>
  </si>
  <si>
    <t>871375241</t>
  </si>
  <si>
    <t>Kanalizační potrubí z tvrdého PVC vícevrstvé tuhost třídy SN12 DN 300</t>
  </si>
  <si>
    <t>1695860137</t>
  </si>
  <si>
    <t>174,80</t>
  </si>
  <si>
    <t>1,00</t>
  </si>
  <si>
    <t>877370330</t>
  </si>
  <si>
    <t>Montáž spojek na kanalizačním potrubí z PP nebo tvrdého PVC trub hladkých plnostěnných DN 300</t>
  </si>
  <si>
    <t>-2036386450</t>
  </si>
  <si>
    <t>m103001</t>
  </si>
  <si>
    <t>flexi objímka kanalizace plastové KG DN 300</t>
  </si>
  <si>
    <t>-1761135556</t>
  </si>
  <si>
    <t>892372121</t>
  </si>
  <si>
    <t>Tlaková zkouška vzduchem potrubí DN 300 těsnícím vakem ucpávkovým</t>
  </si>
  <si>
    <t>úsek</t>
  </si>
  <si>
    <t>-1516920248</t>
  </si>
  <si>
    <t>894410101</t>
  </si>
  <si>
    <t>Osazení betonových dílců pro kanalizační šachty DN 1000 šachtové dno výšky 600 mm</t>
  </si>
  <si>
    <t>-487334230</t>
  </si>
  <si>
    <t>59224337</t>
  </si>
  <si>
    <t>dno betonové šachty kanalizační přímé 100x60x40cm</t>
  </si>
  <si>
    <t>-290670846</t>
  </si>
  <si>
    <t>894410103</t>
  </si>
  <si>
    <t>Osazení betonových dílců pro kanalizační šachty DN 1000 šachtové dno výšky 1000 mm</t>
  </si>
  <si>
    <t>1974402637</t>
  </si>
  <si>
    <t>59224339</t>
  </si>
  <si>
    <t>dno betonové šachty kanalizační přímé 100x100x60cm</t>
  </si>
  <si>
    <t>-1586011631</t>
  </si>
  <si>
    <t>894410212</t>
  </si>
  <si>
    <t>Osazení betonových dílců pro kanalizační šachty DN 1000 skruž rovná výšky 500 mm</t>
  </si>
  <si>
    <t>-46896876</t>
  </si>
  <si>
    <t>59224068</t>
  </si>
  <si>
    <t>skruž betonová DN 1000x500 PS, 100x50x12cm</t>
  </si>
  <si>
    <t>1043507701</t>
  </si>
  <si>
    <t>894410213</t>
  </si>
  <si>
    <t>Osazení betonových dílců pro kanalizační šachty DN 1000 skruž rovná výšky 1000 mm</t>
  </si>
  <si>
    <t>-179508477</t>
  </si>
  <si>
    <t>59224070</t>
  </si>
  <si>
    <t>skruž betonová DN 1000x1000 PS, 100x100x12cm</t>
  </si>
  <si>
    <t>-322713290</t>
  </si>
  <si>
    <t>894410232</t>
  </si>
  <si>
    <t>Osazení betonových dílců pro kanalizační šachty DN 1000 skruž přechodová (konus)</t>
  </si>
  <si>
    <t>-811641042</t>
  </si>
  <si>
    <t>59224312</t>
  </si>
  <si>
    <t>kónus šachetní betonový kapsové plastové stupadlo 100x62,5x58cm</t>
  </si>
  <si>
    <t>-1897059373</t>
  </si>
  <si>
    <t>59224348</t>
  </si>
  <si>
    <t>těsnění elastomerové pro spojení šachetních dílů DN 1000</t>
  </si>
  <si>
    <t>727569807</t>
  </si>
  <si>
    <t>899104112</t>
  </si>
  <si>
    <t>Osazení poklopů litinových, ocelových nebo železobetonových včetně rámů pro třídu zatížení D400, E600</t>
  </si>
  <si>
    <t>-1188596687</t>
  </si>
  <si>
    <t>"vč. zálivky poklopů rychletuhnoucí maltou</t>
  </si>
  <si>
    <t>55241014</t>
  </si>
  <si>
    <t>poklop šachtový třída D400, kruhový rám 785, vstup 600mm, bez ventilace</t>
  </si>
  <si>
    <t>716145885</t>
  </si>
  <si>
    <t>R898013</t>
  </si>
  <si>
    <t>Zkouška těsnosti šachet</t>
  </si>
  <si>
    <t>-174438423</t>
  </si>
  <si>
    <t>"prefa Š 1000" 5</t>
  </si>
  <si>
    <t>"Technický popis:</t>
  </si>
  <si>
    <t>"přípravné práce pro provádění zkoušek (mtž a dmtž)</t>
  </si>
  <si>
    <t>" osazení těsnících vaků, zkouška těsnosti stlačeným vzduchem</t>
  </si>
  <si>
    <t>" kontrola zkoušeného úseku</t>
  </si>
  <si>
    <t>" vystavení zkušebního protokolu o tlakové zkoušce</t>
  </si>
  <si>
    <t>" odstranění těsnících vaků</t>
  </si>
  <si>
    <t>Hutnící zkoušky</t>
  </si>
  <si>
    <t>-1234744155</t>
  </si>
  <si>
    <t>"zkoušky budou zajištěna specializovanou odbornou firmou za dozoru projektanta</t>
  </si>
  <si>
    <t>"45Mpa" 4</t>
  </si>
  <si>
    <t>"30Mpa" 4</t>
  </si>
  <si>
    <t>-1568249715</t>
  </si>
  <si>
    <t>SO 303 - SPLAŠKOVÁ PŘÍPOJKA PRO BUDOVU HASIČSKÉ ZBROJNICE</t>
  </si>
  <si>
    <t>131251100</t>
  </si>
  <si>
    <t>Hloubení jam nezapažených v hornině třídy těžitelnosti I skupiny 3 objem do 20 m3 strojně</t>
  </si>
  <si>
    <t>-2024982316</t>
  </si>
  <si>
    <t>"ČERPACÍ STANICE SPLAŠKOVÝCH VOD</t>
  </si>
  <si>
    <t>"pro ER" 0,70*0,70*0,70</t>
  </si>
  <si>
    <t>131351202</t>
  </si>
  <si>
    <t>Hloubení jam zapažených v hornině třídy těžitelnosti II skupiny 4 objem do 50 m3 strojně</t>
  </si>
  <si>
    <t>1046132030</t>
  </si>
  <si>
    <t>3,00*3,00*3,00</t>
  </si>
  <si>
    <t>132254204</t>
  </si>
  <si>
    <t>Hloubení zapažených rýh š do 2000 mm v hornině třídy těžitelnosti I skupiny 3 objem do 500 m3</t>
  </si>
  <si>
    <t>-2131066744</t>
  </si>
  <si>
    <t>"PODÉLNÝ PROFIL VÝTLAKU</t>
  </si>
  <si>
    <t>53,00*1,00*1,70</t>
  </si>
  <si>
    <t>-431126116</t>
  </si>
  <si>
    <t>20,50*1,00*1,55</t>
  </si>
  <si>
    <t>1,00*1,00*1,90</t>
  </si>
  <si>
    <t>-1238721983</t>
  </si>
  <si>
    <t>53,00*2*1,70</t>
  </si>
  <si>
    <t>20,50*2*1,55</t>
  </si>
  <si>
    <t>1,00*2*1,90</t>
  </si>
  <si>
    <t>151811133</t>
  </si>
  <si>
    <t>Osazení pažicího boxu hl výkopu do 4 m š přes 2,5 do 5 m</t>
  </si>
  <si>
    <t>1701995205</t>
  </si>
  <si>
    <t>3,00*4*3,00</t>
  </si>
  <si>
    <t>30961322</t>
  </si>
  <si>
    <t>151811233</t>
  </si>
  <si>
    <t>Odstranění pažicího boxu hl výkopu do 4 m š přes 2,5 do 5 m</t>
  </si>
  <si>
    <t>1041592627</t>
  </si>
  <si>
    <t>-21892150</t>
  </si>
  <si>
    <t>"odvoz výkopku na meziskládku" 0,343+90,10</t>
  </si>
  <si>
    <t>"doprava výkopku pro zásyp zpět" 63,60</t>
  </si>
  <si>
    <t>1250358931</t>
  </si>
  <si>
    <t>"odvoz výkopku na meziskládku" 27,00+33,675</t>
  </si>
  <si>
    <t>-1072852937</t>
  </si>
  <si>
    <t>"odvoz výkopku na skládku</t>
  </si>
  <si>
    <t>"výkopy " 90,443</t>
  </si>
  <si>
    <t>"odečet výkopku pro zásyp v RT" -63,60</t>
  </si>
  <si>
    <t>1053486028</t>
  </si>
  <si>
    <t>26,843*10 'Přepočtené koeficientem množství</t>
  </si>
  <si>
    <t>-900036492</t>
  </si>
  <si>
    <t>"odvoz výkopku na skládku" 60,675</t>
  </si>
  <si>
    <t>123709266</t>
  </si>
  <si>
    <t>60,675*10 'Přepočtené koeficientem množství</t>
  </si>
  <si>
    <t>167151101</t>
  </si>
  <si>
    <t>Nakládání výkopku z hornin třídy těžitelnosti I skupiny 1 až 3 do 100 m3</t>
  </si>
  <si>
    <t>1896534451</t>
  </si>
  <si>
    <t>"odvoz výkopku na skládku" 26,843</t>
  </si>
  <si>
    <t>167151102</t>
  </si>
  <si>
    <t>Nakládání výkopku z hornin třídy těžitelnosti II skupiny 4 a 5 do 100 m3</t>
  </si>
  <si>
    <t>-962471374</t>
  </si>
  <si>
    <t>-1406307326</t>
  </si>
  <si>
    <t>87,518*1,8 'Přepočtené koeficientem množství</t>
  </si>
  <si>
    <t>-294126070</t>
  </si>
  <si>
    <t>26,843+60,675</t>
  </si>
  <si>
    <t>824498278</t>
  </si>
  <si>
    <t>"odečet výtlaku podkladních konstrukcí</t>
  </si>
  <si>
    <t>-1,176-1,568</t>
  </si>
  <si>
    <t>"odečet výtlaku ČS</t>
  </si>
  <si>
    <t>-3,14*0,885*0,885*2,65</t>
  </si>
  <si>
    <t>"pro ER" 0,70*0,70*(0,70-0,30)</t>
  </si>
  <si>
    <t>20,50*1,00*(1,55-0,10-0,40)</t>
  </si>
  <si>
    <t>1,00*1,00*(1,90-0,10-0,40)</t>
  </si>
  <si>
    <t>"zásyp prosátým výkopkem</t>
  </si>
  <si>
    <t>53,00*1,00*(1,70-0,10-0,40)</t>
  </si>
  <si>
    <t>-219033108</t>
  </si>
  <si>
    <t>"přírodní drcené kamenivo fr.0/63</t>
  </si>
  <si>
    <t>40,86</t>
  </si>
  <si>
    <t>40,86*2 'Přepočtené koeficientem množství</t>
  </si>
  <si>
    <t>-1058103805</t>
  </si>
  <si>
    <t>74,50*1,00*0,40</t>
  </si>
  <si>
    <t>-540980445</t>
  </si>
  <si>
    <t>29,8*2 'Přepočtené koeficientem množství</t>
  </si>
  <si>
    <t>178729772</t>
  </si>
  <si>
    <t>"ČS" 3,00*3,00</t>
  </si>
  <si>
    <t>271542211</t>
  </si>
  <si>
    <t>Podsyp pod základové konstrukce se zhutněním z netříděné štěrkodrtě</t>
  </si>
  <si>
    <t>-1270537715</t>
  </si>
  <si>
    <t>2,80*2,80*0,15</t>
  </si>
  <si>
    <t>273321511</t>
  </si>
  <si>
    <t>Základové desky ze ŽB bez zvýšených nároků na prostředí tř. C 25/30</t>
  </si>
  <si>
    <t>1810742137</t>
  </si>
  <si>
    <t>2,80*2,80*0,20</t>
  </si>
  <si>
    <t>273351121</t>
  </si>
  <si>
    <t>Zřízení bednění základových desek</t>
  </si>
  <si>
    <t>886303271</t>
  </si>
  <si>
    <t>2,80*0,20*4</t>
  </si>
  <si>
    <t>273351122</t>
  </si>
  <si>
    <t>Odstranění bednění základových desek</t>
  </si>
  <si>
    <t>1545100254</t>
  </si>
  <si>
    <t>273362021</t>
  </si>
  <si>
    <t>Výztuž základových desek svařovanými sítěmi Kari</t>
  </si>
  <si>
    <t>-1820158899</t>
  </si>
  <si>
    <t>"KARI síť 8/150-8/150 - 2x</t>
  </si>
  <si>
    <t>2,80*2,80*5,40*1,20*2/1000</t>
  </si>
  <si>
    <t>275313811</t>
  </si>
  <si>
    <t>Základové patky z betonu tř. C 25/30</t>
  </si>
  <si>
    <t>-1210471812</t>
  </si>
  <si>
    <t>0,70*0,70*0,30</t>
  </si>
  <si>
    <t>R3813001</t>
  </si>
  <si>
    <t>Čerpaí stanice 1770/3000mm dvouplášťová vč. betonáže, vystrojení, montáže, uvedení do provozu</t>
  </si>
  <si>
    <t>kpl</t>
  </si>
  <si>
    <t>696320922</t>
  </si>
  <si>
    <t>"dodávka, doprava, osazení, montáž, uvedení do provozu</t>
  </si>
  <si>
    <t>"Popis:</t>
  </si>
  <si>
    <t xml:space="preserve">"Čerpací stanice pr. 1770/3000 EO/PB-SV - dvouplášťová šachta o rozměrech : vnitřní průměr 1440 mm, vnější průměr 1770 mm, výška 2500 mm, </t>
  </si>
  <si>
    <t>šachta je osazena vstupním komínkem 900 x 900 x 500 mm (1ks),</t>
  </si>
  <si>
    <t>betonáž mezipláště 2,71m3 betonu C 35/45.</t>
  </si>
  <si>
    <t>Strop nad nádrží je staticky dimenzován na přitížení terénu konstrukcí vozovky s pojezdem vozidel.</t>
  </si>
  <si>
    <t xml:space="preserve">"Čerpadlo  - 2 ks - </t>
  </si>
  <si>
    <t xml:space="preserve"> Q = 3 l/s, H = 6m, elektromotor: 0,9 kW/2750 ot.min-1, materíál. provedení - litina. Příslušenství :spouštěcí zařízení do 4,5m ,vedení tyčemi</t>
  </si>
  <si>
    <t>"Technologické vystrojení DN50/2 :</t>
  </si>
  <si>
    <t>trubní rozvody DN50 - PLAST</t>
  </si>
  <si>
    <t>- zpětná klapka DN 50 - 2ks</t>
  </si>
  <si>
    <t>- uzavírací šoupě DN 50 - 2ks</t>
  </si>
  <si>
    <t>- vodící trubky pro instalaci čerpadel</t>
  </si>
  <si>
    <t>- pozink řetěz - 2ks</t>
  </si>
  <si>
    <t>- spojovací materiál</t>
  </si>
  <si>
    <t>"Elektrický rozvaděč - 1kpl</t>
  </si>
  <si>
    <t>"Litinový poklop D 400 90x90cm s zámkem 4--dílný - 1 ks</t>
  </si>
  <si>
    <t>"Vstupní nerezový žebřík - 1ks</t>
  </si>
  <si>
    <t>"Výsuvná madla - 1 ks</t>
  </si>
  <si>
    <t>"Montáž technologického vystrojení a uvedení do provozu</t>
  </si>
  <si>
    <t>"Doprava</t>
  </si>
  <si>
    <t>1366493365</t>
  </si>
  <si>
    <t>74,5*1,00*0,10</t>
  </si>
  <si>
    <t>871225201</t>
  </si>
  <si>
    <t>Montáž kanalizačního potrubí z PE SDR11 otevřený výkop svařovaných elektrotvarovkou D 63x5,8 mm</t>
  </si>
  <si>
    <t>130145718</t>
  </si>
  <si>
    <t>74,50</t>
  </si>
  <si>
    <t>28613733</t>
  </si>
  <si>
    <t>potrubí kanalizační  PE100 SDR11 RC s integrovaným detekčním vodičem, 63x5,8mm návin</t>
  </si>
  <si>
    <t>1265021951</t>
  </si>
  <si>
    <t>877215201</t>
  </si>
  <si>
    <t>Montáž elektrospojek na kanalizačním potrubí z PE trub d 63</t>
  </si>
  <si>
    <t>350540888</t>
  </si>
  <si>
    <t>1675065492</t>
  </si>
  <si>
    <t>877215301</t>
  </si>
  <si>
    <t>Montáž oblouků svařovaných na tupo na kanalizačním potrubí z PE trub d 63</t>
  </si>
  <si>
    <t>1782439235</t>
  </si>
  <si>
    <t>28614895-1</t>
  </si>
  <si>
    <t>oblouk 22° SDR11 PE 100 PN16 D 63mm</t>
  </si>
  <si>
    <t>-1609754494</t>
  </si>
  <si>
    <t>877215310</t>
  </si>
  <si>
    <t>Montáž kolen 45° svařovaných na tupo na kanalizačním potrubí z PE trub d 63</t>
  </si>
  <si>
    <t>-1417166857</t>
  </si>
  <si>
    <t>28614234</t>
  </si>
  <si>
    <t>koleno 15° SDR11 PE 100 PN16 D 63mm</t>
  </si>
  <si>
    <t>224121662</t>
  </si>
  <si>
    <t>-1458894133</t>
  </si>
  <si>
    <t>759388021</t>
  </si>
  <si>
    <t>327873760</t>
  </si>
  <si>
    <t>"folie neperforovaná hnědá" 74,50</t>
  </si>
  <si>
    <t>R91003</t>
  </si>
  <si>
    <t>Přenosný jeřábek (zdvihací zařízení) nosnost 500kg</t>
  </si>
  <si>
    <t>-1066705565</t>
  </si>
  <si>
    <t>"doddávka jeřábku vč. patky , kotevní materiál, D+M</t>
  </si>
  <si>
    <t>1570532859</t>
  </si>
  <si>
    <t>"45Mpa" 1</t>
  </si>
  <si>
    <t>"30Mpa" 1</t>
  </si>
  <si>
    <t>R99042</t>
  </si>
  <si>
    <t>Utěsnění prostupu potrubí DN50 těsnící manžetou, D+M</t>
  </si>
  <si>
    <t>-510785436</t>
  </si>
  <si>
    <t>-1071785950</t>
  </si>
  <si>
    <t>SO 304 - DEŠŤOVÁ KANALIZACE</t>
  </si>
  <si>
    <t>PSV - Práce a dodávky PSV</t>
  </si>
  <si>
    <t xml:space="preserve">    715 - Izolace proti chemickým vlivům</t>
  </si>
  <si>
    <t>131251201</t>
  </si>
  <si>
    <t>Hloubení jam zapažených v hornině třídy těžitelnosti I skupiny 3 objem do 20 m3 strojně</t>
  </si>
  <si>
    <t>-1486445128</t>
  </si>
  <si>
    <t>"PODÉLNÝ PROFIL STOKY D1</t>
  </si>
  <si>
    <t>"PODÉLNÝ PROFIL STOKY DC</t>
  </si>
  <si>
    <t>"pro Š"</t>
  </si>
  <si>
    <t>2,00*2,00*2,20</t>
  </si>
  <si>
    <t>2,00*2,00*2,60*2</t>
  </si>
  <si>
    <t>2,00*2,00*2,90</t>
  </si>
  <si>
    <t>"jáma pro napojení spadiště na stáv. Š638</t>
  </si>
  <si>
    <t>2,00*2,00*4,30</t>
  </si>
  <si>
    <t>-1685424692</t>
  </si>
  <si>
    <t>"PODÉLNÝ PROFIL STOKY D</t>
  </si>
  <si>
    <t>"PODÉLNÝ PROFIL STOKY D1.1</t>
  </si>
  <si>
    <t>2,00*2,00*2,10*6</t>
  </si>
  <si>
    <t>2,00*2,20*3,20</t>
  </si>
  <si>
    <t>2,00*2,00*1,30</t>
  </si>
  <si>
    <t>1240447957</t>
  </si>
  <si>
    <t>"PODÉLNÝ PROFIL STOKY D.1</t>
  </si>
  <si>
    <t>"PODÉLNÝ PROFIL STOKY D.1.1</t>
  </si>
  <si>
    <t>47,40*1,20*1,70</t>
  </si>
  <si>
    <t>67,20*1,20*2,70</t>
  </si>
  <si>
    <t>13,00*1,20*2,30</t>
  </si>
  <si>
    <t>-1590771651</t>
  </si>
  <si>
    <t>"SITUACE DEŠŤOVÉ KANALIZACE</t>
  </si>
  <si>
    <t>118,60*1,20*2,10</t>
  </si>
  <si>
    <t>9,40*1,20*2,50</t>
  </si>
  <si>
    <t>108,60*1,20*2,10</t>
  </si>
  <si>
    <t>46,20*1,20*2,20</t>
  </si>
  <si>
    <t>139001101</t>
  </si>
  <si>
    <t>Příplatek za ztížení vykopávky v blízkosti podzemního vedení</t>
  </si>
  <si>
    <t>1148285842</t>
  </si>
  <si>
    <t>"výkopy celkem</t>
  </si>
  <si>
    <t>58,40+68,40+350,304+722,712</t>
  </si>
  <si>
    <t>"předpoklad   5% z celkového množství m3 výkopu"  60,00</t>
  </si>
  <si>
    <t>-1379301838</t>
  </si>
  <si>
    <t>47,40*2*1,70</t>
  </si>
  <si>
    <t>67,20*2*2,70</t>
  </si>
  <si>
    <t>13,00*2*2,30</t>
  </si>
  <si>
    <t>118,60*2*2,10</t>
  </si>
  <si>
    <t>9,40*2*2,50</t>
  </si>
  <si>
    <t>108,60*2*2,10</t>
  </si>
  <si>
    <t>46,20*2*2,20</t>
  </si>
  <si>
    <t>-1494396476</t>
  </si>
  <si>
    <t>2,00*4*2,20</t>
  </si>
  <si>
    <t>2,00*4*2,60*2</t>
  </si>
  <si>
    <t>2,00*4*2,90</t>
  </si>
  <si>
    <t>2,00*4*2,10*6</t>
  </si>
  <si>
    <t>(2,00+2,20)*2*3,20</t>
  </si>
  <si>
    <t>2,00*4*1,30</t>
  </si>
  <si>
    <t>151811142</t>
  </si>
  <si>
    <t>Osazení pažicího boxu hl výkopu do 6 m š přes 1,2 do 2,5 m</t>
  </si>
  <si>
    <t>797993869</t>
  </si>
  <si>
    <t xml:space="preserve">"Spádiště stáv. Š638" </t>
  </si>
  <si>
    <t>2,00*4,30*2</t>
  </si>
  <si>
    <t>-54442672</t>
  </si>
  <si>
    <t>1425232112</t>
  </si>
  <si>
    <t>151811242</t>
  </si>
  <si>
    <t>Odstranění pažicího boxu hl výkopu do 6 m š přes 1,2 do 2,5 m</t>
  </si>
  <si>
    <t>-1755592874</t>
  </si>
  <si>
    <t>-2002413791</t>
  </si>
  <si>
    <t>"odvoz výkopku na meziskládku" 58,40+350,304</t>
  </si>
  <si>
    <t>"doprava výkopku pro zpětný zásyp na staveniště" 273,776</t>
  </si>
  <si>
    <t>501368172</t>
  </si>
  <si>
    <t>"odvoz výkopku na meziskládku" 69,68+722,712</t>
  </si>
  <si>
    <t>806479704</t>
  </si>
  <si>
    <t>"výkopy celkem" 58,40+350,304</t>
  </si>
  <si>
    <t>"odečet výkopku pro zásyp" -273,776</t>
  </si>
  <si>
    <t>874101234</t>
  </si>
  <si>
    <t>134,928*10 'Přepočtené koeficientem množství</t>
  </si>
  <si>
    <t>-1079137438</t>
  </si>
  <si>
    <t>"odvoz výkopku na skládku" 792,392</t>
  </si>
  <si>
    <t>1519289536</t>
  </si>
  <si>
    <t>792,392*10 'Přepočtené koeficientem množství</t>
  </si>
  <si>
    <t>590905159</t>
  </si>
  <si>
    <t>2017190231</t>
  </si>
  <si>
    <t>-588327157</t>
  </si>
  <si>
    <t>927,32*1,8 'Přepočtené koeficientem množství</t>
  </si>
  <si>
    <t>-1638853499</t>
  </si>
  <si>
    <t>"zemina sk.3" 134,928</t>
  </si>
  <si>
    <t>"zemina sk.4" 792,392</t>
  </si>
  <si>
    <t>157963890</t>
  </si>
  <si>
    <t>"zásyp výkopkem v RT</t>
  </si>
  <si>
    <t>"jámy</t>
  </si>
  <si>
    <t>-3,14*0,62*0,62*(2,20+2,60*2+2,90)</t>
  </si>
  <si>
    <t>47,40*1,20*(1,70-0,10-0,70)</t>
  </si>
  <si>
    <t>67,20*1,20*(2,70-0,10-0,70)</t>
  </si>
  <si>
    <t>13,00*1,20*(2,30-0,10-0,70)</t>
  </si>
  <si>
    <t>-3,14*0,62*0,62*(2,10*6+3,20+1,30)</t>
  </si>
  <si>
    <t>118,60*1,20*(2,10-0,10-0,70)</t>
  </si>
  <si>
    <t>9,40*1,20*(2,50-0,10-0,70)</t>
  </si>
  <si>
    <t>108,60*1,20*(2,10-0,10-0,70)</t>
  </si>
  <si>
    <t>46,20*1,20*(2,20-0,10-0,70)</t>
  </si>
  <si>
    <t>-843122706</t>
  </si>
  <si>
    <t>500,264</t>
  </si>
  <si>
    <t>500,264*2 'Přepočtené koeficientem množství</t>
  </si>
  <si>
    <t>-559999337</t>
  </si>
  <si>
    <t xml:space="preserve">"obsyp potrubí DN300 </t>
  </si>
  <si>
    <t>410,40*1,20*0,70</t>
  </si>
  <si>
    <t>-3,14*0,15*0,15*410,40</t>
  </si>
  <si>
    <t>-1878673865</t>
  </si>
  <si>
    <t>315,741*2 'Přepočtené koeficientem množství</t>
  </si>
  <si>
    <t>803200622</t>
  </si>
  <si>
    <t>411,40+2,00</t>
  </si>
  <si>
    <t>-945551763</t>
  </si>
  <si>
    <t>"VZOROVÁ SPADIŠŤOVÁ ŠACHTA DN1000</t>
  </si>
  <si>
    <t>2,00*2,00*0,15*11</t>
  </si>
  <si>
    <t>2,20*1,70*0,15</t>
  </si>
  <si>
    <t>410,40*1,20*0,10</t>
  </si>
  <si>
    <t>-1323632470</t>
  </si>
  <si>
    <t>410590174</t>
  </si>
  <si>
    <t>-1616292220</t>
  </si>
  <si>
    <t>-1398707131</t>
  </si>
  <si>
    <t>110751737</t>
  </si>
  <si>
    <t>2113045120</t>
  </si>
  <si>
    <t>452311141</t>
  </si>
  <si>
    <t>Podkladní desky z betonu prostého bez zvýšených nároků na prostředí tř. C 16/20 otevřený výkop</t>
  </si>
  <si>
    <t>-654278676</t>
  </si>
  <si>
    <t>2,02*1,50*0,15</t>
  </si>
  <si>
    <t>452351101</t>
  </si>
  <si>
    <t>Bednění podkladních desek nebo bloků nebo sedlového lože otevřený výkop</t>
  </si>
  <si>
    <t>1482241595</t>
  </si>
  <si>
    <t>(2,02+1,50)*2*0,15</t>
  </si>
  <si>
    <t>871355221</t>
  </si>
  <si>
    <t>Kanalizační potrubí z tvrdého PVC jednovrstvé tuhost třídy SN8 DN 200</t>
  </si>
  <si>
    <t>-699411930</t>
  </si>
  <si>
    <t>"potrubí pro spádiště stáv. Š638" 2,00</t>
  </si>
  <si>
    <t>"potrubí pro spádiště ŠD7" 1,00</t>
  </si>
  <si>
    <t>871375221</t>
  </si>
  <si>
    <t>Kanalizační potrubí z tvrdého PVC jednovrstvé tuhost třídy SN8 DN 315</t>
  </si>
  <si>
    <t>-1710739357</t>
  </si>
  <si>
    <t>"stoka D" 166,00</t>
  </si>
  <si>
    <t>"stoka D1" 185,20</t>
  </si>
  <si>
    <t>"stoka D1.1" 46,20</t>
  </si>
  <si>
    <t>"stoka DC" 13,00</t>
  </si>
  <si>
    <t>877350310</t>
  </si>
  <si>
    <t>Montáž kolen na kanalizačním potrubí z PP nebo tvrdého PVC trub hladkých plnostěnných DN 200</t>
  </si>
  <si>
    <t>-68574388</t>
  </si>
  <si>
    <t>"Spádiště stáv. Š638" 1</t>
  </si>
  <si>
    <t>"Spádiště ŠD7" 1,00</t>
  </si>
  <si>
    <t>28611368</t>
  </si>
  <si>
    <t>koleno kanalizační PVC KG 200x87°</t>
  </si>
  <si>
    <t>-503620225</t>
  </si>
  <si>
    <t>877350440</t>
  </si>
  <si>
    <t>Montáž šachtových vložek na kanalizačním potrubí z PP trub korugovaných DN 200</t>
  </si>
  <si>
    <t>-1072296289</t>
  </si>
  <si>
    <t>28612251</t>
  </si>
  <si>
    <t>vložka šachtová kanalizační DN 200</t>
  </si>
  <si>
    <t>915790116</t>
  </si>
  <si>
    <t>877370320</t>
  </si>
  <si>
    <t>Montáž odboček na kanalizačním potrubí z PP nebo tvrdého PVC trub hladkých plnostěnných DN 300</t>
  </si>
  <si>
    <t>-1220096481</t>
  </si>
  <si>
    <t>28611442</t>
  </si>
  <si>
    <t>odbočka kanalizační plastová s hrdlem KG 315/200/87°</t>
  </si>
  <si>
    <t>-1028529730</t>
  </si>
  <si>
    <t>28611441</t>
  </si>
  <si>
    <t>odbočka kanalizační plastová s hrdlem KG 315/160/87°</t>
  </si>
  <si>
    <t>1646630095</t>
  </si>
  <si>
    <t>"příprava pro napojení UV" 3</t>
  </si>
  <si>
    <t>877370440</t>
  </si>
  <si>
    <t>Montáž šachtových vložek na kanalizačním potrubí z PP trub korugovaných DN 300</t>
  </si>
  <si>
    <t>1653483554</t>
  </si>
  <si>
    <t>28612253</t>
  </si>
  <si>
    <t>vložka šachtová kanalizační DN 315</t>
  </si>
  <si>
    <t>469929589</t>
  </si>
  <si>
    <t>-1290087569</t>
  </si>
  <si>
    <t>-542821217</t>
  </si>
  <si>
    <t>793004725</t>
  </si>
  <si>
    <t>894410102</t>
  </si>
  <si>
    <t>Osazení betonových dílců pro kanalizační šachty DN 1000 šachtové dno výšky 800 mm</t>
  </si>
  <si>
    <t>1718694866</t>
  </si>
  <si>
    <t>59224338</t>
  </si>
  <si>
    <t>dno betonové šachty kanalizační přímé 100x80x50cm</t>
  </si>
  <si>
    <t>-2072345142</t>
  </si>
  <si>
    <t>894410211</t>
  </si>
  <si>
    <t>Osazení betonových dílců pro kanalizační šachty DN 1000 skruž rovná výšky 250 mm</t>
  </si>
  <si>
    <t>1828887309</t>
  </si>
  <si>
    <t>59224066</t>
  </si>
  <si>
    <t>skruž betonová DN 1000x250 PS, 100x25x12cm</t>
  </si>
  <si>
    <t>1537360363</t>
  </si>
  <si>
    <t>-1724503079</t>
  </si>
  <si>
    <t>162264730</t>
  </si>
  <si>
    <t>-415236773</t>
  </si>
  <si>
    <t>-973353816</t>
  </si>
  <si>
    <t>1060382448</t>
  </si>
  <si>
    <t>-44666631</t>
  </si>
  <si>
    <t>-1687152443</t>
  </si>
  <si>
    <t>894410302</t>
  </si>
  <si>
    <t>Osazení betonových dílců pro kanalizační šachty DN 1000 deska zákrytová</t>
  </si>
  <si>
    <t>1172899196</t>
  </si>
  <si>
    <t>59224315</t>
  </si>
  <si>
    <t>deska betonová zákrytová pro kruhové šachty 100/62,5x16,5cm</t>
  </si>
  <si>
    <t>771754453</t>
  </si>
  <si>
    <t>899103112</t>
  </si>
  <si>
    <t>Osazení poklopů litinových, ocelových nebo železobetonových včetně rámů pro třídu zatížení B125, C250</t>
  </si>
  <si>
    <t>1591830470</t>
  </si>
  <si>
    <t>55241011</t>
  </si>
  <si>
    <t>poklop třída B125, kruhový rám, vstup 600mm bez ventilace</t>
  </si>
  <si>
    <t>1862820925</t>
  </si>
  <si>
    <t>55241010</t>
  </si>
  <si>
    <t>poklop třída B125, kruhový rám, vstup 600mm s ventilací</t>
  </si>
  <si>
    <t>1705511665</t>
  </si>
  <si>
    <t>-192456164</t>
  </si>
  <si>
    <t>55241015</t>
  </si>
  <si>
    <t>poklop šachtový třída D400, kruhový rám 785, vstup 600mm, s ventilací</t>
  </si>
  <si>
    <t>1165340588</t>
  </si>
  <si>
    <t>-1337720148</t>
  </si>
  <si>
    <t>899623151</t>
  </si>
  <si>
    <t>Obetonování potrubí nebo zdiva stok betonem prostým tř. C 16/20 v otevřeném výkopu</t>
  </si>
  <si>
    <t>-252691562</t>
  </si>
  <si>
    <t>"spádiště ŠD7"</t>
  </si>
  <si>
    <t>0,70*0,60*2,20</t>
  </si>
  <si>
    <t>0,70*0,60*3,20</t>
  </si>
  <si>
    <t>899643111</t>
  </si>
  <si>
    <t>Bednění pro obetonování potrubí otevřený výkop</t>
  </si>
  <si>
    <t>-1348257623</t>
  </si>
  <si>
    <t>(0,70*2+0,60)*2,20</t>
  </si>
  <si>
    <t>(0,70*2+0,60)*3,20</t>
  </si>
  <si>
    <t>928703977</t>
  </si>
  <si>
    <t>"prefa Š 1000" 11</t>
  </si>
  <si>
    <t>977151127</t>
  </si>
  <si>
    <t>Jádrové vrty diamantovými korunkami do stavebních materiálů D přes 225 do 250 mm</t>
  </si>
  <si>
    <t>1227573632</t>
  </si>
  <si>
    <t>"Spádiště stáv. Š638" 0,30</t>
  </si>
  <si>
    <t>977151129</t>
  </si>
  <si>
    <t>Jádrové vrty diamantovými korunkami do stavebních materiálů D přes 300 do 350 mm</t>
  </si>
  <si>
    <t>-1051619239</t>
  </si>
  <si>
    <t>"spádiště ŠD7" 0,12</t>
  </si>
  <si>
    <t>"Spádiště stáv. Š638" 0,12</t>
  </si>
  <si>
    <t>R97811021</t>
  </si>
  <si>
    <t>Stavební úpravy stávající šachty Š638</t>
  </si>
  <si>
    <t>1757284541</t>
  </si>
  <si>
    <t>"úpravy dna kynety stávající šachty Š638 pro nové spadiště</t>
  </si>
  <si>
    <t>-1521013813</t>
  </si>
  <si>
    <t>"45Mpa" 5</t>
  </si>
  <si>
    <t>"30Mpa" 5</t>
  </si>
  <si>
    <t>1114293060</t>
  </si>
  <si>
    <t>PSV</t>
  </si>
  <si>
    <t>Práce a dodávky PSV</t>
  </si>
  <si>
    <t>715</t>
  </si>
  <si>
    <t>Izolace proti chemickým vlivům</t>
  </si>
  <si>
    <t>715174012</t>
  </si>
  <si>
    <t>Provedení izolace proti chemickým vlivům nádrží, kanálů, šachet obklady čedičovými tl 25 až 40 mm do tmelů</t>
  </si>
  <si>
    <t>-1124605932</t>
  </si>
  <si>
    <t>"spádiště ŠD7" 1,20</t>
  </si>
  <si>
    <t>"Spádiště stáv. Š638" 1,80</t>
  </si>
  <si>
    <t>63232810</t>
  </si>
  <si>
    <t>dlaždice z taveného čediče průmyslové jemný rastr 200x200x22mm</t>
  </si>
  <si>
    <t>-492577459</t>
  </si>
  <si>
    <t>3*1,08 'Přepočtené koeficientem množství</t>
  </si>
  <si>
    <t>SO 305 - RETENČNÍ NÁDRŽ</t>
  </si>
  <si>
    <t xml:space="preserve">    767 - Konstrukce zámečnické</t>
  </si>
  <si>
    <t>131251105</t>
  </si>
  <si>
    <t>Hloubení jam nezapažených v hornině třídy těžitelnosti I skupiny 3 objemu do 1000 m3 strojně</t>
  </si>
  <si>
    <t>-1626933779</t>
  </si>
  <si>
    <t>"PŮDORYS RETENČNÍ NÁDRŽE</t>
  </si>
  <si>
    <t>"VZOROVÝ PŘÍČNÝ ŘEZ</t>
  </si>
  <si>
    <t>3,14*(((23,355+17,85)/2)/2)*(((23,355+17,85)/2)/2)*1,70</t>
  </si>
  <si>
    <t>155132111</t>
  </si>
  <si>
    <t>Zřízení protierozního zpevnění svahů geobuňkami sklonu do 1:2 včetně kotvení</t>
  </si>
  <si>
    <t>-2141649551</t>
  </si>
  <si>
    <t>"měřeno planometricky" 202,50</t>
  </si>
  <si>
    <t>69321048</t>
  </si>
  <si>
    <t>geobuňky z perforovaných pásů HDPE počet buněk 31-40/m2 v 100mm</t>
  </si>
  <si>
    <t>1428763481</t>
  </si>
  <si>
    <t>202,5*1,1 'Přepočtené koeficientem množství</t>
  </si>
  <si>
    <t>155132112</t>
  </si>
  <si>
    <t>Zřízení protierozního zpevnění svahů geobuňkami sklonu přes 1:2 do 1:1 včetně kotvení</t>
  </si>
  <si>
    <t>2023055426</t>
  </si>
  <si>
    <t>"obvod nádrže  x pr.š. 1,65m</t>
  </si>
  <si>
    <t>55,00*1,65</t>
  </si>
  <si>
    <t>780857162</t>
  </si>
  <si>
    <t>90,75*1,1 'Přepočtené koeficientem množství</t>
  </si>
  <si>
    <t>155132711</t>
  </si>
  <si>
    <t>Provedení zásypu geobuněk tl do 100 mm pro protierozní zpevnění svahů</t>
  </si>
  <si>
    <t>578904960</t>
  </si>
  <si>
    <t>90,75</t>
  </si>
  <si>
    <t>1368076184</t>
  </si>
  <si>
    <t>90,75*0,10*1,80</t>
  </si>
  <si>
    <t>1152141057</t>
  </si>
  <si>
    <t xml:space="preserve">"zásyp geobuněk dna RN štěrkem </t>
  </si>
  <si>
    <t>202,50</t>
  </si>
  <si>
    <t>58333680</t>
  </si>
  <si>
    <t>kamenivo těžené hrubé frakce 22/63</t>
  </si>
  <si>
    <t>1111208616</t>
  </si>
  <si>
    <t>202,50*0,10*2</t>
  </si>
  <si>
    <t>-1332981649</t>
  </si>
  <si>
    <t>"výkop" 566,446</t>
  </si>
  <si>
    <t>"odečet zeminy využité pro násyp hrázky" -19,80</t>
  </si>
  <si>
    <t>1326654670</t>
  </si>
  <si>
    <t>546,646*10 'Přepočtené koeficientem množství</t>
  </si>
  <si>
    <t>171151101</t>
  </si>
  <si>
    <t>Hutnění boků násypů pro jakýkoliv sklon a míru zhutnění svahu</t>
  </si>
  <si>
    <t>625093376</t>
  </si>
  <si>
    <t>171151112</t>
  </si>
  <si>
    <t>Uložení sypaniny z hornin nesoudržných kamenitých do násypů zhutněných strojně</t>
  </si>
  <si>
    <t>1284703991</t>
  </si>
  <si>
    <t>"m2 měřeno planometricky" 49,50</t>
  </si>
  <si>
    <t>49,50*0,20</t>
  </si>
  <si>
    <t>1441546202</t>
  </si>
  <si>
    <t>9,9*2 'Přepočtené koeficientem množství</t>
  </si>
  <si>
    <t>171152501</t>
  </si>
  <si>
    <t>Zhutnění podloží z hornin soudržných nebo nesoudržných pod násypy</t>
  </si>
  <si>
    <t>1916787195</t>
  </si>
  <si>
    <t>34,00+49,50</t>
  </si>
  <si>
    <t>171153101</t>
  </si>
  <si>
    <t>Zemní hrázky melioračních kanálů z horniny třídy těžitelnosti I a II skupiny 1 až 4</t>
  </si>
  <si>
    <t>-1461332547</t>
  </si>
  <si>
    <t>"násyp po obvodu RN z vytěžené zeminy" 49,50*0,40</t>
  </si>
  <si>
    <t>-103909088</t>
  </si>
  <si>
    <t>546,646*1,8 'Přepočtené koeficientem množství</t>
  </si>
  <si>
    <t>-743485071</t>
  </si>
  <si>
    <t>172152101</t>
  </si>
  <si>
    <t>Zřízení těsnicí výplně se zhutněním bez dodání sypaniny</t>
  </si>
  <si>
    <t>1129500555</t>
  </si>
  <si>
    <t>3,14*(((23,355+17,85)/2)/2)*(((23,355+17,85)/2)/2)*0,60</t>
  </si>
  <si>
    <t>58125110</t>
  </si>
  <si>
    <t>jíl surový kusový</t>
  </si>
  <si>
    <t>-1799803569</t>
  </si>
  <si>
    <t>199,922*1,6 'Přepočtené koeficientem množství</t>
  </si>
  <si>
    <t>1215455769</t>
  </si>
  <si>
    <t>(5,60-1,50)*1,00*0,70</t>
  </si>
  <si>
    <t>-3,14*0,15*0,15*4,10</t>
  </si>
  <si>
    <t>"obsyp potrubí DN125</t>
  </si>
  <si>
    <t>6,40*1,00*0,50</t>
  </si>
  <si>
    <t>-1373200484</t>
  </si>
  <si>
    <t>5,78*2 'Přepočtené koeficientem množství</t>
  </si>
  <si>
    <t>181411133</t>
  </si>
  <si>
    <t>Založení parkového trávníku výsevem pl do 1000 m2 ve svahu přes 1:2 do 1:1</t>
  </si>
  <si>
    <t>338277760</t>
  </si>
  <si>
    <t>"osetí protierozní travní směsí" 90,75</t>
  </si>
  <si>
    <t>00572474</t>
  </si>
  <si>
    <t>osivo směs travní krajinná-svahová (protierozní směs)</t>
  </si>
  <si>
    <t>-619022523</t>
  </si>
  <si>
    <t>90,75*0,025 'Přepočtené koeficientem množství</t>
  </si>
  <si>
    <t>181951114</t>
  </si>
  <si>
    <t>Úprava pláně v hornině třídy těžitelnosti II skupiny 4 a 5 se zhutněním strojně</t>
  </si>
  <si>
    <t>-412819400</t>
  </si>
  <si>
    <t>"Tvarování retenční nádrže před pokládkou geobuněk</t>
  </si>
  <si>
    <t>202,50+90,75</t>
  </si>
  <si>
    <t>182151111</t>
  </si>
  <si>
    <t>Svahování v zářezech v hornině třídy těžitelnosti I skupiny 1 až 3 strojně</t>
  </si>
  <si>
    <t>1642741265</t>
  </si>
  <si>
    <t>"Tvarování retenční nádrže při výkopech</t>
  </si>
  <si>
    <t>3,14*(((23,355+17,85)/2)/2)*(((23,355+17,85)/2)/2)</t>
  </si>
  <si>
    <t>182251101</t>
  </si>
  <si>
    <t>Svahování násypů strojně</t>
  </si>
  <si>
    <t>-1000466097</t>
  </si>
  <si>
    <t>"měřeno planometricky" 52,30</t>
  </si>
  <si>
    <t>R13910008</t>
  </si>
  <si>
    <t>Ručně kopané sondy</t>
  </si>
  <si>
    <t>-116476226</t>
  </si>
  <si>
    <t>"kopaná sonda pro ověžení hloubky a dimenze stávající kanalizaci DN400, provedení před osazením prefa šachty ŠD635.1 na stoku</t>
  </si>
  <si>
    <t>"výkop, zásyp</t>
  </si>
  <si>
    <t>321321115</t>
  </si>
  <si>
    <t>Konstrukce vodních staveb ze ŽB mrazuvzdorného tř. C 25/30</t>
  </si>
  <si>
    <t>1572030762</t>
  </si>
  <si>
    <t>"PODÉLNÝ ŘEZ, VTOK, ODTOK, REGILAČNÍ ŠACHTA</t>
  </si>
  <si>
    <t>"základová deska</t>
  </si>
  <si>
    <t>1,60*1,60*0,20</t>
  </si>
  <si>
    <t>"boční zdi</t>
  </si>
  <si>
    <t>1,84*0,20*2</t>
  </si>
  <si>
    <t>"zadní stěna</t>
  </si>
  <si>
    <t>1,45*1,45*0,20</t>
  </si>
  <si>
    <t>"čelní stěna</t>
  </si>
  <si>
    <t>1,45*0,80*0,20</t>
  </si>
  <si>
    <t>"obetonování potrubí odtoku</t>
  </si>
  <si>
    <t>1,50*1,10*0,70</t>
  </si>
  <si>
    <t>-3,14*0,15*0,15*1,50</t>
  </si>
  <si>
    <t>321351010</t>
  </si>
  <si>
    <t>Bednění konstrukcí vodních staveb rovinné - zřízení</t>
  </si>
  <si>
    <t>-1366417224</t>
  </si>
  <si>
    <t>1,60*0,20*4</t>
  </si>
  <si>
    <t>1,62*2</t>
  </si>
  <si>
    <t>1,60*1,60*2</t>
  </si>
  <si>
    <t>1,45*1,45</t>
  </si>
  <si>
    <t>1,60*1,60</t>
  </si>
  <si>
    <t>1,45*0,80</t>
  </si>
  <si>
    <t>1,60*0,80</t>
  </si>
  <si>
    <t>1,50*0,70*2</t>
  </si>
  <si>
    <t>1,10*1,10</t>
  </si>
  <si>
    <t>321352010</t>
  </si>
  <si>
    <t>Bednění konstrukcí vodních staveb rovinné - odstranění</t>
  </si>
  <si>
    <t>-1329882517</t>
  </si>
  <si>
    <t>321366111</t>
  </si>
  <si>
    <t>Výztuž železobetonových konstrukcí vodních staveb z oceli 10 505 D do 12 mm</t>
  </si>
  <si>
    <t>-510863962</t>
  </si>
  <si>
    <t>"předpoklad 80kg/m3</t>
  </si>
  <si>
    <t>1,901*80,00/1000</t>
  </si>
  <si>
    <t>745370148</t>
  </si>
  <si>
    <t>5,60+6,40</t>
  </si>
  <si>
    <t>451317111</t>
  </si>
  <si>
    <t>Podklad pod dlažbu z betonu prostého pro prostředí s mrazovými cykly C 25/30 tl do 100 mm</t>
  </si>
  <si>
    <t>-649750077</t>
  </si>
  <si>
    <t>"dlažba z lomového kamene tl. 150mm do beton. lože</t>
  </si>
  <si>
    <t>1,00*(1,43+1,50*2)</t>
  </si>
  <si>
    <t>1,00*1,50</t>
  </si>
  <si>
    <t>1801238953</t>
  </si>
  <si>
    <t>"lože pod Š tl. 100mm</t>
  </si>
  <si>
    <t>10,00*1,00*0,10</t>
  </si>
  <si>
    <t>"lože pod výustní objekt</t>
  </si>
  <si>
    <t>2,00*2,00*0,10</t>
  </si>
  <si>
    <t>-485924653</t>
  </si>
  <si>
    <t>-1026967469</t>
  </si>
  <si>
    <t>-1229730065</t>
  </si>
  <si>
    <t>813167409</t>
  </si>
  <si>
    <t>"pod Š" 2,00*2,00*0,10*2</t>
  </si>
  <si>
    <t>"pod KJ" 2,00*2,00*0,10</t>
  </si>
  <si>
    <t>452312162</t>
  </si>
  <si>
    <t>Sedlové lože z betonu prostého se zvýšenými nároky na prostředí tř. C 25/30 otevřený výkop</t>
  </si>
  <si>
    <t>-757511462</t>
  </si>
  <si>
    <t>"PODÉLNÝ ŘEZ, VTOK, ODTOK, REGULAČNÍ ŠACHTA</t>
  </si>
  <si>
    <t>1,50*1,00*0,40</t>
  </si>
  <si>
    <t>452318510</t>
  </si>
  <si>
    <t>Zajišťovací práh z betonu prostého se zvýšenými nároky na prostředí</t>
  </si>
  <si>
    <t>844570120</t>
  </si>
  <si>
    <t>"PODÉLNÝ ŘEZ, VTOK, ODTOK,  REGULAČNÍ ŠACHTA</t>
  </si>
  <si>
    <t>"beton C 20/25</t>
  </si>
  <si>
    <t>1,00*0,30*0,60</t>
  </si>
  <si>
    <t>1429729319</t>
  </si>
  <si>
    <t>"pod Š" 2,00*4*0,10*2</t>
  </si>
  <si>
    <t>"pod KJ" 2,00*4*0,10</t>
  </si>
  <si>
    <t>"beton. lože pod potrubí" 1,50*0,40*2+1,00*0,40*2</t>
  </si>
  <si>
    <t>457971111</t>
  </si>
  <si>
    <t>Zřízení vrstvy z geotextilie o sklonu do 10° š do 3 m</t>
  </si>
  <si>
    <t>2138896430</t>
  </si>
  <si>
    <t>-1044640963</t>
  </si>
  <si>
    <t>202,5*1,2 'Přepočtené koeficientem množství</t>
  </si>
  <si>
    <t>-465261693</t>
  </si>
  <si>
    <t>"koruna hráze" 49,50</t>
  </si>
  <si>
    <t>69311090</t>
  </si>
  <si>
    <t>geotextilie netkaná separační, ochranná, filtrační, drenážní PES 800g/m2</t>
  </si>
  <si>
    <t>-454019059</t>
  </si>
  <si>
    <t>49,5*1,2 'Přepočtené koeficientem množství</t>
  </si>
  <si>
    <t>457971121</t>
  </si>
  <si>
    <t>Zřízení vrstvy z geotextilie o sklonu přes 10° do 35° š do 3 m</t>
  </si>
  <si>
    <t>-1540613061</t>
  </si>
  <si>
    <t>69311168</t>
  </si>
  <si>
    <t>geotextilie PP s ÚV stabilizací 150g/m2</t>
  </si>
  <si>
    <t>304732110</t>
  </si>
  <si>
    <t>90,75*1,2 'Přepočtené koeficientem množství</t>
  </si>
  <si>
    <t>465513127</t>
  </si>
  <si>
    <t>Dlažba z lomového kamene na cementovou maltu s vyspárováním tl 200 mm</t>
  </si>
  <si>
    <t>1656041601</t>
  </si>
  <si>
    <t>810391811</t>
  </si>
  <si>
    <t>Bourání stávajícího potrubí z betonu DN přes 200 do 400</t>
  </si>
  <si>
    <t>-501536820</t>
  </si>
  <si>
    <t>812392121</t>
  </si>
  <si>
    <t>Montáž potrubí z trub TBH s integrovaným pryžovým těsněním otevřený výkop sklon do 20 % DN 400</t>
  </si>
  <si>
    <t>1529019469</t>
  </si>
  <si>
    <t>"dopojení na stáv. kanalizaci</t>
  </si>
  <si>
    <t>1,10*2</t>
  </si>
  <si>
    <t>59223017</t>
  </si>
  <si>
    <t>trouba betonová hrdlová propojovací DN 400</t>
  </si>
  <si>
    <t>-1696993878</t>
  </si>
  <si>
    <t>2,2*1,01 'Přepočtené koeficientem množství</t>
  </si>
  <si>
    <t>812392193</t>
  </si>
  <si>
    <t>Příplatek k montáži betonového potrubí za napojení dvou dříků trub pomocí pružné spojky DN 400</t>
  </si>
  <si>
    <t>-1601923415</t>
  </si>
  <si>
    <t>871275211</t>
  </si>
  <si>
    <t>Kanalizační potrubí z tvrdého PVC jednovrstvé tuhost třídy SN4 DN 125</t>
  </si>
  <si>
    <t>-1791911404</t>
  </si>
  <si>
    <t>"SITUACE RN</t>
  </si>
  <si>
    <t>6,40</t>
  </si>
  <si>
    <t>848960273</t>
  </si>
  <si>
    <t>6,00</t>
  </si>
  <si>
    <t>877370310</t>
  </si>
  <si>
    <t>Montáž kolen na kanalizačním potrubí z PP nebo tvrdého PVC trub hladkých plnostěnných DN 300</t>
  </si>
  <si>
    <t>-1231394964</t>
  </si>
  <si>
    <t>"VÝTOKOVÝ OBJEKT</t>
  </si>
  <si>
    <t>28611376</t>
  </si>
  <si>
    <t>koleno kanalizační PVC KG 300x87°</t>
  </si>
  <si>
    <t>-1444234045</t>
  </si>
  <si>
    <t>763736597</t>
  </si>
  <si>
    <t>682082726</t>
  </si>
  <si>
    <t>1891261956</t>
  </si>
  <si>
    <t>-332826721</t>
  </si>
  <si>
    <t>1585011974</t>
  </si>
  <si>
    <t>-1374422211</t>
  </si>
  <si>
    <t>-972597198</t>
  </si>
  <si>
    <t>1385686777</t>
  </si>
  <si>
    <t>-1587355224</t>
  </si>
  <si>
    <t>-117287719</t>
  </si>
  <si>
    <t>1945552592</t>
  </si>
  <si>
    <t>-1936446095</t>
  </si>
  <si>
    <t>R89411201</t>
  </si>
  <si>
    <t>Vírový ventil nerez DN50, D+M</t>
  </si>
  <si>
    <t>1530027355</t>
  </si>
  <si>
    <t>R89412202</t>
  </si>
  <si>
    <t>Odvětrávací komín PVC-KG DN 150 dl.1m, D+M</t>
  </si>
  <si>
    <t>307354266</t>
  </si>
  <si>
    <t>"odvětrávací komín vč. výřezu a napojení na potrubí výtoku DN 300</t>
  </si>
  <si>
    <t>963895937</t>
  </si>
  <si>
    <t>"prefa Š 1000" 2</t>
  </si>
  <si>
    <t>953334124</t>
  </si>
  <si>
    <t>Bobtnavý pásek do pracovních spar betonových kcí bentonitový 20x25 mm s prodlouženou dobou bobtnání</t>
  </si>
  <si>
    <t>485882087</t>
  </si>
  <si>
    <t>998332011</t>
  </si>
  <si>
    <t>Přesun hmot pro úpravy vodních toků a kanály</t>
  </si>
  <si>
    <t>117066103</t>
  </si>
  <si>
    <t>767</t>
  </si>
  <si>
    <t>Konstrukce zámečnické</t>
  </si>
  <si>
    <t>R76791101</t>
  </si>
  <si>
    <t>Odnímatelné ocel. česle 1400 x 1400 mm s roztečí pr. 100mm; D+M</t>
  </si>
  <si>
    <t>643377062</t>
  </si>
  <si>
    <t>SO 501 - STL PLYNOVOD, PŘÍPOJKA PLYNU</t>
  </si>
  <si>
    <t xml:space="preserve">    46-M - Zemní práce při extr.mont.pracích</t>
  </si>
  <si>
    <t>113107323</t>
  </si>
  <si>
    <t>Odstranění podkladu z kameniva drceného tl přes 200 do 300 mm strojně pl do 50 m2</t>
  </si>
  <si>
    <t>1556338995</t>
  </si>
  <si>
    <t>"VEŘEJNÁ ČÁST</t>
  </si>
  <si>
    <t>"RÝHA</t>
  </si>
  <si>
    <t>29,50*0,80</t>
  </si>
  <si>
    <t>"JÁMA</t>
  </si>
  <si>
    <t>2,00*1,50</t>
  </si>
  <si>
    <t>113107343</t>
  </si>
  <si>
    <t>Odstranění podkladu živičného tl přes 100 do 150 mm strojně pl do 50 m2</t>
  </si>
  <si>
    <t>509792799</t>
  </si>
  <si>
    <t>1892186932</t>
  </si>
  <si>
    <t>29,50*(0,80+0,50+0,50)</t>
  </si>
  <si>
    <t>(2,00+0,50+0,50)*(1,50+0,50+0,50)</t>
  </si>
  <si>
    <t>-2104980684</t>
  </si>
  <si>
    <t>"KOMUNIKACE</t>
  </si>
  <si>
    <t>2,00*1,50*2,20</t>
  </si>
  <si>
    <t>-259867539</t>
  </si>
  <si>
    <t>"VNITŘNÍ ČÁST</t>
  </si>
  <si>
    <t>"ROSTLÝ TERÉN</t>
  </si>
  <si>
    <t>61,50*0,80*1,00</t>
  </si>
  <si>
    <t>132351104</t>
  </si>
  <si>
    <t>Hloubení rýh nezapažených š do 800 mm v hornině třídy těžitelnosti II skupiny 4 objem přes 100 m3 strojně</t>
  </si>
  <si>
    <t>1800821787</t>
  </si>
  <si>
    <t>192,00*0,80*1,20</t>
  </si>
  <si>
    <t>29,50*0,80*1,20</t>
  </si>
  <si>
    <t>1696438631</t>
  </si>
  <si>
    <t>(2,00+1,50)*2*2,20</t>
  </si>
  <si>
    <t>-750132332</t>
  </si>
  <si>
    <t>-1378433282</t>
  </si>
  <si>
    <t>6,60+212,64</t>
  </si>
  <si>
    <t>423316098</t>
  </si>
  <si>
    <t>219,24*10 'Přepočtené koeficientem množství</t>
  </si>
  <si>
    <t>-2034718354</t>
  </si>
  <si>
    <t>219,24*1,80</t>
  </si>
  <si>
    <t>161107056</t>
  </si>
  <si>
    <t>-975007782</t>
  </si>
  <si>
    <t>"RÝHY</t>
  </si>
  <si>
    <t>192,00*0,80*(1,20-0,10-0,30)</t>
  </si>
  <si>
    <t>29,50*0,80*(1,20-0,10-0,30)</t>
  </si>
  <si>
    <t>"JÁMY</t>
  </si>
  <si>
    <t>2,00*1,50*(2,20-0,10-0,30)</t>
  </si>
  <si>
    <t>61,50*0,80*(1,00-0,10-0,30)</t>
  </si>
  <si>
    <t>-1132775661</t>
  </si>
  <si>
    <t>147,16*2,00</t>
  </si>
  <si>
    <t>-663762071</t>
  </si>
  <si>
    <t>192,00*0,80*0,30</t>
  </si>
  <si>
    <t>29,50*0,80*0,30</t>
  </si>
  <si>
    <t>2,00*1,50*0,30</t>
  </si>
  <si>
    <t>61,50*0,80*0,30</t>
  </si>
  <si>
    <t>-365986499</t>
  </si>
  <si>
    <t>54,06*2,00</t>
  </si>
  <si>
    <t>433022650</t>
  </si>
  <si>
    <t>192,00*0,80*0,10</t>
  </si>
  <si>
    <t>29,50*0,80*0,10</t>
  </si>
  <si>
    <t>2,00*1,50*0,10</t>
  </si>
  <si>
    <t>451595111</t>
  </si>
  <si>
    <t>Lože pod potrubí otevřený výkop z prohozeného výkopku</t>
  </si>
  <si>
    <t>-718764006</t>
  </si>
  <si>
    <t>61,50*0,80*0,10</t>
  </si>
  <si>
    <t>-729852244</t>
  </si>
  <si>
    <t>-1199764589</t>
  </si>
  <si>
    <t>1328179310</t>
  </si>
  <si>
    <t>-2107744165</t>
  </si>
  <si>
    <t>154925117</t>
  </si>
  <si>
    <t>26,60+60,60</t>
  </si>
  <si>
    <t>-1593864411</t>
  </si>
  <si>
    <t>-1276717080</t>
  </si>
  <si>
    <t>-1256337623</t>
  </si>
  <si>
    <t>58996328</t>
  </si>
  <si>
    <t>29,50*2</t>
  </si>
  <si>
    <t>((2,00+0,50+0,50)+(1,50+0,50+0,50))*2</t>
  </si>
  <si>
    <t>692322156</t>
  </si>
  <si>
    <t>1385737163</t>
  </si>
  <si>
    <t>25,685*19 'Přepočtené koeficientem množství</t>
  </si>
  <si>
    <t>1283815864</t>
  </si>
  <si>
    <t>-1418571148</t>
  </si>
  <si>
    <t>84055023</t>
  </si>
  <si>
    <t>230040006</t>
  </si>
  <si>
    <t>Montáž trubní díly závitové DN 1"</t>
  </si>
  <si>
    <t>-484585985</t>
  </si>
  <si>
    <t>M-02a</t>
  </si>
  <si>
    <t>kulový kohout DN32 s integrovaným přechodem OC-PE (TEZAP)</t>
  </si>
  <si>
    <t>256</t>
  </si>
  <si>
    <t>-370942317</t>
  </si>
  <si>
    <t>"Specifikace materiálu</t>
  </si>
  <si>
    <t>230120041</t>
  </si>
  <si>
    <t>Čištění potrubí profukováním nebo proplachováním DN 32</t>
  </si>
  <si>
    <t>-1882014654</t>
  </si>
  <si>
    <t>2,00</t>
  </si>
  <si>
    <t>230120045</t>
  </si>
  <si>
    <t>Čištění potrubí profukováním nebo proplachováním DN 80</t>
  </si>
  <si>
    <t>734104168</t>
  </si>
  <si>
    <t>288,00</t>
  </si>
  <si>
    <t>230120072</t>
  </si>
  <si>
    <t>Značení potrubí smaltovým štítkem upínací páskou</t>
  </si>
  <si>
    <t>-1600503078</t>
  </si>
  <si>
    <t>M-08</t>
  </si>
  <si>
    <t>orientační tabulky TPG 700 24</t>
  </si>
  <si>
    <t>1259857155</t>
  </si>
  <si>
    <t>230170001</t>
  </si>
  <si>
    <t>Tlakové zkoušky těsnosti potrubí - příprava DN do 40</t>
  </si>
  <si>
    <t>sada</t>
  </si>
  <si>
    <t>-1416203543</t>
  </si>
  <si>
    <t>230170002</t>
  </si>
  <si>
    <t>Tlakové zkoušky těsnosti potrubí - příprava DN přes 40 do 80</t>
  </si>
  <si>
    <t>1676439942</t>
  </si>
  <si>
    <t>230200272</t>
  </si>
  <si>
    <t>Jednostranné přerušení průtoku plynu stlačením plastového potrubí dn přes 63 do 110 mm - jedním stlačovadlem</t>
  </si>
  <si>
    <t>-1022197988</t>
  </si>
  <si>
    <t>230205031</t>
  </si>
  <si>
    <t>Montáž potrubí plastového svařované na tupo nebo elektrospojkou dn 40 mm en 3,7 mm</t>
  </si>
  <si>
    <t>1426123315</t>
  </si>
  <si>
    <t>28613912</t>
  </si>
  <si>
    <t>potrubí plynovodní PE 100RC SDR 11 PN 0,4MPa D 40x3,7mm</t>
  </si>
  <si>
    <t>-1011086338</t>
  </si>
  <si>
    <t>230205051</t>
  </si>
  <si>
    <t>Montáž potrubí plastového svařované na tupo nebo elektrospojkou dn 90 mm en 5,2 mm</t>
  </si>
  <si>
    <t>-1694782496</t>
  </si>
  <si>
    <t>28613900</t>
  </si>
  <si>
    <t>potrubí plynovodní PE 100RC SDR 17,6 PN 0,1MPa tyče 12m 90x5,1mm</t>
  </si>
  <si>
    <t>1948358665</t>
  </si>
  <si>
    <t>230205231</t>
  </si>
  <si>
    <t>Montáž trubního dílu PE elektrotvarovky nebo svařovaného na tupo dn 40 mm en 3,6 mm</t>
  </si>
  <si>
    <t>291464871</t>
  </si>
  <si>
    <t>28653053</t>
  </si>
  <si>
    <t>elektrokoleno 90° PE 100 D 40mm</t>
  </si>
  <si>
    <t>989925876</t>
  </si>
  <si>
    <t>230205251</t>
  </si>
  <si>
    <t>Montáž trubního dílu PE elektrotvarovky nebo svařovaného na tupo dn 90 mm en 5,1 mm</t>
  </si>
  <si>
    <t>1540505043</t>
  </si>
  <si>
    <t>394139259</t>
  </si>
  <si>
    <t>28615025</t>
  </si>
  <si>
    <t>elektrozáslepka SDR11 PE 100 PN16 D 90mm</t>
  </si>
  <si>
    <t>2097778787</t>
  </si>
  <si>
    <t>28614910</t>
  </si>
  <si>
    <t>oblouk 11° SDR17 PE 100 RC PN10 D 90mm</t>
  </si>
  <si>
    <t>-1684361993</t>
  </si>
  <si>
    <t>28614960</t>
  </si>
  <si>
    <t>elektrotvarovka T-kus rovnoramenný PE 100 PN16 D 90mm</t>
  </si>
  <si>
    <t>2051915490</t>
  </si>
  <si>
    <t>286140261</t>
  </si>
  <si>
    <t>tvarovka T-kus navrtávací bez vrtáku D 90-40mm</t>
  </si>
  <si>
    <t>-1527736398</t>
  </si>
  <si>
    <t>M-10</t>
  </si>
  <si>
    <t>oprávarenská elektrotvarovka PE dn90 SDR11</t>
  </si>
  <si>
    <t>-764656251</t>
  </si>
  <si>
    <t>230220011</t>
  </si>
  <si>
    <t>Montáž orientačního sloupku ON 13 2970</t>
  </si>
  <si>
    <t>-362700844</t>
  </si>
  <si>
    <t>M-01</t>
  </si>
  <si>
    <t>bezúdržbový orientační sloupek dle TPG 700 24</t>
  </si>
  <si>
    <t>1591877983</t>
  </si>
  <si>
    <t>230230016</t>
  </si>
  <si>
    <t>Hlavní tlaková zkouška vzduchem 0,6 MPa DN 50</t>
  </si>
  <si>
    <t>1942190801</t>
  </si>
  <si>
    <t>230230017</t>
  </si>
  <si>
    <t>Hlavní tlaková zkouška vzduchem 0,6 MPa DN 80</t>
  </si>
  <si>
    <t>1005961271</t>
  </si>
  <si>
    <t>725836109</t>
  </si>
  <si>
    <t>-186725867</t>
  </si>
  <si>
    <t>M-03</t>
  </si>
  <si>
    <t>Revize</t>
  </si>
  <si>
    <t>Kpl</t>
  </si>
  <si>
    <t>-810712803</t>
  </si>
  <si>
    <t>M-04</t>
  </si>
  <si>
    <t>Plynové práce - vpuštění zemního plynu</t>
  </si>
  <si>
    <t>568038212</t>
  </si>
  <si>
    <t>M-09</t>
  </si>
  <si>
    <t>Skříň HUP plastová 500x500x250, D+M</t>
  </si>
  <si>
    <t>635618704</t>
  </si>
  <si>
    <t>46-M</t>
  </si>
  <si>
    <t>Zemní práce při extr.mont.pracích</t>
  </si>
  <si>
    <t>460791114</t>
  </si>
  <si>
    <t>Montáž trubek ochranných plastových uložených volně do rýhy tuhých D přes 90 do 110 mm</t>
  </si>
  <si>
    <t>-1445157424</t>
  </si>
  <si>
    <t>M-05</t>
  </si>
  <si>
    <t>kabelová HDPE chránička dělená D110</t>
  </si>
  <si>
    <t>-1334442276</t>
  </si>
  <si>
    <t>SO 601 - VEŘEJNÉ OSVĚTLENÍ</t>
  </si>
  <si>
    <t xml:space="preserve">    21-M - Elektromontáže</t>
  </si>
  <si>
    <t xml:space="preserve">      D1 - Kabely, uzemnění, vybavení jednotlivých světelných míst, svítidla, stožáry, základy atd.</t>
  </si>
  <si>
    <t xml:space="preserve">      D2 - Revizní zkoušky, měření, protokoly, geotetické práce,ostatní náklady</t>
  </si>
  <si>
    <t>131213701</t>
  </si>
  <si>
    <t>Hloubení nezapažených jam v soudržných horninách třídy těžitelnosti I skupiny 3 ručně</t>
  </si>
  <si>
    <t>-1214791555</t>
  </si>
  <si>
    <t>"technická zpráva</t>
  </si>
  <si>
    <t>"STOŽÁR 10M</t>
  </si>
  <si>
    <t>1,00*1,00*1,70*15</t>
  </si>
  <si>
    <t>"STOŽÁR 10M - ZESÍLENÝ</t>
  </si>
  <si>
    <t>1,00*1,00*1,70*1</t>
  </si>
  <si>
    <t>132251104</t>
  </si>
  <si>
    <t>Hloubení rýh nezapažených š do 800 mm v hornině třídy těžitelnosti I skupiny 3 objem přes 100 m3 strojně</t>
  </si>
  <si>
    <t>1096872577</t>
  </si>
  <si>
    <t>"DRÁŽKA ZEMNIČE</t>
  </si>
  <si>
    <t>535,00*0,10*0,10</t>
  </si>
  <si>
    <t>"Rýhy</t>
  </si>
  <si>
    <t>"ZELEŇ</t>
  </si>
  <si>
    <t>535,00*0,35*0,60</t>
  </si>
  <si>
    <t>129,00*0,50*1,10</t>
  </si>
  <si>
    <t>-671752793</t>
  </si>
  <si>
    <t>"VÝKOPEK NAHRAZENÝ PÍSKOVÝM LOŽEM</t>
  </si>
  <si>
    <t>28,088</t>
  </si>
  <si>
    <t>"VÝKOPEK NAHRAZENÝ SEDLOVÝM LOŽEM Z BETONU</t>
  </si>
  <si>
    <t>6,45</t>
  </si>
  <si>
    <t>"VÝKOPEK NAHRAZENÝ OBETONOVÁNÍM CHRÁNIČEK</t>
  </si>
  <si>
    <t>11,61</t>
  </si>
  <si>
    <t>"ODVOZ 10% PŘESÁTÉ ZEMINY</t>
  </si>
  <si>
    <t>89,613*0,10</t>
  </si>
  <si>
    <t>"VÝKOPEK NAHRAZENÝ ZÁSYPEM Z KAMENIVA</t>
  </si>
  <si>
    <t>52,89</t>
  </si>
  <si>
    <t>"VÝKOPEK NAHRAZENÝ ZÁKLADY SLOUPŮ</t>
  </si>
  <si>
    <t>-1477038070</t>
  </si>
  <si>
    <t>135,199*10 'Přepočtené koeficientem množství</t>
  </si>
  <si>
    <t>108025086</t>
  </si>
  <si>
    <t>135,199*1,80</t>
  </si>
  <si>
    <t>848980135</t>
  </si>
  <si>
    <t>1204057984</t>
  </si>
  <si>
    <t>535,00*0,35*(0,60-0,15)</t>
  </si>
  <si>
    <t>129,00*0,50*(1,10-0,10-0,18)</t>
  </si>
  <si>
    <t>10364100</t>
  </si>
  <si>
    <t>zemina pro terénní úpravy - tříděná</t>
  </si>
  <si>
    <t>1703506636</t>
  </si>
  <si>
    <t>"10" nové zeminy</t>
  </si>
  <si>
    <t>89,613*0,10*1,80</t>
  </si>
  <si>
    <t>58343930</t>
  </si>
  <si>
    <t>kamenivo drcené hrubé frakce 16/32</t>
  </si>
  <si>
    <t>-865795982</t>
  </si>
  <si>
    <t>52,89*2,00</t>
  </si>
  <si>
    <t>Příplatek k obsypání objektu za ruční prohození sypaniny, uložené do 3 m</t>
  </si>
  <si>
    <t>-1941616560</t>
  </si>
  <si>
    <t>174111102</t>
  </si>
  <si>
    <t>Vyplnění s hutněním</t>
  </si>
  <si>
    <t>1745873123</t>
  </si>
  <si>
    <t>3,14*0,20*0,20*1,50*15</t>
  </si>
  <si>
    <t>3,14*0,20*0,20*1,50*1</t>
  </si>
  <si>
    <t>58344121</t>
  </si>
  <si>
    <t>štěrkodrť frakce 4/8</t>
  </si>
  <si>
    <t>1477214397</t>
  </si>
  <si>
    <t>3,014*2</t>
  </si>
  <si>
    <t>273313811</t>
  </si>
  <si>
    <t>Základové desky z betonu tř. C 25/30</t>
  </si>
  <si>
    <t>2019116400</t>
  </si>
  <si>
    <t>1,00*1,00*0,05*15</t>
  </si>
  <si>
    <t>"STOŽÁR 10M - ZESÍLENÁ</t>
  </si>
  <si>
    <t>1,00*1,00*0,05*1</t>
  </si>
  <si>
    <t>274352221</t>
  </si>
  <si>
    <t>Zřízení bednění základových pasů kruhového r do 2,5 m</t>
  </si>
  <si>
    <t>-752173778</t>
  </si>
  <si>
    <t>2*3,14*0,25*0,60*15</t>
  </si>
  <si>
    <t>2*3,14*0,25*0,60*1</t>
  </si>
  <si>
    <t>274352222</t>
  </si>
  <si>
    <t>Odstranění bednění základových pasů kruhového r do 2,5 m</t>
  </si>
  <si>
    <t>1634814897</t>
  </si>
  <si>
    <t>-1886342500</t>
  </si>
  <si>
    <t>1,00*1,00*0,55*15-3,14*0,20*0,20*0,55*15</t>
  </si>
  <si>
    <t>1,00*1,00*0,55*1-3,14*0,20*0,20*0,55*1</t>
  </si>
  <si>
    <t>275313811-1</t>
  </si>
  <si>
    <t>-367533935</t>
  </si>
  <si>
    <t>3,14*0,20*0,20*0,55*15</t>
  </si>
  <si>
    <t>3,14*0,20*0,20*0,55*1</t>
  </si>
  <si>
    <t>275313811-2</t>
  </si>
  <si>
    <t>1973304719</t>
  </si>
  <si>
    <t>3,14*0,25*0,25*0,60*15</t>
  </si>
  <si>
    <t>3,14*0,25*0,25*0,60*1</t>
  </si>
  <si>
    <t>871395231</t>
  </si>
  <si>
    <t>Trubka PVC DN 400 pro ustavení dříku</t>
  </si>
  <si>
    <t>1333438080</t>
  </si>
  <si>
    <t>1,65*15</t>
  </si>
  <si>
    <t>1,65*1</t>
  </si>
  <si>
    <t>-1753757654</t>
  </si>
  <si>
    <t>535,00*0,35*0,15</t>
  </si>
  <si>
    <t>452312141</t>
  </si>
  <si>
    <t>Sedlové lože z betonu prostého bez zvýšených nároků na prostředí tř. C 16/20 otevřený výkop</t>
  </si>
  <si>
    <t>-112835363</t>
  </si>
  <si>
    <t>129,00*0,50*0,10</t>
  </si>
  <si>
    <t>Obetonování chrániček betonem prostým tř. C 16/20 otevřený výkop</t>
  </si>
  <si>
    <t>-1487397243</t>
  </si>
  <si>
    <t>129,00*0,50*0,18</t>
  </si>
  <si>
    <t>21-M</t>
  </si>
  <si>
    <t>Elektromontáže</t>
  </si>
  <si>
    <t>D1</t>
  </si>
  <si>
    <t>Kabely, uzemnění, vybavení jednotlivých světelných míst, svítidla, stožáry, základy atd.</t>
  </si>
  <si>
    <t>Pol01</t>
  </si>
  <si>
    <t>Svítidlo - typ A - LED uliční svítidlo dle knihy svítidel, k instalaci na dřík pr. 76mm</t>
  </si>
  <si>
    <t>ks</t>
  </si>
  <si>
    <t>Pol02</t>
  </si>
  <si>
    <t>Svítidlo - typ A - LED uliční svítidlo dle knihy svítidel, k instalaci na dřík pr. 60mm</t>
  </si>
  <si>
    <t>Pol03</t>
  </si>
  <si>
    <t>Svítidlo - typ B - LED uliční svítidlo dle knihy svítidel, k instalaci na dřík pr. 60mm</t>
  </si>
  <si>
    <t>Pol04</t>
  </si>
  <si>
    <t>Stožárová elektrovýzbroj pro 1x jištěný okruh (min. IP2X) s pojistkovým odpínačem pro válcovou pojistku velikosti 10 x 38 mm</t>
  </si>
  <si>
    <t>P</t>
  </si>
  <si>
    <t>Poznámka k položce:_x000D_
Stožárová elektrovýzbroj pro 1x jištěný okruh (min. IP2X) s pojistkovým odpínačem pro válcovou pojistku velikosti 10 x 38 mm, upevnění elektrovýzbroje na šroub uvnitř stožáru, velikost elektrovýzbroje přizpůsobená vnitřnímu prostoru uvnitř stožáru a velikosti dvířek), nosná konstrukce a svorky v povrchové úpravě odolávající korozi, čtyřsvorková, připojení až 2 kabelů s žílami Cu/Al průřezu do 4x35 mm2 (např. SR 721-OP/N, IP 00, (SR 481-OP)).</t>
  </si>
  <si>
    <t>Pol05</t>
  </si>
  <si>
    <t>Poznámka k položce:_x000D_
Stožárová elektrovýzbroj pro 1x jištěný okruh (min. IP2X) s pojistkovým odpínačem pro válcovou pojistku velikosti 10 x 38 mm, upevnění elektrovýzbroje na šroub uvnitř stožáru, velikost elektrovýzbroje přizpůsobená vnitřnímu prostoru uvnitř stožáru a velikosti dvířek), nosná konstrukce a svorky v povrchové úpravě odolávající korozi, čtyřsvorková, připojení až 3 kabelů s žílami Cu/Al průřezu do 4x35 mm2 (napč. SR 481-OP odbočná)</t>
  </si>
  <si>
    <t>Pol06</t>
  </si>
  <si>
    <t>Nátěr dříku stožáru do výšky 1,4m nad zemí</t>
  </si>
  <si>
    <t>Poznámka k položce:_x000D_
Nátěr dříku stožáru do výšky 1,4m nad zemí -  očištění a odmaštění povrchu, 1 vrstva základ. nátěru na žárově zinkovaný povrch, 2 vrstva*0,159 šedý nátěr RAL 7046 (natíraný povrch jedné vrstvy cca 1,45 m2), očíslování stožáru dle pokynů správce VO (max. 4 znaky, černě - RAL 9005), označení dvířek červeným výstr. bleskem - vč. montážní plošiny, dodávky barev a dalšího potřeb. materiálu (štětce, ředidla, šablony, odmašťovací přípravek, samolepka s výstr. bleskem)</t>
  </si>
  <si>
    <t>Pol07</t>
  </si>
  <si>
    <t>Ocelový osvětlovací silniční bezpaticový stožár, třístupňový jmen. výšky 6 m s ochrannou manžetou v místě vetknutí (Ø114/89/76 mm)</t>
  </si>
  <si>
    <t>Poznámka k položce:_x000D_
Ocelový osvětlovací silniční bezpaticový stožár, třístupňový jmen. výšky 6 m s ochrannou manžetou v místě vetknutí (Ø114/89/76 mm), tloušťka stěn trubek všech stupňů dříku min.5/4mm, délka vetknutí dříku do země min. 1,5m, ochranná manžeta v místě vetknutí z plechu tloušťky min. 3 mm, povrch. úprava celého stožáru oboustranným žár. zinkováním, zapuštěná dvířka 100-120 x350-400 mm s uzamykáním na trojúhelníkový klíč,výška spodního okraje dvířek 600 mm nad úrovní vetknutí, uvnitř dříku šroub M8 pro upevnění elektrovýzbroje, ve spodní části dříku otvor se závitem pro montáž uzemnění 200 mm nad úrovní vetknutí)</t>
  </si>
  <si>
    <t>Pol08</t>
  </si>
  <si>
    <t>Ocelový osvětlovací silniční bezpaticový stožár - zesílený, třístupňový jmen. výšky 8 m s ochrannou manžetou v místě vetknutí (Ø159/108/89 mm)</t>
  </si>
  <si>
    <t>Poznámka k položce:_x000D_
Ocelový osvětlovací silniční bezpaticový stožár - zesílený, třístupňový jmen. výšky 8 m s ochrannou manžetou v místě vetknutí (Ø159/108/89 mm), tloušťka stěn trubek všech stupňů dříku min.6/5mm, délka vetknutí dříku do země min. 1,5m, ochranná manžeta v místě vetknutí z plechu tloušťky min. 3 mm, povrch. úprava celého stožáru oboustranným žár. zinkováním, zapuštěná dvířka 100-120 x350-400 mm s uzamykáním na trojúhelníkový klíč,výška spodního okraje dvířek 600 mm nad úrovní vetknutí, uvnitř dříku šroub M8 pro upevnění elektrovýzbroje, ve spodní části dříku otvor se závitem pro montáž uzemnění 200 mm nad úrovní vetknutí)</t>
  </si>
  <si>
    <t>Pol09</t>
  </si>
  <si>
    <t>Pojistková vložka 2A gG 10x38mm</t>
  </si>
  <si>
    <t>Pol10</t>
  </si>
  <si>
    <t>AYKY-J 4x16 mm2, uložen v kabelové chráničce v zemi</t>
  </si>
  <si>
    <t>Pol11</t>
  </si>
  <si>
    <t>Příplatek za zatahování kabelu do trubkové trasy (do 0,75 kg/m)</t>
  </si>
  <si>
    <t>Pol12</t>
  </si>
  <si>
    <t>CYKY-J 3x1,5 mm2 - svody od svítidel ke svorkovnicím</t>
  </si>
  <si>
    <t>Pol13</t>
  </si>
  <si>
    <t>Smršťovací rozdělovací hlava pro kabely 4x6 až 4x50 mm2 (pro ukončení kabelů ve stožárech nebo rozváděčích)</t>
  </si>
  <si>
    <t>Pol14</t>
  </si>
  <si>
    <t>Ukončení kabelů + zapojení kabelů do 2,5mm2</t>
  </si>
  <si>
    <t>Pol15</t>
  </si>
  <si>
    <t>Ukončení kabelů + zapojení kabelů do 16mm2</t>
  </si>
  <si>
    <t>Pol16</t>
  </si>
  <si>
    <t>Výstražné fólie červená š=330mm</t>
  </si>
  <si>
    <t>Pol17</t>
  </si>
  <si>
    <t>Ohebná dvouplášťová korugovaná chránička  vnější/vnitřní průměr 75/61mm, červená, 450N/20cm</t>
  </si>
  <si>
    <t>Pol18</t>
  </si>
  <si>
    <t>Spojka pro dvouplášťovou korugovanou chráničku  DN 75mm</t>
  </si>
  <si>
    <t>Pol19</t>
  </si>
  <si>
    <t>Tuhá dvouplášťová korugovaná chránička  vnější/vnitřní průměr 110/94mm, červená, 450N/20cm</t>
  </si>
  <si>
    <t>Pol20</t>
  </si>
  <si>
    <t>Protahovací vodič H07V-K 6mm2</t>
  </si>
  <si>
    <t>Pol21</t>
  </si>
  <si>
    <t>Zemnící pásek FeZn Ø 30x4mm, vrstva zinku minimálně 350g/m2</t>
  </si>
  <si>
    <t>Pol22</t>
  </si>
  <si>
    <t>Zemnící drát FeZn Ø 10mm, vrstva zinku minimálně 350g/m2</t>
  </si>
  <si>
    <t>Pol23</t>
  </si>
  <si>
    <t>Zemnící svorka pásek -  drát, z nerez oceli V4A, včetně ošetření spoje gumoasfaltovým nátěrem</t>
  </si>
  <si>
    <t>Pol24</t>
  </si>
  <si>
    <t>Stožárová zkušební zemnící svorka pro zemnič FeZn Ø10 mm vč.materiálu</t>
  </si>
  <si>
    <t>Poznámka k položce:_x000D_
Stožárová zkušební zemnící svorka pro zemnič FeZn Ø10 mm vč.materiálu (vše v povrch. úpravě odolávající dlouhodobě povětrnostním vlivům) včetně připojení uzemnění konstrukce stožáru vč. montáže zemnící svorky, přizemnění ochranného vodiče, označení zemniče samolepkou vč. dodání samolepky</t>
  </si>
  <si>
    <t>Pol25</t>
  </si>
  <si>
    <t>Nátěr zemniče FeZn Ø10 mm (základní na žár. zinek + 2 x vrchní šedý RAL 7046)</t>
  </si>
  <si>
    <t>Poznámka k položce:_x000D_
Nátěr zemniče FeZn Ø10 mm (základní na žár. zinek + 2 x vrchní šedý RAL 7046)  vč. dodání barvy a potřeb. materiálu (štětce, ředidlo), dodání a osazení zž smršťovací trubice na zemnič</t>
  </si>
  <si>
    <t>Pol26</t>
  </si>
  <si>
    <t>Kabel závěsný AES 4x25</t>
  </si>
  <si>
    <t>Pol27</t>
  </si>
  <si>
    <t>Pojistková skříň SP182/OPV14/3 na sloup + přepěťová ochrana tř.I</t>
  </si>
  <si>
    <t>Pol28</t>
  </si>
  <si>
    <t>Pojistka PV14 50A gG</t>
  </si>
  <si>
    <t>Pol29</t>
  </si>
  <si>
    <t>Vodotěsná propichovací svorka pro hlavní vodiče průřezu 10-50mm2 a pro průžez odbočovacího vodiče 1,5-10mm2 (např SLIW50)</t>
  </si>
  <si>
    <t>Pol30</t>
  </si>
  <si>
    <t>Kotevní svorka NN, 7,2 kN, 2x (16-35) mm2, pro hák i oko  (např. SO157.1)</t>
  </si>
  <si>
    <t>Pol31</t>
  </si>
  <si>
    <t>Hák, D = 16 mm, pro montáž ocelovou páskou 19x0,75 mm, Fx = 17,8 kN, Fy = 12,5 kN, K = 85 mm (např. SOT29)</t>
  </si>
  <si>
    <t>Pol32</t>
  </si>
  <si>
    <t>Upevňovací pásek COT37 19x0,75 mm, pro háky SOT29, SOT39, SOT76, nerezová ocel</t>
  </si>
  <si>
    <t>Pol33</t>
  </si>
  <si>
    <t>Upevňovací spona (pro pásku COT37 19x0,75 mm), pro háky SOT29, SOT39, SOT76, nerezová ocel (2 spony pro 1 hák) (např.COT36)</t>
  </si>
  <si>
    <t>Pol34</t>
  </si>
  <si>
    <t>PVC trubka tuhá 8040HF, 1250N/5cm, ÚV stabilní, uložená pevně</t>
  </si>
  <si>
    <t>Pol35</t>
  </si>
  <si>
    <t>Jednoramenný výložník, vyložení 1,0m, vodorovný sklon trubky 8° vzhůru, průměr trubky 60mm, k instalaci na dřík o pr. 76mm, povrch. úprava oboustranným žár. zinkováním</t>
  </si>
  <si>
    <t>Pol36</t>
  </si>
  <si>
    <t>Jednoramenný výložník - třmenový, vyložení 0,5m, vodorovný sklon trubky 4°- vzhůru,  průměr trubky 60mm, k instalaci na betonový stožár, povrch. úprava oboustranným žár. zinkováním</t>
  </si>
  <si>
    <t>Pol37</t>
  </si>
  <si>
    <t>Jednoramenný výložník - třmenový, vyložení 0,5m, vodorovný sklon trubky 4° - vzhůru,  průměr trubky 60mm, k instalaci na ocelový stožár o pr. 89mm, povrch. úprava oboustranným žár. zinkováním</t>
  </si>
  <si>
    <t>D2</t>
  </si>
  <si>
    <t>Revizní zkoušky, měření, protokoly, geotetické práce,ostatní náklady</t>
  </si>
  <si>
    <t>Pol38</t>
  </si>
  <si>
    <t>Přepojení rozvodu VO, rozfázování VO, provedení  kontrolních měření, součinnost se správcem VO</t>
  </si>
  <si>
    <t>h</t>
  </si>
  <si>
    <t>Pol39</t>
  </si>
  <si>
    <t>Jednání se správci cizích sítí, koordinace se zhotoviteli jiných SO</t>
  </si>
  <si>
    <t>Pol40</t>
  </si>
  <si>
    <t>Revizní technik silnoproudé elektroinstalace pro části VN/NN, včetně vypracování revizních zpráv</t>
  </si>
  <si>
    <t>Pol41</t>
  </si>
  <si>
    <t>Měření zemních odporů strojených zemničů</t>
  </si>
  <si>
    <t>Pol42</t>
  </si>
  <si>
    <t>Provedení světelně technického měření osvětlovací soustavy, včetně protokolu</t>
  </si>
  <si>
    <t>Pol43</t>
  </si>
  <si>
    <t>Zaškolení obsluhy a pořízení písemného dokladu o zaškolení</t>
  </si>
  <si>
    <t>Pol44</t>
  </si>
  <si>
    <t>Zajištění beznapěťového stavu dotčených částí el. instalace dle platných provozních předpisů a legislativy</t>
  </si>
  <si>
    <t>VON - VEDLEJŠÍ A OSTATNÍ ROZPOČTOVÉ NÁKLADY</t>
  </si>
  <si>
    <t>VRN - Vedlejší rozpočtové náklady</t>
  </si>
  <si>
    <t xml:space="preserve">    VRN1 - Průzkumné, geodetické a projektové práce</t>
  </si>
  <si>
    <t xml:space="preserve">    VRN3 - Zařízení staveniště</t>
  </si>
  <si>
    <t xml:space="preserve">    VRN4 - Inženýrská činnost</t>
  </si>
  <si>
    <t xml:space="preserve">    VRN9 - Ostatní náklady</t>
  </si>
  <si>
    <t>VRN</t>
  </si>
  <si>
    <t>Vedlejší rozpočtové náklady</t>
  </si>
  <si>
    <t>VRN1</t>
  </si>
  <si>
    <t>Průzkumné, geodetické a projektové práce</t>
  </si>
  <si>
    <t>012002002</t>
  </si>
  <si>
    <t>Geodetické práce v průběhu stavby vč. zaměření skutečného provedení stavby</t>
  </si>
  <si>
    <t>1024</t>
  </si>
  <si>
    <t>1854252600</t>
  </si>
  <si>
    <t>"Geodetické prácepřed zahájením stavby, v průběhu realizace stavby.</t>
  </si>
  <si>
    <t>"Zaměření skutečného provedení stavby, veškerých nadzemních i podzemních objektů, potrubních vedení a elektro rozvodů.</t>
  </si>
  <si>
    <t>"Dokumentace zaměření skutečného provedení stavby bude ověřena odpovědným geodetem.</t>
  </si>
  <si>
    <t>"Dokumentace bude vyhotovena 2x v tištěné verzi a 2x v digitální verzi na CD.</t>
  </si>
  <si>
    <t>013244000</t>
  </si>
  <si>
    <t>Dokumentace pro provádění stavby</t>
  </si>
  <si>
    <t>-189261058</t>
  </si>
  <si>
    <t>013254002</t>
  </si>
  <si>
    <t>Projektová dokumentace skutečného provedení stavby</t>
  </si>
  <si>
    <t>1976552942</t>
  </si>
  <si>
    <t>"Projektové dokumentace skutečného provedení stavby.</t>
  </si>
  <si>
    <t>"Vypracování dokumentace skutečného provedení kompletní stavby a zanesení do katastrální mapy."</t>
  </si>
  <si>
    <t>"Bude vypracována 5x v tištěné verzi a 2x v digitální verzi na CD"</t>
  </si>
  <si>
    <t>"Dokumentace bude ověřena odpovědným geodetem.</t>
  </si>
  <si>
    <t>013274012</t>
  </si>
  <si>
    <t>Pasportizace objektů před započetím prací, v jejich průběhu a po provedení prací</t>
  </si>
  <si>
    <t>-169365408</t>
  </si>
  <si>
    <t xml:space="preserve">"fotodokumentace, pasportizace stávajícího stavu okolních komunikací, zpevněných ploch a objektů v blízkosti staveniště </t>
  </si>
  <si>
    <t>" pro případné posouzení vlivů stavebních prací na tyto objekty a okolí</t>
  </si>
  <si>
    <t>013294002</t>
  </si>
  <si>
    <t>Ostatní dokumentace - fotodokumentace průběhu stavby</t>
  </si>
  <si>
    <t>-1925485307</t>
  </si>
  <si>
    <t>"zhotovitel fotograficky zdokumentuje stavbu před, v průběhu a po dokončení</t>
  </si>
  <si>
    <t>"Zhotovitel bude pravidelně fotograficky dokumentovat postup prací, každou změnu a každý vyvstalý problém."</t>
  </si>
  <si>
    <t>"Zhotovitel bude vždy schopen tyto materiály předat v digitální podobě investrorovi stavby, technickému dozoru apod. "</t>
  </si>
  <si>
    <t>013294022</t>
  </si>
  <si>
    <t>Projektová dokumentace pro změnu stavby před kolaudací</t>
  </si>
  <si>
    <t>1702622764</t>
  </si>
  <si>
    <t>"Vypracování projektové dokumentace s vyzačením všech změn oproti stavebnímu povolení v rozsahu pro podání žádosti o změnu stavby před dokončením"</t>
  </si>
  <si>
    <t>"Projektová dokumentace změn bude vypracována 3x v tištěné verzi a 2x v digitální verzi na CD"</t>
  </si>
  <si>
    <t>VRN3</t>
  </si>
  <si>
    <t>Zařízení staveniště</t>
  </si>
  <si>
    <t>032103002</t>
  </si>
  <si>
    <t>Zařízení staveniště (zřízení, provoz, odstranění; vč. oplocení stavby, ohrazení výkopů )</t>
  </si>
  <si>
    <t>1728229450</t>
  </si>
  <si>
    <t>"POPIS:</t>
  </si>
  <si>
    <t>"Sociální objekty:Převlékárny, sociální objekty, kancelář pro stavbyvedoucího a mistra, mobilní WC na stavbě - pronájem apod.</t>
  </si>
  <si>
    <t>"Provozní objekty: Kryté plechové sklady, volné sklady, zpevněné plochy, skládky materiálu, mezideponie zeminy apod.</t>
  </si>
  <si>
    <t>"Pronájem veřejným ploch pro zařízení staveniště: Poplatky majiteli veřejným pozemků za dočasný pronájem ploch zařízení staveniště.</t>
  </si>
  <si>
    <t>"Napojení zařízení staveniště na elektrickou energii, přívod vody.</t>
  </si>
  <si>
    <t>"Oplocení staveniště, ohrazení výkopů.</t>
  </si>
  <si>
    <t>032403022</t>
  </si>
  <si>
    <t>Zajištění dočasných přejezdů pro vozidla, přechodů pro chodce</t>
  </si>
  <si>
    <t>-72636085</t>
  </si>
  <si>
    <t>034503002</t>
  </si>
  <si>
    <t>Informační tabule na staveništi</t>
  </si>
  <si>
    <t>-1284269740</t>
  </si>
  <si>
    <t>"Zřízení, instalace a ukotvení informační tabule s informacemi o konkrétní stavbě vč. následné likvidace"</t>
  </si>
  <si>
    <t>036000012</t>
  </si>
  <si>
    <t>Náklady na vytýčení všech inženýrských sítí na staveništi u jednotlivých správců a majitelů</t>
  </si>
  <si>
    <t>1858273130</t>
  </si>
  <si>
    <t>"Zhotovitel zajistí aktualizaci vyjádření majitelů všech stávajících inženýrských sítí a následně zajistí vytýčení všech stávajících inženýrských sítí</t>
  </si>
  <si>
    <t>"na staveništi u jednostlivých správců a majitelů.</t>
  </si>
  <si>
    <t>VRN4</t>
  </si>
  <si>
    <t>Inženýrská činnost</t>
  </si>
  <si>
    <t>041903011</t>
  </si>
  <si>
    <t xml:space="preserve">Dozor a výkon geotechnika </t>
  </si>
  <si>
    <t>255680030</t>
  </si>
  <si>
    <t>"zajištění odpovědného geotechnika  po dobu realizace stavby</t>
  </si>
  <si>
    <t>042903021</t>
  </si>
  <si>
    <t xml:space="preserve">Zpracování havarijního plánu </t>
  </si>
  <si>
    <t>-691893102</t>
  </si>
  <si>
    <t>"vč. projednání a schválení na OŽP</t>
  </si>
  <si>
    <t>042903022</t>
  </si>
  <si>
    <t>Zpracování provozního řádu kanalizace, retence, vodovodu</t>
  </si>
  <si>
    <t>1129797734</t>
  </si>
  <si>
    <t>045002002</t>
  </si>
  <si>
    <t>Kompletační a koordinační činnost</t>
  </si>
  <si>
    <t>1460856027</t>
  </si>
  <si>
    <t>"Zajištění a shromáždění všech dokladů a povolení potřebných k zahájení stavebních prací, k vlastní stavbě a ukončení stavebních prací.</t>
  </si>
  <si>
    <t>"příprava shromáždění dokladů ke kolaudaci stavby a k předání stavby zadavateli.</t>
  </si>
  <si>
    <t>"Koordinace jednotlivých prací.</t>
  </si>
  <si>
    <t>VRN9</t>
  </si>
  <si>
    <t>Ostatní náklady</t>
  </si>
  <si>
    <t>091003022</t>
  </si>
  <si>
    <t>Náklady na zajištění dotčených sítí ve výkopu</t>
  </si>
  <si>
    <t>-1200681270</t>
  </si>
  <si>
    <t>"Zhotovitel zajistí ochranu a zajištění stávajících nebo nových kabelů a potrubí ve výkopu, proti jejich poškození nebo odcizení"</t>
  </si>
  <si>
    <t>095000902</t>
  </si>
  <si>
    <t>Čištění komunikace, čištění vozidel stavby</t>
  </si>
  <si>
    <t>-2084463302</t>
  </si>
  <si>
    <t>F.   SOUPIS STAVEBNÍCH PRACÍ, DODÁVEK</t>
  </si>
  <si>
    <t>A SLUŽEB S VÝKAZEM VÝMĚR</t>
  </si>
  <si>
    <t>Název stavby:</t>
  </si>
  <si>
    <t xml:space="preserve">Revitalizace části areálu bývalého </t>
  </si>
  <si>
    <t>zemědělského družstva v Bolaticích – 1. etapa</t>
  </si>
  <si>
    <t>Stavebník:</t>
  </si>
  <si>
    <t>Hlučínská 95/3</t>
  </si>
  <si>
    <t>747 23 Bolatice</t>
  </si>
  <si>
    <t>Stupeň:</t>
  </si>
  <si>
    <t>DÚSP</t>
  </si>
  <si>
    <t>Vypracoval:</t>
  </si>
  <si>
    <t>Miroslava Morská</t>
  </si>
  <si>
    <t>Schválil:</t>
  </si>
  <si>
    <t>Ing. Lukáš Madry</t>
  </si>
  <si>
    <t>HIP:</t>
  </si>
  <si>
    <t>Romana Lišková</t>
  </si>
  <si>
    <t>Číslo zakázky:</t>
  </si>
  <si>
    <t>Rozpočet je zpracován v CÚ ÚRS 2023/II.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</si>
</sst>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dd\.mm\.yyyy"/>
    <numFmt numFmtId="166" formatCode="#,##0.00000"/>
    <numFmt numFmtId="167" formatCode="#,##0.000"/>
    <numFmt numFmtId="168" formatCode="mm\/yyyy"/>
  </numFmts>
  <fonts count="4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
      <sz val="10"/>
      <name val="Arial CE"/>
      <charset val="238"/>
    </font>
    <font>
      <b/>
      <sz val="12"/>
      <name val="Arial CE"/>
      <family val="2"/>
      <charset val="238"/>
    </font>
    <font>
      <b/>
      <sz val="20"/>
      <name val="Arial CE"/>
      <family val="2"/>
      <charset val="238"/>
    </font>
    <font>
      <b/>
      <sz val="14"/>
      <name val="Arial CE"/>
      <family val="2"/>
      <charset val="238"/>
    </font>
    <font>
      <sz val="12"/>
      <name val="Arial CE"/>
      <family val="2"/>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3">
    <xf numFmtId="0" fontId="0" fillId="0" borderId="0"/>
    <xf numFmtId="0" fontId="39" fillId="0" borderId="0" applyNumberFormat="0" applyFill="0" applyBorder="0" applyAlignment="0" applyProtection="0"/>
    <xf numFmtId="0" fontId="40" fillId="0" borderId="0"/>
  </cellStyleXfs>
  <cellXfs count="24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3" fillId="4"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1"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0" xfId="0" applyFont="1" applyFill="1" applyAlignment="1">
      <alignment horizontal="center" vertical="center" wrapText="1"/>
    </xf>
    <xf numFmtId="4" fontId="25" fillId="0" borderId="0" xfId="0" applyNumberFormat="1" applyFont="1"/>
    <xf numFmtId="166" fontId="33" fillId="0" borderId="12" xfId="0" applyNumberFormat="1" applyFont="1" applyBorder="1"/>
    <xf numFmtId="166" fontId="33" fillId="0" borderId="13" xfId="0" applyNumberFormat="1" applyFont="1" applyBorder="1"/>
    <xf numFmtId="4" fontId="34"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3" fillId="0" borderId="22" xfId="0" applyFont="1" applyBorder="1" applyAlignment="1">
      <alignment horizontal="center" vertical="center"/>
    </xf>
    <xf numFmtId="49" fontId="23" fillId="0" borderId="22" xfId="0" applyNumberFormat="1"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center" vertical="center" wrapText="1"/>
    </xf>
    <xf numFmtId="167" fontId="23" fillId="0" borderId="22" xfId="0" applyNumberFormat="1" applyFont="1" applyBorder="1" applyAlignment="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lignment vertical="center"/>
    </xf>
    <xf numFmtId="0" fontId="0" fillId="0" borderId="22" xfId="0" applyBorder="1" applyAlignment="1">
      <alignment vertical="center"/>
    </xf>
    <xf numFmtId="0" fontId="24" fillId="2"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lignment vertical="center"/>
    </xf>
    <xf numFmtId="0" fontId="37" fillId="0" borderId="22" xfId="0" applyFont="1" applyBorder="1" applyAlignment="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0" fillId="0" borderId="20" xfId="0" applyBorder="1" applyAlignment="1">
      <alignment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38"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23" fillId="4" borderId="6" xfId="0" applyFont="1" applyFill="1" applyBorder="1" applyAlignment="1">
      <alignment horizontal="center" vertical="center"/>
    </xf>
    <xf numFmtId="0" fontId="23" fillId="4" borderId="7" xfId="0" applyFont="1" applyFill="1" applyBorder="1" applyAlignment="1">
      <alignment horizontal="left" vertical="center"/>
    </xf>
    <xf numFmtId="0" fontId="28" fillId="0" borderId="0" xfId="0" applyFont="1" applyAlignment="1">
      <alignment horizontal="left" vertical="center" wrapText="1"/>
    </xf>
    <xf numFmtId="0" fontId="23" fillId="4"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5" fillId="0" borderId="0" xfId="0" applyNumberFormat="1"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4" fontId="29" fillId="0" borderId="0" xfId="0" applyNumberFormat="1" applyFont="1" applyAlignment="1">
      <alignment vertical="center"/>
    </xf>
    <xf numFmtId="0" fontId="29" fillId="0" borderId="0" xfId="0" applyFont="1" applyAlignment="1">
      <alignment vertical="center"/>
    </xf>
    <xf numFmtId="0" fontId="23" fillId="4" borderId="7" xfId="0" applyFont="1" applyFill="1" applyBorder="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3" fillId="4" borderId="8" xfId="0" applyFont="1" applyFill="1" applyBorder="1" applyAlignment="1">
      <alignment horizontal="lef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1" fillId="0" borderId="0" xfId="2" applyFont="1" applyAlignment="1">
      <alignment horizontal="center"/>
    </xf>
    <xf numFmtId="0" fontId="40" fillId="0" borderId="0" xfId="2"/>
    <xf numFmtId="0" fontId="42" fillId="0" borderId="0" xfId="2" applyFont="1" applyAlignment="1">
      <alignment horizontal="center"/>
    </xf>
    <xf numFmtId="0" fontId="43" fillId="0" borderId="0" xfId="2" applyFont="1"/>
    <xf numFmtId="0" fontId="43" fillId="0" borderId="0" xfId="0" applyFont="1"/>
    <xf numFmtId="0" fontId="41" fillId="0" borderId="0" xfId="2" applyFont="1"/>
    <xf numFmtId="0" fontId="44" fillId="0" borderId="0" xfId="2" applyFont="1"/>
    <xf numFmtId="168" fontId="44" fillId="0" borderId="0" xfId="2" applyNumberFormat="1" applyFont="1" applyAlignment="1">
      <alignment horizontal="left"/>
    </xf>
    <xf numFmtId="14" fontId="44" fillId="0" borderId="0" xfId="2" applyNumberFormat="1" applyFont="1" applyAlignment="1">
      <alignment horizontal="left"/>
    </xf>
    <xf numFmtId="3" fontId="44" fillId="0" borderId="0" xfId="2" applyNumberFormat="1" applyFont="1" applyAlignment="1">
      <alignment horizontal="left"/>
    </xf>
  </cellXfs>
  <cellStyles count="3">
    <cellStyle name="Hypertextový odkaz" xfId="1" builtinId="8"/>
    <cellStyle name="Normální" xfId="0" builtinId="0" customBuiltin="1"/>
    <cellStyle name="normální_ROZPOČET - VZOR" xfId="2" xr:uid="{B43ED6C5-D01D-4FB5-81BE-5A5F5779306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oneCellAnchor>
    <xdr:from>
      <xdr:col>5</xdr:col>
      <xdr:colOff>152400</xdr:colOff>
      <xdr:row>40</xdr:row>
      <xdr:rowOff>30480</xdr:rowOff>
    </xdr:from>
    <xdr:ext cx="792480" cy="365760"/>
    <xdr:pic>
      <xdr:nvPicPr>
        <xdr:cNvPr id="2" name="Obrázek 1" descr="C:\Users\jakub.abrle\Desktop\podpis.jpg">
          <a:extLst>
            <a:ext uri="{FF2B5EF4-FFF2-40B4-BE49-F238E27FC236}">
              <a16:creationId xmlns:a16="http://schemas.microsoft.com/office/drawing/2014/main" id="{17C1625F-93C5-425C-959B-8E12DF260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5675" y="7631430"/>
          <a:ext cx="7924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kub.nevyjel\Desktop\Rozpo&#269;ty\53025\PRO-11922-F.xlsx" TargetMode="External"/><Relationship Id="rId1" Type="http://schemas.openxmlformats.org/officeDocument/2006/relationships/externalLinkPath" Target="/Users/jakub.nevyjel/Desktop/Rozpo&#269;ty/53025/PRO-11922-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ulní stránka"/>
      <sheetName val="Rekapitulace stavby"/>
      <sheetName val="SO 001 - PŘÍPRAVA ÚZEMÍ"/>
      <sheetName val="SO 101 - PRODLOUŽENÁ MK U..."/>
      <sheetName val="SO 102 - DOPRAVNÍ NAPOJEN..."/>
      <sheetName val="SO 301 - VODOVOD"/>
      <sheetName val="SO 302 - PRODLOUŽENÍ JEDN..."/>
      <sheetName val="SO 303 - SPLAŠKOVÁ PŘÍPOJ..."/>
      <sheetName val="SO 304 - DEŠŤOVÁ KANALIZACE"/>
      <sheetName val="SO 305 - RETENČNÍ NÁDRŽ"/>
      <sheetName val="SO 501 - STL PLYNOVOD, PŘ..."/>
      <sheetName val="SO 601 - VEŘEJNÉ OSVĚTLENÍ"/>
      <sheetName val="VON - VEDLEJŠÍ A OSTATNÍ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A3ED-982F-4DCB-BD73-41F714AB58E2}">
  <dimension ref="A1:J53"/>
  <sheetViews>
    <sheetView tabSelected="1" topLeftCell="A4" workbookViewId="0">
      <selection activeCell="A51" sqref="A51"/>
    </sheetView>
  </sheetViews>
  <sheetFormatPr defaultColWidth="0" defaultRowHeight="12.75"/>
  <cols>
    <col min="1" max="2" width="10.6640625" style="240" customWidth="1"/>
    <col min="3" max="3" width="13.1640625" style="240" customWidth="1"/>
    <col min="4" max="4" width="13.33203125" style="240" bestFit="1" customWidth="1"/>
    <col min="5" max="8" width="10.6640625" style="240" customWidth="1"/>
    <col min="9" max="9" width="12.83203125" style="240" customWidth="1"/>
    <col min="10" max="10" width="10.6640625" style="240" customWidth="1"/>
    <col min="11" max="256" width="0" style="240" hidden="1"/>
    <col min="257" max="258" width="10.6640625" style="240" customWidth="1"/>
    <col min="259" max="259" width="13.1640625" style="240" customWidth="1"/>
    <col min="260" max="260" width="13.33203125" style="240" bestFit="1" customWidth="1"/>
    <col min="261" max="264" width="10.6640625" style="240" customWidth="1"/>
    <col min="265" max="265" width="12.83203125" style="240" customWidth="1"/>
    <col min="266" max="266" width="10.6640625" style="240" customWidth="1"/>
    <col min="267" max="512" width="0" style="240" hidden="1"/>
    <col min="513" max="514" width="10.6640625" style="240" customWidth="1"/>
    <col min="515" max="515" width="13.1640625" style="240" customWidth="1"/>
    <col min="516" max="516" width="13.33203125" style="240" bestFit="1" customWidth="1"/>
    <col min="517" max="520" width="10.6640625" style="240" customWidth="1"/>
    <col min="521" max="521" width="12.83203125" style="240" customWidth="1"/>
    <col min="522" max="522" width="10.6640625" style="240" customWidth="1"/>
    <col min="523" max="768" width="0" style="240" hidden="1"/>
    <col min="769" max="770" width="10.6640625" style="240" customWidth="1"/>
    <col min="771" max="771" width="13.1640625" style="240" customWidth="1"/>
    <col min="772" max="772" width="13.33203125" style="240" bestFit="1" customWidth="1"/>
    <col min="773" max="776" width="10.6640625" style="240" customWidth="1"/>
    <col min="777" max="777" width="12.83203125" style="240" customWidth="1"/>
    <col min="778" max="778" width="10.6640625" style="240" customWidth="1"/>
    <col min="779" max="1024" width="0" style="240" hidden="1"/>
    <col min="1025" max="1026" width="10.6640625" style="240" customWidth="1"/>
    <col min="1027" max="1027" width="13.1640625" style="240" customWidth="1"/>
    <col min="1028" max="1028" width="13.33203125" style="240" bestFit="1" customWidth="1"/>
    <col min="1029" max="1032" width="10.6640625" style="240" customWidth="1"/>
    <col min="1033" max="1033" width="12.83203125" style="240" customWidth="1"/>
    <col min="1034" max="1034" width="10.6640625" style="240" customWidth="1"/>
    <col min="1035" max="1280" width="0" style="240" hidden="1"/>
    <col min="1281" max="1282" width="10.6640625" style="240" customWidth="1"/>
    <col min="1283" max="1283" width="13.1640625" style="240" customWidth="1"/>
    <col min="1284" max="1284" width="13.33203125" style="240" bestFit="1" customWidth="1"/>
    <col min="1285" max="1288" width="10.6640625" style="240" customWidth="1"/>
    <col min="1289" max="1289" width="12.83203125" style="240" customWidth="1"/>
    <col min="1290" max="1290" width="10.6640625" style="240" customWidth="1"/>
    <col min="1291" max="1536" width="0" style="240" hidden="1"/>
    <col min="1537" max="1538" width="10.6640625" style="240" customWidth="1"/>
    <col min="1539" max="1539" width="13.1640625" style="240" customWidth="1"/>
    <col min="1540" max="1540" width="13.33203125" style="240" bestFit="1" customWidth="1"/>
    <col min="1541" max="1544" width="10.6640625" style="240" customWidth="1"/>
    <col min="1545" max="1545" width="12.83203125" style="240" customWidth="1"/>
    <col min="1546" max="1546" width="10.6640625" style="240" customWidth="1"/>
    <col min="1547" max="1792" width="0" style="240" hidden="1"/>
    <col min="1793" max="1794" width="10.6640625" style="240" customWidth="1"/>
    <col min="1795" max="1795" width="13.1640625" style="240" customWidth="1"/>
    <col min="1796" max="1796" width="13.33203125" style="240" bestFit="1" customWidth="1"/>
    <col min="1797" max="1800" width="10.6640625" style="240" customWidth="1"/>
    <col min="1801" max="1801" width="12.83203125" style="240" customWidth="1"/>
    <col min="1802" max="1802" width="10.6640625" style="240" customWidth="1"/>
    <col min="1803" max="2048" width="0" style="240" hidden="1"/>
    <col min="2049" max="2050" width="10.6640625" style="240" customWidth="1"/>
    <col min="2051" max="2051" width="13.1640625" style="240" customWidth="1"/>
    <col min="2052" max="2052" width="13.33203125" style="240" bestFit="1" customWidth="1"/>
    <col min="2053" max="2056" width="10.6640625" style="240" customWidth="1"/>
    <col min="2057" max="2057" width="12.83203125" style="240" customWidth="1"/>
    <col min="2058" max="2058" width="10.6640625" style="240" customWidth="1"/>
    <col min="2059" max="2304" width="0" style="240" hidden="1"/>
    <col min="2305" max="2306" width="10.6640625" style="240" customWidth="1"/>
    <col min="2307" max="2307" width="13.1640625" style="240" customWidth="1"/>
    <col min="2308" max="2308" width="13.33203125" style="240" bestFit="1" customWidth="1"/>
    <col min="2309" max="2312" width="10.6640625" style="240" customWidth="1"/>
    <col min="2313" max="2313" width="12.83203125" style="240" customWidth="1"/>
    <col min="2314" max="2314" width="10.6640625" style="240" customWidth="1"/>
    <col min="2315" max="2560" width="0" style="240" hidden="1"/>
    <col min="2561" max="2562" width="10.6640625" style="240" customWidth="1"/>
    <col min="2563" max="2563" width="13.1640625" style="240" customWidth="1"/>
    <col min="2564" max="2564" width="13.33203125" style="240" bestFit="1" customWidth="1"/>
    <col min="2565" max="2568" width="10.6640625" style="240" customWidth="1"/>
    <col min="2569" max="2569" width="12.83203125" style="240" customWidth="1"/>
    <col min="2570" max="2570" width="10.6640625" style="240" customWidth="1"/>
    <col min="2571" max="2816" width="0" style="240" hidden="1"/>
    <col min="2817" max="2818" width="10.6640625" style="240" customWidth="1"/>
    <col min="2819" max="2819" width="13.1640625" style="240" customWidth="1"/>
    <col min="2820" max="2820" width="13.33203125" style="240" bestFit="1" customWidth="1"/>
    <col min="2821" max="2824" width="10.6640625" style="240" customWidth="1"/>
    <col min="2825" max="2825" width="12.83203125" style="240" customWidth="1"/>
    <col min="2826" max="2826" width="10.6640625" style="240" customWidth="1"/>
    <col min="2827" max="3072" width="0" style="240" hidden="1"/>
    <col min="3073" max="3074" width="10.6640625" style="240" customWidth="1"/>
    <col min="3075" max="3075" width="13.1640625" style="240" customWidth="1"/>
    <col min="3076" max="3076" width="13.33203125" style="240" bestFit="1" customWidth="1"/>
    <col min="3077" max="3080" width="10.6640625" style="240" customWidth="1"/>
    <col min="3081" max="3081" width="12.83203125" style="240" customWidth="1"/>
    <col min="3082" max="3082" width="10.6640625" style="240" customWidth="1"/>
    <col min="3083" max="3328" width="0" style="240" hidden="1"/>
    <col min="3329" max="3330" width="10.6640625" style="240" customWidth="1"/>
    <col min="3331" max="3331" width="13.1640625" style="240" customWidth="1"/>
    <col min="3332" max="3332" width="13.33203125" style="240" bestFit="1" customWidth="1"/>
    <col min="3333" max="3336" width="10.6640625" style="240" customWidth="1"/>
    <col min="3337" max="3337" width="12.83203125" style="240" customWidth="1"/>
    <col min="3338" max="3338" width="10.6640625" style="240" customWidth="1"/>
    <col min="3339" max="3584" width="0" style="240" hidden="1"/>
    <col min="3585" max="3586" width="10.6640625" style="240" customWidth="1"/>
    <col min="3587" max="3587" width="13.1640625" style="240" customWidth="1"/>
    <col min="3588" max="3588" width="13.33203125" style="240" bestFit="1" customWidth="1"/>
    <col min="3589" max="3592" width="10.6640625" style="240" customWidth="1"/>
    <col min="3593" max="3593" width="12.83203125" style="240" customWidth="1"/>
    <col min="3594" max="3594" width="10.6640625" style="240" customWidth="1"/>
    <col min="3595" max="3840" width="0" style="240" hidden="1"/>
    <col min="3841" max="3842" width="10.6640625" style="240" customWidth="1"/>
    <col min="3843" max="3843" width="13.1640625" style="240" customWidth="1"/>
    <col min="3844" max="3844" width="13.33203125" style="240" bestFit="1" customWidth="1"/>
    <col min="3845" max="3848" width="10.6640625" style="240" customWidth="1"/>
    <col min="3849" max="3849" width="12.83203125" style="240" customWidth="1"/>
    <col min="3850" max="3850" width="10.6640625" style="240" customWidth="1"/>
    <col min="3851" max="4096" width="0" style="240" hidden="1"/>
    <col min="4097" max="4098" width="10.6640625" style="240" customWidth="1"/>
    <col min="4099" max="4099" width="13.1640625" style="240" customWidth="1"/>
    <col min="4100" max="4100" width="13.33203125" style="240" bestFit="1" customWidth="1"/>
    <col min="4101" max="4104" width="10.6640625" style="240" customWidth="1"/>
    <col min="4105" max="4105" width="12.83203125" style="240" customWidth="1"/>
    <col min="4106" max="4106" width="10.6640625" style="240" customWidth="1"/>
    <col min="4107" max="4352" width="0" style="240" hidden="1"/>
    <col min="4353" max="4354" width="10.6640625" style="240" customWidth="1"/>
    <col min="4355" max="4355" width="13.1640625" style="240" customWidth="1"/>
    <col min="4356" max="4356" width="13.33203125" style="240" bestFit="1" customWidth="1"/>
    <col min="4357" max="4360" width="10.6640625" style="240" customWidth="1"/>
    <col min="4361" max="4361" width="12.83203125" style="240" customWidth="1"/>
    <col min="4362" max="4362" width="10.6640625" style="240" customWidth="1"/>
    <col min="4363" max="4608" width="0" style="240" hidden="1"/>
    <col min="4609" max="4610" width="10.6640625" style="240" customWidth="1"/>
    <col min="4611" max="4611" width="13.1640625" style="240" customWidth="1"/>
    <col min="4612" max="4612" width="13.33203125" style="240" bestFit="1" customWidth="1"/>
    <col min="4613" max="4616" width="10.6640625" style="240" customWidth="1"/>
    <col min="4617" max="4617" width="12.83203125" style="240" customWidth="1"/>
    <col min="4618" max="4618" width="10.6640625" style="240" customWidth="1"/>
    <col min="4619" max="4864" width="0" style="240" hidden="1"/>
    <col min="4865" max="4866" width="10.6640625" style="240" customWidth="1"/>
    <col min="4867" max="4867" width="13.1640625" style="240" customWidth="1"/>
    <col min="4868" max="4868" width="13.33203125" style="240" bestFit="1" customWidth="1"/>
    <col min="4869" max="4872" width="10.6640625" style="240" customWidth="1"/>
    <col min="4873" max="4873" width="12.83203125" style="240" customWidth="1"/>
    <col min="4874" max="4874" width="10.6640625" style="240" customWidth="1"/>
    <col min="4875" max="5120" width="0" style="240" hidden="1"/>
    <col min="5121" max="5122" width="10.6640625" style="240" customWidth="1"/>
    <col min="5123" max="5123" width="13.1640625" style="240" customWidth="1"/>
    <col min="5124" max="5124" width="13.33203125" style="240" bestFit="1" customWidth="1"/>
    <col min="5125" max="5128" width="10.6640625" style="240" customWidth="1"/>
    <col min="5129" max="5129" width="12.83203125" style="240" customWidth="1"/>
    <col min="5130" max="5130" width="10.6640625" style="240" customWidth="1"/>
    <col min="5131" max="5376" width="0" style="240" hidden="1"/>
    <col min="5377" max="5378" width="10.6640625" style="240" customWidth="1"/>
    <col min="5379" max="5379" width="13.1640625" style="240" customWidth="1"/>
    <col min="5380" max="5380" width="13.33203125" style="240" bestFit="1" customWidth="1"/>
    <col min="5381" max="5384" width="10.6640625" style="240" customWidth="1"/>
    <col min="5385" max="5385" width="12.83203125" style="240" customWidth="1"/>
    <col min="5386" max="5386" width="10.6640625" style="240" customWidth="1"/>
    <col min="5387" max="5632" width="0" style="240" hidden="1"/>
    <col min="5633" max="5634" width="10.6640625" style="240" customWidth="1"/>
    <col min="5635" max="5635" width="13.1640625" style="240" customWidth="1"/>
    <col min="5636" max="5636" width="13.33203125" style="240" bestFit="1" customWidth="1"/>
    <col min="5637" max="5640" width="10.6640625" style="240" customWidth="1"/>
    <col min="5641" max="5641" width="12.83203125" style="240" customWidth="1"/>
    <col min="5642" max="5642" width="10.6640625" style="240" customWidth="1"/>
    <col min="5643" max="5888" width="0" style="240" hidden="1"/>
    <col min="5889" max="5890" width="10.6640625" style="240" customWidth="1"/>
    <col min="5891" max="5891" width="13.1640625" style="240" customWidth="1"/>
    <col min="5892" max="5892" width="13.33203125" style="240" bestFit="1" customWidth="1"/>
    <col min="5893" max="5896" width="10.6640625" style="240" customWidth="1"/>
    <col min="5897" max="5897" width="12.83203125" style="240" customWidth="1"/>
    <col min="5898" max="5898" width="10.6640625" style="240" customWidth="1"/>
    <col min="5899" max="6144" width="0" style="240" hidden="1"/>
    <col min="6145" max="6146" width="10.6640625" style="240" customWidth="1"/>
    <col min="6147" max="6147" width="13.1640625" style="240" customWidth="1"/>
    <col min="6148" max="6148" width="13.33203125" style="240" bestFit="1" customWidth="1"/>
    <col min="6149" max="6152" width="10.6640625" style="240" customWidth="1"/>
    <col min="6153" max="6153" width="12.83203125" style="240" customWidth="1"/>
    <col min="6154" max="6154" width="10.6640625" style="240" customWidth="1"/>
    <col min="6155" max="6400" width="0" style="240" hidden="1"/>
    <col min="6401" max="6402" width="10.6640625" style="240" customWidth="1"/>
    <col min="6403" max="6403" width="13.1640625" style="240" customWidth="1"/>
    <col min="6404" max="6404" width="13.33203125" style="240" bestFit="1" customWidth="1"/>
    <col min="6405" max="6408" width="10.6640625" style="240" customWidth="1"/>
    <col min="6409" max="6409" width="12.83203125" style="240" customWidth="1"/>
    <col min="6410" max="6410" width="10.6640625" style="240" customWidth="1"/>
    <col min="6411" max="6656" width="0" style="240" hidden="1"/>
    <col min="6657" max="6658" width="10.6640625" style="240" customWidth="1"/>
    <col min="6659" max="6659" width="13.1640625" style="240" customWidth="1"/>
    <col min="6660" max="6660" width="13.33203125" style="240" bestFit="1" customWidth="1"/>
    <col min="6661" max="6664" width="10.6640625" style="240" customWidth="1"/>
    <col min="6665" max="6665" width="12.83203125" style="240" customWidth="1"/>
    <col min="6666" max="6666" width="10.6640625" style="240" customWidth="1"/>
    <col min="6667" max="6912" width="0" style="240" hidden="1"/>
    <col min="6913" max="6914" width="10.6640625" style="240" customWidth="1"/>
    <col min="6915" max="6915" width="13.1640625" style="240" customWidth="1"/>
    <col min="6916" max="6916" width="13.33203125" style="240" bestFit="1" customWidth="1"/>
    <col min="6917" max="6920" width="10.6640625" style="240" customWidth="1"/>
    <col min="6921" max="6921" width="12.83203125" style="240" customWidth="1"/>
    <col min="6922" max="6922" width="10.6640625" style="240" customWidth="1"/>
    <col min="6923" max="7168" width="0" style="240" hidden="1"/>
    <col min="7169" max="7170" width="10.6640625" style="240" customWidth="1"/>
    <col min="7171" max="7171" width="13.1640625" style="240" customWidth="1"/>
    <col min="7172" max="7172" width="13.33203125" style="240" bestFit="1" customWidth="1"/>
    <col min="7173" max="7176" width="10.6640625" style="240" customWidth="1"/>
    <col min="7177" max="7177" width="12.83203125" style="240" customWidth="1"/>
    <col min="7178" max="7178" width="10.6640625" style="240" customWidth="1"/>
    <col min="7179" max="7424" width="0" style="240" hidden="1"/>
    <col min="7425" max="7426" width="10.6640625" style="240" customWidth="1"/>
    <col min="7427" max="7427" width="13.1640625" style="240" customWidth="1"/>
    <col min="7428" max="7428" width="13.33203125" style="240" bestFit="1" customWidth="1"/>
    <col min="7429" max="7432" width="10.6640625" style="240" customWidth="1"/>
    <col min="7433" max="7433" width="12.83203125" style="240" customWidth="1"/>
    <col min="7434" max="7434" width="10.6640625" style="240" customWidth="1"/>
    <col min="7435" max="7680" width="0" style="240" hidden="1"/>
    <col min="7681" max="7682" width="10.6640625" style="240" customWidth="1"/>
    <col min="7683" max="7683" width="13.1640625" style="240" customWidth="1"/>
    <col min="7684" max="7684" width="13.33203125" style="240" bestFit="1" customWidth="1"/>
    <col min="7685" max="7688" width="10.6640625" style="240" customWidth="1"/>
    <col min="7689" max="7689" width="12.83203125" style="240" customWidth="1"/>
    <col min="7690" max="7690" width="10.6640625" style="240" customWidth="1"/>
    <col min="7691" max="7936" width="0" style="240" hidden="1"/>
    <col min="7937" max="7938" width="10.6640625" style="240" customWidth="1"/>
    <col min="7939" max="7939" width="13.1640625" style="240" customWidth="1"/>
    <col min="7940" max="7940" width="13.33203125" style="240" bestFit="1" customWidth="1"/>
    <col min="7941" max="7944" width="10.6640625" style="240" customWidth="1"/>
    <col min="7945" max="7945" width="12.83203125" style="240" customWidth="1"/>
    <col min="7946" max="7946" width="10.6640625" style="240" customWidth="1"/>
    <col min="7947" max="8192" width="0" style="240" hidden="1"/>
    <col min="8193" max="8194" width="10.6640625" style="240" customWidth="1"/>
    <col min="8195" max="8195" width="13.1640625" style="240" customWidth="1"/>
    <col min="8196" max="8196" width="13.33203125" style="240" bestFit="1" customWidth="1"/>
    <col min="8197" max="8200" width="10.6640625" style="240" customWidth="1"/>
    <col min="8201" max="8201" width="12.83203125" style="240" customWidth="1"/>
    <col min="8202" max="8202" width="10.6640625" style="240" customWidth="1"/>
    <col min="8203" max="8448" width="0" style="240" hidden="1"/>
    <col min="8449" max="8450" width="10.6640625" style="240" customWidth="1"/>
    <col min="8451" max="8451" width="13.1640625" style="240" customWidth="1"/>
    <col min="8452" max="8452" width="13.33203125" style="240" bestFit="1" customWidth="1"/>
    <col min="8453" max="8456" width="10.6640625" style="240" customWidth="1"/>
    <col min="8457" max="8457" width="12.83203125" style="240" customWidth="1"/>
    <col min="8458" max="8458" width="10.6640625" style="240" customWidth="1"/>
    <col min="8459" max="8704" width="0" style="240" hidden="1"/>
    <col min="8705" max="8706" width="10.6640625" style="240" customWidth="1"/>
    <col min="8707" max="8707" width="13.1640625" style="240" customWidth="1"/>
    <col min="8708" max="8708" width="13.33203125" style="240" bestFit="1" customWidth="1"/>
    <col min="8709" max="8712" width="10.6640625" style="240" customWidth="1"/>
    <col min="8713" max="8713" width="12.83203125" style="240" customWidth="1"/>
    <col min="8714" max="8714" width="10.6640625" style="240" customWidth="1"/>
    <col min="8715" max="8960" width="0" style="240" hidden="1"/>
    <col min="8961" max="8962" width="10.6640625" style="240" customWidth="1"/>
    <col min="8963" max="8963" width="13.1640625" style="240" customWidth="1"/>
    <col min="8964" max="8964" width="13.33203125" style="240" bestFit="1" customWidth="1"/>
    <col min="8965" max="8968" width="10.6640625" style="240" customWidth="1"/>
    <col min="8969" max="8969" width="12.83203125" style="240" customWidth="1"/>
    <col min="8970" max="8970" width="10.6640625" style="240" customWidth="1"/>
    <col min="8971" max="9216" width="0" style="240" hidden="1"/>
    <col min="9217" max="9218" width="10.6640625" style="240" customWidth="1"/>
    <col min="9219" max="9219" width="13.1640625" style="240" customWidth="1"/>
    <col min="9220" max="9220" width="13.33203125" style="240" bestFit="1" customWidth="1"/>
    <col min="9221" max="9224" width="10.6640625" style="240" customWidth="1"/>
    <col min="9225" max="9225" width="12.83203125" style="240" customWidth="1"/>
    <col min="9226" max="9226" width="10.6640625" style="240" customWidth="1"/>
    <col min="9227" max="9472" width="0" style="240" hidden="1"/>
    <col min="9473" max="9474" width="10.6640625" style="240" customWidth="1"/>
    <col min="9475" max="9475" width="13.1640625" style="240" customWidth="1"/>
    <col min="9476" max="9476" width="13.33203125" style="240" bestFit="1" customWidth="1"/>
    <col min="9477" max="9480" width="10.6640625" style="240" customWidth="1"/>
    <col min="9481" max="9481" width="12.83203125" style="240" customWidth="1"/>
    <col min="9482" max="9482" width="10.6640625" style="240" customWidth="1"/>
    <col min="9483" max="9728" width="0" style="240" hidden="1"/>
    <col min="9729" max="9730" width="10.6640625" style="240" customWidth="1"/>
    <col min="9731" max="9731" width="13.1640625" style="240" customWidth="1"/>
    <col min="9732" max="9732" width="13.33203125" style="240" bestFit="1" customWidth="1"/>
    <col min="9733" max="9736" width="10.6640625" style="240" customWidth="1"/>
    <col min="9737" max="9737" width="12.83203125" style="240" customWidth="1"/>
    <col min="9738" max="9738" width="10.6640625" style="240" customWidth="1"/>
    <col min="9739" max="9984" width="0" style="240" hidden="1"/>
    <col min="9985" max="9986" width="10.6640625" style="240" customWidth="1"/>
    <col min="9987" max="9987" width="13.1640625" style="240" customWidth="1"/>
    <col min="9988" max="9988" width="13.33203125" style="240" bestFit="1" customWidth="1"/>
    <col min="9989" max="9992" width="10.6640625" style="240" customWidth="1"/>
    <col min="9993" max="9993" width="12.83203125" style="240" customWidth="1"/>
    <col min="9994" max="9994" width="10.6640625" style="240" customWidth="1"/>
    <col min="9995" max="10240" width="0" style="240" hidden="1"/>
    <col min="10241" max="10242" width="10.6640625" style="240" customWidth="1"/>
    <col min="10243" max="10243" width="13.1640625" style="240" customWidth="1"/>
    <col min="10244" max="10244" width="13.33203125" style="240" bestFit="1" customWidth="1"/>
    <col min="10245" max="10248" width="10.6640625" style="240" customWidth="1"/>
    <col min="10249" max="10249" width="12.83203125" style="240" customWidth="1"/>
    <col min="10250" max="10250" width="10.6640625" style="240" customWidth="1"/>
    <col min="10251" max="10496" width="0" style="240" hidden="1"/>
    <col min="10497" max="10498" width="10.6640625" style="240" customWidth="1"/>
    <col min="10499" max="10499" width="13.1640625" style="240" customWidth="1"/>
    <col min="10500" max="10500" width="13.33203125" style="240" bestFit="1" customWidth="1"/>
    <col min="10501" max="10504" width="10.6640625" style="240" customWidth="1"/>
    <col min="10505" max="10505" width="12.83203125" style="240" customWidth="1"/>
    <col min="10506" max="10506" width="10.6640625" style="240" customWidth="1"/>
    <col min="10507" max="10752" width="0" style="240" hidden="1"/>
    <col min="10753" max="10754" width="10.6640625" style="240" customWidth="1"/>
    <col min="10755" max="10755" width="13.1640625" style="240" customWidth="1"/>
    <col min="10756" max="10756" width="13.33203125" style="240" bestFit="1" customWidth="1"/>
    <col min="10757" max="10760" width="10.6640625" style="240" customWidth="1"/>
    <col min="10761" max="10761" width="12.83203125" style="240" customWidth="1"/>
    <col min="10762" max="10762" width="10.6640625" style="240" customWidth="1"/>
    <col min="10763" max="11008" width="0" style="240" hidden="1"/>
    <col min="11009" max="11010" width="10.6640625" style="240" customWidth="1"/>
    <col min="11011" max="11011" width="13.1640625" style="240" customWidth="1"/>
    <col min="11012" max="11012" width="13.33203125" style="240" bestFit="1" customWidth="1"/>
    <col min="11013" max="11016" width="10.6640625" style="240" customWidth="1"/>
    <col min="11017" max="11017" width="12.83203125" style="240" customWidth="1"/>
    <col min="11018" max="11018" width="10.6640625" style="240" customWidth="1"/>
    <col min="11019" max="11264" width="0" style="240" hidden="1"/>
    <col min="11265" max="11266" width="10.6640625" style="240" customWidth="1"/>
    <col min="11267" max="11267" width="13.1640625" style="240" customWidth="1"/>
    <col min="11268" max="11268" width="13.33203125" style="240" bestFit="1" customWidth="1"/>
    <col min="11269" max="11272" width="10.6640625" style="240" customWidth="1"/>
    <col min="11273" max="11273" width="12.83203125" style="240" customWidth="1"/>
    <col min="11274" max="11274" width="10.6640625" style="240" customWidth="1"/>
    <col min="11275" max="11520" width="0" style="240" hidden="1"/>
    <col min="11521" max="11522" width="10.6640625" style="240" customWidth="1"/>
    <col min="11523" max="11523" width="13.1640625" style="240" customWidth="1"/>
    <col min="11524" max="11524" width="13.33203125" style="240" bestFit="1" customWidth="1"/>
    <col min="11525" max="11528" width="10.6640625" style="240" customWidth="1"/>
    <col min="11529" max="11529" width="12.83203125" style="240" customWidth="1"/>
    <col min="11530" max="11530" width="10.6640625" style="240" customWidth="1"/>
    <col min="11531" max="11776" width="0" style="240" hidden="1"/>
    <col min="11777" max="11778" width="10.6640625" style="240" customWidth="1"/>
    <col min="11779" max="11779" width="13.1640625" style="240" customWidth="1"/>
    <col min="11780" max="11780" width="13.33203125" style="240" bestFit="1" customWidth="1"/>
    <col min="11781" max="11784" width="10.6640625" style="240" customWidth="1"/>
    <col min="11785" max="11785" width="12.83203125" style="240" customWidth="1"/>
    <col min="11786" max="11786" width="10.6640625" style="240" customWidth="1"/>
    <col min="11787" max="12032" width="0" style="240" hidden="1"/>
    <col min="12033" max="12034" width="10.6640625" style="240" customWidth="1"/>
    <col min="12035" max="12035" width="13.1640625" style="240" customWidth="1"/>
    <col min="12036" max="12036" width="13.33203125" style="240" bestFit="1" customWidth="1"/>
    <col min="12037" max="12040" width="10.6640625" style="240" customWidth="1"/>
    <col min="12041" max="12041" width="12.83203125" style="240" customWidth="1"/>
    <col min="12042" max="12042" width="10.6640625" style="240" customWidth="1"/>
    <col min="12043" max="12288" width="0" style="240" hidden="1"/>
    <col min="12289" max="12290" width="10.6640625" style="240" customWidth="1"/>
    <col min="12291" max="12291" width="13.1640625" style="240" customWidth="1"/>
    <col min="12292" max="12292" width="13.33203125" style="240" bestFit="1" customWidth="1"/>
    <col min="12293" max="12296" width="10.6640625" style="240" customWidth="1"/>
    <col min="12297" max="12297" width="12.83203125" style="240" customWidth="1"/>
    <col min="12298" max="12298" width="10.6640625" style="240" customWidth="1"/>
    <col min="12299" max="12544" width="0" style="240" hidden="1"/>
    <col min="12545" max="12546" width="10.6640625" style="240" customWidth="1"/>
    <col min="12547" max="12547" width="13.1640625" style="240" customWidth="1"/>
    <col min="12548" max="12548" width="13.33203125" style="240" bestFit="1" customWidth="1"/>
    <col min="12549" max="12552" width="10.6640625" style="240" customWidth="1"/>
    <col min="12553" max="12553" width="12.83203125" style="240" customWidth="1"/>
    <col min="12554" max="12554" width="10.6640625" style="240" customWidth="1"/>
    <col min="12555" max="12800" width="0" style="240" hidden="1"/>
    <col min="12801" max="12802" width="10.6640625" style="240" customWidth="1"/>
    <col min="12803" max="12803" width="13.1640625" style="240" customWidth="1"/>
    <col min="12804" max="12804" width="13.33203125" style="240" bestFit="1" customWidth="1"/>
    <col min="12805" max="12808" width="10.6640625" style="240" customWidth="1"/>
    <col min="12809" max="12809" width="12.83203125" style="240" customWidth="1"/>
    <col min="12810" max="12810" width="10.6640625" style="240" customWidth="1"/>
    <col min="12811" max="13056" width="0" style="240" hidden="1"/>
    <col min="13057" max="13058" width="10.6640625" style="240" customWidth="1"/>
    <col min="13059" max="13059" width="13.1640625" style="240" customWidth="1"/>
    <col min="13060" max="13060" width="13.33203125" style="240" bestFit="1" customWidth="1"/>
    <col min="13061" max="13064" width="10.6640625" style="240" customWidth="1"/>
    <col min="13065" max="13065" width="12.83203125" style="240" customWidth="1"/>
    <col min="13066" max="13066" width="10.6640625" style="240" customWidth="1"/>
    <col min="13067" max="13312" width="0" style="240" hidden="1"/>
    <col min="13313" max="13314" width="10.6640625" style="240" customWidth="1"/>
    <col min="13315" max="13315" width="13.1640625" style="240" customWidth="1"/>
    <col min="13316" max="13316" width="13.33203125" style="240" bestFit="1" customWidth="1"/>
    <col min="13317" max="13320" width="10.6640625" style="240" customWidth="1"/>
    <col min="13321" max="13321" width="12.83203125" style="240" customWidth="1"/>
    <col min="13322" max="13322" width="10.6640625" style="240" customWidth="1"/>
    <col min="13323" max="13568" width="0" style="240" hidden="1"/>
    <col min="13569" max="13570" width="10.6640625" style="240" customWidth="1"/>
    <col min="13571" max="13571" width="13.1640625" style="240" customWidth="1"/>
    <col min="13572" max="13572" width="13.33203125" style="240" bestFit="1" customWidth="1"/>
    <col min="13573" max="13576" width="10.6640625" style="240" customWidth="1"/>
    <col min="13577" max="13577" width="12.83203125" style="240" customWidth="1"/>
    <col min="13578" max="13578" width="10.6640625" style="240" customWidth="1"/>
    <col min="13579" max="13824" width="0" style="240" hidden="1"/>
    <col min="13825" max="13826" width="10.6640625" style="240" customWidth="1"/>
    <col min="13827" max="13827" width="13.1640625" style="240" customWidth="1"/>
    <col min="13828" max="13828" width="13.33203125" style="240" bestFit="1" customWidth="1"/>
    <col min="13829" max="13832" width="10.6640625" style="240" customWidth="1"/>
    <col min="13833" max="13833" width="12.83203125" style="240" customWidth="1"/>
    <col min="13834" max="13834" width="10.6640625" style="240" customWidth="1"/>
    <col min="13835" max="14080" width="0" style="240" hidden="1"/>
    <col min="14081" max="14082" width="10.6640625" style="240" customWidth="1"/>
    <col min="14083" max="14083" width="13.1640625" style="240" customWidth="1"/>
    <col min="14084" max="14084" width="13.33203125" style="240" bestFit="1" customWidth="1"/>
    <col min="14085" max="14088" width="10.6640625" style="240" customWidth="1"/>
    <col min="14089" max="14089" width="12.83203125" style="240" customWidth="1"/>
    <col min="14090" max="14090" width="10.6640625" style="240" customWidth="1"/>
    <col min="14091" max="14336" width="0" style="240" hidden="1"/>
    <col min="14337" max="14338" width="10.6640625" style="240" customWidth="1"/>
    <col min="14339" max="14339" width="13.1640625" style="240" customWidth="1"/>
    <col min="14340" max="14340" width="13.33203125" style="240" bestFit="1" customWidth="1"/>
    <col min="14341" max="14344" width="10.6640625" style="240" customWidth="1"/>
    <col min="14345" max="14345" width="12.83203125" style="240" customWidth="1"/>
    <col min="14346" max="14346" width="10.6640625" style="240" customWidth="1"/>
    <col min="14347" max="14592" width="0" style="240" hidden="1"/>
    <col min="14593" max="14594" width="10.6640625" style="240" customWidth="1"/>
    <col min="14595" max="14595" width="13.1640625" style="240" customWidth="1"/>
    <col min="14596" max="14596" width="13.33203125" style="240" bestFit="1" customWidth="1"/>
    <col min="14597" max="14600" width="10.6640625" style="240" customWidth="1"/>
    <col min="14601" max="14601" width="12.83203125" style="240" customWidth="1"/>
    <col min="14602" max="14602" width="10.6640625" style="240" customWidth="1"/>
    <col min="14603" max="14848" width="0" style="240" hidden="1"/>
    <col min="14849" max="14850" width="10.6640625" style="240" customWidth="1"/>
    <col min="14851" max="14851" width="13.1640625" style="240" customWidth="1"/>
    <col min="14852" max="14852" width="13.33203125" style="240" bestFit="1" customWidth="1"/>
    <col min="14853" max="14856" width="10.6640625" style="240" customWidth="1"/>
    <col min="14857" max="14857" width="12.83203125" style="240" customWidth="1"/>
    <col min="14858" max="14858" width="10.6640625" style="240" customWidth="1"/>
    <col min="14859" max="15104" width="0" style="240" hidden="1"/>
    <col min="15105" max="15106" width="10.6640625" style="240" customWidth="1"/>
    <col min="15107" max="15107" width="13.1640625" style="240" customWidth="1"/>
    <col min="15108" max="15108" width="13.33203125" style="240" bestFit="1" customWidth="1"/>
    <col min="15109" max="15112" width="10.6640625" style="240" customWidth="1"/>
    <col min="15113" max="15113" width="12.83203125" style="240" customWidth="1"/>
    <col min="15114" max="15114" width="10.6640625" style="240" customWidth="1"/>
    <col min="15115" max="15360" width="0" style="240" hidden="1"/>
    <col min="15361" max="15362" width="10.6640625" style="240" customWidth="1"/>
    <col min="15363" max="15363" width="13.1640625" style="240" customWidth="1"/>
    <col min="15364" max="15364" width="13.33203125" style="240" bestFit="1" customWidth="1"/>
    <col min="15365" max="15368" width="10.6640625" style="240" customWidth="1"/>
    <col min="15369" max="15369" width="12.83203125" style="240" customWidth="1"/>
    <col min="15370" max="15370" width="10.6640625" style="240" customWidth="1"/>
    <col min="15371" max="15616" width="0" style="240" hidden="1"/>
    <col min="15617" max="15618" width="10.6640625" style="240" customWidth="1"/>
    <col min="15619" max="15619" width="13.1640625" style="240" customWidth="1"/>
    <col min="15620" max="15620" width="13.33203125" style="240" bestFit="1" customWidth="1"/>
    <col min="15621" max="15624" width="10.6640625" style="240" customWidth="1"/>
    <col min="15625" max="15625" width="12.83203125" style="240" customWidth="1"/>
    <col min="15626" max="15626" width="10.6640625" style="240" customWidth="1"/>
    <col min="15627" max="15872" width="0" style="240" hidden="1"/>
    <col min="15873" max="15874" width="10.6640625" style="240" customWidth="1"/>
    <col min="15875" max="15875" width="13.1640625" style="240" customWidth="1"/>
    <col min="15876" max="15876" width="13.33203125" style="240" bestFit="1" customWidth="1"/>
    <col min="15877" max="15880" width="10.6640625" style="240" customWidth="1"/>
    <col min="15881" max="15881" width="12.83203125" style="240" customWidth="1"/>
    <col min="15882" max="15882" width="10.6640625" style="240" customWidth="1"/>
    <col min="15883" max="16128" width="0" style="240" hidden="1"/>
    <col min="16129" max="16130" width="10.6640625" style="240" customWidth="1"/>
    <col min="16131" max="16131" width="13.1640625" style="240" customWidth="1"/>
    <col min="16132" max="16132" width="13.33203125" style="240" bestFit="1" customWidth="1"/>
    <col min="16133" max="16136" width="10.6640625" style="240" customWidth="1"/>
    <col min="16137" max="16137" width="12.83203125" style="240" customWidth="1"/>
    <col min="16138" max="16138" width="10.6640625" style="240" customWidth="1"/>
    <col min="16139" max="16384" width="0" style="240" hidden="1"/>
  </cols>
  <sheetData>
    <row r="1" spans="1:10" ht="12.75" customHeight="1">
      <c r="A1" s="239"/>
      <c r="B1" s="239"/>
      <c r="C1" s="239"/>
      <c r="D1" s="239"/>
      <c r="E1" s="239"/>
      <c r="F1" s="239"/>
      <c r="G1" s="239"/>
      <c r="H1" s="239"/>
      <c r="I1" s="239"/>
      <c r="J1" s="239"/>
    </row>
    <row r="2" spans="1:10" ht="12.75" customHeight="1">
      <c r="A2" s="239"/>
      <c r="B2" s="239"/>
      <c r="C2" s="239"/>
      <c r="D2" s="239"/>
      <c r="E2" s="239"/>
      <c r="F2" s="239"/>
      <c r="G2" s="239"/>
      <c r="H2" s="239"/>
      <c r="I2" s="239"/>
      <c r="J2" s="239"/>
    </row>
    <row r="3" spans="1:10" ht="12.75" customHeight="1">
      <c r="A3" s="239"/>
      <c r="B3" s="239"/>
      <c r="C3" s="239"/>
      <c r="D3" s="239"/>
      <c r="E3" s="239"/>
      <c r="F3" s="239"/>
      <c r="G3" s="239"/>
      <c r="H3" s="239"/>
      <c r="I3" s="239"/>
      <c r="J3" s="239"/>
    </row>
    <row r="14" spans="1:10" ht="27.6" customHeight="1">
      <c r="A14" s="241" t="s">
        <v>2592</v>
      </c>
      <c r="B14" s="241"/>
      <c r="C14" s="241"/>
      <c r="D14" s="241"/>
      <c r="E14" s="241"/>
      <c r="F14" s="241"/>
      <c r="G14" s="241"/>
      <c r="H14" s="241"/>
      <c r="I14" s="241"/>
      <c r="J14" s="241"/>
    </row>
    <row r="15" spans="1:10" ht="27.6" customHeight="1">
      <c r="A15" s="241" t="s">
        <v>2593</v>
      </c>
      <c r="B15" s="241"/>
      <c r="C15" s="241"/>
      <c r="D15" s="241"/>
      <c r="E15" s="241"/>
      <c r="F15" s="241"/>
      <c r="G15" s="241"/>
      <c r="H15" s="241"/>
      <c r="I15" s="241"/>
      <c r="J15" s="241"/>
    </row>
    <row r="23" spans="2:7" ht="22.5" customHeight="1">
      <c r="B23" s="242" t="s">
        <v>2594</v>
      </c>
      <c r="C23" s="242"/>
      <c r="D23" s="243" t="s">
        <v>2595</v>
      </c>
      <c r="E23" s="242"/>
      <c r="F23" s="242"/>
      <c r="G23" s="242"/>
    </row>
    <row r="24" spans="2:7" ht="22.5" customHeight="1">
      <c r="B24" s="242"/>
      <c r="C24" s="242"/>
      <c r="D24" s="243" t="s">
        <v>2596</v>
      </c>
      <c r="E24" s="242"/>
      <c r="F24" s="242"/>
      <c r="G24" s="242"/>
    </row>
    <row r="25" spans="2:7" ht="18" customHeight="1">
      <c r="B25" s="244"/>
      <c r="C25" s="244"/>
      <c r="D25" s="242"/>
      <c r="E25" s="244"/>
      <c r="F25" s="244"/>
      <c r="G25" s="244"/>
    </row>
    <row r="26" spans="2:7" ht="22.5" customHeight="1">
      <c r="B26" s="242" t="s">
        <v>2597</v>
      </c>
      <c r="C26" s="242"/>
      <c r="D26" s="242" t="s">
        <v>26</v>
      </c>
      <c r="E26" s="242"/>
      <c r="F26" s="242"/>
      <c r="G26" s="242"/>
    </row>
    <row r="27" spans="2:7" ht="18" customHeight="1">
      <c r="B27" s="242"/>
      <c r="C27" s="242"/>
      <c r="D27" s="242" t="s">
        <v>2598</v>
      </c>
      <c r="E27" s="242"/>
      <c r="F27" s="242"/>
      <c r="G27" s="242"/>
    </row>
    <row r="28" spans="2:7" ht="18" customHeight="1">
      <c r="B28" s="242"/>
      <c r="C28" s="242"/>
      <c r="D28" s="242" t="s">
        <v>2599</v>
      </c>
      <c r="E28" s="242"/>
      <c r="F28" s="242"/>
      <c r="G28" s="242"/>
    </row>
    <row r="29" spans="2:7" ht="18" customHeight="1">
      <c r="B29" s="244"/>
      <c r="C29" s="244"/>
      <c r="D29" s="244"/>
      <c r="E29" s="244"/>
      <c r="F29" s="244"/>
      <c r="G29" s="244"/>
    </row>
    <row r="30" spans="2:7" ht="22.5" customHeight="1">
      <c r="B30" s="242" t="s">
        <v>2600</v>
      </c>
      <c r="C30" s="242"/>
      <c r="D30" s="242" t="s">
        <v>2601</v>
      </c>
      <c r="E30" s="244"/>
      <c r="F30" s="244"/>
      <c r="G30" s="244"/>
    </row>
    <row r="41" spans="2:5" ht="18.75" customHeight="1">
      <c r="B41" s="245" t="s">
        <v>2602</v>
      </c>
      <c r="C41" s="245"/>
      <c r="D41" s="245" t="s">
        <v>2603</v>
      </c>
      <c r="E41" s="245"/>
    </row>
    <row r="42" spans="2:5" ht="7.5" customHeight="1">
      <c r="B42" s="245"/>
      <c r="C42" s="245"/>
      <c r="D42" s="245"/>
      <c r="E42" s="245"/>
    </row>
    <row r="43" spans="2:5" ht="17.25" customHeight="1">
      <c r="B43" s="245" t="s">
        <v>2604</v>
      </c>
      <c r="C43" s="245"/>
      <c r="D43" s="245" t="s">
        <v>2605</v>
      </c>
      <c r="E43" s="245"/>
    </row>
    <row r="44" spans="2:5" ht="7.5" customHeight="1">
      <c r="B44" s="245"/>
      <c r="C44" s="245"/>
      <c r="D44" s="245"/>
      <c r="E44" s="245"/>
    </row>
    <row r="45" spans="2:5" ht="20.25" customHeight="1">
      <c r="B45" s="245" t="s">
        <v>2606</v>
      </c>
      <c r="C45" s="245"/>
      <c r="D45" s="245" t="s">
        <v>2607</v>
      </c>
      <c r="E45" s="245"/>
    </row>
    <row r="46" spans="2:5" ht="7.15" customHeight="1">
      <c r="B46" s="245"/>
      <c r="C46" s="245"/>
      <c r="D46" s="245"/>
      <c r="E46" s="245"/>
    </row>
    <row r="47" spans="2:5" ht="19.5" customHeight="1">
      <c r="B47" s="245" t="s">
        <v>22</v>
      </c>
      <c r="C47" s="245"/>
      <c r="D47" s="246">
        <v>45139</v>
      </c>
      <c r="E47" s="245"/>
    </row>
    <row r="48" spans="2:5" ht="7.5" customHeight="1">
      <c r="B48" s="245"/>
      <c r="C48" s="245"/>
      <c r="D48" s="247"/>
      <c r="E48" s="245"/>
    </row>
    <row r="49" spans="2:5" ht="18" customHeight="1">
      <c r="B49" s="245" t="s">
        <v>2608</v>
      </c>
      <c r="C49" s="245"/>
      <c r="D49" s="248">
        <v>53025</v>
      </c>
      <c r="E49" s="245"/>
    </row>
    <row r="50" spans="2:5" ht="7.5" customHeight="1">
      <c r="B50" s="245"/>
      <c r="C50" s="245"/>
      <c r="D50" s="248"/>
      <c r="E50" s="245"/>
    </row>
    <row r="51" spans="2:5" ht="7.5" customHeight="1">
      <c r="B51" s="245"/>
      <c r="C51" s="245"/>
      <c r="D51" s="248"/>
      <c r="E51" s="245"/>
    </row>
    <row r="53" spans="2:5">
      <c r="B53" s="240" t="s">
        <v>2609</v>
      </c>
    </row>
  </sheetData>
  <mergeCells count="2">
    <mergeCell ref="A14:J14"/>
    <mergeCell ref="A15:J15"/>
  </mergeCells>
  <pageMargins left="0.39370078740157483" right="0.39370078740157483" top="0.39370078740157483" bottom="0.39370078740157483" header="0.51181102362204722" footer="0.51181102362204722"/>
  <pageSetup paperSize="9" orientation="portrait" horizontalDpi="300" verticalDpi="300" r:id="rId1"/>
  <headerFooter alignWithMargins="0">
    <oddHeader xml:space="preserve">&amp;C&amp;"Arial CE,Tučné"&amp;12Projekt 2010 s r.o., Ruská 43, 703 00 Ostrava-Vítkovice, Česká republika
telefon: 596 693 720, E-mail: projekt2010@projekt2010.cz,  www.projekt2010.cz&amp;10
</oddHeader>
    <oddFooter>&amp;RArch.č.: &amp;"Arial,Tučné"PRO-11922-F&amp;"Arial,Obyčejné" list 1/78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41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108</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1858</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731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ROUND(J125,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ROUND((SUM(BE125:BE412)),  2)</f>
        <v>0</v>
      </c>
      <c r="I33" s="92">
        <v>0.21</v>
      </c>
      <c r="J33" s="91">
        <f>ROUND(((SUM(BE125:BE412))*I33),  2)</f>
        <v>0</v>
      </c>
      <c r="L33" s="32"/>
    </row>
    <row r="34" spans="2:12" s="1" customFormat="1" ht="14.45" customHeight="1">
      <c r="B34" s="32"/>
      <c r="E34" s="27" t="s">
        <v>43</v>
      </c>
      <c r="F34" s="91">
        <f>ROUND((SUM(BF125:BF412)),  2)</f>
        <v>0</v>
      </c>
      <c r="I34" s="92">
        <v>0.12</v>
      </c>
      <c r="J34" s="91">
        <f>ROUND(((SUM(BF125:BF412))*I34),  2)</f>
        <v>0</v>
      </c>
      <c r="L34" s="32"/>
    </row>
    <row r="35" spans="2:12" s="1" customFormat="1" ht="14.45" hidden="1" customHeight="1">
      <c r="B35" s="32"/>
      <c r="E35" s="27" t="s">
        <v>44</v>
      </c>
      <c r="F35" s="91">
        <f>ROUND((SUM(BG125:BG412)),  2)</f>
        <v>0</v>
      </c>
      <c r="I35" s="92">
        <v>0.21</v>
      </c>
      <c r="J35" s="91">
        <f>0</f>
        <v>0</v>
      </c>
      <c r="L35" s="32"/>
    </row>
    <row r="36" spans="2:12" s="1" customFormat="1" ht="14.45" hidden="1" customHeight="1">
      <c r="B36" s="32"/>
      <c r="E36" s="27" t="s">
        <v>45</v>
      </c>
      <c r="F36" s="91">
        <f>ROUND((SUM(BH125:BH412)),  2)</f>
        <v>0</v>
      </c>
      <c r="I36" s="92">
        <v>0.12</v>
      </c>
      <c r="J36" s="91">
        <f>0</f>
        <v>0</v>
      </c>
      <c r="L36" s="32"/>
    </row>
    <row r="37" spans="2:12" s="1" customFormat="1" ht="14.45" hidden="1" customHeight="1">
      <c r="B37" s="32"/>
      <c r="E37" s="27" t="s">
        <v>46</v>
      </c>
      <c r="F37" s="91">
        <f>ROUND((SUM(BI125:BI412)),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305 - RETENČNÍ NÁDRŽ</v>
      </c>
      <c r="F87" s="237"/>
      <c r="G87" s="237"/>
      <c r="H87" s="237"/>
      <c r="L87" s="32"/>
    </row>
    <row r="88" spans="2:47" s="1" customFormat="1" ht="6.95" customHeight="1">
      <c r="B88" s="32"/>
      <c r="L88" s="32"/>
    </row>
    <row r="89" spans="2:47" s="1" customFormat="1" ht="12" customHeight="1">
      <c r="B89" s="32"/>
      <c r="C89" s="27" t="s">
        <v>20</v>
      </c>
      <c r="F89" s="25" t="str">
        <f>F12</f>
        <v>Bolative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M. Morská</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J125</f>
        <v>0</v>
      </c>
      <c r="L96" s="32"/>
      <c r="AU96" s="17" t="s">
        <v>126</v>
      </c>
    </row>
    <row r="97" spans="2:12" s="8" customFormat="1" ht="24.95" customHeight="1">
      <c r="B97" s="104"/>
      <c r="D97" s="105" t="s">
        <v>127</v>
      </c>
      <c r="E97" s="106"/>
      <c r="F97" s="106"/>
      <c r="G97" s="106"/>
      <c r="H97" s="106"/>
      <c r="I97" s="106"/>
      <c r="J97" s="107">
        <f>J126</f>
        <v>0</v>
      </c>
      <c r="L97" s="104"/>
    </row>
    <row r="98" spans="2:12" s="9" customFormat="1" ht="19.899999999999999" customHeight="1">
      <c r="B98" s="108"/>
      <c r="D98" s="109" t="s">
        <v>128</v>
      </c>
      <c r="E98" s="110"/>
      <c r="F98" s="110"/>
      <c r="G98" s="110"/>
      <c r="H98" s="110"/>
      <c r="I98" s="110"/>
      <c r="J98" s="111">
        <f>J127</f>
        <v>0</v>
      </c>
      <c r="L98" s="108"/>
    </row>
    <row r="99" spans="2:12" s="9" customFormat="1" ht="19.899999999999999" customHeight="1">
      <c r="B99" s="108"/>
      <c r="D99" s="109" t="s">
        <v>1290</v>
      </c>
      <c r="E99" s="110"/>
      <c r="F99" s="110"/>
      <c r="G99" s="110"/>
      <c r="H99" s="110"/>
      <c r="I99" s="110"/>
      <c r="J99" s="111">
        <f>J228</f>
        <v>0</v>
      </c>
      <c r="L99" s="108"/>
    </row>
    <row r="100" spans="2:12" s="9" customFormat="1" ht="19.899999999999999" customHeight="1">
      <c r="B100" s="108"/>
      <c r="D100" s="109" t="s">
        <v>358</v>
      </c>
      <c r="E100" s="110"/>
      <c r="F100" s="110"/>
      <c r="G100" s="110"/>
      <c r="H100" s="110"/>
      <c r="I100" s="110"/>
      <c r="J100" s="111">
        <f>J269</f>
        <v>0</v>
      </c>
      <c r="L100" s="108"/>
    </row>
    <row r="101" spans="2:12" s="9" customFormat="1" ht="19.899999999999999" customHeight="1">
      <c r="B101" s="108"/>
      <c r="D101" s="109" t="s">
        <v>360</v>
      </c>
      <c r="E101" s="110"/>
      <c r="F101" s="110"/>
      <c r="G101" s="110"/>
      <c r="H101" s="110"/>
      <c r="I101" s="110"/>
      <c r="J101" s="111">
        <f>J333</f>
        <v>0</v>
      </c>
      <c r="L101" s="108"/>
    </row>
    <row r="102" spans="2:12" s="9" customFormat="1" ht="19.899999999999999" customHeight="1">
      <c r="B102" s="108"/>
      <c r="D102" s="109" t="s">
        <v>361</v>
      </c>
      <c r="E102" s="110"/>
      <c r="F102" s="110"/>
      <c r="G102" s="110"/>
      <c r="H102" s="110"/>
      <c r="I102" s="110"/>
      <c r="J102" s="111">
        <f>J401</f>
        <v>0</v>
      </c>
      <c r="L102" s="108"/>
    </row>
    <row r="103" spans="2:12" s="9" customFormat="1" ht="19.899999999999999" customHeight="1">
      <c r="B103" s="108"/>
      <c r="D103" s="109" t="s">
        <v>363</v>
      </c>
      <c r="E103" s="110"/>
      <c r="F103" s="110"/>
      <c r="G103" s="110"/>
      <c r="H103" s="110"/>
      <c r="I103" s="110"/>
      <c r="J103" s="111">
        <f>J405</f>
        <v>0</v>
      </c>
      <c r="L103" s="108"/>
    </row>
    <row r="104" spans="2:12" s="8" customFormat="1" ht="24.95" customHeight="1">
      <c r="B104" s="104"/>
      <c r="D104" s="105" t="s">
        <v>1606</v>
      </c>
      <c r="E104" s="106"/>
      <c r="F104" s="106"/>
      <c r="G104" s="106"/>
      <c r="H104" s="106"/>
      <c r="I104" s="106"/>
      <c r="J104" s="107">
        <f>J407</f>
        <v>0</v>
      </c>
      <c r="L104" s="104"/>
    </row>
    <row r="105" spans="2:12" s="9" customFormat="1" ht="19.899999999999999" customHeight="1">
      <c r="B105" s="108"/>
      <c r="D105" s="109" t="s">
        <v>1859</v>
      </c>
      <c r="E105" s="110"/>
      <c r="F105" s="110"/>
      <c r="G105" s="110"/>
      <c r="H105" s="110"/>
      <c r="I105" s="110"/>
      <c r="J105" s="111">
        <f>J408</f>
        <v>0</v>
      </c>
      <c r="L105" s="108"/>
    </row>
    <row r="106" spans="2:12" s="1" customFormat="1" ht="21.75" customHeight="1">
      <c r="B106" s="32"/>
      <c r="L106" s="32"/>
    </row>
    <row r="107" spans="2:12" s="1" customFormat="1" ht="6.95" customHeight="1">
      <c r="B107" s="44"/>
      <c r="C107" s="45"/>
      <c r="D107" s="45"/>
      <c r="E107" s="45"/>
      <c r="F107" s="45"/>
      <c r="G107" s="45"/>
      <c r="H107" s="45"/>
      <c r="I107" s="45"/>
      <c r="J107" s="45"/>
      <c r="K107" s="45"/>
      <c r="L107" s="32"/>
    </row>
    <row r="111" spans="2:12" s="1" customFormat="1" ht="6.95" customHeight="1">
      <c r="B111" s="46"/>
      <c r="C111" s="47"/>
      <c r="D111" s="47"/>
      <c r="E111" s="47"/>
      <c r="F111" s="47"/>
      <c r="G111" s="47"/>
      <c r="H111" s="47"/>
      <c r="I111" s="47"/>
      <c r="J111" s="47"/>
      <c r="K111" s="47"/>
      <c r="L111" s="32"/>
    </row>
    <row r="112" spans="2:12" s="1" customFormat="1" ht="24.95" customHeight="1">
      <c r="B112" s="32"/>
      <c r="C112" s="21" t="s">
        <v>129</v>
      </c>
      <c r="L112" s="32"/>
    </row>
    <row r="113" spans="2:65" s="1" customFormat="1" ht="6.95" customHeight="1">
      <c r="B113" s="32"/>
      <c r="L113" s="32"/>
    </row>
    <row r="114" spans="2:65" s="1" customFormat="1" ht="12" customHeight="1">
      <c r="B114" s="32"/>
      <c r="C114" s="27" t="s">
        <v>16</v>
      </c>
      <c r="L114" s="32"/>
    </row>
    <row r="115" spans="2:65" s="1" customFormat="1" ht="26.25" customHeight="1">
      <c r="B115" s="32"/>
      <c r="E115" s="235" t="str">
        <f>E7</f>
        <v>Revitalizace části areálu bývalého zemědělského družstva v Bolaticích - 1. etapa</v>
      </c>
      <c r="F115" s="236"/>
      <c r="G115" s="236"/>
      <c r="H115" s="236"/>
      <c r="L115" s="32"/>
    </row>
    <row r="116" spans="2:65" s="1" customFormat="1" ht="12" customHeight="1">
      <c r="B116" s="32"/>
      <c r="C116" s="27" t="s">
        <v>119</v>
      </c>
      <c r="L116" s="32"/>
    </row>
    <row r="117" spans="2:65" s="1" customFormat="1" ht="16.5" customHeight="1">
      <c r="B117" s="32"/>
      <c r="E117" s="201" t="str">
        <f>E9</f>
        <v>SO 305 - RETENČNÍ NÁDRŽ</v>
      </c>
      <c r="F117" s="237"/>
      <c r="G117" s="237"/>
      <c r="H117" s="237"/>
      <c r="L117" s="32"/>
    </row>
    <row r="118" spans="2:65" s="1" customFormat="1" ht="6.95" customHeight="1">
      <c r="B118" s="32"/>
      <c r="L118" s="32"/>
    </row>
    <row r="119" spans="2:65" s="1" customFormat="1" ht="12" customHeight="1">
      <c r="B119" s="32"/>
      <c r="C119" s="27" t="s">
        <v>20</v>
      </c>
      <c r="F119" s="25" t="str">
        <f>F12</f>
        <v>Bolative</v>
      </c>
      <c r="I119" s="27" t="s">
        <v>22</v>
      </c>
      <c r="J119" s="52" t="str">
        <f>IF(J12="","",J12)</f>
        <v>30. 8. 2023</v>
      </c>
      <c r="L119" s="32"/>
    </row>
    <row r="120" spans="2:65" s="1" customFormat="1" ht="6.95" customHeight="1">
      <c r="B120" s="32"/>
      <c r="L120" s="32"/>
    </row>
    <row r="121" spans="2:65" s="1" customFormat="1" ht="15.2" customHeight="1">
      <c r="B121" s="32"/>
      <c r="C121" s="27" t="s">
        <v>24</v>
      </c>
      <c r="F121" s="25" t="str">
        <f>E15</f>
        <v>Obec Bolatice</v>
      </c>
      <c r="I121" s="27" t="s">
        <v>30</v>
      </c>
      <c r="J121" s="30" t="str">
        <f>E21</f>
        <v>PROJEKT 2010, s.r.o.</v>
      </c>
      <c r="L121" s="32"/>
    </row>
    <row r="122" spans="2:65" s="1" customFormat="1" ht="15.2" customHeight="1">
      <c r="B122" s="32"/>
      <c r="C122" s="27" t="s">
        <v>28</v>
      </c>
      <c r="F122" s="25" t="str">
        <f>IF(E18="","",E18)</f>
        <v>Vyplň údaj</v>
      </c>
      <c r="I122" s="27" t="s">
        <v>33</v>
      </c>
      <c r="J122" s="30" t="str">
        <f>E24</f>
        <v>M. Morská</v>
      </c>
      <c r="L122" s="32"/>
    </row>
    <row r="123" spans="2:65" s="1" customFormat="1" ht="10.35" customHeight="1">
      <c r="B123" s="32"/>
      <c r="L123" s="32"/>
    </row>
    <row r="124" spans="2:65" s="10" customFormat="1" ht="29.25" customHeight="1">
      <c r="B124" s="112"/>
      <c r="C124" s="113" t="s">
        <v>130</v>
      </c>
      <c r="D124" s="114" t="s">
        <v>62</v>
      </c>
      <c r="E124" s="114" t="s">
        <v>58</v>
      </c>
      <c r="F124" s="114" t="s">
        <v>59</v>
      </c>
      <c r="G124" s="114" t="s">
        <v>131</v>
      </c>
      <c r="H124" s="114" t="s">
        <v>132</v>
      </c>
      <c r="I124" s="114" t="s">
        <v>133</v>
      </c>
      <c r="J124" s="115" t="s">
        <v>124</v>
      </c>
      <c r="K124" s="116" t="s">
        <v>134</v>
      </c>
      <c r="L124" s="112"/>
      <c r="M124" s="59" t="s">
        <v>1</v>
      </c>
      <c r="N124" s="60" t="s">
        <v>41</v>
      </c>
      <c r="O124" s="60" t="s">
        <v>135</v>
      </c>
      <c r="P124" s="60" t="s">
        <v>136</v>
      </c>
      <c r="Q124" s="60" t="s">
        <v>137</v>
      </c>
      <c r="R124" s="60" t="s">
        <v>138</v>
      </c>
      <c r="S124" s="60" t="s">
        <v>139</v>
      </c>
      <c r="T124" s="61" t="s">
        <v>140</v>
      </c>
    </row>
    <row r="125" spans="2:65" s="1" customFormat="1" ht="22.9" customHeight="1">
      <c r="B125" s="32"/>
      <c r="C125" s="64" t="s">
        <v>141</v>
      </c>
      <c r="J125" s="117">
        <f>BK125</f>
        <v>0</v>
      </c>
      <c r="L125" s="32"/>
      <c r="M125" s="62"/>
      <c r="N125" s="53"/>
      <c r="O125" s="53"/>
      <c r="P125" s="118">
        <f>P126+P407</f>
        <v>0</v>
      </c>
      <c r="Q125" s="53"/>
      <c r="R125" s="118">
        <f>R126+R407</f>
        <v>429.3639666900001</v>
      </c>
      <c r="S125" s="53"/>
      <c r="T125" s="119">
        <f>T126+T407</f>
        <v>0.96</v>
      </c>
      <c r="AT125" s="17" t="s">
        <v>76</v>
      </c>
      <c r="AU125" s="17" t="s">
        <v>126</v>
      </c>
      <c r="BK125" s="120">
        <f>BK126+BK407</f>
        <v>0</v>
      </c>
    </row>
    <row r="126" spans="2:65" s="11" customFormat="1" ht="25.9" customHeight="1">
      <c r="B126" s="121"/>
      <c r="D126" s="122" t="s">
        <v>76</v>
      </c>
      <c r="E126" s="123" t="s">
        <v>142</v>
      </c>
      <c r="F126" s="123" t="s">
        <v>143</v>
      </c>
      <c r="I126" s="124"/>
      <c r="J126" s="125">
        <f>BK126</f>
        <v>0</v>
      </c>
      <c r="L126" s="121"/>
      <c r="M126" s="126"/>
      <c r="P126" s="127">
        <f>P127+P228+P269+P333+P401+P405</f>
        <v>0</v>
      </c>
      <c r="R126" s="127">
        <f>R127+R228+R269+R333+R401+R405</f>
        <v>429.3639666900001</v>
      </c>
      <c r="T126" s="128">
        <f>T127+T228+T269+T333+T401+T405</f>
        <v>0.96</v>
      </c>
      <c r="AR126" s="122" t="s">
        <v>85</v>
      </c>
      <c r="AT126" s="129" t="s">
        <v>76</v>
      </c>
      <c r="AU126" s="129" t="s">
        <v>77</v>
      </c>
      <c r="AY126" s="122" t="s">
        <v>144</v>
      </c>
      <c r="BK126" s="130">
        <f>BK127+BK228+BK269+BK333+BK401+BK405</f>
        <v>0</v>
      </c>
    </row>
    <row r="127" spans="2:65" s="11" customFormat="1" ht="22.9" customHeight="1">
      <c r="B127" s="121"/>
      <c r="D127" s="122" t="s">
        <v>76</v>
      </c>
      <c r="E127" s="131" t="s">
        <v>85</v>
      </c>
      <c r="F127" s="131" t="s">
        <v>145</v>
      </c>
      <c r="I127" s="124"/>
      <c r="J127" s="132">
        <f>BK127</f>
        <v>0</v>
      </c>
      <c r="L127" s="121"/>
      <c r="M127" s="126"/>
      <c r="P127" s="127">
        <f>SUM(P128:P227)</f>
        <v>0</v>
      </c>
      <c r="R127" s="127">
        <f>SUM(R128:R227)</f>
        <v>416.31496400000003</v>
      </c>
      <c r="T127" s="128">
        <f>SUM(T128:T227)</f>
        <v>0</v>
      </c>
      <c r="AR127" s="122" t="s">
        <v>85</v>
      </c>
      <c r="AT127" s="129" t="s">
        <v>76</v>
      </c>
      <c r="AU127" s="129" t="s">
        <v>85</v>
      </c>
      <c r="AY127" s="122" t="s">
        <v>144</v>
      </c>
      <c r="BK127" s="130">
        <f>SUM(BK128:BK227)</f>
        <v>0</v>
      </c>
    </row>
    <row r="128" spans="2:65" s="1" customFormat="1" ht="33" customHeight="1">
      <c r="B128" s="32"/>
      <c r="C128" s="133" t="s">
        <v>85</v>
      </c>
      <c r="D128" s="133" t="s">
        <v>146</v>
      </c>
      <c r="E128" s="134" t="s">
        <v>1860</v>
      </c>
      <c r="F128" s="135" t="s">
        <v>1861</v>
      </c>
      <c r="G128" s="136" t="s">
        <v>198</v>
      </c>
      <c r="H128" s="137">
        <v>566.44600000000003</v>
      </c>
      <c r="I128" s="138"/>
      <c r="J128" s="139">
        <f>ROUND(I128*H128,2)</f>
        <v>0</v>
      </c>
      <c r="K128" s="140"/>
      <c r="L128" s="32"/>
      <c r="M128" s="141" t="s">
        <v>1</v>
      </c>
      <c r="N128" s="142" t="s">
        <v>42</v>
      </c>
      <c r="P128" s="143">
        <f>O128*H128</f>
        <v>0</v>
      </c>
      <c r="Q128" s="143">
        <v>0</v>
      </c>
      <c r="R128" s="143">
        <f>Q128*H128</f>
        <v>0</v>
      </c>
      <c r="S128" s="143">
        <v>0</v>
      </c>
      <c r="T128" s="144">
        <f>S128*H128</f>
        <v>0</v>
      </c>
      <c r="AR128" s="145" t="s">
        <v>150</v>
      </c>
      <c r="AT128" s="145" t="s">
        <v>146</v>
      </c>
      <c r="AU128" s="145" t="s">
        <v>87</v>
      </c>
      <c r="AY128" s="17" t="s">
        <v>144</v>
      </c>
      <c r="BE128" s="146">
        <f>IF(N128="základní",J128,0)</f>
        <v>0</v>
      </c>
      <c r="BF128" s="146">
        <f>IF(N128="snížená",J128,0)</f>
        <v>0</v>
      </c>
      <c r="BG128" s="146">
        <f>IF(N128="zákl. přenesená",J128,0)</f>
        <v>0</v>
      </c>
      <c r="BH128" s="146">
        <f>IF(N128="sníž. přenesená",J128,0)</f>
        <v>0</v>
      </c>
      <c r="BI128" s="146">
        <f>IF(N128="nulová",J128,0)</f>
        <v>0</v>
      </c>
      <c r="BJ128" s="17" t="s">
        <v>85</v>
      </c>
      <c r="BK128" s="146">
        <f>ROUND(I128*H128,2)</f>
        <v>0</v>
      </c>
      <c r="BL128" s="17" t="s">
        <v>150</v>
      </c>
      <c r="BM128" s="145" t="s">
        <v>1862</v>
      </c>
    </row>
    <row r="129" spans="2:65" s="12" customFormat="1" ht="11.25">
      <c r="B129" s="147"/>
      <c r="D129" s="148" t="s">
        <v>152</v>
      </c>
      <c r="E129" s="149" t="s">
        <v>1</v>
      </c>
      <c r="F129" s="150" t="s">
        <v>737</v>
      </c>
      <c r="H129" s="149" t="s">
        <v>1</v>
      </c>
      <c r="I129" s="151"/>
      <c r="L129" s="147"/>
      <c r="M129" s="152"/>
      <c r="T129" s="153"/>
      <c r="AT129" s="149" t="s">
        <v>152</v>
      </c>
      <c r="AU129" s="149" t="s">
        <v>87</v>
      </c>
      <c r="AV129" s="12" t="s">
        <v>85</v>
      </c>
      <c r="AW129" s="12" t="s">
        <v>32</v>
      </c>
      <c r="AX129" s="12" t="s">
        <v>77</v>
      </c>
      <c r="AY129" s="149" t="s">
        <v>144</v>
      </c>
    </row>
    <row r="130" spans="2:65" s="12" customFormat="1" ht="11.25">
      <c r="B130" s="147"/>
      <c r="D130" s="148" t="s">
        <v>152</v>
      </c>
      <c r="E130" s="149" t="s">
        <v>1</v>
      </c>
      <c r="F130" s="150" t="s">
        <v>1863</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1864</v>
      </c>
      <c r="H131" s="149" t="s">
        <v>1</v>
      </c>
      <c r="I131" s="151"/>
      <c r="L131" s="147"/>
      <c r="M131" s="152"/>
      <c r="T131" s="153"/>
      <c r="AT131" s="149" t="s">
        <v>152</v>
      </c>
      <c r="AU131" s="149" t="s">
        <v>87</v>
      </c>
      <c r="AV131" s="12" t="s">
        <v>85</v>
      </c>
      <c r="AW131" s="12" t="s">
        <v>32</v>
      </c>
      <c r="AX131" s="12" t="s">
        <v>77</v>
      </c>
      <c r="AY131" s="149" t="s">
        <v>144</v>
      </c>
    </row>
    <row r="132" spans="2:65" s="13" customFormat="1" ht="11.25">
      <c r="B132" s="154"/>
      <c r="D132" s="148" t="s">
        <v>152</v>
      </c>
      <c r="E132" s="155" t="s">
        <v>1</v>
      </c>
      <c r="F132" s="156" t="s">
        <v>1865</v>
      </c>
      <c r="H132" s="157">
        <v>566.44600000000003</v>
      </c>
      <c r="I132" s="158"/>
      <c r="L132" s="154"/>
      <c r="M132" s="159"/>
      <c r="T132" s="160"/>
      <c r="AT132" s="155" t="s">
        <v>152</v>
      </c>
      <c r="AU132" s="155" t="s">
        <v>87</v>
      </c>
      <c r="AV132" s="13" t="s">
        <v>87</v>
      </c>
      <c r="AW132" s="13" t="s">
        <v>32</v>
      </c>
      <c r="AX132" s="13" t="s">
        <v>85</v>
      </c>
      <c r="AY132" s="155" t="s">
        <v>144</v>
      </c>
    </row>
    <row r="133" spans="2:65" s="1" customFormat="1" ht="24.2" customHeight="1">
      <c r="B133" s="32"/>
      <c r="C133" s="133" t="s">
        <v>87</v>
      </c>
      <c r="D133" s="133" t="s">
        <v>146</v>
      </c>
      <c r="E133" s="134" t="s">
        <v>1866</v>
      </c>
      <c r="F133" s="135" t="s">
        <v>1867</v>
      </c>
      <c r="G133" s="136" t="s">
        <v>149</v>
      </c>
      <c r="H133" s="137">
        <v>202.5</v>
      </c>
      <c r="I133" s="138"/>
      <c r="J133" s="139">
        <f>ROUND(I133*H133,2)</f>
        <v>0</v>
      </c>
      <c r="K133" s="140"/>
      <c r="L133" s="32"/>
      <c r="M133" s="141" t="s">
        <v>1</v>
      </c>
      <c r="N133" s="142" t="s">
        <v>42</v>
      </c>
      <c r="P133" s="143">
        <f>O133*H133</f>
        <v>0</v>
      </c>
      <c r="Q133" s="143">
        <v>5.4000000000000001E-4</v>
      </c>
      <c r="R133" s="143">
        <f>Q133*H133</f>
        <v>0.10935</v>
      </c>
      <c r="S133" s="143">
        <v>0</v>
      </c>
      <c r="T133" s="144">
        <f>S133*H133</f>
        <v>0</v>
      </c>
      <c r="AR133" s="145" t="s">
        <v>150</v>
      </c>
      <c r="AT133" s="145" t="s">
        <v>146</v>
      </c>
      <c r="AU133" s="145" t="s">
        <v>87</v>
      </c>
      <c r="AY133" s="17" t="s">
        <v>144</v>
      </c>
      <c r="BE133" s="146">
        <f>IF(N133="základní",J133,0)</f>
        <v>0</v>
      </c>
      <c r="BF133" s="146">
        <f>IF(N133="snížená",J133,0)</f>
        <v>0</v>
      </c>
      <c r="BG133" s="146">
        <f>IF(N133="zákl. přenesená",J133,0)</f>
        <v>0</v>
      </c>
      <c r="BH133" s="146">
        <f>IF(N133="sníž. přenesená",J133,0)</f>
        <v>0</v>
      </c>
      <c r="BI133" s="146">
        <f>IF(N133="nulová",J133,0)</f>
        <v>0</v>
      </c>
      <c r="BJ133" s="17" t="s">
        <v>85</v>
      </c>
      <c r="BK133" s="146">
        <f>ROUND(I133*H133,2)</f>
        <v>0</v>
      </c>
      <c r="BL133" s="17" t="s">
        <v>150</v>
      </c>
      <c r="BM133" s="145" t="s">
        <v>1868</v>
      </c>
    </row>
    <row r="134" spans="2:65" s="12" customFormat="1" ht="11.25">
      <c r="B134" s="147"/>
      <c r="D134" s="148" t="s">
        <v>152</v>
      </c>
      <c r="E134" s="149" t="s">
        <v>1</v>
      </c>
      <c r="F134" s="150" t="s">
        <v>737</v>
      </c>
      <c r="H134" s="149" t="s">
        <v>1</v>
      </c>
      <c r="I134" s="151"/>
      <c r="L134" s="147"/>
      <c r="M134" s="152"/>
      <c r="T134" s="153"/>
      <c r="AT134" s="149" t="s">
        <v>152</v>
      </c>
      <c r="AU134" s="149" t="s">
        <v>87</v>
      </c>
      <c r="AV134" s="12" t="s">
        <v>85</v>
      </c>
      <c r="AW134" s="12" t="s">
        <v>32</v>
      </c>
      <c r="AX134" s="12" t="s">
        <v>77</v>
      </c>
      <c r="AY134" s="149" t="s">
        <v>144</v>
      </c>
    </row>
    <row r="135" spans="2:65" s="12" customFormat="1" ht="11.25">
      <c r="B135" s="147"/>
      <c r="D135" s="148" t="s">
        <v>152</v>
      </c>
      <c r="E135" s="149" t="s">
        <v>1</v>
      </c>
      <c r="F135" s="150" t="s">
        <v>1863</v>
      </c>
      <c r="H135" s="149" t="s">
        <v>1</v>
      </c>
      <c r="I135" s="151"/>
      <c r="L135" s="147"/>
      <c r="M135" s="152"/>
      <c r="T135" s="153"/>
      <c r="AT135" s="149" t="s">
        <v>152</v>
      </c>
      <c r="AU135" s="149" t="s">
        <v>87</v>
      </c>
      <c r="AV135" s="12" t="s">
        <v>85</v>
      </c>
      <c r="AW135" s="12" t="s">
        <v>32</v>
      </c>
      <c r="AX135" s="12" t="s">
        <v>77</v>
      </c>
      <c r="AY135" s="149" t="s">
        <v>144</v>
      </c>
    </row>
    <row r="136" spans="2:65" s="12" customFormat="1" ht="11.25">
      <c r="B136" s="147"/>
      <c r="D136" s="148" t="s">
        <v>152</v>
      </c>
      <c r="E136" s="149" t="s">
        <v>1</v>
      </c>
      <c r="F136" s="150" t="s">
        <v>1864</v>
      </c>
      <c r="H136" s="149" t="s">
        <v>1</v>
      </c>
      <c r="I136" s="151"/>
      <c r="L136" s="147"/>
      <c r="M136" s="152"/>
      <c r="T136" s="153"/>
      <c r="AT136" s="149" t="s">
        <v>152</v>
      </c>
      <c r="AU136" s="149" t="s">
        <v>87</v>
      </c>
      <c r="AV136" s="12" t="s">
        <v>85</v>
      </c>
      <c r="AW136" s="12" t="s">
        <v>32</v>
      </c>
      <c r="AX136" s="12" t="s">
        <v>77</v>
      </c>
      <c r="AY136" s="149" t="s">
        <v>144</v>
      </c>
    </row>
    <row r="137" spans="2:65" s="13" customFormat="1" ht="11.25">
      <c r="B137" s="154"/>
      <c r="D137" s="148" t="s">
        <v>152</v>
      </c>
      <c r="E137" s="155" t="s">
        <v>1</v>
      </c>
      <c r="F137" s="156" t="s">
        <v>1869</v>
      </c>
      <c r="H137" s="157">
        <v>202.5</v>
      </c>
      <c r="I137" s="158"/>
      <c r="L137" s="154"/>
      <c r="M137" s="159"/>
      <c r="T137" s="160"/>
      <c r="AT137" s="155" t="s">
        <v>152</v>
      </c>
      <c r="AU137" s="155" t="s">
        <v>87</v>
      </c>
      <c r="AV137" s="13" t="s">
        <v>87</v>
      </c>
      <c r="AW137" s="13" t="s">
        <v>32</v>
      </c>
      <c r="AX137" s="13" t="s">
        <v>85</v>
      </c>
      <c r="AY137" s="155" t="s">
        <v>144</v>
      </c>
    </row>
    <row r="138" spans="2:65" s="1" customFormat="1" ht="24.2" customHeight="1">
      <c r="B138" s="32"/>
      <c r="C138" s="168" t="s">
        <v>163</v>
      </c>
      <c r="D138" s="168" t="s">
        <v>340</v>
      </c>
      <c r="E138" s="169" t="s">
        <v>1870</v>
      </c>
      <c r="F138" s="170" t="s">
        <v>1871</v>
      </c>
      <c r="G138" s="171" t="s">
        <v>149</v>
      </c>
      <c r="H138" s="172">
        <v>222.75</v>
      </c>
      <c r="I138" s="173"/>
      <c r="J138" s="174">
        <f>ROUND(I138*H138,2)</f>
        <v>0</v>
      </c>
      <c r="K138" s="175"/>
      <c r="L138" s="176"/>
      <c r="M138" s="177" t="s">
        <v>1</v>
      </c>
      <c r="N138" s="178" t="s">
        <v>42</v>
      </c>
      <c r="P138" s="143">
        <f>O138*H138</f>
        <v>0</v>
      </c>
      <c r="Q138" s="143">
        <v>2.5000000000000001E-2</v>
      </c>
      <c r="R138" s="143">
        <f>Q138*H138</f>
        <v>5.5687500000000005</v>
      </c>
      <c r="S138" s="143">
        <v>0</v>
      </c>
      <c r="T138" s="144">
        <f>S138*H138</f>
        <v>0</v>
      </c>
      <c r="AR138" s="145" t="s">
        <v>186</v>
      </c>
      <c r="AT138" s="145" t="s">
        <v>340</v>
      </c>
      <c r="AU138" s="145" t="s">
        <v>87</v>
      </c>
      <c r="AY138" s="17" t="s">
        <v>144</v>
      </c>
      <c r="BE138" s="146">
        <f>IF(N138="základní",J138,0)</f>
        <v>0</v>
      </c>
      <c r="BF138" s="146">
        <f>IF(N138="snížená",J138,0)</f>
        <v>0</v>
      </c>
      <c r="BG138" s="146">
        <f>IF(N138="zákl. přenesená",J138,0)</f>
        <v>0</v>
      </c>
      <c r="BH138" s="146">
        <f>IF(N138="sníž. přenesená",J138,0)</f>
        <v>0</v>
      </c>
      <c r="BI138" s="146">
        <f>IF(N138="nulová",J138,0)</f>
        <v>0</v>
      </c>
      <c r="BJ138" s="17" t="s">
        <v>85</v>
      </c>
      <c r="BK138" s="146">
        <f>ROUND(I138*H138,2)</f>
        <v>0</v>
      </c>
      <c r="BL138" s="17" t="s">
        <v>150</v>
      </c>
      <c r="BM138" s="145" t="s">
        <v>1872</v>
      </c>
    </row>
    <row r="139" spans="2:65" s="13" customFormat="1" ht="11.25">
      <c r="B139" s="154"/>
      <c r="D139" s="148" t="s">
        <v>152</v>
      </c>
      <c r="F139" s="156" t="s">
        <v>1873</v>
      </c>
      <c r="H139" s="157">
        <v>222.75</v>
      </c>
      <c r="I139" s="158"/>
      <c r="L139" s="154"/>
      <c r="M139" s="159"/>
      <c r="T139" s="160"/>
      <c r="AT139" s="155" t="s">
        <v>152</v>
      </c>
      <c r="AU139" s="155" t="s">
        <v>87</v>
      </c>
      <c r="AV139" s="13" t="s">
        <v>87</v>
      </c>
      <c r="AW139" s="13" t="s">
        <v>4</v>
      </c>
      <c r="AX139" s="13" t="s">
        <v>85</v>
      </c>
      <c r="AY139" s="155" t="s">
        <v>144</v>
      </c>
    </row>
    <row r="140" spans="2:65" s="1" customFormat="1" ht="24.2" customHeight="1">
      <c r="B140" s="32"/>
      <c r="C140" s="133" t="s">
        <v>150</v>
      </c>
      <c r="D140" s="133" t="s">
        <v>146</v>
      </c>
      <c r="E140" s="134" t="s">
        <v>1874</v>
      </c>
      <c r="F140" s="135" t="s">
        <v>1875</v>
      </c>
      <c r="G140" s="136" t="s">
        <v>149</v>
      </c>
      <c r="H140" s="137">
        <v>90.75</v>
      </c>
      <c r="I140" s="138"/>
      <c r="J140" s="139">
        <f>ROUND(I140*H140,2)</f>
        <v>0</v>
      </c>
      <c r="K140" s="140"/>
      <c r="L140" s="32"/>
      <c r="M140" s="141" t="s">
        <v>1</v>
      </c>
      <c r="N140" s="142" t="s">
        <v>42</v>
      </c>
      <c r="P140" s="143">
        <f>O140*H140</f>
        <v>0</v>
      </c>
      <c r="Q140" s="143">
        <v>7.6000000000000004E-4</v>
      </c>
      <c r="R140" s="143">
        <f>Q140*H140</f>
        <v>6.8970000000000004E-2</v>
      </c>
      <c r="S140" s="143">
        <v>0</v>
      </c>
      <c r="T140" s="144">
        <f>S140*H140</f>
        <v>0</v>
      </c>
      <c r="AR140" s="145" t="s">
        <v>150</v>
      </c>
      <c r="AT140" s="145" t="s">
        <v>146</v>
      </c>
      <c r="AU140" s="145" t="s">
        <v>87</v>
      </c>
      <c r="AY140" s="17" t="s">
        <v>144</v>
      </c>
      <c r="BE140" s="146">
        <f>IF(N140="základní",J140,0)</f>
        <v>0</v>
      </c>
      <c r="BF140" s="146">
        <f>IF(N140="snížená",J140,0)</f>
        <v>0</v>
      </c>
      <c r="BG140" s="146">
        <f>IF(N140="zákl. přenesená",J140,0)</f>
        <v>0</v>
      </c>
      <c r="BH140" s="146">
        <f>IF(N140="sníž. přenesená",J140,0)</f>
        <v>0</v>
      </c>
      <c r="BI140" s="146">
        <f>IF(N140="nulová",J140,0)</f>
        <v>0</v>
      </c>
      <c r="BJ140" s="17" t="s">
        <v>85</v>
      </c>
      <c r="BK140" s="146">
        <f>ROUND(I140*H140,2)</f>
        <v>0</v>
      </c>
      <c r="BL140" s="17" t="s">
        <v>150</v>
      </c>
      <c r="BM140" s="145" t="s">
        <v>1876</v>
      </c>
    </row>
    <row r="141" spans="2:65" s="12" customFormat="1" ht="11.25">
      <c r="B141" s="147"/>
      <c r="D141" s="148" t="s">
        <v>152</v>
      </c>
      <c r="E141" s="149" t="s">
        <v>1</v>
      </c>
      <c r="F141" s="150" t="s">
        <v>737</v>
      </c>
      <c r="H141" s="149" t="s">
        <v>1</v>
      </c>
      <c r="I141" s="151"/>
      <c r="L141" s="147"/>
      <c r="M141" s="152"/>
      <c r="T141" s="153"/>
      <c r="AT141" s="149" t="s">
        <v>152</v>
      </c>
      <c r="AU141" s="149" t="s">
        <v>87</v>
      </c>
      <c r="AV141" s="12" t="s">
        <v>85</v>
      </c>
      <c r="AW141" s="12" t="s">
        <v>32</v>
      </c>
      <c r="AX141" s="12" t="s">
        <v>77</v>
      </c>
      <c r="AY141" s="149" t="s">
        <v>144</v>
      </c>
    </row>
    <row r="142" spans="2:65" s="12" customFormat="1" ht="11.25">
      <c r="B142" s="147"/>
      <c r="D142" s="148" t="s">
        <v>152</v>
      </c>
      <c r="E142" s="149" t="s">
        <v>1</v>
      </c>
      <c r="F142" s="150" t="s">
        <v>1863</v>
      </c>
      <c r="H142" s="149" t="s">
        <v>1</v>
      </c>
      <c r="I142" s="151"/>
      <c r="L142" s="147"/>
      <c r="M142" s="152"/>
      <c r="T142" s="153"/>
      <c r="AT142" s="149" t="s">
        <v>152</v>
      </c>
      <c r="AU142" s="149" t="s">
        <v>87</v>
      </c>
      <c r="AV142" s="12" t="s">
        <v>85</v>
      </c>
      <c r="AW142" s="12" t="s">
        <v>32</v>
      </c>
      <c r="AX142" s="12" t="s">
        <v>77</v>
      </c>
      <c r="AY142" s="149" t="s">
        <v>144</v>
      </c>
    </row>
    <row r="143" spans="2:65" s="12" customFormat="1" ht="11.25">
      <c r="B143" s="147"/>
      <c r="D143" s="148" t="s">
        <v>152</v>
      </c>
      <c r="E143" s="149" t="s">
        <v>1</v>
      </c>
      <c r="F143" s="150" t="s">
        <v>1864</v>
      </c>
      <c r="H143" s="149" t="s">
        <v>1</v>
      </c>
      <c r="I143" s="151"/>
      <c r="L143" s="147"/>
      <c r="M143" s="152"/>
      <c r="T143" s="153"/>
      <c r="AT143" s="149" t="s">
        <v>152</v>
      </c>
      <c r="AU143" s="149" t="s">
        <v>87</v>
      </c>
      <c r="AV143" s="12" t="s">
        <v>85</v>
      </c>
      <c r="AW143" s="12" t="s">
        <v>32</v>
      </c>
      <c r="AX143" s="12" t="s">
        <v>77</v>
      </c>
      <c r="AY143" s="149" t="s">
        <v>144</v>
      </c>
    </row>
    <row r="144" spans="2:65" s="12" customFormat="1" ht="11.25">
      <c r="B144" s="147"/>
      <c r="D144" s="148" t="s">
        <v>152</v>
      </c>
      <c r="E144" s="149" t="s">
        <v>1</v>
      </c>
      <c r="F144" s="150" t="s">
        <v>1877</v>
      </c>
      <c r="H144" s="149" t="s">
        <v>1</v>
      </c>
      <c r="I144" s="151"/>
      <c r="L144" s="147"/>
      <c r="M144" s="152"/>
      <c r="T144" s="153"/>
      <c r="AT144" s="149" t="s">
        <v>152</v>
      </c>
      <c r="AU144" s="149" t="s">
        <v>87</v>
      </c>
      <c r="AV144" s="12" t="s">
        <v>85</v>
      </c>
      <c r="AW144" s="12" t="s">
        <v>32</v>
      </c>
      <c r="AX144" s="12" t="s">
        <v>77</v>
      </c>
      <c r="AY144" s="149" t="s">
        <v>144</v>
      </c>
    </row>
    <row r="145" spans="2:65" s="13" customFormat="1" ht="11.25">
      <c r="B145" s="154"/>
      <c r="D145" s="148" t="s">
        <v>152</v>
      </c>
      <c r="E145" s="155" t="s">
        <v>1</v>
      </c>
      <c r="F145" s="156" t="s">
        <v>1878</v>
      </c>
      <c r="H145" s="157">
        <v>90.75</v>
      </c>
      <c r="I145" s="158"/>
      <c r="L145" s="154"/>
      <c r="M145" s="159"/>
      <c r="T145" s="160"/>
      <c r="AT145" s="155" t="s">
        <v>152</v>
      </c>
      <c r="AU145" s="155" t="s">
        <v>87</v>
      </c>
      <c r="AV145" s="13" t="s">
        <v>87</v>
      </c>
      <c r="AW145" s="13" t="s">
        <v>32</v>
      </c>
      <c r="AX145" s="13" t="s">
        <v>85</v>
      </c>
      <c r="AY145" s="155" t="s">
        <v>144</v>
      </c>
    </row>
    <row r="146" spans="2:65" s="1" customFormat="1" ht="24.2" customHeight="1">
      <c r="B146" s="32"/>
      <c r="C146" s="168" t="s">
        <v>172</v>
      </c>
      <c r="D146" s="168" t="s">
        <v>340</v>
      </c>
      <c r="E146" s="169" t="s">
        <v>1870</v>
      </c>
      <c r="F146" s="170" t="s">
        <v>1871</v>
      </c>
      <c r="G146" s="171" t="s">
        <v>149</v>
      </c>
      <c r="H146" s="172">
        <v>99.825000000000003</v>
      </c>
      <c r="I146" s="173"/>
      <c r="J146" s="174">
        <f>ROUND(I146*H146,2)</f>
        <v>0</v>
      </c>
      <c r="K146" s="175"/>
      <c r="L146" s="176"/>
      <c r="M146" s="177" t="s">
        <v>1</v>
      </c>
      <c r="N146" s="178" t="s">
        <v>42</v>
      </c>
      <c r="P146" s="143">
        <f>O146*H146</f>
        <v>0</v>
      </c>
      <c r="Q146" s="143">
        <v>2.5000000000000001E-2</v>
      </c>
      <c r="R146" s="143">
        <f>Q146*H146</f>
        <v>2.4956250000000004</v>
      </c>
      <c r="S146" s="143">
        <v>0</v>
      </c>
      <c r="T146" s="144">
        <f>S146*H146</f>
        <v>0</v>
      </c>
      <c r="AR146" s="145" t="s">
        <v>186</v>
      </c>
      <c r="AT146" s="145" t="s">
        <v>340</v>
      </c>
      <c r="AU146" s="145" t="s">
        <v>87</v>
      </c>
      <c r="AY146" s="17" t="s">
        <v>144</v>
      </c>
      <c r="BE146" s="146">
        <f>IF(N146="základní",J146,0)</f>
        <v>0</v>
      </c>
      <c r="BF146" s="146">
        <f>IF(N146="snížená",J146,0)</f>
        <v>0</v>
      </c>
      <c r="BG146" s="146">
        <f>IF(N146="zákl. přenesená",J146,0)</f>
        <v>0</v>
      </c>
      <c r="BH146" s="146">
        <f>IF(N146="sníž. přenesená",J146,0)</f>
        <v>0</v>
      </c>
      <c r="BI146" s="146">
        <f>IF(N146="nulová",J146,0)</f>
        <v>0</v>
      </c>
      <c r="BJ146" s="17" t="s">
        <v>85</v>
      </c>
      <c r="BK146" s="146">
        <f>ROUND(I146*H146,2)</f>
        <v>0</v>
      </c>
      <c r="BL146" s="17" t="s">
        <v>150</v>
      </c>
      <c r="BM146" s="145" t="s">
        <v>1879</v>
      </c>
    </row>
    <row r="147" spans="2:65" s="13" customFormat="1" ht="11.25">
      <c r="B147" s="154"/>
      <c r="D147" s="148" t="s">
        <v>152</v>
      </c>
      <c r="F147" s="156" t="s">
        <v>1880</v>
      </c>
      <c r="H147" s="157">
        <v>99.825000000000003</v>
      </c>
      <c r="I147" s="158"/>
      <c r="L147" s="154"/>
      <c r="M147" s="159"/>
      <c r="T147" s="160"/>
      <c r="AT147" s="155" t="s">
        <v>152</v>
      </c>
      <c r="AU147" s="155" t="s">
        <v>87</v>
      </c>
      <c r="AV147" s="13" t="s">
        <v>87</v>
      </c>
      <c r="AW147" s="13" t="s">
        <v>4</v>
      </c>
      <c r="AX147" s="13" t="s">
        <v>85</v>
      </c>
      <c r="AY147" s="155" t="s">
        <v>144</v>
      </c>
    </row>
    <row r="148" spans="2:65" s="1" customFormat="1" ht="24.2" customHeight="1">
      <c r="B148" s="32"/>
      <c r="C148" s="133" t="s">
        <v>177</v>
      </c>
      <c r="D148" s="133" t="s">
        <v>146</v>
      </c>
      <c r="E148" s="134" t="s">
        <v>1881</v>
      </c>
      <c r="F148" s="135" t="s">
        <v>1882</v>
      </c>
      <c r="G148" s="136" t="s">
        <v>149</v>
      </c>
      <c r="H148" s="137">
        <v>90.75</v>
      </c>
      <c r="I148" s="138"/>
      <c r="J148" s="139">
        <f>ROUND(I148*H148,2)</f>
        <v>0</v>
      </c>
      <c r="K148" s="140"/>
      <c r="L148" s="32"/>
      <c r="M148" s="141" t="s">
        <v>1</v>
      </c>
      <c r="N148" s="142" t="s">
        <v>42</v>
      </c>
      <c r="P148" s="143">
        <f>O148*H148</f>
        <v>0</v>
      </c>
      <c r="Q148" s="143">
        <v>0</v>
      </c>
      <c r="R148" s="143">
        <f>Q148*H148</f>
        <v>0</v>
      </c>
      <c r="S148" s="143">
        <v>0</v>
      </c>
      <c r="T148" s="144">
        <f>S148*H148</f>
        <v>0</v>
      </c>
      <c r="AR148" s="145" t="s">
        <v>150</v>
      </c>
      <c r="AT148" s="145" t="s">
        <v>146</v>
      </c>
      <c r="AU148" s="145" t="s">
        <v>87</v>
      </c>
      <c r="AY148" s="17" t="s">
        <v>144</v>
      </c>
      <c r="BE148" s="146">
        <f>IF(N148="základní",J148,0)</f>
        <v>0</v>
      </c>
      <c r="BF148" s="146">
        <f>IF(N148="snížená",J148,0)</f>
        <v>0</v>
      </c>
      <c r="BG148" s="146">
        <f>IF(N148="zákl. přenesená",J148,0)</f>
        <v>0</v>
      </c>
      <c r="BH148" s="146">
        <f>IF(N148="sníž. přenesená",J148,0)</f>
        <v>0</v>
      </c>
      <c r="BI148" s="146">
        <f>IF(N148="nulová",J148,0)</f>
        <v>0</v>
      </c>
      <c r="BJ148" s="17" t="s">
        <v>85</v>
      </c>
      <c r="BK148" s="146">
        <f>ROUND(I148*H148,2)</f>
        <v>0</v>
      </c>
      <c r="BL148" s="17" t="s">
        <v>150</v>
      </c>
      <c r="BM148" s="145" t="s">
        <v>1883</v>
      </c>
    </row>
    <row r="149" spans="2:65" s="12" customFormat="1" ht="11.25">
      <c r="B149" s="147"/>
      <c r="D149" s="148" t="s">
        <v>152</v>
      </c>
      <c r="E149" s="149" t="s">
        <v>1</v>
      </c>
      <c r="F149" s="150" t="s">
        <v>737</v>
      </c>
      <c r="H149" s="149" t="s">
        <v>1</v>
      </c>
      <c r="I149" s="151"/>
      <c r="L149" s="147"/>
      <c r="M149" s="152"/>
      <c r="T149" s="153"/>
      <c r="AT149" s="149" t="s">
        <v>152</v>
      </c>
      <c r="AU149" s="149" t="s">
        <v>87</v>
      </c>
      <c r="AV149" s="12" t="s">
        <v>85</v>
      </c>
      <c r="AW149" s="12" t="s">
        <v>32</v>
      </c>
      <c r="AX149" s="12" t="s">
        <v>77</v>
      </c>
      <c r="AY149" s="149" t="s">
        <v>144</v>
      </c>
    </row>
    <row r="150" spans="2:65" s="12" customFormat="1" ht="11.25">
      <c r="B150" s="147"/>
      <c r="D150" s="148" t="s">
        <v>152</v>
      </c>
      <c r="E150" s="149" t="s">
        <v>1</v>
      </c>
      <c r="F150" s="150" t="s">
        <v>1864</v>
      </c>
      <c r="H150" s="149" t="s">
        <v>1</v>
      </c>
      <c r="I150" s="151"/>
      <c r="L150" s="147"/>
      <c r="M150" s="152"/>
      <c r="T150" s="153"/>
      <c r="AT150" s="149" t="s">
        <v>152</v>
      </c>
      <c r="AU150" s="149" t="s">
        <v>87</v>
      </c>
      <c r="AV150" s="12" t="s">
        <v>85</v>
      </c>
      <c r="AW150" s="12" t="s">
        <v>32</v>
      </c>
      <c r="AX150" s="12" t="s">
        <v>77</v>
      </c>
      <c r="AY150" s="149" t="s">
        <v>144</v>
      </c>
    </row>
    <row r="151" spans="2:65" s="13" customFormat="1" ht="11.25">
      <c r="B151" s="154"/>
      <c r="D151" s="148" t="s">
        <v>152</v>
      </c>
      <c r="E151" s="155" t="s">
        <v>1</v>
      </c>
      <c r="F151" s="156" t="s">
        <v>1884</v>
      </c>
      <c r="H151" s="157">
        <v>90.75</v>
      </c>
      <c r="I151" s="158"/>
      <c r="L151" s="154"/>
      <c r="M151" s="159"/>
      <c r="T151" s="160"/>
      <c r="AT151" s="155" t="s">
        <v>152</v>
      </c>
      <c r="AU151" s="155" t="s">
        <v>87</v>
      </c>
      <c r="AV151" s="13" t="s">
        <v>87</v>
      </c>
      <c r="AW151" s="13" t="s">
        <v>32</v>
      </c>
      <c r="AX151" s="13" t="s">
        <v>85</v>
      </c>
      <c r="AY151" s="155" t="s">
        <v>144</v>
      </c>
    </row>
    <row r="152" spans="2:65" s="1" customFormat="1" ht="16.5" customHeight="1">
      <c r="B152" s="32"/>
      <c r="C152" s="168" t="s">
        <v>181</v>
      </c>
      <c r="D152" s="168" t="s">
        <v>340</v>
      </c>
      <c r="E152" s="169" t="s">
        <v>341</v>
      </c>
      <c r="F152" s="170" t="s">
        <v>342</v>
      </c>
      <c r="G152" s="171" t="s">
        <v>343</v>
      </c>
      <c r="H152" s="172">
        <v>16.335000000000001</v>
      </c>
      <c r="I152" s="173"/>
      <c r="J152" s="174">
        <f>ROUND(I152*H152,2)</f>
        <v>0</v>
      </c>
      <c r="K152" s="175"/>
      <c r="L152" s="176"/>
      <c r="M152" s="177" t="s">
        <v>1</v>
      </c>
      <c r="N152" s="178" t="s">
        <v>42</v>
      </c>
      <c r="P152" s="143">
        <f>O152*H152</f>
        <v>0</v>
      </c>
      <c r="Q152" s="143">
        <v>1</v>
      </c>
      <c r="R152" s="143">
        <f>Q152*H152</f>
        <v>16.335000000000001</v>
      </c>
      <c r="S152" s="143">
        <v>0</v>
      </c>
      <c r="T152" s="144">
        <f>S152*H152</f>
        <v>0</v>
      </c>
      <c r="AR152" s="145" t="s">
        <v>186</v>
      </c>
      <c r="AT152" s="145" t="s">
        <v>340</v>
      </c>
      <c r="AU152" s="145" t="s">
        <v>87</v>
      </c>
      <c r="AY152" s="17" t="s">
        <v>144</v>
      </c>
      <c r="BE152" s="146">
        <f>IF(N152="základní",J152,0)</f>
        <v>0</v>
      </c>
      <c r="BF152" s="146">
        <f>IF(N152="snížená",J152,0)</f>
        <v>0</v>
      </c>
      <c r="BG152" s="146">
        <f>IF(N152="zákl. přenesená",J152,0)</f>
        <v>0</v>
      </c>
      <c r="BH152" s="146">
        <f>IF(N152="sníž. přenesená",J152,0)</f>
        <v>0</v>
      </c>
      <c r="BI152" s="146">
        <f>IF(N152="nulová",J152,0)</f>
        <v>0</v>
      </c>
      <c r="BJ152" s="17" t="s">
        <v>85</v>
      </c>
      <c r="BK152" s="146">
        <f>ROUND(I152*H152,2)</f>
        <v>0</v>
      </c>
      <c r="BL152" s="17" t="s">
        <v>150</v>
      </c>
      <c r="BM152" s="145" t="s">
        <v>1885</v>
      </c>
    </row>
    <row r="153" spans="2:65" s="13" customFormat="1" ht="11.25">
      <c r="B153" s="154"/>
      <c r="D153" s="148" t="s">
        <v>152</v>
      </c>
      <c r="E153" s="155" t="s">
        <v>1</v>
      </c>
      <c r="F153" s="156" t="s">
        <v>1886</v>
      </c>
      <c r="H153" s="157">
        <v>16.335000000000001</v>
      </c>
      <c r="I153" s="158"/>
      <c r="L153" s="154"/>
      <c r="M153" s="159"/>
      <c r="T153" s="160"/>
      <c r="AT153" s="155" t="s">
        <v>152</v>
      </c>
      <c r="AU153" s="155" t="s">
        <v>87</v>
      </c>
      <c r="AV153" s="13" t="s">
        <v>87</v>
      </c>
      <c r="AW153" s="13" t="s">
        <v>32</v>
      </c>
      <c r="AX153" s="13" t="s">
        <v>85</v>
      </c>
      <c r="AY153" s="155" t="s">
        <v>144</v>
      </c>
    </row>
    <row r="154" spans="2:65" s="1" customFormat="1" ht="24.2" customHeight="1">
      <c r="B154" s="32"/>
      <c r="C154" s="133" t="s">
        <v>186</v>
      </c>
      <c r="D154" s="133" t="s">
        <v>146</v>
      </c>
      <c r="E154" s="134" t="s">
        <v>1881</v>
      </c>
      <c r="F154" s="135" t="s">
        <v>1882</v>
      </c>
      <c r="G154" s="136" t="s">
        <v>149</v>
      </c>
      <c r="H154" s="137">
        <v>202.5</v>
      </c>
      <c r="I154" s="138"/>
      <c r="J154" s="139">
        <f>ROUND(I154*H154,2)</f>
        <v>0</v>
      </c>
      <c r="K154" s="140"/>
      <c r="L154" s="32"/>
      <c r="M154" s="141" t="s">
        <v>1</v>
      </c>
      <c r="N154" s="142" t="s">
        <v>42</v>
      </c>
      <c r="P154" s="143">
        <f>O154*H154</f>
        <v>0</v>
      </c>
      <c r="Q154" s="143">
        <v>0</v>
      </c>
      <c r="R154" s="143">
        <f>Q154*H154</f>
        <v>0</v>
      </c>
      <c r="S154" s="143">
        <v>0</v>
      </c>
      <c r="T154" s="144">
        <f>S154*H154</f>
        <v>0</v>
      </c>
      <c r="AR154" s="145" t="s">
        <v>150</v>
      </c>
      <c r="AT154" s="145" t="s">
        <v>146</v>
      </c>
      <c r="AU154" s="145" t="s">
        <v>87</v>
      </c>
      <c r="AY154" s="17" t="s">
        <v>144</v>
      </c>
      <c r="BE154" s="146">
        <f>IF(N154="základní",J154,0)</f>
        <v>0</v>
      </c>
      <c r="BF154" s="146">
        <f>IF(N154="snížená",J154,0)</f>
        <v>0</v>
      </c>
      <c r="BG154" s="146">
        <f>IF(N154="zákl. přenesená",J154,0)</f>
        <v>0</v>
      </c>
      <c r="BH154" s="146">
        <f>IF(N154="sníž. přenesená",J154,0)</f>
        <v>0</v>
      </c>
      <c r="BI154" s="146">
        <f>IF(N154="nulová",J154,0)</f>
        <v>0</v>
      </c>
      <c r="BJ154" s="17" t="s">
        <v>85</v>
      </c>
      <c r="BK154" s="146">
        <f>ROUND(I154*H154,2)</f>
        <v>0</v>
      </c>
      <c r="BL154" s="17" t="s">
        <v>150</v>
      </c>
      <c r="BM154" s="145" t="s">
        <v>1887</v>
      </c>
    </row>
    <row r="155" spans="2:65" s="12" customFormat="1" ht="11.25">
      <c r="B155" s="147"/>
      <c r="D155" s="148" t="s">
        <v>152</v>
      </c>
      <c r="E155" s="149" t="s">
        <v>1</v>
      </c>
      <c r="F155" s="150" t="s">
        <v>737</v>
      </c>
      <c r="H155" s="149" t="s">
        <v>1</v>
      </c>
      <c r="I155" s="151"/>
      <c r="L155" s="147"/>
      <c r="M155" s="152"/>
      <c r="T155" s="153"/>
      <c r="AT155" s="149" t="s">
        <v>152</v>
      </c>
      <c r="AU155" s="149" t="s">
        <v>87</v>
      </c>
      <c r="AV155" s="12" t="s">
        <v>85</v>
      </c>
      <c r="AW155" s="12" t="s">
        <v>32</v>
      </c>
      <c r="AX155" s="12" t="s">
        <v>77</v>
      </c>
      <c r="AY155" s="149" t="s">
        <v>144</v>
      </c>
    </row>
    <row r="156" spans="2:65" s="12" customFormat="1" ht="11.25">
      <c r="B156" s="147"/>
      <c r="D156" s="148" t="s">
        <v>152</v>
      </c>
      <c r="E156" s="149" t="s">
        <v>1</v>
      </c>
      <c r="F156" s="150" t="s">
        <v>1863</v>
      </c>
      <c r="H156" s="149" t="s">
        <v>1</v>
      </c>
      <c r="I156" s="151"/>
      <c r="L156" s="147"/>
      <c r="M156" s="152"/>
      <c r="T156" s="153"/>
      <c r="AT156" s="149" t="s">
        <v>152</v>
      </c>
      <c r="AU156" s="149" t="s">
        <v>87</v>
      </c>
      <c r="AV156" s="12" t="s">
        <v>85</v>
      </c>
      <c r="AW156" s="12" t="s">
        <v>32</v>
      </c>
      <c r="AX156" s="12" t="s">
        <v>77</v>
      </c>
      <c r="AY156" s="149" t="s">
        <v>144</v>
      </c>
    </row>
    <row r="157" spans="2:65" s="12" customFormat="1" ht="11.25">
      <c r="B157" s="147"/>
      <c r="D157" s="148" t="s">
        <v>152</v>
      </c>
      <c r="E157" s="149" t="s">
        <v>1</v>
      </c>
      <c r="F157" s="150" t="s">
        <v>1864</v>
      </c>
      <c r="H157" s="149" t="s">
        <v>1</v>
      </c>
      <c r="I157" s="151"/>
      <c r="L157" s="147"/>
      <c r="M157" s="152"/>
      <c r="T157" s="153"/>
      <c r="AT157" s="149" t="s">
        <v>152</v>
      </c>
      <c r="AU157" s="149" t="s">
        <v>87</v>
      </c>
      <c r="AV157" s="12" t="s">
        <v>85</v>
      </c>
      <c r="AW157" s="12" t="s">
        <v>32</v>
      </c>
      <c r="AX157" s="12" t="s">
        <v>77</v>
      </c>
      <c r="AY157" s="149" t="s">
        <v>144</v>
      </c>
    </row>
    <row r="158" spans="2:65" s="12" customFormat="1" ht="11.25">
      <c r="B158" s="147"/>
      <c r="D158" s="148" t="s">
        <v>152</v>
      </c>
      <c r="E158" s="149" t="s">
        <v>1</v>
      </c>
      <c r="F158" s="150" t="s">
        <v>1888</v>
      </c>
      <c r="H158" s="149" t="s">
        <v>1</v>
      </c>
      <c r="I158" s="151"/>
      <c r="L158" s="147"/>
      <c r="M158" s="152"/>
      <c r="T158" s="153"/>
      <c r="AT158" s="149" t="s">
        <v>152</v>
      </c>
      <c r="AU158" s="149" t="s">
        <v>87</v>
      </c>
      <c r="AV158" s="12" t="s">
        <v>85</v>
      </c>
      <c r="AW158" s="12" t="s">
        <v>32</v>
      </c>
      <c r="AX158" s="12" t="s">
        <v>77</v>
      </c>
      <c r="AY158" s="149" t="s">
        <v>144</v>
      </c>
    </row>
    <row r="159" spans="2:65" s="13" customFormat="1" ht="11.25">
      <c r="B159" s="154"/>
      <c r="D159" s="148" t="s">
        <v>152</v>
      </c>
      <c r="E159" s="155" t="s">
        <v>1</v>
      </c>
      <c r="F159" s="156" t="s">
        <v>1889</v>
      </c>
      <c r="H159" s="157">
        <v>202.5</v>
      </c>
      <c r="I159" s="158"/>
      <c r="L159" s="154"/>
      <c r="M159" s="159"/>
      <c r="T159" s="160"/>
      <c r="AT159" s="155" t="s">
        <v>152</v>
      </c>
      <c r="AU159" s="155" t="s">
        <v>87</v>
      </c>
      <c r="AV159" s="13" t="s">
        <v>87</v>
      </c>
      <c r="AW159" s="13" t="s">
        <v>32</v>
      </c>
      <c r="AX159" s="13" t="s">
        <v>85</v>
      </c>
      <c r="AY159" s="155" t="s">
        <v>144</v>
      </c>
    </row>
    <row r="160" spans="2:65" s="1" customFormat="1" ht="16.5" customHeight="1">
      <c r="B160" s="32"/>
      <c r="C160" s="168" t="s">
        <v>191</v>
      </c>
      <c r="D160" s="168" t="s">
        <v>340</v>
      </c>
      <c r="E160" s="169" t="s">
        <v>1890</v>
      </c>
      <c r="F160" s="170" t="s">
        <v>1891</v>
      </c>
      <c r="G160" s="171" t="s">
        <v>343</v>
      </c>
      <c r="H160" s="172">
        <v>40.5</v>
      </c>
      <c r="I160" s="173"/>
      <c r="J160" s="174">
        <f>ROUND(I160*H160,2)</f>
        <v>0</v>
      </c>
      <c r="K160" s="175"/>
      <c r="L160" s="176"/>
      <c r="M160" s="177" t="s">
        <v>1</v>
      </c>
      <c r="N160" s="178" t="s">
        <v>42</v>
      </c>
      <c r="P160" s="143">
        <f>O160*H160</f>
        <v>0</v>
      </c>
      <c r="Q160" s="143">
        <v>1</v>
      </c>
      <c r="R160" s="143">
        <f>Q160*H160</f>
        <v>40.5</v>
      </c>
      <c r="S160" s="143">
        <v>0</v>
      </c>
      <c r="T160" s="144">
        <f>S160*H160</f>
        <v>0</v>
      </c>
      <c r="AR160" s="145" t="s">
        <v>186</v>
      </c>
      <c r="AT160" s="145" t="s">
        <v>340</v>
      </c>
      <c r="AU160" s="145" t="s">
        <v>87</v>
      </c>
      <c r="AY160" s="17" t="s">
        <v>144</v>
      </c>
      <c r="BE160" s="146">
        <f>IF(N160="základní",J160,0)</f>
        <v>0</v>
      </c>
      <c r="BF160" s="146">
        <f>IF(N160="snížená",J160,0)</f>
        <v>0</v>
      </c>
      <c r="BG160" s="146">
        <f>IF(N160="zákl. přenesená",J160,0)</f>
        <v>0</v>
      </c>
      <c r="BH160" s="146">
        <f>IF(N160="sníž. přenesená",J160,0)</f>
        <v>0</v>
      </c>
      <c r="BI160" s="146">
        <f>IF(N160="nulová",J160,0)</f>
        <v>0</v>
      </c>
      <c r="BJ160" s="17" t="s">
        <v>85</v>
      </c>
      <c r="BK160" s="146">
        <f>ROUND(I160*H160,2)</f>
        <v>0</v>
      </c>
      <c r="BL160" s="17" t="s">
        <v>150</v>
      </c>
      <c r="BM160" s="145" t="s">
        <v>1892</v>
      </c>
    </row>
    <row r="161" spans="2:65" s="13" customFormat="1" ht="11.25">
      <c r="B161" s="154"/>
      <c r="D161" s="148" t="s">
        <v>152</v>
      </c>
      <c r="E161" s="155" t="s">
        <v>1</v>
      </c>
      <c r="F161" s="156" t="s">
        <v>1893</v>
      </c>
      <c r="H161" s="157">
        <v>40.5</v>
      </c>
      <c r="I161" s="158"/>
      <c r="L161" s="154"/>
      <c r="M161" s="159"/>
      <c r="T161" s="160"/>
      <c r="AT161" s="155" t="s">
        <v>152</v>
      </c>
      <c r="AU161" s="155" t="s">
        <v>87</v>
      </c>
      <c r="AV161" s="13" t="s">
        <v>87</v>
      </c>
      <c r="AW161" s="13" t="s">
        <v>32</v>
      </c>
      <c r="AX161" s="13" t="s">
        <v>85</v>
      </c>
      <c r="AY161" s="155" t="s">
        <v>144</v>
      </c>
    </row>
    <row r="162" spans="2:65" s="1" customFormat="1" ht="37.9" customHeight="1">
      <c r="B162" s="32"/>
      <c r="C162" s="133" t="s">
        <v>195</v>
      </c>
      <c r="D162" s="133" t="s">
        <v>146</v>
      </c>
      <c r="E162" s="134" t="s">
        <v>405</v>
      </c>
      <c r="F162" s="135" t="s">
        <v>406</v>
      </c>
      <c r="G162" s="136" t="s">
        <v>198</v>
      </c>
      <c r="H162" s="137">
        <v>546.64599999999996</v>
      </c>
      <c r="I162" s="138"/>
      <c r="J162" s="139">
        <f>ROUND(I162*H162,2)</f>
        <v>0</v>
      </c>
      <c r="K162" s="140"/>
      <c r="L162" s="32"/>
      <c r="M162" s="141" t="s">
        <v>1</v>
      </c>
      <c r="N162" s="142" t="s">
        <v>42</v>
      </c>
      <c r="P162" s="143">
        <f>O162*H162</f>
        <v>0</v>
      </c>
      <c r="Q162" s="143">
        <v>0</v>
      </c>
      <c r="R162" s="143">
        <f>Q162*H162</f>
        <v>0</v>
      </c>
      <c r="S162" s="143">
        <v>0</v>
      </c>
      <c r="T162" s="144">
        <f>S162*H162</f>
        <v>0</v>
      </c>
      <c r="AR162" s="145" t="s">
        <v>150</v>
      </c>
      <c r="AT162" s="145" t="s">
        <v>146</v>
      </c>
      <c r="AU162" s="145" t="s">
        <v>87</v>
      </c>
      <c r="AY162" s="17" t="s">
        <v>144</v>
      </c>
      <c r="BE162" s="146">
        <f>IF(N162="základní",J162,0)</f>
        <v>0</v>
      </c>
      <c r="BF162" s="146">
        <f>IF(N162="snížená",J162,0)</f>
        <v>0</v>
      </c>
      <c r="BG162" s="146">
        <f>IF(N162="zákl. přenesená",J162,0)</f>
        <v>0</v>
      </c>
      <c r="BH162" s="146">
        <f>IF(N162="sníž. přenesená",J162,0)</f>
        <v>0</v>
      </c>
      <c r="BI162" s="146">
        <f>IF(N162="nulová",J162,0)</f>
        <v>0</v>
      </c>
      <c r="BJ162" s="17" t="s">
        <v>85</v>
      </c>
      <c r="BK162" s="146">
        <f>ROUND(I162*H162,2)</f>
        <v>0</v>
      </c>
      <c r="BL162" s="17" t="s">
        <v>150</v>
      </c>
      <c r="BM162" s="145" t="s">
        <v>1894</v>
      </c>
    </row>
    <row r="163" spans="2:65" s="13" customFormat="1" ht="11.25">
      <c r="B163" s="154"/>
      <c r="D163" s="148" t="s">
        <v>152</v>
      </c>
      <c r="E163" s="155" t="s">
        <v>1</v>
      </c>
      <c r="F163" s="156" t="s">
        <v>1895</v>
      </c>
      <c r="H163" s="157">
        <v>566.44600000000003</v>
      </c>
      <c r="I163" s="158"/>
      <c r="L163" s="154"/>
      <c r="M163" s="159"/>
      <c r="T163" s="160"/>
      <c r="AT163" s="155" t="s">
        <v>152</v>
      </c>
      <c r="AU163" s="155" t="s">
        <v>87</v>
      </c>
      <c r="AV163" s="13" t="s">
        <v>87</v>
      </c>
      <c r="AW163" s="13" t="s">
        <v>32</v>
      </c>
      <c r="AX163" s="13" t="s">
        <v>77</v>
      </c>
      <c r="AY163" s="155" t="s">
        <v>144</v>
      </c>
    </row>
    <row r="164" spans="2:65" s="13" customFormat="1" ht="11.25">
      <c r="B164" s="154"/>
      <c r="D164" s="148" t="s">
        <v>152</v>
      </c>
      <c r="E164" s="155" t="s">
        <v>1</v>
      </c>
      <c r="F164" s="156" t="s">
        <v>1896</v>
      </c>
      <c r="H164" s="157">
        <v>-19.8</v>
      </c>
      <c r="I164" s="158"/>
      <c r="L164" s="154"/>
      <c r="M164" s="159"/>
      <c r="T164" s="160"/>
      <c r="AT164" s="155" t="s">
        <v>152</v>
      </c>
      <c r="AU164" s="155" t="s">
        <v>87</v>
      </c>
      <c r="AV164" s="13" t="s">
        <v>87</v>
      </c>
      <c r="AW164" s="13" t="s">
        <v>32</v>
      </c>
      <c r="AX164" s="13" t="s">
        <v>77</v>
      </c>
      <c r="AY164" s="155" t="s">
        <v>144</v>
      </c>
    </row>
    <row r="165" spans="2:65" s="14" customFormat="1" ht="11.25">
      <c r="B165" s="161"/>
      <c r="D165" s="148" t="s">
        <v>152</v>
      </c>
      <c r="E165" s="162" t="s">
        <v>1</v>
      </c>
      <c r="F165" s="163" t="s">
        <v>157</v>
      </c>
      <c r="H165" s="164">
        <v>546.64600000000007</v>
      </c>
      <c r="I165" s="165"/>
      <c r="L165" s="161"/>
      <c r="M165" s="166"/>
      <c r="T165" s="167"/>
      <c r="AT165" s="162" t="s">
        <v>152</v>
      </c>
      <c r="AU165" s="162" t="s">
        <v>87</v>
      </c>
      <c r="AV165" s="14" t="s">
        <v>150</v>
      </c>
      <c r="AW165" s="14" t="s">
        <v>32</v>
      </c>
      <c r="AX165" s="14" t="s">
        <v>85</v>
      </c>
      <c r="AY165" s="162" t="s">
        <v>144</v>
      </c>
    </row>
    <row r="166" spans="2:65" s="1" customFormat="1" ht="37.9" customHeight="1">
      <c r="B166" s="32"/>
      <c r="C166" s="133" t="s">
        <v>202</v>
      </c>
      <c r="D166" s="133" t="s">
        <v>146</v>
      </c>
      <c r="E166" s="134" t="s">
        <v>849</v>
      </c>
      <c r="F166" s="135" t="s">
        <v>850</v>
      </c>
      <c r="G166" s="136" t="s">
        <v>198</v>
      </c>
      <c r="H166" s="137">
        <v>5466.46</v>
      </c>
      <c r="I166" s="138"/>
      <c r="J166" s="139">
        <f>ROUND(I166*H166,2)</f>
        <v>0</v>
      </c>
      <c r="K166" s="140"/>
      <c r="L166" s="32"/>
      <c r="M166" s="141" t="s">
        <v>1</v>
      </c>
      <c r="N166" s="142" t="s">
        <v>42</v>
      </c>
      <c r="P166" s="143">
        <f>O166*H166</f>
        <v>0</v>
      </c>
      <c r="Q166" s="143">
        <v>0</v>
      </c>
      <c r="R166" s="143">
        <f>Q166*H166</f>
        <v>0</v>
      </c>
      <c r="S166" s="143">
        <v>0</v>
      </c>
      <c r="T166" s="144">
        <f>S166*H166</f>
        <v>0</v>
      </c>
      <c r="AR166" s="145" t="s">
        <v>150</v>
      </c>
      <c r="AT166" s="145" t="s">
        <v>146</v>
      </c>
      <c r="AU166" s="145" t="s">
        <v>87</v>
      </c>
      <c r="AY166" s="17" t="s">
        <v>144</v>
      </c>
      <c r="BE166" s="146">
        <f>IF(N166="základní",J166,0)</f>
        <v>0</v>
      </c>
      <c r="BF166" s="146">
        <f>IF(N166="snížená",J166,0)</f>
        <v>0</v>
      </c>
      <c r="BG166" s="146">
        <f>IF(N166="zákl. přenesená",J166,0)</f>
        <v>0</v>
      </c>
      <c r="BH166" s="146">
        <f>IF(N166="sníž. přenesená",J166,0)</f>
        <v>0</v>
      </c>
      <c r="BI166" s="146">
        <f>IF(N166="nulová",J166,0)</f>
        <v>0</v>
      </c>
      <c r="BJ166" s="17" t="s">
        <v>85</v>
      </c>
      <c r="BK166" s="146">
        <f>ROUND(I166*H166,2)</f>
        <v>0</v>
      </c>
      <c r="BL166" s="17" t="s">
        <v>150</v>
      </c>
      <c r="BM166" s="145" t="s">
        <v>1897</v>
      </c>
    </row>
    <row r="167" spans="2:65" s="13" customFormat="1" ht="11.25">
      <c r="B167" s="154"/>
      <c r="D167" s="148" t="s">
        <v>152</v>
      </c>
      <c r="F167" s="156" t="s">
        <v>1898</v>
      </c>
      <c r="H167" s="157">
        <v>5466.46</v>
      </c>
      <c r="I167" s="158"/>
      <c r="L167" s="154"/>
      <c r="M167" s="159"/>
      <c r="T167" s="160"/>
      <c r="AT167" s="155" t="s">
        <v>152</v>
      </c>
      <c r="AU167" s="155" t="s">
        <v>87</v>
      </c>
      <c r="AV167" s="13" t="s">
        <v>87</v>
      </c>
      <c r="AW167" s="13" t="s">
        <v>4</v>
      </c>
      <c r="AX167" s="13" t="s">
        <v>85</v>
      </c>
      <c r="AY167" s="155" t="s">
        <v>144</v>
      </c>
    </row>
    <row r="168" spans="2:65" s="1" customFormat="1" ht="24.2" customHeight="1">
      <c r="B168" s="32"/>
      <c r="C168" s="133" t="s">
        <v>8</v>
      </c>
      <c r="D168" s="133" t="s">
        <v>146</v>
      </c>
      <c r="E168" s="134" t="s">
        <v>1899</v>
      </c>
      <c r="F168" s="135" t="s">
        <v>1900</v>
      </c>
      <c r="G168" s="136" t="s">
        <v>149</v>
      </c>
      <c r="H168" s="137">
        <v>333.20299999999997</v>
      </c>
      <c r="I168" s="138"/>
      <c r="J168" s="139">
        <f>ROUND(I168*H168,2)</f>
        <v>0</v>
      </c>
      <c r="K168" s="140"/>
      <c r="L168" s="32"/>
      <c r="M168" s="141" t="s">
        <v>1</v>
      </c>
      <c r="N168" s="142" t="s">
        <v>42</v>
      </c>
      <c r="P168" s="143">
        <f>O168*H168</f>
        <v>0</v>
      </c>
      <c r="Q168" s="143">
        <v>0</v>
      </c>
      <c r="R168" s="143">
        <f>Q168*H168</f>
        <v>0</v>
      </c>
      <c r="S168" s="143">
        <v>0</v>
      </c>
      <c r="T168" s="144">
        <f>S168*H168</f>
        <v>0</v>
      </c>
      <c r="AR168" s="145" t="s">
        <v>150</v>
      </c>
      <c r="AT168" s="145" t="s">
        <v>146</v>
      </c>
      <c r="AU168" s="145" t="s">
        <v>87</v>
      </c>
      <c r="AY168" s="17" t="s">
        <v>144</v>
      </c>
      <c r="BE168" s="146">
        <f>IF(N168="základní",J168,0)</f>
        <v>0</v>
      </c>
      <c r="BF168" s="146">
        <f>IF(N168="snížená",J168,0)</f>
        <v>0</v>
      </c>
      <c r="BG168" s="146">
        <f>IF(N168="zákl. přenesená",J168,0)</f>
        <v>0</v>
      </c>
      <c r="BH168" s="146">
        <f>IF(N168="sníž. přenesená",J168,0)</f>
        <v>0</v>
      </c>
      <c r="BI168" s="146">
        <f>IF(N168="nulová",J168,0)</f>
        <v>0</v>
      </c>
      <c r="BJ168" s="17" t="s">
        <v>85</v>
      </c>
      <c r="BK168" s="146">
        <f>ROUND(I168*H168,2)</f>
        <v>0</v>
      </c>
      <c r="BL168" s="17" t="s">
        <v>150</v>
      </c>
      <c r="BM168" s="145" t="s">
        <v>1901</v>
      </c>
    </row>
    <row r="169" spans="2:65" s="1" customFormat="1" ht="24.2" customHeight="1">
      <c r="B169" s="32"/>
      <c r="C169" s="133" t="s">
        <v>209</v>
      </c>
      <c r="D169" s="133" t="s">
        <v>146</v>
      </c>
      <c r="E169" s="134" t="s">
        <v>1902</v>
      </c>
      <c r="F169" s="135" t="s">
        <v>1903</v>
      </c>
      <c r="G169" s="136" t="s">
        <v>198</v>
      </c>
      <c r="H169" s="137">
        <v>9.9</v>
      </c>
      <c r="I169" s="138"/>
      <c r="J169" s="139">
        <f>ROUND(I169*H169,2)</f>
        <v>0</v>
      </c>
      <c r="K169" s="140"/>
      <c r="L169" s="32"/>
      <c r="M169" s="141" t="s">
        <v>1</v>
      </c>
      <c r="N169" s="142" t="s">
        <v>42</v>
      </c>
      <c r="P169" s="143">
        <f>O169*H169</f>
        <v>0</v>
      </c>
      <c r="Q169" s="143">
        <v>0</v>
      </c>
      <c r="R169" s="143">
        <f>Q169*H169</f>
        <v>0</v>
      </c>
      <c r="S169" s="143">
        <v>0</v>
      </c>
      <c r="T169" s="144">
        <f>S169*H169</f>
        <v>0</v>
      </c>
      <c r="AR169" s="145" t="s">
        <v>150</v>
      </c>
      <c r="AT169" s="145" t="s">
        <v>146</v>
      </c>
      <c r="AU169" s="145" t="s">
        <v>87</v>
      </c>
      <c r="AY169" s="17" t="s">
        <v>144</v>
      </c>
      <c r="BE169" s="146">
        <f>IF(N169="základní",J169,0)</f>
        <v>0</v>
      </c>
      <c r="BF169" s="146">
        <f>IF(N169="snížená",J169,0)</f>
        <v>0</v>
      </c>
      <c r="BG169" s="146">
        <f>IF(N169="zákl. přenesená",J169,0)</f>
        <v>0</v>
      </c>
      <c r="BH169" s="146">
        <f>IF(N169="sníž. přenesená",J169,0)</f>
        <v>0</v>
      </c>
      <c r="BI169" s="146">
        <f>IF(N169="nulová",J169,0)</f>
        <v>0</v>
      </c>
      <c r="BJ169" s="17" t="s">
        <v>85</v>
      </c>
      <c r="BK169" s="146">
        <f>ROUND(I169*H169,2)</f>
        <v>0</v>
      </c>
      <c r="BL169" s="17" t="s">
        <v>150</v>
      </c>
      <c r="BM169" s="145" t="s">
        <v>1904</v>
      </c>
    </row>
    <row r="170" spans="2:65" s="12" customFormat="1" ht="11.25">
      <c r="B170" s="147"/>
      <c r="D170" s="148" t="s">
        <v>152</v>
      </c>
      <c r="E170" s="149" t="s">
        <v>1</v>
      </c>
      <c r="F170" s="150" t="s">
        <v>737</v>
      </c>
      <c r="H170" s="149" t="s">
        <v>1</v>
      </c>
      <c r="I170" s="151"/>
      <c r="L170" s="147"/>
      <c r="M170" s="152"/>
      <c r="T170" s="153"/>
      <c r="AT170" s="149" t="s">
        <v>152</v>
      </c>
      <c r="AU170" s="149" t="s">
        <v>87</v>
      </c>
      <c r="AV170" s="12" t="s">
        <v>85</v>
      </c>
      <c r="AW170" s="12" t="s">
        <v>32</v>
      </c>
      <c r="AX170" s="12" t="s">
        <v>77</v>
      </c>
      <c r="AY170" s="149" t="s">
        <v>144</v>
      </c>
    </row>
    <row r="171" spans="2:65" s="12" customFormat="1" ht="11.25">
      <c r="B171" s="147"/>
      <c r="D171" s="148" t="s">
        <v>152</v>
      </c>
      <c r="E171" s="149" t="s">
        <v>1</v>
      </c>
      <c r="F171" s="150" t="s">
        <v>1864</v>
      </c>
      <c r="H171" s="149" t="s">
        <v>1</v>
      </c>
      <c r="I171" s="151"/>
      <c r="L171" s="147"/>
      <c r="M171" s="152"/>
      <c r="T171" s="153"/>
      <c r="AT171" s="149" t="s">
        <v>152</v>
      </c>
      <c r="AU171" s="149" t="s">
        <v>87</v>
      </c>
      <c r="AV171" s="12" t="s">
        <v>85</v>
      </c>
      <c r="AW171" s="12" t="s">
        <v>32</v>
      </c>
      <c r="AX171" s="12" t="s">
        <v>77</v>
      </c>
      <c r="AY171" s="149" t="s">
        <v>144</v>
      </c>
    </row>
    <row r="172" spans="2:65" s="13" customFormat="1" ht="11.25">
      <c r="B172" s="154"/>
      <c r="D172" s="148" t="s">
        <v>152</v>
      </c>
      <c r="E172" s="155" t="s">
        <v>1</v>
      </c>
      <c r="F172" s="156" t="s">
        <v>1905</v>
      </c>
      <c r="H172" s="157">
        <v>49.5</v>
      </c>
      <c r="I172" s="158"/>
      <c r="L172" s="154"/>
      <c r="M172" s="159"/>
      <c r="T172" s="160"/>
      <c r="AT172" s="155" t="s">
        <v>152</v>
      </c>
      <c r="AU172" s="155" t="s">
        <v>87</v>
      </c>
      <c r="AV172" s="13" t="s">
        <v>87</v>
      </c>
      <c r="AW172" s="13" t="s">
        <v>32</v>
      </c>
      <c r="AX172" s="13" t="s">
        <v>77</v>
      </c>
      <c r="AY172" s="155" t="s">
        <v>144</v>
      </c>
    </row>
    <row r="173" spans="2:65" s="15" customFormat="1" ht="11.25">
      <c r="B173" s="182"/>
      <c r="D173" s="148" t="s">
        <v>152</v>
      </c>
      <c r="E173" s="183" t="s">
        <v>1</v>
      </c>
      <c r="F173" s="184" t="s">
        <v>448</v>
      </c>
      <c r="H173" s="185">
        <v>49.5</v>
      </c>
      <c r="I173" s="186"/>
      <c r="L173" s="182"/>
      <c r="M173" s="187"/>
      <c r="T173" s="188"/>
      <c r="AT173" s="183" t="s">
        <v>152</v>
      </c>
      <c r="AU173" s="183" t="s">
        <v>87</v>
      </c>
      <c r="AV173" s="15" t="s">
        <v>163</v>
      </c>
      <c r="AW173" s="15" t="s">
        <v>32</v>
      </c>
      <c r="AX173" s="15" t="s">
        <v>77</v>
      </c>
      <c r="AY173" s="183" t="s">
        <v>144</v>
      </c>
    </row>
    <row r="174" spans="2:65" s="13" customFormat="1" ht="11.25">
      <c r="B174" s="154"/>
      <c r="D174" s="148" t="s">
        <v>152</v>
      </c>
      <c r="E174" s="155" t="s">
        <v>1</v>
      </c>
      <c r="F174" s="156" t="s">
        <v>1906</v>
      </c>
      <c r="H174" s="157">
        <v>9.9</v>
      </c>
      <c r="I174" s="158"/>
      <c r="L174" s="154"/>
      <c r="M174" s="159"/>
      <c r="T174" s="160"/>
      <c r="AT174" s="155" t="s">
        <v>152</v>
      </c>
      <c r="AU174" s="155" t="s">
        <v>87</v>
      </c>
      <c r="AV174" s="13" t="s">
        <v>87</v>
      </c>
      <c r="AW174" s="13" t="s">
        <v>32</v>
      </c>
      <c r="AX174" s="13" t="s">
        <v>85</v>
      </c>
      <c r="AY174" s="155" t="s">
        <v>144</v>
      </c>
    </row>
    <row r="175" spans="2:65" s="1" customFormat="1" ht="16.5" customHeight="1">
      <c r="B175" s="32"/>
      <c r="C175" s="168" t="s">
        <v>213</v>
      </c>
      <c r="D175" s="168" t="s">
        <v>340</v>
      </c>
      <c r="E175" s="169" t="s">
        <v>449</v>
      </c>
      <c r="F175" s="170" t="s">
        <v>450</v>
      </c>
      <c r="G175" s="171" t="s">
        <v>343</v>
      </c>
      <c r="H175" s="172">
        <v>19.8</v>
      </c>
      <c r="I175" s="173"/>
      <c r="J175" s="174">
        <f>ROUND(I175*H175,2)</f>
        <v>0</v>
      </c>
      <c r="K175" s="175"/>
      <c r="L175" s="176"/>
      <c r="M175" s="177" t="s">
        <v>1</v>
      </c>
      <c r="N175" s="178" t="s">
        <v>42</v>
      </c>
      <c r="P175" s="143">
        <f>O175*H175</f>
        <v>0</v>
      </c>
      <c r="Q175" s="143">
        <v>1</v>
      </c>
      <c r="R175" s="143">
        <f>Q175*H175</f>
        <v>19.8</v>
      </c>
      <c r="S175" s="143">
        <v>0</v>
      </c>
      <c r="T175" s="144">
        <f>S175*H175</f>
        <v>0</v>
      </c>
      <c r="AR175" s="145" t="s">
        <v>186</v>
      </c>
      <c r="AT175" s="145" t="s">
        <v>340</v>
      </c>
      <c r="AU175" s="145" t="s">
        <v>87</v>
      </c>
      <c r="AY175" s="17" t="s">
        <v>144</v>
      </c>
      <c r="BE175" s="146">
        <f>IF(N175="základní",J175,0)</f>
        <v>0</v>
      </c>
      <c r="BF175" s="146">
        <f>IF(N175="snížená",J175,0)</f>
        <v>0</v>
      </c>
      <c r="BG175" s="146">
        <f>IF(N175="zákl. přenesená",J175,0)</f>
        <v>0</v>
      </c>
      <c r="BH175" s="146">
        <f>IF(N175="sníž. přenesená",J175,0)</f>
        <v>0</v>
      </c>
      <c r="BI175" s="146">
        <f>IF(N175="nulová",J175,0)</f>
        <v>0</v>
      </c>
      <c r="BJ175" s="17" t="s">
        <v>85</v>
      </c>
      <c r="BK175" s="146">
        <f>ROUND(I175*H175,2)</f>
        <v>0</v>
      </c>
      <c r="BL175" s="17" t="s">
        <v>150</v>
      </c>
      <c r="BM175" s="145" t="s">
        <v>1907</v>
      </c>
    </row>
    <row r="176" spans="2:65" s="13" customFormat="1" ht="11.25">
      <c r="B176" s="154"/>
      <c r="D176" s="148" t="s">
        <v>152</v>
      </c>
      <c r="F176" s="156" t="s">
        <v>1908</v>
      </c>
      <c r="H176" s="157">
        <v>19.8</v>
      </c>
      <c r="I176" s="158"/>
      <c r="L176" s="154"/>
      <c r="M176" s="159"/>
      <c r="T176" s="160"/>
      <c r="AT176" s="155" t="s">
        <v>152</v>
      </c>
      <c r="AU176" s="155" t="s">
        <v>87</v>
      </c>
      <c r="AV176" s="13" t="s">
        <v>87</v>
      </c>
      <c r="AW176" s="13" t="s">
        <v>4</v>
      </c>
      <c r="AX176" s="13" t="s">
        <v>85</v>
      </c>
      <c r="AY176" s="155" t="s">
        <v>144</v>
      </c>
    </row>
    <row r="177" spans="2:65" s="1" customFormat="1" ht="24.2" customHeight="1">
      <c r="B177" s="32"/>
      <c r="C177" s="133" t="s">
        <v>217</v>
      </c>
      <c r="D177" s="133" t="s">
        <v>146</v>
      </c>
      <c r="E177" s="134" t="s">
        <v>1909</v>
      </c>
      <c r="F177" s="135" t="s">
        <v>1910</v>
      </c>
      <c r="G177" s="136" t="s">
        <v>149</v>
      </c>
      <c r="H177" s="137">
        <v>83.5</v>
      </c>
      <c r="I177" s="138"/>
      <c r="J177" s="139">
        <f>ROUND(I177*H177,2)</f>
        <v>0</v>
      </c>
      <c r="K177" s="140"/>
      <c r="L177" s="32"/>
      <c r="M177" s="141" t="s">
        <v>1</v>
      </c>
      <c r="N177" s="142" t="s">
        <v>42</v>
      </c>
      <c r="P177" s="143">
        <f>O177*H177</f>
        <v>0</v>
      </c>
      <c r="Q177" s="143">
        <v>0</v>
      </c>
      <c r="R177" s="143">
        <f>Q177*H177</f>
        <v>0</v>
      </c>
      <c r="S177" s="143">
        <v>0</v>
      </c>
      <c r="T177" s="144">
        <f>S177*H177</f>
        <v>0</v>
      </c>
      <c r="AR177" s="145" t="s">
        <v>150</v>
      </c>
      <c r="AT177" s="145" t="s">
        <v>146</v>
      </c>
      <c r="AU177" s="145" t="s">
        <v>87</v>
      </c>
      <c r="AY177" s="17" t="s">
        <v>144</v>
      </c>
      <c r="BE177" s="146">
        <f>IF(N177="základní",J177,0)</f>
        <v>0</v>
      </c>
      <c r="BF177" s="146">
        <f>IF(N177="snížená",J177,0)</f>
        <v>0</v>
      </c>
      <c r="BG177" s="146">
        <f>IF(N177="zákl. přenesená",J177,0)</f>
        <v>0</v>
      </c>
      <c r="BH177" s="146">
        <f>IF(N177="sníž. přenesená",J177,0)</f>
        <v>0</v>
      </c>
      <c r="BI177" s="146">
        <f>IF(N177="nulová",J177,0)</f>
        <v>0</v>
      </c>
      <c r="BJ177" s="17" t="s">
        <v>85</v>
      </c>
      <c r="BK177" s="146">
        <f>ROUND(I177*H177,2)</f>
        <v>0</v>
      </c>
      <c r="BL177" s="17" t="s">
        <v>150</v>
      </c>
      <c r="BM177" s="145" t="s">
        <v>1911</v>
      </c>
    </row>
    <row r="178" spans="2:65" s="12" customFormat="1" ht="11.25">
      <c r="B178" s="147"/>
      <c r="D178" s="148" t="s">
        <v>152</v>
      </c>
      <c r="E178" s="149" t="s">
        <v>1</v>
      </c>
      <c r="F178" s="150" t="s">
        <v>737</v>
      </c>
      <c r="H178" s="149" t="s">
        <v>1</v>
      </c>
      <c r="I178" s="151"/>
      <c r="L178" s="147"/>
      <c r="M178" s="152"/>
      <c r="T178" s="153"/>
      <c r="AT178" s="149" t="s">
        <v>152</v>
      </c>
      <c r="AU178" s="149" t="s">
        <v>87</v>
      </c>
      <c r="AV178" s="12" t="s">
        <v>85</v>
      </c>
      <c r="AW178" s="12" t="s">
        <v>32</v>
      </c>
      <c r="AX178" s="12" t="s">
        <v>77</v>
      </c>
      <c r="AY178" s="149" t="s">
        <v>144</v>
      </c>
    </row>
    <row r="179" spans="2:65" s="12" customFormat="1" ht="11.25">
      <c r="B179" s="147"/>
      <c r="D179" s="148" t="s">
        <v>152</v>
      </c>
      <c r="E179" s="149" t="s">
        <v>1</v>
      </c>
      <c r="F179" s="150" t="s">
        <v>1864</v>
      </c>
      <c r="H179" s="149" t="s">
        <v>1</v>
      </c>
      <c r="I179" s="151"/>
      <c r="L179" s="147"/>
      <c r="M179" s="152"/>
      <c r="T179" s="153"/>
      <c r="AT179" s="149" t="s">
        <v>152</v>
      </c>
      <c r="AU179" s="149" t="s">
        <v>87</v>
      </c>
      <c r="AV179" s="12" t="s">
        <v>85</v>
      </c>
      <c r="AW179" s="12" t="s">
        <v>32</v>
      </c>
      <c r="AX179" s="12" t="s">
        <v>77</v>
      </c>
      <c r="AY179" s="149" t="s">
        <v>144</v>
      </c>
    </row>
    <row r="180" spans="2:65" s="13" customFormat="1" ht="11.25">
      <c r="B180" s="154"/>
      <c r="D180" s="148" t="s">
        <v>152</v>
      </c>
      <c r="E180" s="155" t="s">
        <v>1</v>
      </c>
      <c r="F180" s="156" t="s">
        <v>1912</v>
      </c>
      <c r="H180" s="157">
        <v>83.5</v>
      </c>
      <c r="I180" s="158"/>
      <c r="L180" s="154"/>
      <c r="M180" s="159"/>
      <c r="T180" s="160"/>
      <c r="AT180" s="155" t="s">
        <v>152</v>
      </c>
      <c r="AU180" s="155" t="s">
        <v>87</v>
      </c>
      <c r="AV180" s="13" t="s">
        <v>87</v>
      </c>
      <c r="AW180" s="13" t="s">
        <v>32</v>
      </c>
      <c r="AX180" s="13" t="s">
        <v>85</v>
      </c>
      <c r="AY180" s="155" t="s">
        <v>144</v>
      </c>
    </row>
    <row r="181" spans="2:65" s="1" customFormat="1" ht="24.2" customHeight="1">
      <c r="B181" s="32"/>
      <c r="C181" s="133" t="s">
        <v>221</v>
      </c>
      <c r="D181" s="133" t="s">
        <v>146</v>
      </c>
      <c r="E181" s="134" t="s">
        <v>1913</v>
      </c>
      <c r="F181" s="135" t="s">
        <v>1914</v>
      </c>
      <c r="G181" s="136" t="s">
        <v>198</v>
      </c>
      <c r="H181" s="137">
        <v>19.8</v>
      </c>
      <c r="I181" s="138"/>
      <c r="J181" s="139">
        <f>ROUND(I181*H181,2)</f>
        <v>0</v>
      </c>
      <c r="K181" s="140"/>
      <c r="L181" s="32"/>
      <c r="M181" s="141" t="s">
        <v>1</v>
      </c>
      <c r="N181" s="142" t="s">
        <v>42</v>
      </c>
      <c r="P181" s="143">
        <f>O181*H181</f>
        <v>0</v>
      </c>
      <c r="Q181" s="143">
        <v>0</v>
      </c>
      <c r="R181" s="143">
        <f>Q181*H181</f>
        <v>0</v>
      </c>
      <c r="S181" s="143">
        <v>0</v>
      </c>
      <c r="T181" s="144">
        <f>S181*H181</f>
        <v>0</v>
      </c>
      <c r="AR181" s="145" t="s">
        <v>150</v>
      </c>
      <c r="AT181" s="145" t="s">
        <v>146</v>
      </c>
      <c r="AU181" s="145" t="s">
        <v>87</v>
      </c>
      <c r="AY181" s="17" t="s">
        <v>144</v>
      </c>
      <c r="BE181" s="146">
        <f>IF(N181="základní",J181,0)</f>
        <v>0</v>
      </c>
      <c r="BF181" s="146">
        <f>IF(N181="snížená",J181,0)</f>
        <v>0</v>
      </c>
      <c r="BG181" s="146">
        <f>IF(N181="zákl. přenesená",J181,0)</f>
        <v>0</v>
      </c>
      <c r="BH181" s="146">
        <f>IF(N181="sníž. přenesená",J181,0)</f>
        <v>0</v>
      </c>
      <c r="BI181" s="146">
        <f>IF(N181="nulová",J181,0)</f>
        <v>0</v>
      </c>
      <c r="BJ181" s="17" t="s">
        <v>85</v>
      </c>
      <c r="BK181" s="146">
        <f>ROUND(I181*H181,2)</f>
        <v>0</v>
      </c>
      <c r="BL181" s="17" t="s">
        <v>150</v>
      </c>
      <c r="BM181" s="145" t="s">
        <v>1915</v>
      </c>
    </row>
    <row r="182" spans="2:65" s="12" customFormat="1" ht="11.25">
      <c r="B182" s="147"/>
      <c r="D182" s="148" t="s">
        <v>152</v>
      </c>
      <c r="E182" s="149" t="s">
        <v>1</v>
      </c>
      <c r="F182" s="150" t="s">
        <v>737</v>
      </c>
      <c r="H182" s="149" t="s">
        <v>1</v>
      </c>
      <c r="I182" s="151"/>
      <c r="L182" s="147"/>
      <c r="M182" s="152"/>
      <c r="T182" s="153"/>
      <c r="AT182" s="149" t="s">
        <v>152</v>
      </c>
      <c r="AU182" s="149" t="s">
        <v>87</v>
      </c>
      <c r="AV182" s="12" t="s">
        <v>85</v>
      </c>
      <c r="AW182" s="12" t="s">
        <v>32</v>
      </c>
      <c r="AX182" s="12" t="s">
        <v>77</v>
      </c>
      <c r="AY182" s="149" t="s">
        <v>144</v>
      </c>
    </row>
    <row r="183" spans="2:65" s="12" customFormat="1" ht="11.25">
      <c r="B183" s="147"/>
      <c r="D183" s="148" t="s">
        <v>152</v>
      </c>
      <c r="E183" s="149" t="s">
        <v>1</v>
      </c>
      <c r="F183" s="150" t="s">
        <v>1864</v>
      </c>
      <c r="H183" s="149" t="s">
        <v>1</v>
      </c>
      <c r="I183" s="151"/>
      <c r="L183" s="147"/>
      <c r="M183" s="152"/>
      <c r="T183" s="153"/>
      <c r="AT183" s="149" t="s">
        <v>152</v>
      </c>
      <c r="AU183" s="149" t="s">
        <v>87</v>
      </c>
      <c r="AV183" s="12" t="s">
        <v>85</v>
      </c>
      <c r="AW183" s="12" t="s">
        <v>32</v>
      </c>
      <c r="AX183" s="12" t="s">
        <v>77</v>
      </c>
      <c r="AY183" s="149" t="s">
        <v>144</v>
      </c>
    </row>
    <row r="184" spans="2:65" s="13" customFormat="1" ht="11.25">
      <c r="B184" s="154"/>
      <c r="D184" s="148" t="s">
        <v>152</v>
      </c>
      <c r="E184" s="155" t="s">
        <v>1</v>
      </c>
      <c r="F184" s="156" t="s">
        <v>1916</v>
      </c>
      <c r="H184" s="157">
        <v>19.8</v>
      </c>
      <c r="I184" s="158"/>
      <c r="L184" s="154"/>
      <c r="M184" s="159"/>
      <c r="T184" s="160"/>
      <c r="AT184" s="155" t="s">
        <v>152</v>
      </c>
      <c r="AU184" s="155" t="s">
        <v>87</v>
      </c>
      <c r="AV184" s="13" t="s">
        <v>87</v>
      </c>
      <c r="AW184" s="13" t="s">
        <v>32</v>
      </c>
      <c r="AX184" s="13" t="s">
        <v>85</v>
      </c>
      <c r="AY184" s="155" t="s">
        <v>144</v>
      </c>
    </row>
    <row r="185" spans="2:65" s="1" customFormat="1" ht="33" customHeight="1">
      <c r="B185" s="32"/>
      <c r="C185" s="133" t="s">
        <v>225</v>
      </c>
      <c r="D185" s="133" t="s">
        <v>146</v>
      </c>
      <c r="E185" s="134" t="s">
        <v>426</v>
      </c>
      <c r="F185" s="135" t="s">
        <v>427</v>
      </c>
      <c r="G185" s="136" t="s">
        <v>343</v>
      </c>
      <c r="H185" s="137">
        <v>983.96299999999997</v>
      </c>
      <c r="I185" s="138"/>
      <c r="J185" s="139">
        <f>ROUND(I185*H185,2)</f>
        <v>0</v>
      </c>
      <c r="K185" s="140"/>
      <c r="L185" s="32"/>
      <c r="M185" s="141" t="s">
        <v>1</v>
      </c>
      <c r="N185" s="142" t="s">
        <v>42</v>
      </c>
      <c r="P185" s="143">
        <f>O185*H185</f>
        <v>0</v>
      </c>
      <c r="Q185" s="143">
        <v>0</v>
      </c>
      <c r="R185" s="143">
        <f>Q185*H185</f>
        <v>0</v>
      </c>
      <c r="S185" s="143">
        <v>0</v>
      </c>
      <c r="T185" s="144">
        <f>S185*H185</f>
        <v>0</v>
      </c>
      <c r="AR185" s="145" t="s">
        <v>150</v>
      </c>
      <c r="AT185" s="145" t="s">
        <v>146</v>
      </c>
      <c r="AU185" s="145" t="s">
        <v>87</v>
      </c>
      <c r="AY185" s="17" t="s">
        <v>144</v>
      </c>
      <c r="BE185" s="146">
        <f>IF(N185="základní",J185,0)</f>
        <v>0</v>
      </c>
      <c r="BF185" s="146">
        <f>IF(N185="snížená",J185,0)</f>
        <v>0</v>
      </c>
      <c r="BG185" s="146">
        <f>IF(N185="zákl. přenesená",J185,0)</f>
        <v>0</v>
      </c>
      <c r="BH185" s="146">
        <f>IF(N185="sníž. přenesená",J185,0)</f>
        <v>0</v>
      </c>
      <c r="BI185" s="146">
        <f>IF(N185="nulová",J185,0)</f>
        <v>0</v>
      </c>
      <c r="BJ185" s="17" t="s">
        <v>85</v>
      </c>
      <c r="BK185" s="146">
        <f>ROUND(I185*H185,2)</f>
        <v>0</v>
      </c>
      <c r="BL185" s="17" t="s">
        <v>150</v>
      </c>
      <c r="BM185" s="145" t="s">
        <v>1917</v>
      </c>
    </row>
    <row r="186" spans="2:65" s="13" customFormat="1" ht="11.25">
      <c r="B186" s="154"/>
      <c r="D186" s="148" t="s">
        <v>152</v>
      </c>
      <c r="F186" s="156" t="s">
        <v>1918</v>
      </c>
      <c r="H186" s="157">
        <v>983.96299999999997</v>
      </c>
      <c r="I186" s="158"/>
      <c r="L186" s="154"/>
      <c r="M186" s="159"/>
      <c r="T186" s="160"/>
      <c r="AT186" s="155" t="s">
        <v>152</v>
      </c>
      <c r="AU186" s="155" t="s">
        <v>87</v>
      </c>
      <c r="AV186" s="13" t="s">
        <v>87</v>
      </c>
      <c r="AW186" s="13" t="s">
        <v>4</v>
      </c>
      <c r="AX186" s="13" t="s">
        <v>85</v>
      </c>
      <c r="AY186" s="155" t="s">
        <v>144</v>
      </c>
    </row>
    <row r="187" spans="2:65" s="1" customFormat="1" ht="16.5" customHeight="1">
      <c r="B187" s="32"/>
      <c r="C187" s="133" t="s">
        <v>229</v>
      </c>
      <c r="D187" s="133" t="s">
        <v>146</v>
      </c>
      <c r="E187" s="134" t="s">
        <v>322</v>
      </c>
      <c r="F187" s="135" t="s">
        <v>323</v>
      </c>
      <c r="G187" s="136" t="s">
        <v>198</v>
      </c>
      <c r="H187" s="137">
        <v>546.64599999999996</v>
      </c>
      <c r="I187" s="138"/>
      <c r="J187" s="139">
        <f>ROUND(I187*H187,2)</f>
        <v>0</v>
      </c>
      <c r="K187" s="140"/>
      <c r="L187" s="32"/>
      <c r="M187" s="141" t="s">
        <v>1</v>
      </c>
      <c r="N187" s="142" t="s">
        <v>42</v>
      </c>
      <c r="P187" s="143">
        <f>O187*H187</f>
        <v>0</v>
      </c>
      <c r="Q187" s="143">
        <v>0</v>
      </c>
      <c r="R187" s="143">
        <f>Q187*H187</f>
        <v>0</v>
      </c>
      <c r="S187" s="143">
        <v>0</v>
      </c>
      <c r="T187" s="144">
        <f>S187*H187</f>
        <v>0</v>
      </c>
      <c r="AR187" s="145" t="s">
        <v>150</v>
      </c>
      <c r="AT187" s="145" t="s">
        <v>146</v>
      </c>
      <c r="AU187" s="145" t="s">
        <v>87</v>
      </c>
      <c r="AY187" s="17" t="s">
        <v>144</v>
      </c>
      <c r="BE187" s="146">
        <f>IF(N187="základní",J187,0)</f>
        <v>0</v>
      </c>
      <c r="BF187" s="146">
        <f>IF(N187="snížená",J187,0)</f>
        <v>0</v>
      </c>
      <c r="BG187" s="146">
        <f>IF(N187="zákl. přenesená",J187,0)</f>
        <v>0</v>
      </c>
      <c r="BH187" s="146">
        <f>IF(N187="sníž. přenesená",J187,0)</f>
        <v>0</v>
      </c>
      <c r="BI187" s="146">
        <f>IF(N187="nulová",J187,0)</f>
        <v>0</v>
      </c>
      <c r="BJ187" s="17" t="s">
        <v>85</v>
      </c>
      <c r="BK187" s="146">
        <f>ROUND(I187*H187,2)</f>
        <v>0</v>
      </c>
      <c r="BL187" s="17" t="s">
        <v>150</v>
      </c>
      <c r="BM187" s="145" t="s">
        <v>1919</v>
      </c>
    </row>
    <row r="188" spans="2:65" s="1" customFormat="1" ht="24.2" customHeight="1">
      <c r="B188" s="32"/>
      <c r="C188" s="133" t="s">
        <v>233</v>
      </c>
      <c r="D188" s="133" t="s">
        <v>146</v>
      </c>
      <c r="E188" s="134" t="s">
        <v>1920</v>
      </c>
      <c r="F188" s="135" t="s">
        <v>1921</v>
      </c>
      <c r="G188" s="136" t="s">
        <v>198</v>
      </c>
      <c r="H188" s="137">
        <v>199.922</v>
      </c>
      <c r="I188" s="138"/>
      <c r="J188" s="139">
        <f>ROUND(I188*H188,2)</f>
        <v>0</v>
      </c>
      <c r="K188" s="140"/>
      <c r="L188" s="32"/>
      <c r="M188" s="141" t="s">
        <v>1</v>
      </c>
      <c r="N188" s="142" t="s">
        <v>42</v>
      </c>
      <c r="P188" s="143">
        <f>O188*H188</f>
        <v>0</v>
      </c>
      <c r="Q188" s="143">
        <v>0</v>
      </c>
      <c r="R188" s="143">
        <f>Q188*H188</f>
        <v>0</v>
      </c>
      <c r="S188" s="143">
        <v>0</v>
      </c>
      <c r="T188" s="144">
        <f>S188*H188</f>
        <v>0</v>
      </c>
      <c r="AR188" s="145" t="s">
        <v>150</v>
      </c>
      <c r="AT188" s="145" t="s">
        <v>146</v>
      </c>
      <c r="AU188" s="145" t="s">
        <v>87</v>
      </c>
      <c r="AY188" s="17" t="s">
        <v>144</v>
      </c>
      <c r="BE188" s="146">
        <f>IF(N188="základní",J188,0)</f>
        <v>0</v>
      </c>
      <c r="BF188" s="146">
        <f>IF(N188="snížená",J188,0)</f>
        <v>0</v>
      </c>
      <c r="BG188" s="146">
        <f>IF(N188="zákl. přenesená",J188,0)</f>
        <v>0</v>
      </c>
      <c r="BH188" s="146">
        <f>IF(N188="sníž. přenesená",J188,0)</f>
        <v>0</v>
      </c>
      <c r="BI188" s="146">
        <f>IF(N188="nulová",J188,0)</f>
        <v>0</v>
      </c>
      <c r="BJ188" s="17" t="s">
        <v>85</v>
      </c>
      <c r="BK188" s="146">
        <f>ROUND(I188*H188,2)</f>
        <v>0</v>
      </c>
      <c r="BL188" s="17" t="s">
        <v>150</v>
      </c>
      <c r="BM188" s="145" t="s">
        <v>1922</v>
      </c>
    </row>
    <row r="189" spans="2:65" s="12" customFormat="1" ht="11.25">
      <c r="B189" s="147"/>
      <c r="D189" s="148" t="s">
        <v>152</v>
      </c>
      <c r="E189" s="149" t="s">
        <v>1</v>
      </c>
      <c r="F189" s="150" t="s">
        <v>737</v>
      </c>
      <c r="H189" s="149" t="s">
        <v>1</v>
      </c>
      <c r="I189" s="151"/>
      <c r="L189" s="147"/>
      <c r="M189" s="152"/>
      <c r="T189" s="153"/>
      <c r="AT189" s="149" t="s">
        <v>152</v>
      </c>
      <c r="AU189" s="149" t="s">
        <v>87</v>
      </c>
      <c r="AV189" s="12" t="s">
        <v>85</v>
      </c>
      <c r="AW189" s="12" t="s">
        <v>32</v>
      </c>
      <c r="AX189" s="12" t="s">
        <v>77</v>
      </c>
      <c r="AY189" s="149" t="s">
        <v>144</v>
      </c>
    </row>
    <row r="190" spans="2:65" s="12" customFormat="1" ht="11.25">
      <c r="B190" s="147"/>
      <c r="D190" s="148" t="s">
        <v>152</v>
      </c>
      <c r="E190" s="149" t="s">
        <v>1</v>
      </c>
      <c r="F190" s="150" t="s">
        <v>1863</v>
      </c>
      <c r="H190" s="149" t="s">
        <v>1</v>
      </c>
      <c r="I190" s="151"/>
      <c r="L190" s="147"/>
      <c r="M190" s="152"/>
      <c r="T190" s="153"/>
      <c r="AT190" s="149" t="s">
        <v>152</v>
      </c>
      <c r="AU190" s="149" t="s">
        <v>87</v>
      </c>
      <c r="AV190" s="12" t="s">
        <v>85</v>
      </c>
      <c r="AW190" s="12" t="s">
        <v>32</v>
      </c>
      <c r="AX190" s="12" t="s">
        <v>77</v>
      </c>
      <c r="AY190" s="149" t="s">
        <v>144</v>
      </c>
    </row>
    <row r="191" spans="2:65" s="12" customFormat="1" ht="11.25">
      <c r="B191" s="147"/>
      <c r="D191" s="148" t="s">
        <v>152</v>
      </c>
      <c r="E191" s="149" t="s">
        <v>1</v>
      </c>
      <c r="F191" s="150" t="s">
        <v>1864</v>
      </c>
      <c r="H191" s="149" t="s">
        <v>1</v>
      </c>
      <c r="I191" s="151"/>
      <c r="L191" s="147"/>
      <c r="M191" s="152"/>
      <c r="T191" s="153"/>
      <c r="AT191" s="149" t="s">
        <v>152</v>
      </c>
      <c r="AU191" s="149" t="s">
        <v>87</v>
      </c>
      <c r="AV191" s="12" t="s">
        <v>85</v>
      </c>
      <c r="AW191" s="12" t="s">
        <v>32</v>
      </c>
      <c r="AX191" s="12" t="s">
        <v>77</v>
      </c>
      <c r="AY191" s="149" t="s">
        <v>144</v>
      </c>
    </row>
    <row r="192" spans="2:65" s="13" customFormat="1" ht="11.25">
      <c r="B192" s="154"/>
      <c r="D192" s="148" t="s">
        <v>152</v>
      </c>
      <c r="E192" s="155" t="s">
        <v>1</v>
      </c>
      <c r="F192" s="156" t="s">
        <v>1923</v>
      </c>
      <c r="H192" s="157">
        <v>199.922</v>
      </c>
      <c r="I192" s="158"/>
      <c r="L192" s="154"/>
      <c r="M192" s="159"/>
      <c r="T192" s="160"/>
      <c r="AT192" s="155" t="s">
        <v>152</v>
      </c>
      <c r="AU192" s="155" t="s">
        <v>87</v>
      </c>
      <c r="AV192" s="13" t="s">
        <v>87</v>
      </c>
      <c r="AW192" s="13" t="s">
        <v>32</v>
      </c>
      <c r="AX192" s="13" t="s">
        <v>85</v>
      </c>
      <c r="AY192" s="155" t="s">
        <v>144</v>
      </c>
    </row>
    <row r="193" spans="2:65" s="1" customFormat="1" ht="16.5" customHeight="1">
      <c r="B193" s="32"/>
      <c r="C193" s="168" t="s">
        <v>237</v>
      </c>
      <c r="D193" s="168" t="s">
        <v>340</v>
      </c>
      <c r="E193" s="169" t="s">
        <v>1924</v>
      </c>
      <c r="F193" s="170" t="s">
        <v>1925</v>
      </c>
      <c r="G193" s="171" t="s">
        <v>343</v>
      </c>
      <c r="H193" s="172">
        <v>319.875</v>
      </c>
      <c r="I193" s="173"/>
      <c r="J193" s="174">
        <f>ROUND(I193*H193,2)</f>
        <v>0</v>
      </c>
      <c r="K193" s="175"/>
      <c r="L193" s="176"/>
      <c r="M193" s="177" t="s">
        <v>1</v>
      </c>
      <c r="N193" s="178" t="s">
        <v>42</v>
      </c>
      <c r="P193" s="143">
        <f>O193*H193</f>
        <v>0</v>
      </c>
      <c r="Q193" s="143">
        <v>1</v>
      </c>
      <c r="R193" s="143">
        <f>Q193*H193</f>
        <v>319.875</v>
      </c>
      <c r="S193" s="143">
        <v>0</v>
      </c>
      <c r="T193" s="144">
        <f>S193*H193</f>
        <v>0</v>
      </c>
      <c r="AR193" s="145" t="s">
        <v>186</v>
      </c>
      <c r="AT193" s="145" t="s">
        <v>340</v>
      </c>
      <c r="AU193" s="145" t="s">
        <v>87</v>
      </c>
      <c r="AY193" s="17" t="s">
        <v>144</v>
      </c>
      <c r="BE193" s="146">
        <f>IF(N193="základní",J193,0)</f>
        <v>0</v>
      </c>
      <c r="BF193" s="146">
        <f>IF(N193="snížená",J193,0)</f>
        <v>0</v>
      </c>
      <c r="BG193" s="146">
        <f>IF(N193="zákl. přenesená",J193,0)</f>
        <v>0</v>
      </c>
      <c r="BH193" s="146">
        <f>IF(N193="sníž. přenesená",J193,0)</f>
        <v>0</v>
      </c>
      <c r="BI193" s="146">
        <f>IF(N193="nulová",J193,0)</f>
        <v>0</v>
      </c>
      <c r="BJ193" s="17" t="s">
        <v>85</v>
      </c>
      <c r="BK193" s="146">
        <f>ROUND(I193*H193,2)</f>
        <v>0</v>
      </c>
      <c r="BL193" s="17" t="s">
        <v>150</v>
      </c>
      <c r="BM193" s="145" t="s">
        <v>1926</v>
      </c>
    </row>
    <row r="194" spans="2:65" s="13" customFormat="1" ht="11.25">
      <c r="B194" s="154"/>
      <c r="D194" s="148" t="s">
        <v>152</v>
      </c>
      <c r="F194" s="156" t="s">
        <v>1927</v>
      </c>
      <c r="H194" s="157">
        <v>319.875</v>
      </c>
      <c r="I194" s="158"/>
      <c r="L194" s="154"/>
      <c r="M194" s="159"/>
      <c r="T194" s="160"/>
      <c r="AT194" s="155" t="s">
        <v>152</v>
      </c>
      <c r="AU194" s="155" t="s">
        <v>87</v>
      </c>
      <c r="AV194" s="13" t="s">
        <v>87</v>
      </c>
      <c r="AW194" s="13" t="s">
        <v>4</v>
      </c>
      <c r="AX194" s="13" t="s">
        <v>85</v>
      </c>
      <c r="AY194" s="155" t="s">
        <v>144</v>
      </c>
    </row>
    <row r="195" spans="2:65" s="1" customFormat="1" ht="24.2" customHeight="1">
      <c r="B195" s="32"/>
      <c r="C195" s="133" t="s">
        <v>7</v>
      </c>
      <c r="D195" s="133" t="s">
        <v>146</v>
      </c>
      <c r="E195" s="134" t="s">
        <v>453</v>
      </c>
      <c r="F195" s="135" t="s">
        <v>454</v>
      </c>
      <c r="G195" s="136" t="s">
        <v>198</v>
      </c>
      <c r="H195" s="137">
        <v>5.78</v>
      </c>
      <c r="I195" s="138"/>
      <c r="J195" s="139">
        <f>ROUND(I195*H195,2)</f>
        <v>0</v>
      </c>
      <c r="K195" s="140"/>
      <c r="L195" s="32"/>
      <c r="M195" s="141" t="s">
        <v>1</v>
      </c>
      <c r="N195" s="142" t="s">
        <v>42</v>
      </c>
      <c r="P195" s="143">
        <f>O195*H195</f>
        <v>0</v>
      </c>
      <c r="Q195" s="143">
        <v>0</v>
      </c>
      <c r="R195" s="143">
        <f>Q195*H195</f>
        <v>0</v>
      </c>
      <c r="S195" s="143">
        <v>0</v>
      </c>
      <c r="T195" s="144">
        <f>S195*H195</f>
        <v>0</v>
      </c>
      <c r="AR195" s="145" t="s">
        <v>150</v>
      </c>
      <c r="AT195" s="145" t="s">
        <v>146</v>
      </c>
      <c r="AU195" s="145" t="s">
        <v>87</v>
      </c>
      <c r="AY195" s="17" t="s">
        <v>144</v>
      </c>
      <c r="BE195" s="146">
        <f>IF(N195="základní",J195,0)</f>
        <v>0</v>
      </c>
      <c r="BF195" s="146">
        <f>IF(N195="snížená",J195,0)</f>
        <v>0</v>
      </c>
      <c r="BG195" s="146">
        <f>IF(N195="zákl. přenesená",J195,0)</f>
        <v>0</v>
      </c>
      <c r="BH195" s="146">
        <f>IF(N195="sníž. přenesená",J195,0)</f>
        <v>0</v>
      </c>
      <c r="BI195" s="146">
        <f>IF(N195="nulová",J195,0)</f>
        <v>0</v>
      </c>
      <c r="BJ195" s="17" t="s">
        <v>85</v>
      </c>
      <c r="BK195" s="146">
        <f>ROUND(I195*H195,2)</f>
        <v>0</v>
      </c>
      <c r="BL195" s="17" t="s">
        <v>150</v>
      </c>
      <c r="BM195" s="145" t="s">
        <v>1928</v>
      </c>
    </row>
    <row r="196" spans="2:65" s="12" customFormat="1" ht="11.25">
      <c r="B196" s="147"/>
      <c r="D196" s="148" t="s">
        <v>152</v>
      </c>
      <c r="E196" s="149" t="s">
        <v>1</v>
      </c>
      <c r="F196" s="150" t="s">
        <v>739</v>
      </c>
      <c r="H196" s="149" t="s">
        <v>1</v>
      </c>
      <c r="I196" s="151"/>
      <c r="L196" s="147"/>
      <c r="M196" s="152"/>
      <c r="T196" s="153"/>
      <c r="AT196" s="149" t="s">
        <v>152</v>
      </c>
      <c r="AU196" s="149" t="s">
        <v>87</v>
      </c>
      <c r="AV196" s="12" t="s">
        <v>85</v>
      </c>
      <c r="AW196" s="12" t="s">
        <v>32</v>
      </c>
      <c r="AX196" s="12" t="s">
        <v>77</v>
      </c>
      <c r="AY196" s="149" t="s">
        <v>144</v>
      </c>
    </row>
    <row r="197" spans="2:65" s="12" customFormat="1" ht="11.25">
      <c r="B197" s="147"/>
      <c r="D197" s="148" t="s">
        <v>152</v>
      </c>
      <c r="E197" s="149" t="s">
        <v>1</v>
      </c>
      <c r="F197" s="150" t="s">
        <v>1705</v>
      </c>
      <c r="H197" s="149" t="s">
        <v>1</v>
      </c>
      <c r="I197" s="151"/>
      <c r="L197" s="147"/>
      <c r="M197" s="152"/>
      <c r="T197" s="153"/>
      <c r="AT197" s="149" t="s">
        <v>152</v>
      </c>
      <c r="AU197" s="149" t="s">
        <v>87</v>
      </c>
      <c r="AV197" s="12" t="s">
        <v>85</v>
      </c>
      <c r="AW197" s="12" t="s">
        <v>32</v>
      </c>
      <c r="AX197" s="12" t="s">
        <v>77</v>
      </c>
      <c r="AY197" s="149" t="s">
        <v>144</v>
      </c>
    </row>
    <row r="198" spans="2:65" s="13" customFormat="1" ht="11.25">
      <c r="B198" s="154"/>
      <c r="D198" s="148" t="s">
        <v>152</v>
      </c>
      <c r="E198" s="155" t="s">
        <v>1</v>
      </c>
      <c r="F198" s="156" t="s">
        <v>1929</v>
      </c>
      <c r="H198" s="157">
        <v>2.87</v>
      </c>
      <c r="I198" s="158"/>
      <c r="L198" s="154"/>
      <c r="M198" s="159"/>
      <c r="T198" s="160"/>
      <c r="AT198" s="155" t="s">
        <v>152</v>
      </c>
      <c r="AU198" s="155" t="s">
        <v>87</v>
      </c>
      <c r="AV198" s="13" t="s">
        <v>87</v>
      </c>
      <c r="AW198" s="13" t="s">
        <v>32</v>
      </c>
      <c r="AX198" s="13" t="s">
        <v>77</v>
      </c>
      <c r="AY198" s="155" t="s">
        <v>144</v>
      </c>
    </row>
    <row r="199" spans="2:65" s="13" customFormat="1" ht="11.25">
      <c r="B199" s="154"/>
      <c r="D199" s="148" t="s">
        <v>152</v>
      </c>
      <c r="E199" s="155" t="s">
        <v>1</v>
      </c>
      <c r="F199" s="156" t="s">
        <v>1930</v>
      </c>
      <c r="H199" s="157">
        <v>-0.28999999999999998</v>
      </c>
      <c r="I199" s="158"/>
      <c r="L199" s="154"/>
      <c r="M199" s="159"/>
      <c r="T199" s="160"/>
      <c r="AT199" s="155" t="s">
        <v>152</v>
      </c>
      <c r="AU199" s="155" t="s">
        <v>87</v>
      </c>
      <c r="AV199" s="13" t="s">
        <v>87</v>
      </c>
      <c r="AW199" s="13" t="s">
        <v>32</v>
      </c>
      <c r="AX199" s="13" t="s">
        <v>77</v>
      </c>
      <c r="AY199" s="155" t="s">
        <v>144</v>
      </c>
    </row>
    <row r="200" spans="2:65" s="12" customFormat="1" ht="11.25">
      <c r="B200" s="147"/>
      <c r="D200" s="148" t="s">
        <v>152</v>
      </c>
      <c r="E200" s="149" t="s">
        <v>1</v>
      </c>
      <c r="F200" s="150" t="s">
        <v>1931</v>
      </c>
      <c r="H200" s="149" t="s">
        <v>1</v>
      </c>
      <c r="I200" s="151"/>
      <c r="L200" s="147"/>
      <c r="M200" s="152"/>
      <c r="T200" s="153"/>
      <c r="AT200" s="149" t="s">
        <v>152</v>
      </c>
      <c r="AU200" s="149" t="s">
        <v>87</v>
      </c>
      <c r="AV200" s="12" t="s">
        <v>85</v>
      </c>
      <c r="AW200" s="12" t="s">
        <v>32</v>
      </c>
      <c r="AX200" s="12" t="s">
        <v>77</v>
      </c>
      <c r="AY200" s="149" t="s">
        <v>144</v>
      </c>
    </row>
    <row r="201" spans="2:65" s="13" customFormat="1" ht="11.25">
      <c r="B201" s="154"/>
      <c r="D201" s="148" t="s">
        <v>152</v>
      </c>
      <c r="E201" s="155" t="s">
        <v>1</v>
      </c>
      <c r="F201" s="156" t="s">
        <v>1932</v>
      </c>
      <c r="H201" s="157">
        <v>3.2</v>
      </c>
      <c r="I201" s="158"/>
      <c r="L201" s="154"/>
      <c r="M201" s="159"/>
      <c r="T201" s="160"/>
      <c r="AT201" s="155" t="s">
        <v>152</v>
      </c>
      <c r="AU201" s="155" t="s">
        <v>87</v>
      </c>
      <c r="AV201" s="13" t="s">
        <v>87</v>
      </c>
      <c r="AW201" s="13" t="s">
        <v>32</v>
      </c>
      <c r="AX201" s="13" t="s">
        <v>77</v>
      </c>
      <c r="AY201" s="155" t="s">
        <v>144</v>
      </c>
    </row>
    <row r="202" spans="2:65" s="14" customFormat="1" ht="11.25">
      <c r="B202" s="161"/>
      <c r="D202" s="148" t="s">
        <v>152</v>
      </c>
      <c r="E202" s="162" t="s">
        <v>1</v>
      </c>
      <c r="F202" s="163" t="s">
        <v>157</v>
      </c>
      <c r="H202" s="164">
        <v>5.78</v>
      </c>
      <c r="I202" s="165"/>
      <c r="L202" s="161"/>
      <c r="M202" s="166"/>
      <c r="T202" s="167"/>
      <c r="AT202" s="162" t="s">
        <v>152</v>
      </c>
      <c r="AU202" s="162" t="s">
        <v>87</v>
      </c>
      <c r="AV202" s="14" t="s">
        <v>150</v>
      </c>
      <c r="AW202" s="14" t="s">
        <v>32</v>
      </c>
      <c r="AX202" s="14" t="s">
        <v>85</v>
      </c>
      <c r="AY202" s="162" t="s">
        <v>144</v>
      </c>
    </row>
    <row r="203" spans="2:65" s="1" customFormat="1" ht="16.5" customHeight="1">
      <c r="B203" s="32"/>
      <c r="C203" s="168" t="s">
        <v>244</v>
      </c>
      <c r="D203" s="168" t="s">
        <v>340</v>
      </c>
      <c r="E203" s="169" t="s">
        <v>457</v>
      </c>
      <c r="F203" s="170" t="s">
        <v>458</v>
      </c>
      <c r="G203" s="171" t="s">
        <v>343</v>
      </c>
      <c r="H203" s="172">
        <v>11.56</v>
      </c>
      <c r="I203" s="173"/>
      <c r="J203" s="174">
        <f>ROUND(I203*H203,2)</f>
        <v>0</v>
      </c>
      <c r="K203" s="175"/>
      <c r="L203" s="176"/>
      <c r="M203" s="177" t="s">
        <v>1</v>
      </c>
      <c r="N203" s="178" t="s">
        <v>42</v>
      </c>
      <c r="P203" s="143">
        <f>O203*H203</f>
        <v>0</v>
      </c>
      <c r="Q203" s="143">
        <v>1</v>
      </c>
      <c r="R203" s="143">
        <f>Q203*H203</f>
        <v>11.56</v>
      </c>
      <c r="S203" s="143">
        <v>0</v>
      </c>
      <c r="T203" s="144">
        <f>S203*H203</f>
        <v>0</v>
      </c>
      <c r="AR203" s="145" t="s">
        <v>186</v>
      </c>
      <c r="AT203" s="145" t="s">
        <v>340</v>
      </c>
      <c r="AU203" s="145" t="s">
        <v>87</v>
      </c>
      <c r="AY203" s="17" t="s">
        <v>144</v>
      </c>
      <c r="BE203" s="146">
        <f>IF(N203="základní",J203,0)</f>
        <v>0</v>
      </c>
      <c r="BF203" s="146">
        <f>IF(N203="snížená",J203,0)</f>
        <v>0</v>
      </c>
      <c r="BG203" s="146">
        <f>IF(N203="zákl. přenesená",J203,0)</f>
        <v>0</v>
      </c>
      <c r="BH203" s="146">
        <f>IF(N203="sníž. přenesená",J203,0)</f>
        <v>0</v>
      </c>
      <c r="BI203" s="146">
        <f>IF(N203="nulová",J203,0)</f>
        <v>0</v>
      </c>
      <c r="BJ203" s="17" t="s">
        <v>85</v>
      </c>
      <c r="BK203" s="146">
        <f>ROUND(I203*H203,2)</f>
        <v>0</v>
      </c>
      <c r="BL203" s="17" t="s">
        <v>150</v>
      </c>
      <c r="BM203" s="145" t="s">
        <v>1933</v>
      </c>
    </row>
    <row r="204" spans="2:65" s="13" customFormat="1" ht="11.25">
      <c r="B204" s="154"/>
      <c r="D204" s="148" t="s">
        <v>152</v>
      </c>
      <c r="F204" s="156" t="s">
        <v>1934</v>
      </c>
      <c r="H204" s="157">
        <v>11.56</v>
      </c>
      <c r="I204" s="158"/>
      <c r="L204" s="154"/>
      <c r="M204" s="159"/>
      <c r="T204" s="160"/>
      <c r="AT204" s="155" t="s">
        <v>152</v>
      </c>
      <c r="AU204" s="155" t="s">
        <v>87</v>
      </c>
      <c r="AV204" s="13" t="s">
        <v>87</v>
      </c>
      <c r="AW204" s="13" t="s">
        <v>4</v>
      </c>
      <c r="AX204" s="13" t="s">
        <v>85</v>
      </c>
      <c r="AY204" s="155" t="s">
        <v>144</v>
      </c>
    </row>
    <row r="205" spans="2:65" s="1" customFormat="1" ht="24.2" customHeight="1">
      <c r="B205" s="32"/>
      <c r="C205" s="133" t="s">
        <v>248</v>
      </c>
      <c r="D205" s="133" t="s">
        <v>146</v>
      </c>
      <c r="E205" s="134" t="s">
        <v>1935</v>
      </c>
      <c r="F205" s="135" t="s">
        <v>1936</v>
      </c>
      <c r="G205" s="136" t="s">
        <v>149</v>
      </c>
      <c r="H205" s="137">
        <v>90.75</v>
      </c>
      <c r="I205" s="138"/>
      <c r="J205" s="139">
        <f>ROUND(I205*H205,2)</f>
        <v>0</v>
      </c>
      <c r="K205" s="140"/>
      <c r="L205" s="32"/>
      <c r="M205" s="141" t="s">
        <v>1</v>
      </c>
      <c r="N205" s="142" t="s">
        <v>42</v>
      </c>
      <c r="P205" s="143">
        <f>O205*H205</f>
        <v>0</v>
      </c>
      <c r="Q205" s="143">
        <v>0</v>
      </c>
      <c r="R205" s="143">
        <f>Q205*H205</f>
        <v>0</v>
      </c>
      <c r="S205" s="143">
        <v>0</v>
      </c>
      <c r="T205" s="144">
        <f>S205*H205</f>
        <v>0</v>
      </c>
      <c r="AR205" s="145" t="s">
        <v>150</v>
      </c>
      <c r="AT205" s="145" t="s">
        <v>146</v>
      </c>
      <c r="AU205" s="145" t="s">
        <v>87</v>
      </c>
      <c r="AY205" s="17" t="s">
        <v>144</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150</v>
      </c>
      <c r="BM205" s="145" t="s">
        <v>1937</v>
      </c>
    </row>
    <row r="206" spans="2:65" s="12" customFormat="1" ht="11.25">
      <c r="B206" s="147"/>
      <c r="D206" s="148" t="s">
        <v>152</v>
      </c>
      <c r="E206" s="149" t="s">
        <v>1</v>
      </c>
      <c r="F206" s="150" t="s">
        <v>737</v>
      </c>
      <c r="H206" s="149" t="s">
        <v>1</v>
      </c>
      <c r="I206" s="151"/>
      <c r="L206" s="147"/>
      <c r="M206" s="152"/>
      <c r="T206" s="153"/>
      <c r="AT206" s="149" t="s">
        <v>152</v>
      </c>
      <c r="AU206" s="149" t="s">
        <v>87</v>
      </c>
      <c r="AV206" s="12" t="s">
        <v>85</v>
      </c>
      <c r="AW206" s="12" t="s">
        <v>32</v>
      </c>
      <c r="AX206" s="12" t="s">
        <v>77</v>
      </c>
      <c r="AY206" s="149" t="s">
        <v>144</v>
      </c>
    </row>
    <row r="207" spans="2:65" s="12" customFormat="1" ht="11.25">
      <c r="B207" s="147"/>
      <c r="D207" s="148" t="s">
        <v>152</v>
      </c>
      <c r="E207" s="149" t="s">
        <v>1</v>
      </c>
      <c r="F207" s="150" t="s">
        <v>1864</v>
      </c>
      <c r="H207" s="149" t="s">
        <v>1</v>
      </c>
      <c r="I207" s="151"/>
      <c r="L207" s="147"/>
      <c r="M207" s="152"/>
      <c r="T207" s="153"/>
      <c r="AT207" s="149" t="s">
        <v>152</v>
      </c>
      <c r="AU207" s="149" t="s">
        <v>87</v>
      </c>
      <c r="AV207" s="12" t="s">
        <v>85</v>
      </c>
      <c r="AW207" s="12" t="s">
        <v>32</v>
      </c>
      <c r="AX207" s="12" t="s">
        <v>77</v>
      </c>
      <c r="AY207" s="149" t="s">
        <v>144</v>
      </c>
    </row>
    <row r="208" spans="2:65" s="13" customFormat="1" ht="11.25">
      <c r="B208" s="154"/>
      <c r="D208" s="148" t="s">
        <v>152</v>
      </c>
      <c r="E208" s="155" t="s">
        <v>1</v>
      </c>
      <c r="F208" s="156" t="s">
        <v>1938</v>
      </c>
      <c r="H208" s="157">
        <v>90.75</v>
      </c>
      <c r="I208" s="158"/>
      <c r="L208" s="154"/>
      <c r="M208" s="159"/>
      <c r="T208" s="160"/>
      <c r="AT208" s="155" t="s">
        <v>152</v>
      </c>
      <c r="AU208" s="155" t="s">
        <v>87</v>
      </c>
      <c r="AV208" s="13" t="s">
        <v>87</v>
      </c>
      <c r="AW208" s="13" t="s">
        <v>32</v>
      </c>
      <c r="AX208" s="13" t="s">
        <v>85</v>
      </c>
      <c r="AY208" s="155" t="s">
        <v>144</v>
      </c>
    </row>
    <row r="209" spans="2:65" s="1" customFormat="1" ht="21.75" customHeight="1">
      <c r="B209" s="32"/>
      <c r="C209" s="168" t="s">
        <v>252</v>
      </c>
      <c r="D209" s="168" t="s">
        <v>340</v>
      </c>
      <c r="E209" s="169" t="s">
        <v>1939</v>
      </c>
      <c r="F209" s="170" t="s">
        <v>1940</v>
      </c>
      <c r="G209" s="171" t="s">
        <v>353</v>
      </c>
      <c r="H209" s="172">
        <v>2.2690000000000001</v>
      </c>
      <c r="I209" s="173"/>
      <c r="J209" s="174">
        <f>ROUND(I209*H209,2)</f>
        <v>0</v>
      </c>
      <c r="K209" s="175"/>
      <c r="L209" s="176"/>
      <c r="M209" s="177" t="s">
        <v>1</v>
      </c>
      <c r="N209" s="178" t="s">
        <v>42</v>
      </c>
      <c r="P209" s="143">
        <f>O209*H209</f>
        <v>0</v>
      </c>
      <c r="Q209" s="143">
        <v>1E-3</v>
      </c>
      <c r="R209" s="143">
        <f>Q209*H209</f>
        <v>2.2690000000000002E-3</v>
      </c>
      <c r="S209" s="143">
        <v>0</v>
      </c>
      <c r="T209" s="144">
        <f>S209*H209</f>
        <v>0</v>
      </c>
      <c r="AR209" s="145" t="s">
        <v>186</v>
      </c>
      <c r="AT209" s="145" t="s">
        <v>340</v>
      </c>
      <c r="AU209" s="145" t="s">
        <v>87</v>
      </c>
      <c r="AY209" s="17" t="s">
        <v>144</v>
      </c>
      <c r="BE209" s="146">
        <f>IF(N209="základní",J209,0)</f>
        <v>0</v>
      </c>
      <c r="BF209" s="146">
        <f>IF(N209="snížená",J209,0)</f>
        <v>0</v>
      </c>
      <c r="BG209" s="146">
        <f>IF(N209="zákl. přenesená",J209,0)</f>
        <v>0</v>
      </c>
      <c r="BH209" s="146">
        <f>IF(N209="sníž. přenesená",J209,0)</f>
        <v>0</v>
      </c>
      <c r="BI209" s="146">
        <f>IF(N209="nulová",J209,0)</f>
        <v>0</v>
      </c>
      <c r="BJ209" s="17" t="s">
        <v>85</v>
      </c>
      <c r="BK209" s="146">
        <f>ROUND(I209*H209,2)</f>
        <v>0</v>
      </c>
      <c r="BL209" s="17" t="s">
        <v>150</v>
      </c>
      <c r="BM209" s="145" t="s">
        <v>1941</v>
      </c>
    </row>
    <row r="210" spans="2:65" s="13" customFormat="1" ht="11.25">
      <c r="B210" s="154"/>
      <c r="D210" s="148" t="s">
        <v>152</v>
      </c>
      <c r="F210" s="156" t="s">
        <v>1942</v>
      </c>
      <c r="H210" s="157">
        <v>2.2690000000000001</v>
      </c>
      <c r="I210" s="158"/>
      <c r="L210" s="154"/>
      <c r="M210" s="159"/>
      <c r="T210" s="160"/>
      <c r="AT210" s="155" t="s">
        <v>152</v>
      </c>
      <c r="AU210" s="155" t="s">
        <v>87</v>
      </c>
      <c r="AV210" s="13" t="s">
        <v>87</v>
      </c>
      <c r="AW210" s="13" t="s">
        <v>4</v>
      </c>
      <c r="AX210" s="13" t="s">
        <v>85</v>
      </c>
      <c r="AY210" s="155" t="s">
        <v>144</v>
      </c>
    </row>
    <row r="211" spans="2:65" s="1" customFormat="1" ht="24.2" customHeight="1">
      <c r="B211" s="32"/>
      <c r="C211" s="133" t="s">
        <v>257</v>
      </c>
      <c r="D211" s="133" t="s">
        <v>146</v>
      </c>
      <c r="E211" s="134" t="s">
        <v>1943</v>
      </c>
      <c r="F211" s="135" t="s">
        <v>1944</v>
      </c>
      <c r="G211" s="136" t="s">
        <v>149</v>
      </c>
      <c r="H211" s="137">
        <v>293.25</v>
      </c>
      <c r="I211" s="138"/>
      <c r="J211" s="139">
        <f>ROUND(I211*H211,2)</f>
        <v>0</v>
      </c>
      <c r="K211" s="140"/>
      <c r="L211" s="32"/>
      <c r="M211" s="141" t="s">
        <v>1</v>
      </c>
      <c r="N211" s="142" t="s">
        <v>42</v>
      </c>
      <c r="P211" s="143">
        <f>O211*H211</f>
        <v>0</v>
      </c>
      <c r="Q211" s="143">
        <v>0</v>
      </c>
      <c r="R211" s="143">
        <f>Q211*H211</f>
        <v>0</v>
      </c>
      <c r="S211" s="143">
        <v>0</v>
      </c>
      <c r="T211" s="144">
        <f>S211*H211</f>
        <v>0</v>
      </c>
      <c r="AR211" s="145" t="s">
        <v>150</v>
      </c>
      <c r="AT211" s="145" t="s">
        <v>146</v>
      </c>
      <c r="AU211" s="145" t="s">
        <v>87</v>
      </c>
      <c r="AY211" s="17" t="s">
        <v>144</v>
      </c>
      <c r="BE211" s="146">
        <f>IF(N211="základní",J211,0)</f>
        <v>0</v>
      </c>
      <c r="BF211" s="146">
        <f>IF(N211="snížená",J211,0)</f>
        <v>0</v>
      </c>
      <c r="BG211" s="146">
        <f>IF(N211="zákl. přenesená",J211,0)</f>
        <v>0</v>
      </c>
      <c r="BH211" s="146">
        <f>IF(N211="sníž. přenesená",J211,0)</f>
        <v>0</v>
      </c>
      <c r="BI211" s="146">
        <f>IF(N211="nulová",J211,0)</f>
        <v>0</v>
      </c>
      <c r="BJ211" s="17" t="s">
        <v>85</v>
      </c>
      <c r="BK211" s="146">
        <f>ROUND(I211*H211,2)</f>
        <v>0</v>
      </c>
      <c r="BL211" s="17" t="s">
        <v>150</v>
      </c>
      <c r="BM211" s="145" t="s">
        <v>1945</v>
      </c>
    </row>
    <row r="212" spans="2:65" s="12" customFormat="1" ht="11.25">
      <c r="B212" s="147"/>
      <c r="D212" s="148" t="s">
        <v>152</v>
      </c>
      <c r="E212" s="149" t="s">
        <v>1</v>
      </c>
      <c r="F212" s="150" t="s">
        <v>737</v>
      </c>
      <c r="H212" s="149" t="s">
        <v>1</v>
      </c>
      <c r="I212" s="151"/>
      <c r="L212" s="147"/>
      <c r="M212" s="152"/>
      <c r="T212" s="153"/>
      <c r="AT212" s="149" t="s">
        <v>152</v>
      </c>
      <c r="AU212" s="149" t="s">
        <v>87</v>
      </c>
      <c r="AV212" s="12" t="s">
        <v>85</v>
      </c>
      <c r="AW212" s="12" t="s">
        <v>32</v>
      </c>
      <c r="AX212" s="12" t="s">
        <v>77</v>
      </c>
      <c r="AY212" s="149" t="s">
        <v>144</v>
      </c>
    </row>
    <row r="213" spans="2:65" s="12" customFormat="1" ht="11.25">
      <c r="B213" s="147"/>
      <c r="D213" s="148" t="s">
        <v>152</v>
      </c>
      <c r="E213" s="149" t="s">
        <v>1</v>
      </c>
      <c r="F213" s="150" t="s">
        <v>1946</v>
      </c>
      <c r="H213" s="149" t="s">
        <v>1</v>
      </c>
      <c r="I213" s="151"/>
      <c r="L213" s="147"/>
      <c r="M213" s="152"/>
      <c r="T213" s="153"/>
      <c r="AT213" s="149" t="s">
        <v>152</v>
      </c>
      <c r="AU213" s="149" t="s">
        <v>87</v>
      </c>
      <c r="AV213" s="12" t="s">
        <v>85</v>
      </c>
      <c r="AW213" s="12" t="s">
        <v>32</v>
      </c>
      <c r="AX213" s="12" t="s">
        <v>77</v>
      </c>
      <c r="AY213" s="149" t="s">
        <v>144</v>
      </c>
    </row>
    <row r="214" spans="2:65" s="13" customFormat="1" ht="11.25">
      <c r="B214" s="154"/>
      <c r="D214" s="148" t="s">
        <v>152</v>
      </c>
      <c r="E214" s="155" t="s">
        <v>1</v>
      </c>
      <c r="F214" s="156" t="s">
        <v>1947</v>
      </c>
      <c r="H214" s="157">
        <v>293.25</v>
      </c>
      <c r="I214" s="158"/>
      <c r="L214" s="154"/>
      <c r="M214" s="159"/>
      <c r="T214" s="160"/>
      <c r="AT214" s="155" t="s">
        <v>152</v>
      </c>
      <c r="AU214" s="155" t="s">
        <v>87</v>
      </c>
      <c r="AV214" s="13" t="s">
        <v>87</v>
      </c>
      <c r="AW214" s="13" t="s">
        <v>32</v>
      </c>
      <c r="AX214" s="13" t="s">
        <v>85</v>
      </c>
      <c r="AY214" s="155" t="s">
        <v>144</v>
      </c>
    </row>
    <row r="215" spans="2:65" s="1" customFormat="1" ht="24.2" customHeight="1">
      <c r="B215" s="32"/>
      <c r="C215" s="133" t="s">
        <v>262</v>
      </c>
      <c r="D215" s="133" t="s">
        <v>146</v>
      </c>
      <c r="E215" s="134" t="s">
        <v>1948</v>
      </c>
      <c r="F215" s="135" t="s">
        <v>1949</v>
      </c>
      <c r="G215" s="136" t="s">
        <v>149</v>
      </c>
      <c r="H215" s="137">
        <v>333.20299999999997</v>
      </c>
      <c r="I215" s="138"/>
      <c r="J215" s="139">
        <f>ROUND(I215*H215,2)</f>
        <v>0</v>
      </c>
      <c r="K215" s="140"/>
      <c r="L215" s="32"/>
      <c r="M215" s="141" t="s">
        <v>1</v>
      </c>
      <c r="N215" s="142" t="s">
        <v>42</v>
      </c>
      <c r="P215" s="143">
        <f>O215*H215</f>
        <v>0</v>
      </c>
      <c r="Q215" s="143">
        <v>0</v>
      </c>
      <c r="R215" s="143">
        <f>Q215*H215</f>
        <v>0</v>
      </c>
      <c r="S215" s="143">
        <v>0</v>
      </c>
      <c r="T215" s="144">
        <f>S215*H215</f>
        <v>0</v>
      </c>
      <c r="AR215" s="145" t="s">
        <v>150</v>
      </c>
      <c r="AT215" s="145" t="s">
        <v>146</v>
      </c>
      <c r="AU215" s="145" t="s">
        <v>87</v>
      </c>
      <c r="AY215" s="17" t="s">
        <v>144</v>
      </c>
      <c r="BE215" s="146">
        <f>IF(N215="základní",J215,0)</f>
        <v>0</v>
      </c>
      <c r="BF215" s="146">
        <f>IF(N215="snížená",J215,0)</f>
        <v>0</v>
      </c>
      <c r="BG215" s="146">
        <f>IF(N215="zákl. přenesená",J215,0)</f>
        <v>0</v>
      </c>
      <c r="BH215" s="146">
        <f>IF(N215="sníž. přenesená",J215,0)</f>
        <v>0</v>
      </c>
      <c r="BI215" s="146">
        <f>IF(N215="nulová",J215,0)</f>
        <v>0</v>
      </c>
      <c r="BJ215" s="17" t="s">
        <v>85</v>
      </c>
      <c r="BK215" s="146">
        <f>ROUND(I215*H215,2)</f>
        <v>0</v>
      </c>
      <c r="BL215" s="17" t="s">
        <v>150</v>
      </c>
      <c r="BM215" s="145" t="s">
        <v>1950</v>
      </c>
    </row>
    <row r="216" spans="2:65" s="12" customFormat="1" ht="11.25">
      <c r="B216" s="147"/>
      <c r="D216" s="148" t="s">
        <v>152</v>
      </c>
      <c r="E216" s="149" t="s">
        <v>1</v>
      </c>
      <c r="F216" s="150" t="s">
        <v>737</v>
      </c>
      <c r="H216" s="149" t="s">
        <v>1</v>
      </c>
      <c r="I216" s="151"/>
      <c r="L216" s="147"/>
      <c r="M216" s="152"/>
      <c r="T216" s="153"/>
      <c r="AT216" s="149" t="s">
        <v>152</v>
      </c>
      <c r="AU216" s="149" t="s">
        <v>87</v>
      </c>
      <c r="AV216" s="12" t="s">
        <v>85</v>
      </c>
      <c r="AW216" s="12" t="s">
        <v>32</v>
      </c>
      <c r="AX216" s="12" t="s">
        <v>77</v>
      </c>
      <c r="AY216" s="149" t="s">
        <v>144</v>
      </c>
    </row>
    <row r="217" spans="2:65" s="12" customFormat="1" ht="11.25">
      <c r="B217" s="147"/>
      <c r="D217" s="148" t="s">
        <v>152</v>
      </c>
      <c r="E217" s="149" t="s">
        <v>1</v>
      </c>
      <c r="F217" s="150" t="s">
        <v>1951</v>
      </c>
      <c r="H217" s="149" t="s">
        <v>1</v>
      </c>
      <c r="I217" s="151"/>
      <c r="L217" s="147"/>
      <c r="M217" s="152"/>
      <c r="T217" s="153"/>
      <c r="AT217" s="149" t="s">
        <v>152</v>
      </c>
      <c r="AU217" s="149" t="s">
        <v>87</v>
      </c>
      <c r="AV217" s="12" t="s">
        <v>85</v>
      </c>
      <c r="AW217" s="12" t="s">
        <v>32</v>
      </c>
      <c r="AX217" s="12" t="s">
        <v>77</v>
      </c>
      <c r="AY217" s="149" t="s">
        <v>144</v>
      </c>
    </row>
    <row r="218" spans="2:65" s="13" customFormat="1" ht="11.25">
      <c r="B218" s="154"/>
      <c r="D218" s="148" t="s">
        <v>152</v>
      </c>
      <c r="E218" s="155" t="s">
        <v>1</v>
      </c>
      <c r="F218" s="156" t="s">
        <v>1952</v>
      </c>
      <c r="H218" s="157">
        <v>333.20299999999997</v>
      </c>
      <c r="I218" s="158"/>
      <c r="L218" s="154"/>
      <c r="M218" s="159"/>
      <c r="T218" s="160"/>
      <c r="AT218" s="155" t="s">
        <v>152</v>
      </c>
      <c r="AU218" s="155" t="s">
        <v>87</v>
      </c>
      <c r="AV218" s="13" t="s">
        <v>87</v>
      </c>
      <c r="AW218" s="13" t="s">
        <v>32</v>
      </c>
      <c r="AX218" s="13" t="s">
        <v>85</v>
      </c>
      <c r="AY218" s="155" t="s">
        <v>144</v>
      </c>
    </row>
    <row r="219" spans="2:65" s="1" customFormat="1" ht="16.5" customHeight="1">
      <c r="B219" s="32"/>
      <c r="C219" s="133" t="s">
        <v>267</v>
      </c>
      <c r="D219" s="133" t="s">
        <v>146</v>
      </c>
      <c r="E219" s="134" t="s">
        <v>1953</v>
      </c>
      <c r="F219" s="135" t="s">
        <v>1954</v>
      </c>
      <c r="G219" s="136" t="s">
        <v>149</v>
      </c>
      <c r="H219" s="137">
        <v>52.3</v>
      </c>
      <c r="I219" s="138"/>
      <c r="J219" s="139">
        <f>ROUND(I219*H219,2)</f>
        <v>0</v>
      </c>
      <c r="K219" s="140"/>
      <c r="L219" s="32"/>
      <c r="M219" s="141" t="s">
        <v>1</v>
      </c>
      <c r="N219" s="142" t="s">
        <v>42</v>
      </c>
      <c r="P219" s="143">
        <f>O219*H219</f>
        <v>0</v>
      </c>
      <c r="Q219" s="143">
        <v>0</v>
      </c>
      <c r="R219" s="143">
        <f>Q219*H219</f>
        <v>0</v>
      </c>
      <c r="S219" s="143">
        <v>0</v>
      </c>
      <c r="T219" s="144">
        <f>S219*H219</f>
        <v>0</v>
      </c>
      <c r="AR219" s="145" t="s">
        <v>150</v>
      </c>
      <c r="AT219" s="145" t="s">
        <v>146</v>
      </c>
      <c r="AU219" s="145" t="s">
        <v>87</v>
      </c>
      <c r="AY219" s="17" t="s">
        <v>144</v>
      </c>
      <c r="BE219" s="146">
        <f>IF(N219="základní",J219,0)</f>
        <v>0</v>
      </c>
      <c r="BF219" s="146">
        <f>IF(N219="snížená",J219,0)</f>
        <v>0</v>
      </c>
      <c r="BG219" s="146">
        <f>IF(N219="zákl. přenesená",J219,0)</f>
        <v>0</v>
      </c>
      <c r="BH219" s="146">
        <f>IF(N219="sníž. přenesená",J219,0)</f>
        <v>0</v>
      </c>
      <c r="BI219" s="146">
        <f>IF(N219="nulová",J219,0)</f>
        <v>0</v>
      </c>
      <c r="BJ219" s="17" t="s">
        <v>85</v>
      </c>
      <c r="BK219" s="146">
        <f>ROUND(I219*H219,2)</f>
        <v>0</v>
      </c>
      <c r="BL219" s="17" t="s">
        <v>150</v>
      </c>
      <c r="BM219" s="145" t="s">
        <v>1955</v>
      </c>
    </row>
    <row r="220" spans="2:65" s="12" customFormat="1" ht="11.25">
      <c r="B220" s="147"/>
      <c r="D220" s="148" t="s">
        <v>152</v>
      </c>
      <c r="E220" s="149" t="s">
        <v>1</v>
      </c>
      <c r="F220" s="150" t="s">
        <v>737</v>
      </c>
      <c r="H220" s="149" t="s">
        <v>1</v>
      </c>
      <c r="I220" s="151"/>
      <c r="L220" s="147"/>
      <c r="M220" s="152"/>
      <c r="T220" s="153"/>
      <c r="AT220" s="149" t="s">
        <v>152</v>
      </c>
      <c r="AU220" s="149" t="s">
        <v>87</v>
      </c>
      <c r="AV220" s="12" t="s">
        <v>85</v>
      </c>
      <c r="AW220" s="12" t="s">
        <v>32</v>
      </c>
      <c r="AX220" s="12" t="s">
        <v>77</v>
      </c>
      <c r="AY220" s="149" t="s">
        <v>144</v>
      </c>
    </row>
    <row r="221" spans="2:65" s="12" customFormat="1" ht="11.25">
      <c r="B221" s="147"/>
      <c r="D221" s="148" t="s">
        <v>152</v>
      </c>
      <c r="E221" s="149" t="s">
        <v>1</v>
      </c>
      <c r="F221" s="150" t="s">
        <v>1864</v>
      </c>
      <c r="H221" s="149" t="s">
        <v>1</v>
      </c>
      <c r="I221" s="151"/>
      <c r="L221" s="147"/>
      <c r="M221" s="152"/>
      <c r="T221" s="153"/>
      <c r="AT221" s="149" t="s">
        <v>152</v>
      </c>
      <c r="AU221" s="149" t="s">
        <v>87</v>
      </c>
      <c r="AV221" s="12" t="s">
        <v>85</v>
      </c>
      <c r="AW221" s="12" t="s">
        <v>32</v>
      </c>
      <c r="AX221" s="12" t="s">
        <v>77</v>
      </c>
      <c r="AY221" s="149" t="s">
        <v>144</v>
      </c>
    </row>
    <row r="222" spans="2:65" s="13" customFormat="1" ht="11.25">
      <c r="B222" s="154"/>
      <c r="D222" s="148" t="s">
        <v>152</v>
      </c>
      <c r="E222" s="155" t="s">
        <v>1</v>
      </c>
      <c r="F222" s="156" t="s">
        <v>1956</v>
      </c>
      <c r="H222" s="157">
        <v>52.3</v>
      </c>
      <c r="I222" s="158"/>
      <c r="L222" s="154"/>
      <c r="M222" s="159"/>
      <c r="T222" s="160"/>
      <c r="AT222" s="155" t="s">
        <v>152</v>
      </c>
      <c r="AU222" s="155" t="s">
        <v>87</v>
      </c>
      <c r="AV222" s="13" t="s">
        <v>87</v>
      </c>
      <c r="AW222" s="13" t="s">
        <v>32</v>
      </c>
      <c r="AX222" s="13" t="s">
        <v>85</v>
      </c>
      <c r="AY222" s="155" t="s">
        <v>144</v>
      </c>
    </row>
    <row r="223" spans="2:65" s="1" customFormat="1" ht="16.5" customHeight="1">
      <c r="B223" s="32"/>
      <c r="C223" s="133" t="s">
        <v>1036</v>
      </c>
      <c r="D223" s="133" t="s">
        <v>146</v>
      </c>
      <c r="E223" s="134" t="s">
        <v>1957</v>
      </c>
      <c r="F223" s="135" t="s">
        <v>1958</v>
      </c>
      <c r="G223" s="136" t="s">
        <v>160</v>
      </c>
      <c r="H223" s="137">
        <v>1</v>
      </c>
      <c r="I223" s="138"/>
      <c r="J223" s="139">
        <f>ROUND(I223*H223,2)</f>
        <v>0</v>
      </c>
      <c r="K223" s="140"/>
      <c r="L223" s="32"/>
      <c r="M223" s="141" t="s">
        <v>1</v>
      </c>
      <c r="N223" s="142" t="s">
        <v>42</v>
      </c>
      <c r="P223" s="143">
        <f>O223*H223</f>
        <v>0</v>
      </c>
      <c r="Q223" s="143">
        <v>0</v>
      </c>
      <c r="R223" s="143">
        <f>Q223*H223</f>
        <v>0</v>
      </c>
      <c r="S223" s="143">
        <v>0</v>
      </c>
      <c r="T223" s="144">
        <f>S223*H223</f>
        <v>0</v>
      </c>
      <c r="AR223" s="145" t="s">
        <v>150</v>
      </c>
      <c r="AT223" s="145" t="s">
        <v>146</v>
      </c>
      <c r="AU223" s="145" t="s">
        <v>87</v>
      </c>
      <c r="AY223" s="17" t="s">
        <v>144</v>
      </c>
      <c r="BE223" s="146">
        <f>IF(N223="základní",J223,0)</f>
        <v>0</v>
      </c>
      <c r="BF223" s="146">
        <f>IF(N223="snížená",J223,0)</f>
        <v>0</v>
      </c>
      <c r="BG223" s="146">
        <f>IF(N223="zákl. přenesená",J223,0)</f>
        <v>0</v>
      </c>
      <c r="BH223" s="146">
        <f>IF(N223="sníž. přenesená",J223,0)</f>
        <v>0</v>
      </c>
      <c r="BI223" s="146">
        <f>IF(N223="nulová",J223,0)</f>
        <v>0</v>
      </c>
      <c r="BJ223" s="17" t="s">
        <v>85</v>
      </c>
      <c r="BK223" s="146">
        <f>ROUND(I223*H223,2)</f>
        <v>0</v>
      </c>
      <c r="BL223" s="17" t="s">
        <v>150</v>
      </c>
      <c r="BM223" s="145" t="s">
        <v>1959</v>
      </c>
    </row>
    <row r="224" spans="2:65" s="12" customFormat="1" ht="11.25">
      <c r="B224" s="147"/>
      <c r="D224" s="148" t="s">
        <v>152</v>
      </c>
      <c r="E224" s="149" t="s">
        <v>1</v>
      </c>
      <c r="F224" s="150" t="s">
        <v>737</v>
      </c>
      <c r="H224" s="149" t="s">
        <v>1</v>
      </c>
      <c r="I224" s="151"/>
      <c r="L224" s="147"/>
      <c r="M224" s="152"/>
      <c r="T224" s="153"/>
      <c r="AT224" s="149" t="s">
        <v>152</v>
      </c>
      <c r="AU224" s="149" t="s">
        <v>87</v>
      </c>
      <c r="AV224" s="12" t="s">
        <v>85</v>
      </c>
      <c r="AW224" s="12" t="s">
        <v>32</v>
      </c>
      <c r="AX224" s="12" t="s">
        <v>77</v>
      </c>
      <c r="AY224" s="149" t="s">
        <v>144</v>
      </c>
    </row>
    <row r="225" spans="2:65" s="13" customFormat="1" ht="11.25">
      <c r="B225" s="154"/>
      <c r="D225" s="148" t="s">
        <v>152</v>
      </c>
      <c r="E225" s="155" t="s">
        <v>1</v>
      </c>
      <c r="F225" s="156" t="s">
        <v>85</v>
      </c>
      <c r="H225" s="157">
        <v>1</v>
      </c>
      <c r="I225" s="158"/>
      <c r="L225" s="154"/>
      <c r="M225" s="159"/>
      <c r="T225" s="160"/>
      <c r="AT225" s="155" t="s">
        <v>152</v>
      </c>
      <c r="AU225" s="155" t="s">
        <v>87</v>
      </c>
      <c r="AV225" s="13" t="s">
        <v>87</v>
      </c>
      <c r="AW225" s="13" t="s">
        <v>32</v>
      </c>
      <c r="AX225" s="13" t="s">
        <v>85</v>
      </c>
      <c r="AY225" s="155" t="s">
        <v>144</v>
      </c>
    </row>
    <row r="226" spans="2:65" s="12" customFormat="1" ht="33.75">
      <c r="B226" s="147"/>
      <c r="D226" s="148" t="s">
        <v>152</v>
      </c>
      <c r="E226" s="149" t="s">
        <v>1</v>
      </c>
      <c r="F226" s="150" t="s">
        <v>1960</v>
      </c>
      <c r="H226" s="149" t="s">
        <v>1</v>
      </c>
      <c r="I226" s="151"/>
      <c r="L226" s="147"/>
      <c r="M226" s="152"/>
      <c r="T226" s="153"/>
      <c r="AT226" s="149" t="s">
        <v>152</v>
      </c>
      <c r="AU226" s="149" t="s">
        <v>87</v>
      </c>
      <c r="AV226" s="12" t="s">
        <v>85</v>
      </c>
      <c r="AW226" s="12" t="s">
        <v>32</v>
      </c>
      <c r="AX226" s="12" t="s">
        <v>77</v>
      </c>
      <c r="AY226" s="149" t="s">
        <v>144</v>
      </c>
    </row>
    <row r="227" spans="2:65" s="12" customFormat="1" ht="11.25">
      <c r="B227" s="147"/>
      <c r="D227" s="148" t="s">
        <v>152</v>
      </c>
      <c r="E227" s="149" t="s">
        <v>1</v>
      </c>
      <c r="F227" s="150" t="s">
        <v>1961</v>
      </c>
      <c r="H227" s="149" t="s">
        <v>1</v>
      </c>
      <c r="I227" s="151"/>
      <c r="L227" s="147"/>
      <c r="M227" s="152"/>
      <c r="T227" s="153"/>
      <c r="AT227" s="149" t="s">
        <v>152</v>
      </c>
      <c r="AU227" s="149" t="s">
        <v>87</v>
      </c>
      <c r="AV227" s="12" t="s">
        <v>85</v>
      </c>
      <c r="AW227" s="12" t="s">
        <v>32</v>
      </c>
      <c r="AX227" s="12" t="s">
        <v>77</v>
      </c>
      <c r="AY227" s="149" t="s">
        <v>144</v>
      </c>
    </row>
    <row r="228" spans="2:65" s="11" customFormat="1" ht="22.9" customHeight="1">
      <c r="B228" s="121"/>
      <c r="D228" s="122" t="s">
        <v>76</v>
      </c>
      <c r="E228" s="131" t="s">
        <v>163</v>
      </c>
      <c r="F228" s="131" t="s">
        <v>1337</v>
      </c>
      <c r="I228" s="124"/>
      <c r="J228" s="132">
        <f>BK228</f>
        <v>0</v>
      </c>
      <c r="L228" s="121"/>
      <c r="M228" s="126"/>
      <c r="P228" s="127">
        <f>SUM(P229:P268)</f>
        <v>0</v>
      </c>
      <c r="R228" s="127">
        <f>SUM(R229:R268)</f>
        <v>0.33994100999999999</v>
      </c>
      <c r="T228" s="128">
        <f>SUM(T229:T268)</f>
        <v>0</v>
      </c>
      <c r="AR228" s="122" t="s">
        <v>85</v>
      </c>
      <c r="AT228" s="129" t="s">
        <v>76</v>
      </c>
      <c r="AU228" s="129" t="s">
        <v>85</v>
      </c>
      <c r="AY228" s="122" t="s">
        <v>144</v>
      </c>
      <c r="BK228" s="130">
        <f>SUM(BK229:BK268)</f>
        <v>0</v>
      </c>
    </row>
    <row r="229" spans="2:65" s="1" customFormat="1" ht="24.2" customHeight="1">
      <c r="B229" s="32"/>
      <c r="C229" s="133" t="s">
        <v>272</v>
      </c>
      <c r="D229" s="133" t="s">
        <v>146</v>
      </c>
      <c r="E229" s="134" t="s">
        <v>1962</v>
      </c>
      <c r="F229" s="135" t="s">
        <v>1963</v>
      </c>
      <c r="G229" s="136" t="s">
        <v>198</v>
      </c>
      <c r="H229" s="137">
        <v>2.95</v>
      </c>
      <c r="I229" s="138"/>
      <c r="J229" s="139">
        <f>ROUND(I229*H229,2)</f>
        <v>0</v>
      </c>
      <c r="K229" s="140"/>
      <c r="L229" s="32"/>
      <c r="M229" s="141" t="s">
        <v>1</v>
      </c>
      <c r="N229" s="142" t="s">
        <v>42</v>
      </c>
      <c r="P229" s="143">
        <f>O229*H229</f>
        <v>0</v>
      </c>
      <c r="Q229" s="143">
        <v>0</v>
      </c>
      <c r="R229" s="143">
        <f>Q229*H229</f>
        <v>0</v>
      </c>
      <c r="S229" s="143">
        <v>0</v>
      </c>
      <c r="T229" s="144">
        <f>S229*H229</f>
        <v>0</v>
      </c>
      <c r="AR229" s="145" t="s">
        <v>150</v>
      </c>
      <c r="AT229" s="145" t="s">
        <v>146</v>
      </c>
      <c r="AU229" s="145" t="s">
        <v>87</v>
      </c>
      <c r="AY229" s="17" t="s">
        <v>144</v>
      </c>
      <c r="BE229" s="146">
        <f>IF(N229="základní",J229,0)</f>
        <v>0</v>
      </c>
      <c r="BF229" s="146">
        <f>IF(N229="snížená",J229,0)</f>
        <v>0</v>
      </c>
      <c r="BG229" s="146">
        <f>IF(N229="zákl. přenesená",J229,0)</f>
        <v>0</v>
      </c>
      <c r="BH229" s="146">
        <f>IF(N229="sníž. přenesená",J229,0)</f>
        <v>0</v>
      </c>
      <c r="BI229" s="146">
        <f>IF(N229="nulová",J229,0)</f>
        <v>0</v>
      </c>
      <c r="BJ229" s="17" t="s">
        <v>85</v>
      </c>
      <c r="BK229" s="146">
        <f>ROUND(I229*H229,2)</f>
        <v>0</v>
      </c>
      <c r="BL229" s="17" t="s">
        <v>150</v>
      </c>
      <c r="BM229" s="145" t="s">
        <v>1964</v>
      </c>
    </row>
    <row r="230" spans="2:65" s="12" customFormat="1" ht="11.25">
      <c r="B230" s="147"/>
      <c r="D230" s="148" t="s">
        <v>152</v>
      </c>
      <c r="E230" s="149" t="s">
        <v>1</v>
      </c>
      <c r="F230" s="150" t="s">
        <v>1965</v>
      </c>
      <c r="H230" s="149" t="s">
        <v>1</v>
      </c>
      <c r="I230" s="151"/>
      <c r="L230" s="147"/>
      <c r="M230" s="152"/>
      <c r="T230" s="153"/>
      <c r="AT230" s="149" t="s">
        <v>152</v>
      </c>
      <c r="AU230" s="149" t="s">
        <v>87</v>
      </c>
      <c r="AV230" s="12" t="s">
        <v>85</v>
      </c>
      <c r="AW230" s="12" t="s">
        <v>32</v>
      </c>
      <c r="AX230" s="12" t="s">
        <v>77</v>
      </c>
      <c r="AY230" s="149" t="s">
        <v>144</v>
      </c>
    </row>
    <row r="231" spans="2:65" s="12" customFormat="1" ht="11.25">
      <c r="B231" s="147"/>
      <c r="D231" s="148" t="s">
        <v>152</v>
      </c>
      <c r="E231" s="149" t="s">
        <v>1</v>
      </c>
      <c r="F231" s="150" t="s">
        <v>1966</v>
      </c>
      <c r="H231" s="149" t="s">
        <v>1</v>
      </c>
      <c r="I231" s="151"/>
      <c r="L231" s="147"/>
      <c r="M231" s="152"/>
      <c r="T231" s="153"/>
      <c r="AT231" s="149" t="s">
        <v>152</v>
      </c>
      <c r="AU231" s="149" t="s">
        <v>87</v>
      </c>
      <c r="AV231" s="12" t="s">
        <v>85</v>
      </c>
      <c r="AW231" s="12" t="s">
        <v>32</v>
      </c>
      <c r="AX231" s="12" t="s">
        <v>77</v>
      </c>
      <c r="AY231" s="149" t="s">
        <v>144</v>
      </c>
    </row>
    <row r="232" spans="2:65" s="13" customFormat="1" ht="11.25">
      <c r="B232" s="154"/>
      <c r="D232" s="148" t="s">
        <v>152</v>
      </c>
      <c r="E232" s="155" t="s">
        <v>1</v>
      </c>
      <c r="F232" s="156" t="s">
        <v>1967</v>
      </c>
      <c r="H232" s="157">
        <v>0.51200000000000001</v>
      </c>
      <c r="I232" s="158"/>
      <c r="L232" s="154"/>
      <c r="M232" s="159"/>
      <c r="T232" s="160"/>
      <c r="AT232" s="155" t="s">
        <v>152</v>
      </c>
      <c r="AU232" s="155" t="s">
        <v>87</v>
      </c>
      <c r="AV232" s="13" t="s">
        <v>87</v>
      </c>
      <c r="AW232" s="13" t="s">
        <v>32</v>
      </c>
      <c r="AX232" s="13" t="s">
        <v>77</v>
      </c>
      <c r="AY232" s="155" t="s">
        <v>144</v>
      </c>
    </row>
    <row r="233" spans="2:65" s="12" customFormat="1" ht="11.25">
      <c r="B233" s="147"/>
      <c r="D233" s="148" t="s">
        <v>152</v>
      </c>
      <c r="E233" s="149" t="s">
        <v>1</v>
      </c>
      <c r="F233" s="150" t="s">
        <v>1968</v>
      </c>
      <c r="H233" s="149" t="s">
        <v>1</v>
      </c>
      <c r="I233" s="151"/>
      <c r="L233" s="147"/>
      <c r="M233" s="152"/>
      <c r="T233" s="153"/>
      <c r="AT233" s="149" t="s">
        <v>152</v>
      </c>
      <c r="AU233" s="149" t="s">
        <v>87</v>
      </c>
      <c r="AV233" s="12" t="s">
        <v>85</v>
      </c>
      <c r="AW233" s="12" t="s">
        <v>32</v>
      </c>
      <c r="AX233" s="12" t="s">
        <v>77</v>
      </c>
      <c r="AY233" s="149" t="s">
        <v>144</v>
      </c>
    </row>
    <row r="234" spans="2:65" s="13" customFormat="1" ht="11.25">
      <c r="B234" s="154"/>
      <c r="D234" s="148" t="s">
        <v>152</v>
      </c>
      <c r="E234" s="155" t="s">
        <v>1</v>
      </c>
      <c r="F234" s="156" t="s">
        <v>1969</v>
      </c>
      <c r="H234" s="157">
        <v>0.73599999999999999</v>
      </c>
      <c r="I234" s="158"/>
      <c r="L234" s="154"/>
      <c r="M234" s="159"/>
      <c r="T234" s="160"/>
      <c r="AT234" s="155" t="s">
        <v>152</v>
      </c>
      <c r="AU234" s="155" t="s">
        <v>87</v>
      </c>
      <c r="AV234" s="13" t="s">
        <v>87</v>
      </c>
      <c r="AW234" s="13" t="s">
        <v>32</v>
      </c>
      <c r="AX234" s="13" t="s">
        <v>77</v>
      </c>
      <c r="AY234" s="155" t="s">
        <v>144</v>
      </c>
    </row>
    <row r="235" spans="2:65" s="12" customFormat="1" ht="11.25">
      <c r="B235" s="147"/>
      <c r="D235" s="148" t="s">
        <v>152</v>
      </c>
      <c r="E235" s="149" t="s">
        <v>1</v>
      </c>
      <c r="F235" s="150" t="s">
        <v>1970</v>
      </c>
      <c r="H235" s="149" t="s">
        <v>1</v>
      </c>
      <c r="I235" s="151"/>
      <c r="L235" s="147"/>
      <c r="M235" s="152"/>
      <c r="T235" s="153"/>
      <c r="AT235" s="149" t="s">
        <v>152</v>
      </c>
      <c r="AU235" s="149" t="s">
        <v>87</v>
      </c>
      <c r="AV235" s="12" t="s">
        <v>85</v>
      </c>
      <c r="AW235" s="12" t="s">
        <v>32</v>
      </c>
      <c r="AX235" s="12" t="s">
        <v>77</v>
      </c>
      <c r="AY235" s="149" t="s">
        <v>144</v>
      </c>
    </row>
    <row r="236" spans="2:65" s="13" customFormat="1" ht="11.25">
      <c r="B236" s="154"/>
      <c r="D236" s="148" t="s">
        <v>152</v>
      </c>
      <c r="E236" s="155" t="s">
        <v>1</v>
      </c>
      <c r="F236" s="156" t="s">
        <v>1971</v>
      </c>
      <c r="H236" s="157">
        <v>0.42099999999999999</v>
      </c>
      <c r="I236" s="158"/>
      <c r="L236" s="154"/>
      <c r="M236" s="159"/>
      <c r="T236" s="160"/>
      <c r="AT236" s="155" t="s">
        <v>152</v>
      </c>
      <c r="AU236" s="155" t="s">
        <v>87</v>
      </c>
      <c r="AV236" s="13" t="s">
        <v>87</v>
      </c>
      <c r="AW236" s="13" t="s">
        <v>32</v>
      </c>
      <c r="AX236" s="13" t="s">
        <v>77</v>
      </c>
      <c r="AY236" s="155" t="s">
        <v>144</v>
      </c>
    </row>
    <row r="237" spans="2:65" s="12" customFormat="1" ht="11.25">
      <c r="B237" s="147"/>
      <c r="D237" s="148" t="s">
        <v>152</v>
      </c>
      <c r="E237" s="149" t="s">
        <v>1</v>
      </c>
      <c r="F237" s="150" t="s">
        <v>1972</v>
      </c>
      <c r="H237" s="149" t="s">
        <v>1</v>
      </c>
      <c r="I237" s="151"/>
      <c r="L237" s="147"/>
      <c r="M237" s="152"/>
      <c r="T237" s="153"/>
      <c r="AT237" s="149" t="s">
        <v>152</v>
      </c>
      <c r="AU237" s="149" t="s">
        <v>87</v>
      </c>
      <c r="AV237" s="12" t="s">
        <v>85</v>
      </c>
      <c r="AW237" s="12" t="s">
        <v>32</v>
      </c>
      <c r="AX237" s="12" t="s">
        <v>77</v>
      </c>
      <c r="AY237" s="149" t="s">
        <v>144</v>
      </c>
    </row>
    <row r="238" spans="2:65" s="13" customFormat="1" ht="11.25">
      <c r="B238" s="154"/>
      <c r="D238" s="148" t="s">
        <v>152</v>
      </c>
      <c r="E238" s="155" t="s">
        <v>1</v>
      </c>
      <c r="F238" s="156" t="s">
        <v>1973</v>
      </c>
      <c r="H238" s="157">
        <v>0.23200000000000001</v>
      </c>
      <c r="I238" s="158"/>
      <c r="L238" s="154"/>
      <c r="M238" s="159"/>
      <c r="T238" s="160"/>
      <c r="AT238" s="155" t="s">
        <v>152</v>
      </c>
      <c r="AU238" s="155" t="s">
        <v>87</v>
      </c>
      <c r="AV238" s="13" t="s">
        <v>87</v>
      </c>
      <c r="AW238" s="13" t="s">
        <v>32</v>
      </c>
      <c r="AX238" s="13" t="s">
        <v>77</v>
      </c>
      <c r="AY238" s="155" t="s">
        <v>144</v>
      </c>
    </row>
    <row r="239" spans="2:65" s="15" customFormat="1" ht="11.25">
      <c r="B239" s="182"/>
      <c r="D239" s="148" t="s">
        <v>152</v>
      </c>
      <c r="E239" s="183" t="s">
        <v>1</v>
      </c>
      <c r="F239" s="184" t="s">
        <v>448</v>
      </c>
      <c r="H239" s="185">
        <v>1.901</v>
      </c>
      <c r="I239" s="186"/>
      <c r="L239" s="182"/>
      <c r="M239" s="187"/>
      <c r="T239" s="188"/>
      <c r="AT239" s="183" t="s">
        <v>152</v>
      </c>
      <c r="AU239" s="183" t="s">
        <v>87</v>
      </c>
      <c r="AV239" s="15" t="s">
        <v>163</v>
      </c>
      <c r="AW239" s="15" t="s">
        <v>32</v>
      </c>
      <c r="AX239" s="15" t="s">
        <v>77</v>
      </c>
      <c r="AY239" s="183" t="s">
        <v>144</v>
      </c>
    </row>
    <row r="240" spans="2:65" s="12" customFormat="1" ht="11.25">
      <c r="B240" s="147"/>
      <c r="D240" s="148" t="s">
        <v>152</v>
      </c>
      <c r="E240" s="149" t="s">
        <v>1</v>
      </c>
      <c r="F240" s="150" t="s">
        <v>1974</v>
      </c>
      <c r="H240" s="149" t="s">
        <v>1</v>
      </c>
      <c r="I240" s="151"/>
      <c r="L240" s="147"/>
      <c r="M240" s="152"/>
      <c r="T240" s="153"/>
      <c r="AT240" s="149" t="s">
        <v>152</v>
      </c>
      <c r="AU240" s="149" t="s">
        <v>87</v>
      </c>
      <c r="AV240" s="12" t="s">
        <v>85</v>
      </c>
      <c r="AW240" s="12" t="s">
        <v>32</v>
      </c>
      <c r="AX240" s="12" t="s">
        <v>77</v>
      </c>
      <c r="AY240" s="149" t="s">
        <v>144</v>
      </c>
    </row>
    <row r="241" spans="2:65" s="13" customFormat="1" ht="11.25">
      <c r="B241" s="154"/>
      <c r="D241" s="148" t="s">
        <v>152</v>
      </c>
      <c r="E241" s="155" t="s">
        <v>1</v>
      </c>
      <c r="F241" s="156" t="s">
        <v>1975</v>
      </c>
      <c r="H241" s="157">
        <v>1.155</v>
      </c>
      <c r="I241" s="158"/>
      <c r="L241" s="154"/>
      <c r="M241" s="159"/>
      <c r="T241" s="160"/>
      <c r="AT241" s="155" t="s">
        <v>152</v>
      </c>
      <c r="AU241" s="155" t="s">
        <v>87</v>
      </c>
      <c r="AV241" s="13" t="s">
        <v>87</v>
      </c>
      <c r="AW241" s="13" t="s">
        <v>32</v>
      </c>
      <c r="AX241" s="13" t="s">
        <v>77</v>
      </c>
      <c r="AY241" s="155" t="s">
        <v>144</v>
      </c>
    </row>
    <row r="242" spans="2:65" s="13" customFormat="1" ht="11.25">
      <c r="B242" s="154"/>
      <c r="D242" s="148" t="s">
        <v>152</v>
      </c>
      <c r="E242" s="155" t="s">
        <v>1</v>
      </c>
      <c r="F242" s="156" t="s">
        <v>1976</v>
      </c>
      <c r="H242" s="157">
        <v>-0.106</v>
      </c>
      <c r="I242" s="158"/>
      <c r="L242" s="154"/>
      <c r="M242" s="159"/>
      <c r="T242" s="160"/>
      <c r="AT242" s="155" t="s">
        <v>152</v>
      </c>
      <c r="AU242" s="155" t="s">
        <v>87</v>
      </c>
      <c r="AV242" s="13" t="s">
        <v>87</v>
      </c>
      <c r="AW242" s="13" t="s">
        <v>32</v>
      </c>
      <c r="AX242" s="13" t="s">
        <v>77</v>
      </c>
      <c r="AY242" s="155" t="s">
        <v>144</v>
      </c>
    </row>
    <row r="243" spans="2:65" s="15" customFormat="1" ht="11.25">
      <c r="B243" s="182"/>
      <c r="D243" s="148" t="s">
        <v>152</v>
      </c>
      <c r="E243" s="183" t="s">
        <v>1</v>
      </c>
      <c r="F243" s="184" t="s">
        <v>448</v>
      </c>
      <c r="H243" s="185">
        <v>1.0489999999999999</v>
      </c>
      <c r="I243" s="186"/>
      <c r="L243" s="182"/>
      <c r="M243" s="187"/>
      <c r="T243" s="188"/>
      <c r="AT243" s="183" t="s">
        <v>152</v>
      </c>
      <c r="AU243" s="183" t="s">
        <v>87</v>
      </c>
      <c r="AV243" s="15" t="s">
        <v>163</v>
      </c>
      <c r="AW243" s="15" t="s">
        <v>32</v>
      </c>
      <c r="AX243" s="15" t="s">
        <v>77</v>
      </c>
      <c r="AY243" s="183" t="s">
        <v>144</v>
      </c>
    </row>
    <row r="244" spans="2:65" s="14" customFormat="1" ht="11.25">
      <c r="B244" s="161"/>
      <c r="D244" s="148" t="s">
        <v>152</v>
      </c>
      <c r="E244" s="162" t="s">
        <v>1</v>
      </c>
      <c r="F244" s="163" t="s">
        <v>157</v>
      </c>
      <c r="H244" s="164">
        <v>2.95</v>
      </c>
      <c r="I244" s="165"/>
      <c r="L244" s="161"/>
      <c r="M244" s="166"/>
      <c r="T244" s="167"/>
      <c r="AT244" s="162" t="s">
        <v>152</v>
      </c>
      <c r="AU244" s="162" t="s">
        <v>87</v>
      </c>
      <c r="AV244" s="14" t="s">
        <v>150</v>
      </c>
      <c r="AW244" s="14" t="s">
        <v>32</v>
      </c>
      <c r="AX244" s="14" t="s">
        <v>85</v>
      </c>
      <c r="AY244" s="162" t="s">
        <v>144</v>
      </c>
    </row>
    <row r="245" spans="2:65" s="1" customFormat="1" ht="21.75" customHeight="1">
      <c r="B245" s="32"/>
      <c r="C245" s="133" t="s">
        <v>277</v>
      </c>
      <c r="D245" s="133" t="s">
        <v>146</v>
      </c>
      <c r="E245" s="134" t="s">
        <v>1977</v>
      </c>
      <c r="F245" s="135" t="s">
        <v>1978</v>
      </c>
      <c r="G245" s="136" t="s">
        <v>149</v>
      </c>
      <c r="H245" s="137">
        <v>20.053000000000001</v>
      </c>
      <c r="I245" s="138"/>
      <c r="J245" s="139">
        <f>ROUND(I245*H245,2)</f>
        <v>0</v>
      </c>
      <c r="K245" s="140"/>
      <c r="L245" s="32"/>
      <c r="M245" s="141" t="s">
        <v>1</v>
      </c>
      <c r="N245" s="142" t="s">
        <v>42</v>
      </c>
      <c r="P245" s="143">
        <f>O245*H245</f>
        <v>0</v>
      </c>
      <c r="Q245" s="143">
        <v>8.6499999999999997E-3</v>
      </c>
      <c r="R245" s="143">
        <f>Q245*H245</f>
        <v>0.17345845000000001</v>
      </c>
      <c r="S245" s="143">
        <v>0</v>
      </c>
      <c r="T245" s="144">
        <f>S245*H245</f>
        <v>0</v>
      </c>
      <c r="AR245" s="145" t="s">
        <v>150</v>
      </c>
      <c r="AT245" s="145" t="s">
        <v>146</v>
      </c>
      <c r="AU245" s="145" t="s">
        <v>87</v>
      </c>
      <c r="AY245" s="17" t="s">
        <v>144</v>
      </c>
      <c r="BE245" s="146">
        <f>IF(N245="základní",J245,0)</f>
        <v>0</v>
      </c>
      <c r="BF245" s="146">
        <f>IF(N245="snížená",J245,0)</f>
        <v>0</v>
      </c>
      <c r="BG245" s="146">
        <f>IF(N245="zákl. přenesená",J245,0)</f>
        <v>0</v>
      </c>
      <c r="BH245" s="146">
        <f>IF(N245="sníž. přenesená",J245,0)</f>
        <v>0</v>
      </c>
      <c r="BI245" s="146">
        <f>IF(N245="nulová",J245,0)</f>
        <v>0</v>
      </c>
      <c r="BJ245" s="17" t="s">
        <v>85</v>
      </c>
      <c r="BK245" s="146">
        <f>ROUND(I245*H245,2)</f>
        <v>0</v>
      </c>
      <c r="BL245" s="17" t="s">
        <v>150</v>
      </c>
      <c r="BM245" s="145" t="s">
        <v>1979</v>
      </c>
    </row>
    <row r="246" spans="2:65" s="12" customFormat="1" ht="11.25">
      <c r="B246" s="147"/>
      <c r="D246" s="148" t="s">
        <v>152</v>
      </c>
      <c r="E246" s="149" t="s">
        <v>1</v>
      </c>
      <c r="F246" s="150" t="s">
        <v>1966</v>
      </c>
      <c r="H246" s="149" t="s">
        <v>1</v>
      </c>
      <c r="I246" s="151"/>
      <c r="L246" s="147"/>
      <c r="M246" s="152"/>
      <c r="T246" s="153"/>
      <c r="AT246" s="149" t="s">
        <v>152</v>
      </c>
      <c r="AU246" s="149" t="s">
        <v>87</v>
      </c>
      <c r="AV246" s="12" t="s">
        <v>85</v>
      </c>
      <c r="AW246" s="12" t="s">
        <v>32</v>
      </c>
      <c r="AX246" s="12" t="s">
        <v>77</v>
      </c>
      <c r="AY246" s="149" t="s">
        <v>144</v>
      </c>
    </row>
    <row r="247" spans="2:65" s="13" customFormat="1" ht="11.25">
      <c r="B247" s="154"/>
      <c r="D247" s="148" t="s">
        <v>152</v>
      </c>
      <c r="E247" s="155" t="s">
        <v>1</v>
      </c>
      <c r="F247" s="156" t="s">
        <v>1980</v>
      </c>
      <c r="H247" s="157">
        <v>1.28</v>
      </c>
      <c r="I247" s="158"/>
      <c r="L247" s="154"/>
      <c r="M247" s="159"/>
      <c r="T247" s="160"/>
      <c r="AT247" s="155" t="s">
        <v>152</v>
      </c>
      <c r="AU247" s="155" t="s">
        <v>87</v>
      </c>
      <c r="AV247" s="13" t="s">
        <v>87</v>
      </c>
      <c r="AW247" s="13" t="s">
        <v>32</v>
      </c>
      <c r="AX247" s="13" t="s">
        <v>77</v>
      </c>
      <c r="AY247" s="155" t="s">
        <v>144</v>
      </c>
    </row>
    <row r="248" spans="2:65" s="12" customFormat="1" ht="11.25">
      <c r="B248" s="147"/>
      <c r="D248" s="148" t="s">
        <v>152</v>
      </c>
      <c r="E248" s="149" t="s">
        <v>1</v>
      </c>
      <c r="F248" s="150" t="s">
        <v>1968</v>
      </c>
      <c r="H248" s="149" t="s">
        <v>1</v>
      </c>
      <c r="I248" s="151"/>
      <c r="L248" s="147"/>
      <c r="M248" s="152"/>
      <c r="T248" s="153"/>
      <c r="AT248" s="149" t="s">
        <v>152</v>
      </c>
      <c r="AU248" s="149" t="s">
        <v>87</v>
      </c>
      <c r="AV248" s="12" t="s">
        <v>85</v>
      </c>
      <c r="AW248" s="12" t="s">
        <v>32</v>
      </c>
      <c r="AX248" s="12" t="s">
        <v>77</v>
      </c>
      <c r="AY248" s="149" t="s">
        <v>144</v>
      </c>
    </row>
    <row r="249" spans="2:65" s="13" customFormat="1" ht="11.25">
      <c r="B249" s="154"/>
      <c r="D249" s="148" t="s">
        <v>152</v>
      </c>
      <c r="E249" s="155" t="s">
        <v>1</v>
      </c>
      <c r="F249" s="156" t="s">
        <v>1981</v>
      </c>
      <c r="H249" s="157">
        <v>3.24</v>
      </c>
      <c r="I249" s="158"/>
      <c r="L249" s="154"/>
      <c r="M249" s="159"/>
      <c r="T249" s="160"/>
      <c r="AT249" s="155" t="s">
        <v>152</v>
      </c>
      <c r="AU249" s="155" t="s">
        <v>87</v>
      </c>
      <c r="AV249" s="13" t="s">
        <v>87</v>
      </c>
      <c r="AW249" s="13" t="s">
        <v>32</v>
      </c>
      <c r="AX249" s="13" t="s">
        <v>77</v>
      </c>
      <c r="AY249" s="155" t="s">
        <v>144</v>
      </c>
    </row>
    <row r="250" spans="2:65" s="13" customFormat="1" ht="11.25">
      <c r="B250" s="154"/>
      <c r="D250" s="148" t="s">
        <v>152</v>
      </c>
      <c r="E250" s="155" t="s">
        <v>1</v>
      </c>
      <c r="F250" s="156" t="s">
        <v>1982</v>
      </c>
      <c r="H250" s="157">
        <v>5.12</v>
      </c>
      <c r="I250" s="158"/>
      <c r="L250" s="154"/>
      <c r="M250" s="159"/>
      <c r="T250" s="160"/>
      <c r="AT250" s="155" t="s">
        <v>152</v>
      </c>
      <c r="AU250" s="155" t="s">
        <v>87</v>
      </c>
      <c r="AV250" s="13" t="s">
        <v>87</v>
      </c>
      <c r="AW250" s="13" t="s">
        <v>32</v>
      </c>
      <c r="AX250" s="13" t="s">
        <v>77</v>
      </c>
      <c r="AY250" s="155" t="s">
        <v>144</v>
      </c>
    </row>
    <row r="251" spans="2:65" s="12" customFormat="1" ht="11.25">
      <c r="B251" s="147"/>
      <c r="D251" s="148" t="s">
        <v>152</v>
      </c>
      <c r="E251" s="149" t="s">
        <v>1</v>
      </c>
      <c r="F251" s="150" t="s">
        <v>1970</v>
      </c>
      <c r="H251" s="149" t="s">
        <v>1</v>
      </c>
      <c r="I251" s="151"/>
      <c r="L251" s="147"/>
      <c r="M251" s="152"/>
      <c r="T251" s="153"/>
      <c r="AT251" s="149" t="s">
        <v>152</v>
      </c>
      <c r="AU251" s="149" t="s">
        <v>87</v>
      </c>
      <c r="AV251" s="12" t="s">
        <v>85</v>
      </c>
      <c r="AW251" s="12" t="s">
        <v>32</v>
      </c>
      <c r="AX251" s="12" t="s">
        <v>77</v>
      </c>
      <c r="AY251" s="149" t="s">
        <v>144</v>
      </c>
    </row>
    <row r="252" spans="2:65" s="13" customFormat="1" ht="11.25">
      <c r="B252" s="154"/>
      <c r="D252" s="148" t="s">
        <v>152</v>
      </c>
      <c r="E252" s="155" t="s">
        <v>1</v>
      </c>
      <c r="F252" s="156" t="s">
        <v>1983</v>
      </c>
      <c r="H252" s="157">
        <v>2.1030000000000002</v>
      </c>
      <c r="I252" s="158"/>
      <c r="L252" s="154"/>
      <c r="M252" s="159"/>
      <c r="T252" s="160"/>
      <c r="AT252" s="155" t="s">
        <v>152</v>
      </c>
      <c r="AU252" s="155" t="s">
        <v>87</v>
      </c>
      <c r="AV252" s="13" t="s">
        <v>87</v>
      </c>
      <c r="AW252" s="13" t="s">
        <v>32</v>
      </c>
      <c r="AX252" s="13" t="s">
        <v>77</v>
      </c>
      <c r="AY252" s="155" t="s">
        <v>144</v>
      </c>
    </row>
    <row r="253" spans="2:65" s="13" customFormat="1" ht="11.25">
      <c r="B253" s="154"/>
      <c r="D253" s="148" t="s">
        <v>152</v>
      </c>
      <c r="E253" s="155" t="s">
        <v>1</v>
      </c>
      <c r="F253" s="156" t="s">
        <v>1984</v>
      </c>
      <c r="H253" s="157">
        <v>2.56</v>
      </c>
      <c r="I253" s="158"/>
      <c r="L253" s="154"/>
      <c r="M253" s="159"/>
      <c r="T253" s="160"/>
      <c r="AT253" s="155" t="s">
        <v>152</v>
      </c>
      <c r="AU253" s="155" t="s">
        <v>87</v>
      </c>
      <c r="AV253" s="13" t="s">
        <v>87</v>
      </c>
      <c r="AW253" s="13" t="s">
        <v>32</v>
      </c>
      <c r="AX253" s="13" t="s">
        <v>77</v>
      </c>
      <c r="AY253" s="155" t="s">
        <v>144</v>
      </c>
    </row>
    <row r="254" spans="2:65" s="12" customFormat="1" ht="11.25">
      <c r="B254" s="147"/>
      <c r="D254" s="148" t="s">
        <v>152</v>
      </c>
      <c r="E254" s="149" t="s">
        <v>1</v>
      </c>
      <c r="F254" s="150" t="s">
        <v>1972</v>
      </c>
      <c r="H254" s="149" t="s">
        <v>1</v>
      </c>
      <c r="I254" s="151"/>
      <c r="L254" s="147"/>
      <c r="M254" s="152"/>
      <c r="T254" s="153"/>
      <c r="AT254" s="149" t="s">
        <v>152</v>
      </c>
      <c r="AU254" s="149" t="s">
        <v>87</v>
      </c>
      <c r="AV254" s="12" t="s">
        <v>85</v>
      </c>
      <c r="AW254" s="12" t="s">
        <v>32</v>
      </c>
      <c r="AX254" s="12" t="s">
        <v>77</v>
      </c>
      <c r="AY254" s="149" t="s">
        <v>144</v>
      </c>
    </row>
    <row r="255" spans="2:65" s="13" customFormat="1" ht="11.25">
      <c r="B255" s="154"/>
      <c r="D255" s="148" t="s">
        <v>152</v>
      </c>
      <c r="E255" s="155" t="s">
        <v>1</v>
      </c>
      <c r="F255" s="156" t="s">
        <v>1985</v>
      </c>
      <c r="H255" s="157">
        <v>1.1599999999999999</v>
      </c>
      <c r="I255" s="158"/>
      <c r="L255" s="154"/>
      <c r="M255" s="159"/>
      <c r="T255" s="160"/>
      <c r="AT255" s="155" t="s">
        <v>152</v>
      </c>
      <c r="AU255" s="155" t="s">
        <v>87</v>
      </c>
      <c r="AV255" s="13" t="s">
        <v>87</v>
      </c>
      <c r="AW255" s="13" t="s">
        <v>32</v>
      </c>
      <c r="AX255" s="13" t="s">
        <v>77</v>
      </c>
      <c r="AY255" s="155" t="s">
        <v>144</v>
      </c>
    </row>
    <row r="256" spans="2:65" s="13" customFormat="1" ht="11.25">
      <c r="B256" s="154"/>
      <c r="D256" s="148" t="s">
        <v>152</v>
      </c>
      <c r="E256" s="155" t="s">
        <v>1</v>
      </c>
      <c r="F256" s="156" t="s">
        <v>1986</v>
      </c>
      <c r="H256" s="157">
        <v>1.28</v>
      </c>
      <c r="I256" s="158"/>
      <c r="L256" s="154"/>
      <c r="M256" s="159"/>
      <c r="T256" s="160"/>
      <c r="AT256" s="155" t="s">
        <v>152</v>
      </c>
      <c r="AU256" s="155" t="s">
        <v>87</v>
      </c>
      <c r="AV256" s="13" t="s">
        <v>87</v>
      </c>
      <c r="AW256" s="13" t="s">
        <v>32</v>
      </c>
      <c r="AX256" s="13" t="s">
        <v>77</v>
      </c>
      <c r="AY256" s="155" t="s">
        <v>144</v>
      </c>
    </row>
    <row r="257" spans="2:65" s="12" customFormat="1" ht="11.25">
      <c r="B257" s="147"/>
      <c r="D257" s="148" t="s">
        <v>152</v>
      </c>
      <c r="E257" s="149" t="s">
        <v>1</v>
      </c>
      <c r="F257" s="150" t="s">
        <v>1974</v>
      </c>
      <c r="H257" s="149" t="s">
        <v>1</v>
      </c>
      <c r="I257" s="151"/>
      <c r="L257" s="147"/>
      <c r="M257" s="152"/>
      <c r="T257" s="153"/>
      <c r="AT257" s="149" t="s">
        <v>152</v>
      </c>
      <c r="AU257" s="149" t="s">
        <v>87</v>
      </c>
      <c r="AV257" s="12" t="s">
        <v>85</v>
      </c>
      <c r="AW257" s="12" t="s">
        <v>32</v>
      </c>
      <c r="AX257" s="12" t="s">
        <v>77</v>
      </c>
      <c r="AY257" s="149" t="s">
        <v>144</v>
      </c>
    </row>
    <row r="258" spans="2:65" s="13" customFormat="1" ht="11.25">
      <c r="B258" s="154"/>
      <c r="D258" s="148" t="s">
        <v>152</v>
      </c>
      <c r="E258" s="155" t="s">
        <v>1</v>
      </c>
      <c r="F258" s="156" t="s">
        <v>1987</v>
      </c>
      <c r="H258" s="157">
        <v>2.1</v>
      </c>
      <c r="I258" s="158"/>
      <c r="L258" s="154"/>
      <c r="M258" s="159"/>
      <c r="T258" s="160"/>
      <c r="AT258" s="155" t="s">
        <v>152</v>
      </c>
      <c r="AU258" s="155" t="s">
        <v>87</v>
      </c>
      <c r="AV258" s="13" t="s">
        <v>87</v>
      </c>
      <c r="AW258" s="13" t="s">
        <v>32</v>
      </c>
      <c r="AX258" s="13" t="s">
        <v>77</v>
      </c>
      <c r="AY258" s="155" t="s">
        <v>144</v>
      </c>
    </row>
    <row r="259" spans="2:65" s="13" customFormat="1" ht="11.25">
      <c r="B259" s="154"/>
      <c r="D259" s="148" t="s">
        <v>152</v>
      </c>
      <c r="E259" s="155" t="s">
        <v>1</v>
      </c>
      <c r="F259" s="156" t="s">
        <v>1988</v>
      </c>
      <c r="H259" s="157">
        <v>1.21</v>
      </c>
      <c r="I259" s="158"/>
      <c r="L259" s="154"/>
      <c r="M259" s="159"/>
      <c r="T259" s="160"/>
      <c r="AT259" s="155" t="s">
        <v>152</v>
      </c>
      <c r="AU259" s="155" t="s">
        <v>87</v>
      </c>
      <c r="AV259" s="13" t="s">
        <v>87</v>
      </c>
      <c r="AW259" s="13" t="s">
        <v>32</v>
      </c>
      <c r="AX259" s="13" t="s">
        <v>77</v>
      </c>
      <c r="AY259" s="155" t="s">
        <v>144</v>
      </c>
    </row>
    <row r="260" spans="2:65" s="14" customFormat="1" ht="11.25">
      <c r="B260" s="161"/>
      <c r="D260" s="148" t="s">
        <v>152</v>
      </c>
      <c r="E260" s="162" t="s">
        <v>1</v>
      </c>
      <c r="F260" s="163" t="s">
        <v>157</v>
      </c>
      <c r="H260" s="164">
        <v>20.053000000000004</v>
      </c>
      <c r="I260" s="165"/>
      <c r="L260" s="161"/>
      <c r="M260" s="166"/>
      <c r="T260" s="167"/>
      <c r="AT260" s="162" t="s">
        <v>152</v>
      </c>
      <c r="AU260" s="162" t="s">
        <v>87</v>
      </c>
      <c r="AV260" s="14" t="s">
        <v>150</v>
      </c>
      <c r="AW260" s="14" t="s">
        <v>32</v>
      </c>
      <c r="AX260" s="14" t="s">
        <v>85</v>
      </c>
      <c r="AY260" s="162" t="s">
        <v>144</v>
      </c>
    </row>
    <row r="261" spans="2:65" s="1" customFormat="1" ht="21.75" customHeight="1">
      <c r="B261" s="32"/>
      <c r="C261" s="133" t="s">
        <v>281</v>
      </c>
      <c r="D261" s="133" t="s">
        <v>146</v>
      </c>
      <c r="E261" s="134" t="s">
        <v>1989</v>
      </c>
      <c r="F261" s="135" t="s">
        <v>1990</v>
      </c>
      <c r="G261" s="136" t="s">
        <v>149</v>
      </c>
      <c r="H261" s="137">
        <v>20.053000000000001</v>
      </c>
      <c r="I261" s="138"/>
      <c r="J261" s="139">
        <f>ROUND(I261*H261,2)</f>
        <v>0</v>
      </c>
      <c r="K261" s="140"/>
      <c r="L261" s="32"/>
      <c r="M261" s="141" t="s">
        <v>1</v>
      </c>
      <c r="N261" s="142" t="s">
        <v>42</v>
      </c>
      <c r="P261" s="143">
        <f>O261*H261</f>
        <v>0</v>
      </c>
      <c r="Q261" s="143">
        <v>0</v>
      </c>
      <c r="R261" s="143">
        <f>Q261*H261</f>
        <v>0</v>
      </c>
      <c r="S261" s="143">
        <v>0</v>
      </c>
      <c r="T261" s="144">
        <f>S261*H261</f>
        <v>0</v>
      </c>
      <c r="AR261" s="145" t="s">
        <v>150</v>
      </c>
      <c r="AT261" s="145" t="s">
        <v>146</v>
      </c>
      <c r="AU261" s="145" t="s">
        <v>87</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1991</v>
      </c>
    </row>
    <row r="262" spans="2:65" s="1" customFormat="1" ht="24.2" customHeight="1">
      <c r="B262" s="32"/>
      <c r="C262" s="133" t="s">
        <v>285</v>
      </c>
      <c r="D262" s="133" t="s">
        <v>146</v>
      </c>
      <c r="E262" s="134" t="s">
        <v>1992</v>
      </c>
      <c r="F262" s="135" t="s">
        <v>1993</v>
      </c>
      <c r="G262" s="136" t="s">
        <v>343</v>
      </c>
      <c r="H262" s="137">
        <v>0.152</v>
      </c>
      <c r="I262" s="138"/>
      <c r="J262" s="139">
        <f>ROUND(I262*H262,2)</f>
        <v>0</v>
      </c>
      <c r="K262" s="140"/>
      <c r="L262" s="32"/>
      <c r="M262" s="141" t="s">
        <v>1</v>
      </c>
      <c r="N262" s="142" t="s">
        <v>42</v>
      </c>
      <c r="P262" s="143">
        <f>O262*H262</f>
        <v>0</v>
      </c>
      <c r="Q262" s="143">
        <v>1.09528</v>
      </c>
      <c r="R262" s="143">
        <f>Q262*H262</f>
        <v>0.16648256</v>
      </c>
      <c r="S262" s="143">
        <v>0</v>
      </c>
      <c r="T262" s="144">
        <f>S262*H262</f>
        <v>0</v>
      </c>
      <c r="AR262" s="145" t="s">
        <v>150</v>
      </c>
      <c r="AT262" s="145" t="s">
        <v>146</v>
      </c>
      <c r="AU262" s="145" t="s">
        <v>87</v>
      </c>
      <c r="AY262" s="17" t="s">
        <v>144</v>
      </c>
      <c r="BE262" s="146">
        <f>IF(N262="základní",J262,0)</f>
        <v>0</v>
      </c>
      <c r="BF262" s="146">
        <f>IF(N262="snížená",J262,0)</f>
        <v>0</v>
      </c>
      <c r="BG262" s="146">
        <f>IF(N262="zákl. přenesená",J262,0)</f>
        <v>0</v>
      </c>
      <c r="BH262" s="146">
        <f>IF(N262="sníž. přenesená",J262,0)</f>
        <v>0</v>
      </c>
      <c r="BI262" s="146">
        <f>IF(N262="nulová",J262,0)</f>
        <v>0</v>
      </c>
      <c r="BJ262" s="17" t="s">
        <v>85</v>
      </c>
      <c r="BK262" s="146">
        <f>ROUND(I262*H262,2)</f>
        <v>0</v>
      </c>
      <c r="BL262" s="17" t="s">
        <v>150</v>
      </c>
      <c r="BM262" s="145" t="s">
        <v>1994</v>
      </c>
    </row>
    <row r="263" spans="2:65" s="12" customFormat="1" ht="11.25">
      <c r="B263" s="147"/>
      <c r="D263" s="148" t="s">
        <v>152</v>
      </c>
      <c r="E263" s="149" t="s">
        <v>1</v>
      </c>
      <c r="F263" s="150" t="s">
        <v>1995</v>
      </c>
      <c r="H263" s="149" t="s">
        <v>1</v>
      </c>
      <c r="I263" s="151"/>
      <c r="L263" s="147"/>
      <c r="M263" s="152"/>
      <c r="T263" s="153"/>
      <c r="AT263" s="149" t="s">
        <v>152</v>
      </c>
      <c r="AU263" s="149" t="s">
        <v>87</v>
      </c>
      <c r="AV263" s="12" t="s">
        <v>85</v>
      </c>
      <c r="AW263" s="12" t="s">
        <v>32</v>
      </c>
      <c r="AX263" s="12" t="s">
        <v>77</v>
      </c>
      <c r="AY263" s="149" t="s">
        <v>144</v>
      </c>
    </row>
    <row r="264" spans="2:65" s="13" customFormat="1" ht="11.25">
      <c r="B264" s="154"/>
      <c r="D264" s="148" t="s">
        <v>152</v>
      </c>
      <c r="E264" s="155" t="s">
        <v>1</v>
      </c>
      <c r="F264" s="156" t="s">
        <v>1996</v>
      </c>
      <c r="H264" s="157">
        <v>0.152</v>
      </c>
      <c r="I264" s="158"/>
      <c r="L264" s="154"/>
      <c r="M264" s="159"/>
      <c r="T264" s="160"/>
      <c r="AT264" s="155" t="s">
        <v>152</v>
      </c>
      <c r="AU264" s="155" t="s">
        <v>87</v>
      </c>
      <c r="AV264" s="13" t="s">
        <v>87</v>
      </c>
      <c r="AW264" s="13" t="s">
        <v>32</v>
      </c>
      <c r="AX264" s="13" t="s">
        <v>85</v>
      </c>
      <c r="AY264" s="155" t="s">
        <v>144</v>
      </c>
    </row>
    <row r="265" spans="2:65" s="1" customFormat="1" ht="21.75" customHeight="1">
      <c r="B265" s="32"/>
      <c r="C265" s="133" t="s">
        <v>289</v>
      </c>
      <c r="D265" s="133" t="s">
        <v>146</v>
      </c>
      <c r="E265" s="134" t="s">
        <v>1338</v>
      </c>
      <c r="F265" s="135" t="s">
        <v>1339</v>
      </c>
      <c r="G265" s="136" t="s">
        <v>483</v>
      </c>
      <c r="H265" s="137">
        <v>12</v>
      </c>
      <c r="I265" s="138"/>
      <c r="J265" s="139">
        <f>ROUND(I265*H265,2)</f>
        <v>0</v>
      </c>
      <c r="K265" s="140"/>
      <c r="L265" s="32"/>
      <c r="M265" s="141" t="s">
        <v>1</v>
      </c>
      <c r="N265" s="142" t="s">
        <v>42</v>
      </c>
      <c r="P265" s="143">
        <f>O265*H265</f>
        <v>0</v>
      </c>
      <c r="Q265" s="143">
        <v>0</v>
      </c>
      <c r="R265" s="143">
        <f>Q265*H265</f>
        <v>0</v>
      </c>
      <c r="S265" s="143">
        <v>0</v>
      </c>
      <c r="T265" s="144">
        <f>S265*H265</f>
        <v>0</v>
      </c>
      <c r="AR265" s="145" t="s">
        <v>150</v>
      </c>
      <c r="AT265" s="145" t="s">
        <v>146</v>
      </c>
      <c r="AU265" s="145" t="s">
        <v>87</v>
      </c>
      <c r="AY265" s="17" t="s">
        <v>144</v>
      </c>
      <c r="BE265" s="146">
        <f>IF(N265="základní",J265,0)</f>
        <v>0</v>
      </c>
      <c r="BF265" s="146">
        <f>IF(N265="snížená",J265,0)</f>
        <v>0</v>
      </c>
      <c r="BG265" s="146">
        <f>IF(N265="zákl. přenesená",J265,0)</f>
        <v>0</v>
      </c>
      <c r="BH265" s="146">
        <f>IF(N265="sníž. přenesená",J265,0)</f>
        <v>0</v>
      </c>
      <c r="BI265" s="146">
        <f>IF(N265="nulová",J265,0)</f>
        <v>0</v>
      </c>
      <c r="BJ265" s="17" t="s">
        <v>85</v>
      </c>
      <c r="BK265" s="146">
        <f>ROUND(I265*H265,2)</f>
        <v>0</v>
      </c>
      <c r="BL265" s="17" t="s">
        <v>150</v>
      </c>
      <c r="BM265" s="145" t="s">
        <v>1997</v>
      </c>
    </row>
    <row r="266" spans="2:65" s="12" customFormat="1" ht="11.25">
      <c r="B266" s="147"/>
      <c r="D266" s="148" t="s">
        <v>152</v>
      </c>
      <c r="E266" s="149" t="s">
        <v>1</v>
      </c>
      <c r="F266" s="150" t="s">
        <v>737</v>
      </c>
      <c r="H266" s="149" t="s">
        <v>1</v>
      </c>
      <c r="I266" s="151"/>
      <c r="L266" s="147"/>
      <c r="M266" s="152"/>
      <c r="T266" s="153"/>
      <c r="AT266" s="149" t="s">
        <v>152</v>
      </c>
      <c r="AU266" s="149" t="s">
        <v>87</v>
      </c>
      <c r="AV266" s="12" t="s">
        <v>85</v>
      </c>
      <c r="AW266" s="12" t="s">
        <v>32</v>
      </c>
      <c r="AX266" s="12" t="s">
        <v>77</v>
      </c>
      <c r="AY266" s="149" t="s">
        <v>144</v>
      </c>
    </row>
    <row r="267" spans="2:65" s="12" customFormat="1" ht="22.5">
      <c r="B267" s="147"/>
      <c r="D267" s="148" t="s">
        <v>152</v>
      </c>
      <c r="E267" s="149" t="s">
        <v>1</v>
      </c>
      <c r="F267" s="150" t="s">
        <v>1341</v>
      </c>
      <c r="H267" s="149" t="s">
        <v>1</v>
      </c>
      <c r="I267" s="151"/>
      <c r="L267" s="147"/>
      <c r="M267" s="152"/>
      <c r="T267" s="153"/>
      <c r="AT267" s="149" t="s">
        <v>152</v>
      </c>
      <c r="AU267" s="149" t="s">
        <v>87</v>
      </c>
      <c r="AV267" s="12" t="s">
        <v>85</v>
      </c>
      <c r="AW267" s="12" t="s">
        <v>32</v>
      </c>
      <c r="AX267" s="12" t="s">
        <v>77</v>
      </c>
      <c r="AY267" s="149" t="s">
        <v>144</v>
      </c>
    </row>
    <row r="268" spans="2:65" s="13" customFormat="1" ht="11.25">
      <c r="B268" s="154"/>
      <c r="D268" s="148" t="s">
        <v>152</v>
      </c>
      <c r="E268" s="155" t="s">
        <v>1</v>
      </c>
      <c r="F268" s="156" t="s">
        <v>1998</v>
      </c>
      <c r="H268" s="157">
        <v>12</v>
      </c>
      <c r="I268" s="158"/>
      <c r="L268" s="154"/>
      <c r="M268" s="159"/>
      <c r="T268" s="160"/>
      <c r="AT268" s="155" t="s">
        <v>152</v>
      </c>
      <c r="AU268" s="155" t="s">
        <v>87</v>
      </c>
      <c r="AV268" s="13" t="s">
        <v>87</v>
      </c>
      <c r="AW268" s="13" t="s">
        <v>32</v>
      </c>
      <c r="AX268" s="13" t="s">
        <v>85</v>
      </c>
      <c r="AY268" s="155" t="s">
        <v>144</v>
      </c>
    </row>
    <row r="269" spans="2:65" s="11" customFormat="1" ht="22.9" customHeight="1">
      <c r="B269" s="121"/>
      <c r="D269" s="122" t="s">
        <v>76</v>
      </c>
      <c r="E269" s="131" t="s">
        <v>150</v>
      </c>
      <c r="F269" s="131" t="s">
        <v>493</v>
      </c>
      <c r="I269" s="124"/>
      <c r="J269" s="132">
        <f>BK269</f>
        <v>0</v>
      </c>
      <c r="L269" s="121"/>
      <c r="M269" s="126"/>
      <c r="P269" s="127">
        <f>SUM(P270:P332)</f>
        <v>0</v>
      </c>
      <c r="R269" s="127">
        <f>SUM(R270:R332)</f>
        <v>5.1306840999999999</v>
      </c>
      <c r="T269" s="128">
        <f>SUM(T270:T332)</f>
        <v>0</v>
      </c>
      <c r="AR269" s="122" t="s">
        <v>85</v>
      </c>
      <c r="AT269" s="129" t="s">
        <v>76</v>
      </c>
      <c r="AU269" s="129" t="s">
        <v>85</v>
      </c>
      <c r="AY269" s="122" t="s">
        <v>144</v>
      </c>
      <c r="BK269" s="130">
        <f>SUM(BK270:BK332)</f>
        <v>0</v>
      </c>
    </row>
    <row r="270" spans="2:65" s="1" customFormat="1" ht="33" customHeight="1">
      <c r="B270" s="32"/>
      <c r="C270" s="133" t="s">
        <v>293</v>
      </c>
      <c r="D270" s="133" t="s">
        <v>146</v>
      </c>
      <c r="E270" s="134" t="s">
        <v>1999</v>
      </c>
      <c r="F270" s="135" t="s">
        <v>2000</v>
      </c>
      <c r="G270" s="136" t="s">
        <v>149</v>
      </c>
      <c r="H270" s="137">
        <v>5.93</v>
      </c>
      <c r="I270" s="138"/>
      <c r="J270" s="139">
        <f>ROUND(I270*H270,2)</f>
        <v>0</v>
      </c>
      <c r="K270" s="140"/>
      <c r="L270" s="32"/>
      <c r="M270" s="141" t="s">
        <v>1</v>
      </c>
      <c r="N270" s="142" t="s">
        <v>42</v>
      </c>
      <c r="P270" s="143">
        <f>O270*H270</f>
        <v>0</v>
      </c>
      <c r="Q270" s="143">
        <v>0</v>
      </c>
      <c r="R270" s="143">
        <f>Q270*H270</f>
        <v>0</v>
      </c>
      <c r="S270" s="143">
        <v>0</v>
      </c>
      <c r="T270" s="144">
        <f>S270*H270</f>
        <v>0</v>
      </c>
      <c r="AR270" s="145" t="s">
        <v>150</v>
      </c>
      <c r="AT270" s="145" t="s">
        <v>146</v>
      </c>
      <c r="AU270" s="145" t="s">
        <v>87</v>
      </c>
      <c r="AY270" s="17" t="s">
        <v>144</v>
      </c>
      <c r="BE270" s="146">
        <f>IF(N270="základní",J270,0)</f>
        <v>0</v>
      </c>
      <c r="BF270" s="146">
        <f>IF(N270="snížená",J270,0)</f>
        <v>0</v>
      </c>
      <c r="BG270" s="146">
        <f>IF(N270="zákl. přenesená",J270,0)</f>
        <v>0</v>
      </c>
      <c r="BH270" s="146">
        <f>IF(N270="sníž. přenesená",J270,0)</f>
        <v>0</v>
      </c>
      <c r="BI270" s="146">
        <f>IF(N270="nulová",J270,0)</f>
        <v>0</v>
      </c>
      <c r="BJ270" s="17" t="s">
        <v>85</v>
      </c>
      <c r="BK270" s="146">
        <f>ROUND(I270*H270,2)</f>
        <v>0</v>
      </c>
      <c r="BL270" s="17" t="s">
        <v>150</v>
      </c>
      <c r="BM270" s="145" t="s">
        <v>2001</v>
      </c>
    </row>
    <row r="271" spans="2:65" s="12" customFormat="1" ht="11.25">
      <c r="B271" s="147"/>
      <c r="D271" s="148" t="s">
        <v>152</v>
      </c>
      <c r="E271" s="149" t="s">
        <v>1</v>
      </c>
      <c r="F271" s="150" t="s">
        <v>737</v>
      </c>
      <c r="H271" s="149" t="s">
        <v>1</v>
      </c>
      <c r="I271" s="151"/>
      <c r="L271" s="147"/>
      <c r="M271" s="152"/>
      <c r="T271" s="153"/>
      <c r="AT271" s="149" t="s">
        <v>152</v>
      </c>
      <c r="AU271" s="149" t="s">
        <v>87</v>
      </c>
      <c r="AV271" s="12" t="s">
        <v>85</v>
      </c>
      <c r="AW271" s="12" t="s">
        <v>32</v>
      </c>
      <c r="AX271" s="12" t="s">
        <v>77</v>
      </c>
      <c r="AY271" s="149" t="s">
        <v>144</v>
      </c>
    </row>
    <row r="272" spans="2:65" s="12" customFormat="1" ht="11.25">
      <c r="B272" s="147"/>
      <c r="D272" s="148" t="s">
        <v>152</v>
      </c>
      <c r="E272" s="149" t="s">
        <v>1</v>
      </c>
      <c r="F272" s="150" t="s">
        <v>1965</v>
      </c>
      <c r="H272" s="149" t="s">
        <v>1</v>
      </c>
      <c r="I272" s="151"/>
      <c r="L272" s="147"/>
      <c r="M272" s="152"/>
      <c r="T272" s="153"/>
      <c r="AT272" s="149" t="s">
        <v>152</v>
      </c>
      <c r="AU272" s="149" t="s">
        <v>87</v>
      </c>
      <c r="AV272" s="12" t="s">
        <v>85</v>
      </c>
      <c r="AW272" s="12" t="s">
        <v>32</v>
      </c>
      <c r="AX272" s="12" t="s">
        <v>77</v>
      </c>
      <c r="AY272" s="149" t="s">
        <v>144</v>
      </c>
    </row>
    <row r="273" spans="2:65" s="12" customFormat="1" ht="11.25">
      <c r="B273" s="147"/>
      <c r="D273" s="148" t="s">
        <v>152</v>
      </c>
      <c r="E273" s="149" t="s">
        <v>1</v>
      </c>
      <c r="F273" s="150" t="s">
        <v>2002</v>
      </c>
      <c r="H273" s="149" t="s">
        <v>1</v>
      </c>
      <c r="I273" s="151"/>
      <c r="L273" s="147"/>
      <c r="M273" s="152"/>
      <c r="T273" s="153"/>
      <c r="AT273" s="149" t="s">
        <v>152</v>
      </c>
      <c r="AU273" s="149" t="s">
        <v>87</v>
      </c>
      <c r="AV273" s="12" t="s">
        <v>85</v>
      </c>
      <c r="AW273" s="12" t="s">
        <v>32</v>
      </c>
      <c r="AX273" s="12" t="s">
        <v>77</v>
      </c>
      <c r="AY273" s="149" t="s">
        <v>144</v>
      </c>
    </row>
    <row r="274" spans="2:65" s="13" customFormat="1" ht="11.25">
      <c r="B274" s="154"/>
      <c r="D274" s="148" t="s">
        <v>152</v>
      </c>
      <c r="E274" s="155" t="s">
        <v>1</v>
      </c>
      <c r="F274" s="156" t="s">
        <v>2003</v>
      </c>
      <c r="H274" s="157">
        <v>4.43</v>
      </c>
      <c r="I274" s="158"/>
      <c r="L274" s="154"/>
      <c r="M274" s="159"/>
      <c r="T274" s="160"/>
      <c r="AT274" s="155" t="s">
        <v>152</v>
      </c>
      <c r="AU274" s="155" t="s">
        <v>87</v>
      </c>
      <c r="AV274" s="13" t="s">
        <v>87</v>
      </c>
      <c r="AW274" s="13" t="s">
        <v>32</v>
      </c>
      <c r="AX274" s="13" t="s">
        <v>77</v>
      </c>
      <c r="AY274" s="155" t="s">
        <v>144</v>
      </c>
    </row>
    <row r="275" spans="2:65" s="13" customFormat="1" ht="11.25">
      <c r="B275" s="154"/>
      <c r="D275" s="148" t="s">
        <v>152</v>
      </c>
      <c r="E275" s="155" t="s">
        <v>1</v>
      </c>
      <c r="F275" s="156" t="s">
        <v>2004</v>
      </c>
      <c r="H275" s="157">
        <v>1.5</v>
      </c>
      <c r="I275" s="158"/>
      <c r="L275" s="154"/>
      <c r="M275" s="159"/>
      <c r="T275" s="160"/>
      <c r="AT275" s="155" t="s">
        <v>152</v>
      </c>
      <c r="AU275" s="155" t="s">
        <v>87</v>
      </c>
      <c r="AV275" s="13" t="s">
        <v>87</v>
      </c>
      <c r="AW275" s="13" t="s">
        <v>32</v>
      </c>
      <c r="AX275" s="13" t="s">
        <v>77</v>
      </c>
      <c r="AY275" s="155" t="s">
        <v>144</v>
      </c>
    </row>
    <row r="276" spans="2:65" s="14" customFormat="1" ht="11.25">
      <c r="B276" s="161"/>
      <c r="D276" s="148" t="s">
        <v>152</v>
      </c>
      <c r="E276" s="162" t="s">
        <v>1</v>
      </c>
      <c r="F276" s="163" t="s">
        <v>157</v>
      </c>
      <c r="H276" s="164">
        <v>5.93</v>
      </c>
      <c r="I276" s="165"/>
      <c r="L276" s="161"/>
      <c r="M276" s="166"/>
      <c r="T276" s="167"/>
      <c r="AT276" s="162" t="s">
        <v>152</v>
      </c>
      <c r="AU276" s="162" t="s">
        <v>87</v>
      </c>
      <c r="AV276" s="14" t="s">
        <v>150</v>
      </c>
      <c r="AW276" s="14" t="s">
        <v>32</v>
      </c>
      <c r="AX276" s="14" t="s">
        <v>85</v>
      </c>
      <c r="AY276" s="162" t="s">
        <v>144</v>
      </c>
    </row>
    <row r="277" spans="2:65" s="1" customFormat="1" ht="16.5" customHeight="1">
      <c r="B277" s="32"/>
      <c r="C277" s="133" t="s">
        <v>297</v>
      </c>
      <c r="D277" s="133" t="s">
        <v>146</v>
      </c>
      <c r="E277" s="134" t="s">
        <v>494</v>
      </c>
      <c r="F277" s="135" t="s">
        <v>495</v>
      </c>
      <c r="G277" s="136" t="s">
        <v>198</v>
      </c>
      <c r="H277" s="137">
        <v>2.2000000000000002</v>
      </c>
      <c r="I277" s="138"/>
      <c r="J277" s="139">
        <f>ROUND(I277*H277,2)</f>
        <v>0</v>
      </c>
      <c r="K277" s="140"/>
      <c r="L277" s="32"/>
      <c r="M277" s="141" t="s">
        <v>1</v>
      </c>
      <c r="N277" s="142" t="s">
        <v>42</v>
      </c>
      <c r="P277" s="143">
        <f>O277*H277</f>
        <v>0</v>
      </c>
      <c r="Q277" s="143">
        <v>0</v>
      </c>
      <c r="R277" s="143">
        <f>Q277*H277</f>
        <v>0</v>
      </c>
      <c r="S277" s="143">
        <v>0</v>
      </c>
      <c r="T277" s="144">
        <f>S277*H277</f>
        <v>0</v>
      </c>
      <c r="AR277" s="145" t="s">
        <v>150</v>
      </c>
      <c r="AT277" s="145" t="s">
        <v>146</v>
      </c>
      <c r="AU277" s="145" t="s">
        <v>87</v>
      </c>
      <c r="AY277" s="17" t="s">
        <v>144</v>
      </c>
      <c r="BE277" s="146">
        <f>IF(N277="základní",J277,0)</f>
        <v>0</v>
      </c>
      <c r="BF277" s="146">
        <f>IF(N277="snížená",J277,0)</f>
        <v>0</v>
      </c>
      <c r="BG277" s="146">
        <f>IF(N277="zákl. přenesená",J277,0)</f>
        <v>0</v>
      </c>
      <c r="BH277" s="146">
        <f>IF(N277="sníž. přenesená",J277,0)</f>
        <v>0</v>
      </c>
      <c r="BI277" s="146">
        <f>IF(N277="nulová",J277,0)</f>
        <v>0</v>
      </c>
      <c r="BJ277" s="17" t="s">
        <v>85</v>
      </c>
      <c r="BK277" s="146">
        <f>ROUND(I277*H277,2)</f>
        <v>0</v>
      </c>
      <c r="BL277" s="17" t="s">
        <v>150</v>
      </c>
      <c r="BM277" s="145" t="s">
        <v>2005</v>
      </c>
    </row>
    <row r="278" spans="2:65" s="12" customFormat="1" ht="11.25">
      <c r="B278" s="147"/>
      <c r="D278" s="148" t="s">
        <v>152</v>
      </c>
      <c r="E278" s="149" t="s">
        <v>1</v>
      </c>
      <c r="F278" s="150" t="s">
        <v>2006</v>
      </c>
      <c r="H278" s="149" t="s">
        <v>1</v>
      </c>
      <c r="I278" s="151"/>
      <c r="L278" s="147"/>
      <c r="M278" s="152"/>
      <c r="T278" s="153"/>
      <c r="AT278" s="149" t="s">
        <v>152</v>
      </c>
      <c r="AU278" s="149" t="s">
        <v>87</v>
      </c>
      <c r="AV278" s="12" t="s">
        <v>85</v>
      </c>
      <c r="AW278" s="12" t="s">
        <v>32</v>
      </c>
      <c r="AX278" s="12" t="s">
        <v>77</v>
      </c>
      <c r="AY278" s="149" t="s">
        <v>144</v>
      </c>
    </row>
    <row r="279" spans="2:65" s="13" customFormat="1" ht="11.25">
      <c r="B279" s="154"/>
      <c r="D279" s="148" t="s">
        <v>152</v>
      </c>
      <c r="E279" s="155" t="s">
        <v>1</v>
      </c>
      <c r="F279" s="156" t="s">
        <v>924</v>
      </c>
      <c r="H279" s="157">
        <v>0.8</v>
      </c>
      <c r="I279" s="158"/>
      <c r="L279" s="154"/>
      <c r="M279" s="159"/>
      <c r="T279" s="160"/>
      <c r="AT279" s="155" t="s">
        <v>152</v>
      </c>
      <c r="AU279" s="155" t="s">
        <v>87</v>
      </c>
      <c r="AV279" s="13" t="s">
        <v>87</v>
      </c>
      <c r="AW279" s="13" t="s">
        <v>32</v>
      </c>
      <c r="AX279" s="13" t="s">
        <v>77</v>
      </c>
      <c r="AY279" s="155" t="s">
        <v>144</v>
      </c>
    </row>
    <row r="280" spans="2:65" s="12" customFormat="1" ht="11.25">
      <c r="B280" s="147"/>
      <c r="D280" s="148" t="s">
        <v>152</v>
      </c>
      <c r="E280" s="149" t="s">
        <v>1</v>
      </c>
      <c r="F280" s="150" t="s">
        <v>1347</v>
      </c>
      <c r="H280" s="149" t="s">
        <v>1</v>
      </c>
      <c r="I280" s="151"/>
      <c r="L280" s="147"/>
      <c r="M280" s="152"/>
      <c r="T280" s="153"/>
      <c r="AT280" s="149" t="s">
        <v>152</v>
      </c>
      <c r="AU280" s="149" t="s">
        <v>87</v>
      </c>
      <c r="AV280" s="12" t="s">
        <v>85</v>
      </c>
      <c r="AW280" s="12" t="s">
        <v>32</v>
      </c>
      <c r="AX280" s="12" t="s">
        <v>77</v>
      </c>
      <c r="AY280" s="149" t="s">
        <v>144</v>
      </c>
    </row>
    <row r="281" spans="2:65" s="13" customFormat="1" ht="11.25">
      <c r="B281" s="154"/>
      <c r="D281" s="148" t="s">
        <v>152</v>
      </c>
      <c r="E281" s="155" t="s">
        <v>1</v>
      </c>
      <c r="F281" s="156" t="s">
        <v>2007</v>
      </c>
      <c r="H281" s="157">
        <v>1</v>
      </c>
      <c r="I281" s="158"/>
      <c r="L281" s="154"/>
      <c r="M281" s="159"/>
      <c r="T281" s="160"/>
      <c r="AT281" s="155" t="s">
        <v>152</v>
      </c>
      <c r="AU281" s="155" t="s">
        <v>87</v>
      </c>
      <c r="AV281" s="13" t="s">
        <v>87</v>
      </c>
      <c r="AW281" s="13" t="s">
        <v>32</v>
      </c>
      <c r="AX281" s="13" t="s">
        <v>77</v>
      </c>
      <c r="AY281" s="155" t="s">
        <v>144</v>
      </c>
    </row>
    <row r="282" spans="2:65" s="12" customFormat="1" ht="11.25">
      <c r="B282" s="147"/>
      <c r="D282" s="148" t="s">
        <v>152</v>
      </c>
      <c r="E282" s="149" t="s">
        <v>1</v>
      </c>
      <c r="F282" s="150" t="s">
        <v>2008</v>
      </c>
      <c r="H282" s="149" t="s">
        <v>1</v>
      </c>
      <c r="I282" s="151"/>
      <c r="L282" s="147"/>
      <c r="M282" s="152"/>
      <c r="T282" s="153"/>
      <c r="AT282" s="149" t="s">
        <v>152</v>
      </c>
      <c r="AU282" s="149" t="s">
        <v>87</v>
      </c>
      <c r="AV282" s="12" t="s">
        <v>85</v>
      </c>
      <c r="AW282" s="12" t="s">
        <v>32</v>
      </c>
      <c r="AX282" s="12" t="s">
        <v>77</v>
      </c>
      <c r="AY282" s="149" t="s">
        <v>144</v>
      </c>
    </row>
    <row r="283" spans="2:65" s="13" customFormat="1" ht="11.25">
      <c r="B283" s="154"/>
      <c r="D283" s="148" t="s">
        <v>152</v>
      </c>
      <c r="E283" s="155" t="s">
        <v>1</v>
      </c>
      <c r="F283" s="156" t="s">
        <v>2009</v>
      </c>
      <c r="H283" s="157">
        <v>0.4</v>
      </c>
      <c r="I283" s="158"/>
      <c r="L283" s="154"/>
      <c r="M283" s="159"/>
      <c r="T283" s="160"/>
      <c r="AT283" s="155" t="s">
        <v>152</v>
      </c>
      <c r="AU283" s="155" t="s">
        <v>87</v>
      </c>
      <c r="AV283" s="13" t="s">
        <v>87</v>
      </c>
      <c r="AW283" s="13" t="s">
        <v>32</v>
      </c>
      <c r="AX283" s="13" t="s">
        <v>77</v>
      </c>
      <c r="AY283" s="155" t="s">
        <v>144</v>
      </c>
    </row>
    <row r="284" spans="2:65" s="14" customFormat="1" ht="11.25">
      <c r="B284" s="161"/>
      <c r="D284" s="148" t="s">
        <v>152</v>
      </c>
      <c r="E284" s="162" t="s">
        <v>1</v>
      </c>
      <c r="F284" s="163" t="s">
        <v>157</v>
      </c>
      <c r="H284" s="164">
        <v>2.2000000000000002</v>
      </c>
      <c r="I284" s="165"/>
      <c r="L284" s="161"/>
      <c r="M284" s="166"/>
      <c r="T284" s="167"/>
      <c r="AT284" s="162" t="s">
        <v>152</v>
      </c>
      <c r="AU284" s="162" t="s">
        <v>87</v>
      </c>
      <c r="AV284" s="14" t="s">
        <v>150</v>
      </c>
      <c r="AW284" s="14" t="s">
        <v>32</v>
      </c>
      <c r="AX284" s="14" t="s">
        <v>85</v>
      </c>
      <c r="AY284" s="162" t="s">
        <v>144</v>
      </c>
    </row>
    <row r="285" spans="2:65" s="1" customFormat="1" ht="24.2" customHeight="1">
      <c r="B285" s="32"/>
      <c r="C285" s="133" t="s">
        <v>302</v>
      </c>
      <c r="D285" s="133" t="s">
        <v>146</v>
      </c>
      <c r="E285" s="134" t="s">
        <v>1350</v>
      </c>
      <c r="F285" s="135" t="s">
        <v>1351</v>
      </c>
      <c r="G285" s="136" t="s">
        <v>160</v>
      </c>
      <c r="H285" s="137">
        <v>3</v>
      </c>
      <c r="I285" s="138"/>
      <c r="J285" s="139">
        <f>ROUND(I285*H285,2)</f>
        <v>0</v>
      </c>
      <c r="K285" s="140"/>
      <c r="L285" s="32"/>
      <c r="M285" s="141" t="s">
        <v>1</v>
      </c>
      <c r="N285" s="142" t="s">
        <v>42</v>
      </c>
      <c r="P285" s="143">
        <f>O285*H285</f>
        <v>0</v>
      </c>
      <c r="Q285" s="143">
        <v>8.7419999999999998E-2</v>
      </c>
      <c r="R285" s="143">
        <f>Q285*H285</f>
        <v>0.26225999999999999</v>
      </c>
      <c r="S285" s="143">
        <v>0</v>
      </c>
      <c r="T285" s="144">
        <f>S285*H285</f>
        <v>0</v>
      </c>
      <c r="AR285" s="145" t="s">
        <v>150</v>
      </c>
      <c r="AT285" s="145" t="s">
        <v>146</v>
      </c>
      <c r="AU285" s="145" t="s">
        <v>87</v>
      </c>
      <c r="AY285" s="17" t="s">
        <v>144</v>
      </c>
      <c r="BE285" s="146">
        <f>IF(N285="základní",J285,0)</f>
        <v>0</v>
      </c>
      <c r="BF285" s="146">
        <f>IF(N285="snížená",J285,0)</f>
        <v>0</v>
      </c>
      <c r="BG285" s="146">
        <f>IF(N285="zákl. přenesená",J285,0)</f>
        <v>0</v>
      </c>
      <c r="BH285" s="146">
        <f>IF(N285="sníž. přenesená",J285,0)</f>
        <v>0</v>
      </c>
      <c r="BI285" s="146">
        <f>IF(N285="nulová",J285,0)</f>
        <v>0</v>
      </c>
      <c r="BJ285" s="17" t="s">
        <v>85</v>
      </c>
      <c r="BK285" s="146">
        <f>ROUND(I285*H285,2)</f>
        <v>0</v>
      </c>
      <c r="BL285" s="17" t="s">
        <v>150</v>
      </c>
      <c r="BM285" s="145" t="s">
        <v>2010</v>
      </c>
    </row>
    <row r="286" spans="2:65" s="1" customFormat="1" ht="24.2" customHeight="1">
      <c r="B286" s="32"/>
      <c r="C286" s="168" t="s">
        <v>307</v>
      </c>
      <c r="D286" s="168" t="s">
        <v>340</v>
      </c>
      <c r="E286" s="169" t="s">
        <v>1353</v>
      </c>
      <c r="F286" s="170" t="s">
        <v>1354</v>
      </c>
      <c r="G286" s="171" t="s">
        <v>160</v>
      </c>
      <c r="H286" s="172">
        <v>1</v>
      </c>
      <c r="I286" s="173"/>
      <c r="J286" s="174">
        <f>ROUND(I286*H286,2)</f>
        <v>0</v>
      </c>
      <c r="K286" s="175"/>
      <c r="L286" s="176"/>
      <c r="M286" s="177" t="s">
        <v>1</v>
      </c>
      <c r="N286" s="178" t="s">
        <v>42</v>
      </c>
      <c r="P286" s="143">
        <f>O286*H286</f>
        <v>0</v>
      </c>
      <c r="Q286" s="143">
        <v>0.04</v>
      </c>
      <c r="R286" s="143">
        <f>Q286*H286</f>
        <v>0.04</v>
      </c>
      <c r="S286" s="143">
        <v>0</v>
      </c>
      <c r="T286" s="144">
        <f>S286*H286</f>
        <v>0</v>
      </c>
      <c r="AR286" s="145" t="s">
        <v>186</v>
      </c>
      <c r="AT286" s="145" t="s">
        <v>340</v>
      </c>
      <c r="AU286" s="145" t="s">
        <v>87</v>
      </c>
      <c r="AY286" s="17" t="s">
        <v>144</v>
      </c>
      <c r="BE286" s="146">
        <f>IF(N286="základní",J286,0)</f>
        <v>0</v>
      </c>
      <c r="BF286" s="146">
        <f>IF(N286="snížená",J286,0)</f>
        <v>0</v>
      </c>
      <c r="BG286" s="146">
        <f>IF(N286="zákl. přenesená",J286,0)</f>
        <v>0</v>
      </c>
      <c r="BH286" s="146">
        <f>IF(N286="sníž. přenesená",J286,0)</f>
        <v>0</v>
      </c>
      <c r="BI286" s="146">
        <f>IF(N286="nulová",J286,0)</f>
        <v>0</v>
      </c>
      <c r="BJ286" s="17" t="s">
        <v>85</v>
      </c>
      <c r="BK286" s="146">
        <f>ROUND(I286*H286,2)</f>
        <v>0</v>
      </c>
      <c r="BL286" s="17" t="s">
        <v>150</v>
      </c>
      <c r="BM286" s="145" t="s">
        <v>2011</v>
      </c>
    </row>
    <row r="287" spans="2:65" s="12" customFormat="1" ht="11.25">
      <c r="B287" s="147"/>
      <c r="D287" s="148" t="s">
        <v>152</v>
      </c>
      <c r="E287" s="149" t="s">
        <v>1</v>
      </c>
      <c r="F287" s="150" t="s">
        <v>1356</v>
      </c>
      <c r="H287" s="149" t="s">
        <v>1</v>
      </c>
      <c r="I287" s="151"/>
      <c r="L287" s="147"/>
      <c r="M287" s="152"/>
      <c r="T287" s="153"/>
      <c r="AT287" s="149" t="s">
        <v>152</v>
      </c>
      <c r="AU287" s="149" t="s">
        <v>87</v>
      </c>
      <c r="AV287" s="12" t="s">
        <v>85</v>
      </c>
      <c r="AW287" s="12" t="s">
        <v>32</v>
      </c>
      <c r="AX287" s="12" t="s">
        <v>77</v>
      </c>
      <c r="AY287" s="149" t="s">
        <v>144</v>
      </c>
    </row>
    <row r="288" spans="2:65" s="13" customFormat="1" ht="11.25">
      <c r="B288" s="154"/>
      <c r="D288" s="148" t="s">
        <v>152</v>
      </c>
      <c r="E288" s="155" t="s">
        <v>1</v>
      </c>
      <c r="F288" s="156" t="s">
        <v>85</v>
      </c>
      <c r="H288" s="157">
        <v>1</v>
      </c>
      <c r="I288" s="158"/>
      <c r="L288" s="154"/>
      <c r="M288" s="159"/>
      <c r="T288" s="160"/>
      <c r="AT288" s="155" t="s">
        <v>152</v>
      </c>
      <c r="AU288" s="155" t="s">
        <v>87</v>
      </c>
      <c r="AV288" s="13" t="s">
        <v>87</v>
      </c>
      <c r="AW288" s="13" t="s">
        <v>32</v>
      </c>
      <c r="AX288" s="13" t="s">
        <v>85</v>
      </c>
      <c r="AY288" s="155" t="s">
        <v>144</v>
      </c>
    </row>
    <row r="289" spans="2:65" s="1" customFormat="1" ht="24.2" customHeight="1">
      <c r="B289" s="32"/>
      <c r="C289" s="168" t="s">
        <v>311</v>
      </c>
      <c r="D289" s="168" t="s">
        <v>340</v>
      </c>
      <c r="E289" s="169" t="s">
        <v>1360</v>
      </c>
      <c r="F289" s="170" t="s">
        <v>1361</v>
      </c>
      <c r="G289" s="171" t="s">
        <v>160</v>
      </c>
      <c r="H289" s="172">
        <v>2</v>
      </c>
      <c r="I289" s="173"/>
      <c r="J289" s="174">
        <f>ROUND(I289*H289,2)</f>
        <v>0</v>
      </c>
      <c r="K289" s="175"/>
      <c r="L289" s="176"/>
      <c r="M289" s="177" t="s">
        <v>1</v>
      </c>
      <c r="N289" s="178" t="s">
        <v>42</v>
      </c>
      <c r="P289" s="143">
        <f>O289*H289</f>
        <v>0</v>
      </c>
      <c r="Q289" s="143">
        <v>6.8000000000000005E-2</v>
      </c>
      <c r="R289" s="143">
        <f>Q289*H289</f>
        <v>0.13600000000000001</v>
      </c>
      <c r="S289" s="143">
        <v>0</v>
      </c>
      <c r="T289" s="144">
        <f>S289*H289</f>
        <v>0</v>
      </c>
      <c r="AR289" s="145" t="s">
        <v>186</v>
      </c>
      <c r="AT289" s="145" t="s">
        <v>340</v>
      </c>
      <c r="AU289" s="145" t="s">
        <v>87</v>
      </c>
      <c r="AY289" s="17" t="s">
        <v>144</v>
      </c>
      <c r="BE289" s="146">
        <f>IF(N289="základní",J289,0)</f>
        <v>0</v>
      </c>
      <c r="BF289" s="146">
        <f>IF(N289="snížená",J289,0)</f>
        <v>0</v>
      </c>
      <c r="BG289" s="146">
        <f>IF(N289="zákl. přenesená",J289,0)</f>
        <v>0</v>
      </c>
      <c r="BH289" s="146">
        <f>IF(N289="sníž. přenesená",J289,0)</f>
        <v>0</v>
      </c>
      <c r="BI289" s="146">
        <f>IF(N289="nulová",J289,0)</f>
        <v>0</v>
      </c>
      <c r="BJ289" s="17" t="s">
        <v>85</v>
      </c>
      <c r="BK289" s="146">
        <f>ROUND(I289*H289,2)</f>
        <v>0</v>
      </c>
      <c r="BL289" s="17" t="s">
        <v>150</v>
      </c>
      <c r="BM289" s="145" t="s">
        <v>2012</v>
      </c>
    </row>
    <row r="290" spans="2:65" s="12" customFormat="1" ht="11.25">
      <c r="B290" s="147"/>
      <c r="D290" s="148" t="s">
        <v>152</v>
      </c>
      <c r="E290" s="149" t="s">
        <v>1</v>
      </c>
      <c r="F290" s="150" t="s">
        <v>1356</v>
      </c>
      <c r="H290" s="149" t="s">
        <v>1</v>
      </c>
      <c r="I290" s="151"/>
      <c r="L290" s="147"/>
      <c r="M290" s="152"/>
      <c r="T290" s="153"/>
      <c r="AT290" s="149" t="s">
        <v>152</v>
      </c>
      <c r="AU290" s="149" t="s">
        <v>87</v>
      </c>
      <c r="AV290" s="12" t="s">
        <v>85</v>
      </c>
      <c r="AW290" s="12" t="s">
        <v>32</v>
      </c>
      <c r="AX290" s="12" t="s">
        <v>77</v>
      </c>
      <c r="AY290" s="149" t="s">
        <v>144</v>
      </c>
    </row>
    <row r="291" spans="2:65" s="13" customFormat="1" ht="11.25">
      <c r="B291" s="154"/>
      <c r="D291" s="148" t="s">
        <v>152</v>
      </c>
      <c r="E291" s="155" t="s">
        <v>1</v>
      </c>
      <c r="F291" s="156" t="s">
        <v>87</v>
      </c>
      <c r="H291" s="157">
        <v>2</v>
      </c>
      <c r="I291" s="158"/>
      <c r="L291" s="154"/>
      <c r="M291" s="159"/>
      <c r="T291" s="160"/>
      <c r="AT291" s="155" t="s">
        <v>152</v>
      </c>
      <c r="AU291" s="155" t="s">
        <v>87</v>
      </c>
      <c r="AV291" s="13" t="s">
        <v>87</v>
      </c>
      <c r="AW291" s="13" t="s">
        <v>32</v>
      </c>
      <c r="AX291" s="13" t="s">
        <v>85</v>
      </c>
      <c r="AY291" s="155" t="s">
        <v>144</v>
      </c>
    </row>
    <row r="292" spans="2:65" s="1" customFormat="1" ht="33" customHeight="1">
      <c r="B292" s="32"/>
      <c r="C292" s="133" t="s">
        <v>316</v>
      </c>
      <c r="D292" s="133" t="s">
        <v>146</v>
      </c>
      <c r="E292" s="134" t="s">
        <v>1723</v>
      </c>
      <c r="F292" s="135" t="s">
        <v>1724</v>
      </c>
      <c r="G292" s="136" t="s">
        <v>198</v>
      </c>
      <c r="H292" s="137">
        <v>1.2</v>
      </c>
      <c r="I292" s="138"/>
      <c r="J292" s="139">
        <f>ROUND(I292*H292,2)</f>
        <v>0</v>
      </c>
      <c r="K292" s="140"/>
      <c r="L292" s="32"/>
      <c r="M292" s="141" t="s">
        <v>1</v>
      </c>
      <c r="N292" s="142" t="s">
        <v>42</v>
      </c>
      <c r="P292" s="143">
        <f>O292*H292</f>
        <v>0</v>
      </c>
      <c r="Q292" s="143">
        <v>0</v>
      </c>
      <c r="R292" s="143">
        <f>Q292*H292</f>
        <v>0</v>
      </c>
      <c r="S292" s="143">
        <v>0</v>
      </c>
      <c r="T292" s="144">
        <f>S292*H292</f>
        <v>0</v>
      </c>
      <c r="AR292" s="145" t="s">
        <v>150</v>
      </c>
      <c r="AT292" s="145" t="s">
        <v>146</v>
      </c>
      <c r="AU292" s="145" t="s">
        <v>87</v>
      </c>
      <c r="AY292" s="17" t="s">
        <v>144</v>
      </c>
      <c r="BE292" s="146">
        <f>IF(N292="základní",J292,0)</f>
        <v>0</v>
      </c>
      <c r="BF292" s="146">
        <f>IF(N292="snížená",J292,0)</f>
        <v>0</v>
      </c>
      <c r="BG292" s="146">
        <f>IF(N292="zákl. přenesená",J292,0)</f>
        <v>0</v>
      </c>
      <c r="BH292" s="146">
        <f>IF(N292="sníž. přenesená",J292,0)</f>
        <v>0</v>
      </c>
      <c r="BI292" s="146">
        <f>IF(N292="nulová",J292,0)</f>
        <v>0</v>
      </c>
      <c r="BJ292" s="17" t="s">
        <v>85</v>
      </c>
      <c r="BK292" s="146">
        <f>ROUND(I292*H292,2)</f>
        <v>0</v>
      </c>
      <c r="BL292" s="17" t="s">
        <v>150</v>
      </c>
      <c r="BM292" s="145" t="s">
        <v>2013</v>
      </c>
    </row>
    <row r="293" spans="2:65" s="13" customFormat="1" ht="11.25">
      <c r="B293" s="154"/>
      <c r="D293" s="148" t="s">
        <v>152</v>
      </c>
      <c r="E293" s="155" t="s">
        <v>1</v>
      </c>
      <c r="F293" s="156" t="s">
        <v>2014</v>
      </c>
      <c r="H293" s="157">
        <v>0.8</v>
      </c>
      <c r="I293" s="158"/>
      <c r="L293" s="154"/>
      <c r="M293" s="159"/>
      <c r="T293" s="160"/>
      <c r="AT293" s="155" t="s">
        <v>152</v>
      </c>
      <c r="AU293" s="155" t="s">
        <v>87</v>
      </c>
      <c r="AV293" s="13" t="s">
        <v>87</v>
      </c>
      <c r="AW293" s="13" t="s">
        <v>32</v>
      </c>
      <c r="AX293" s="13" t="s">
        <v>77</v>
      </c>
      <c r="AY293" s="155" t="s">
        <v>144</v>
      </c>
    </row>
    <row r="294" spans="2:65" s="13" customFormat="1" ht="11.25">
      <c r="B294" s="154"/>
      <c r="D294" s="148" t="s">
        <v>152</v>
      </c>
      <c r="E294" s="155" t="s">
        <v>1</v>
      </c>
      <c r="F294" s="156" t="s">
        <v>2015</v>
      </c>
      <c r="H294" s="157">
        <v>0.4</v>
      </c>
      <c r="I294" s="158"/>
      <c r="L294" s="154"/>
      <c r="M294" s="159"/>
      <c r="T294" s="160"/>
      <c r="AT294" s="155" t="s">
        <v>152</v>
      </c>
      <c r="AU294" s="155" t="s">
        <v>87</v>
      </c>
      <c r="AV294" s="13" t="s">
        <v>87</v>
      </c>
      <c r="AW294" s="13" t="s">
        <v>32</v>
      </c>
      <c r="AX294" s="13" t="s">
        <v>77</v>
      </c>
      <c r="AY294" s="155" t="s">
        <v>144</v>
      </c>
    </row>
    <row r="295" spans="2:65" s="14" customFormat="1" ht="11.25">
      <c r="B295" s="161"/>
      <c r="D295" s="148" t="s">
        <v>152</v>
      </c>
      <c r="E295" s="162" t="s">
        <v>1</v>
      </c>
      <c r="F295" s="163" t="s">
        <v>157</v>
      </c>
      <c r="H295" s="164">
        <v>1.2000000000000002</v>
      </c>
      <c r="I295" s="165"/>
      <c r="L295" s="161"/>
      <c r="M295" s="166"/>
      <c r="T295" s="167"/>
      <c r="AT295" s="162" t="s">
        <v>152</v>
      </c>
      <c r="AU295" s="162" t="s">
        <v>87</v>
      </c>
      <c r="AV295" s="14" t="s">
        <v>150</v>
      </c>
      <c r="AW295" s="14" t="s">
        <v>32</v>
      </c>
      <c r="AX295" s="14" t="s">
        <v>85</v>
      </c>
      <c r="AY295" s="162" t="s">
        <v>144</v>
      </c>
    </row>
    <row r="296" spans="2:65" s="1" customFormat="1" ht="24.2" customHeight="1">
      <c r="B296" s="32"/>
      <c r="C296" s="133" t="s">
        <v>321</v>
      </c>
      <c r="D296" s="133" t="s">
        <v>146</v>
      </c>
      <c r="E296" s="134" t="s">
        <v>2016</v>
      </c>
      <c r="F296" s="135" t="s">
        <v>2017</v>
      </c>
      <c r="G296" s="136" t="s">
        <v>198</v>
      </c>
      <c r="H296" s="137">
        <v>0.6</v>
      </c>
      <c r="I296" s="138"/>
      <c r="J296" s="139">
        <f>ROUND(I296*H296,2)</f>
        <v>0</v>
      </c>
      <c r="K296" s="140"/>
      <c r="L296" s="32"/>
      <c r="M296" s="141" t="s">
        <v>1</v>
      </c>
      <c r="N296" s="142" t="s">
        <v>42</v>
      </c>
      <c r="P296" s="143">
        <f>O296*H296</f>
        <v>0</v>
      </c>
      <c r="Q296" s="143">
        <v>0</v>
      </c>
      <c r="R296" s="143">
        <f>Q296*H296</f>
        <v>0</v>
      </c>
      <c r="S296" s="143">
        <v>0</v>
      </c>
      <c r="T296" s="144">
        <f>S296*H296</f>
        <v>0</v>
      </c>
      <c r="AR296" s="145" t="s">
        <v>150</v>
      </c>
      <c r="AT296" s="145" t="s">
        <v>146</v>
      </c>
      <c r="AU296" s="145" t="s">
        <v>87</v>
      </c>
      <c r="AY296" s="17" t="s">
        <v>144</v>
      </c>
      <c r="BE296" s="146">
        <f>IF(N296="základní",J296,0)</f>
        <v>0</v>
      </c>
      <c r="BF296" s="146">
        <f>IF(N296="snížená",J296,0)</f>
        <v>0</v>
      </c>
      <c r="BG296" s="146">
        <f>IF(N296="zákl. přenesená",J296,0)</f>
        <v>0</v>
      </c>
      <c r="BH296" s="146">
        <f>IF(N296="sníž. přenesená",J296,0)</f>
        <v>0</v>
      </c>
      <c r="BI296" s="146">
        <f>IF(N296="nulová",J296,0)</f>
        <v>0</v>
      </c>
      <c r="BJ296" s="17" t="s">
        <v>85</v>
      </c>
      <c r="BK296" s="146">
        <f>ROUND(I296*H296,2)</f>
        <v>0</v>
      </c>
      <c r="BL296" s="17" t="s">
        <v>150</v>
      </c>
      <c r="BM296" s="145" t="s">
        <v>2018</v>
      </c>
    </row>
    <row r="297" spans="2:65" s="12" customFormat="1" ht="11.25">
      <c r="B297" s="147"/>
      <c r="D297" s="148" t="s">
        <v>152</v>
      </c>
      <c r="E297" s="149" t="s">
        <v>1</v>
      </c>
      <c r="F297" s="150" t="s">
        <v>2019</v>
      </c>
      <c r="H297" s="149" t="s">
        <v>1</v>
      </c>
      <c r="I297" s="151"/>
      <c r="L297" s="147"/>
      <c r="M297" s="152"/>
      <c r="T297" s="153"/>
      <c r="AT297" s="149" t="s">
        <v>152</v>
      </c>
      <c r="AU297" s="149" t="s">
        <v>87</v>
      </c>
      <c r="AV297" s="12" t="s">
        <v>85</v>
      </c>
      <c r="AW297" s="12" t="s">
        <v>32</v>
      </c>
      <c r="AX297" s="12" t="s">
        <v>77</v>
      </c>
      <c r="AY297" s="149" t="s">
        <v>144</v>
      </c>
    </row>
    <row r="298" spans="2:65" s="13" customFormat="1" ht="11.25">
      <c r="B298" s="154"/>
      <c r="D298" s="148" t="s">
        <v>152</v>
      </c>
      <c r="E298" s="155" t="s">
        <v>1</v>
      </c>
      <c r="F298" s="156" t="s">
        <v>2020</v>
      </c>
      <c r="H298" s="157">
        <v>0.6</v>
      </c>
      <c r="I298" s="158"/>
      <c r="L298" s="154"/>
      <c r="M298" s="159"/>
      <c r="T298" s="160"/>
      <c r="AT298" s="155" t="s">
        <v>152</v>
      </c>
      <c r="AU298" s="155" t="s">
        <v>87</v>
      </c>
      <c r="AV298" s="13" t="s">
        <v>87</v>
      </c>
      <c r="AW298" s="13" t="s">
        <v>32</v>
      </c>
      <c r="AX298" s="13" t="s">
        <v>85</v>
      </c>
      <c r="AY298" s="155" t="s">
        <v>144</v>
      </c>
    </row>
    <row r="299" spans="2:65" s="1" customFormat="1" ht="24.2" customHeight="1">
      <c r="B299" s="32"/>
      <c r="C299" s="133" t="s">
        <v>325</v>
      </c>
      <c r="D299" s="133" t="s">
        <v>146</v>
      </c>
      <c r="E299" s="134" t="s">
        <v>2021</v>
      </c>
      <c r="F299" s="135" t="s">
        <v>2022</v>
      </c>
      <c r="G299" s="136" t="s">
        <v>198</v>
      </c>
      <c r="H299" s="137">
        <v>0.18</v>
      </c>
      <c r="I299" s="138"/>
      <c r="J299" s="139">
        <f>ROUND(I299*H299,2)</f>
        <v>0</v>
      </c>
      <c r="K299" s="140"/>
      <c r="L299" s="32"/>
      <c r="M299" s="141" t="s">
        <v>1</v>
      </c>
      <c r="N299" s="142" t="s">
        <v>42</v>
      </c>
      <c r="P299" s="143">
        <f>O299*H299</f>
        <v>0</v>
      </c>
      <c r="Q299" s="143">
        <v>0</v>
      </c>
      <c r="R299" s="143">
        <f>Q299*H299</f>
        <v>0</v>
      </c>
      <c r="S299" s="143">
        <v>0</v>
      </c>
      <c r="T299" s="144">
        <f>S299*H299</f>
        <v>0</v>
      </c>
      <c r="AR299" s="145" t="s">
        <v>150</v>
      </c>
      <c r="AT299" s="145" t="s">
        <v>146</v>
      </c>
      <c r="AU299" s="145" t="s">
        <v>87</v>
      </c>
      <c r="AY299" s="17" t="s">
        <v>144</v>
      </c>
      <c r="BE299" s="146">
        <f>IF(N299="základní",J299,0)</f>
        <v>0</v>
      </c>
      <c r="BF299" s="146">
        <f>IF(N299="snížená",J299,0)</f>
        <v>0</v>
      </c>
      <c r="BG299" s="146">
        <f>IF(N299="zákl. přenesená",J299,0)</f>
        <v>0</v>
      </c>
      <c r="BH299" s="146">
        <f>IF(N299="sníž. přenesená",J299,0)</f>
        <v>0</v>
      </c>
      <c r="BI299" s="146">
        <f>IF(N299="nulová",J299,0)</f>
        <v>0</v>
      </c>
      <c r="BJ299" s="17" t="s">
        <v>85</v>
      </c>
      <c r="BK299" s="146">
        <f>ROUND(I299*H299,2)</f>
        <v>0</v>
      </c>
      <c r="BL299" s="17" t="s">
        <v>150</v>
      </c>
      <c r="BM299" s="145" t="s">
        <v>2023</v>
      </c>
    </row>
    <row r="300" spans="2:65" s="12" customFormat="1" ht="11.25">
      <c r="B300" s="147"/>
      <c r="D300" s="148" t="s">
        <v>152</v>
      </c>
      <c r="E300" s="149" t="s">
        <v>1</v>
      </c>
      <c r="F300" s="150" t="s">
        <v>737</v>
      </c>
      <c r="H300" s="149" t="s">
        <v>1</v>
      </c>
      <c r="I300" s="151"/>
      <c r="L300" s="147"/>
      <c r="M300" s="152"/>
      <c r="T300" s="153"/>
      <c r="AT300" s="149" t="s">
        <v>152</v>
      </c>
      <c r="AU300" s="149" t="s">
        <v>87</v>
      </c>
      <c r="AV300" s="12" t="s">
        <v>85</v>
      </c>
      <c r="AW300" s="12" t="s">
        <v>32</v>
      </c>
      <c r="AX300" s="12" t="s">
        <v>77</v>
      </c>
      <c r="AY300" s="149" t="s">
        <v>144</v>
      </c>
    </row>
    <row r="301" spans="2:65" s="12" customFormat="1" ht="11.25">
      <c r="B301" s="147"/>
      <c r="D301" s="148" t="s">
        <v>152</v>
      </c>
      <c r="E301" s="149" t="s">
        <v>1</v>
      </c>
      <c r="F301" s="150" t="s">
        <v>2024</v>
      </c>
      <c r="H301" s="149" t="s">
        <v>1</v>
      </c>
      <c r="I301" s="151"/>
      <c r="L301" s="147"/>
      <c r="M301" s="152"/>
      <c r="T301" s="153"/>
      <c r="AT301" s="149" t="s">
        <v>152</v>
      </c>
      <c r="AU301" s="149" t="s">
        <v>87</v>
      </c>
      <c r="AV301" s="12" t="s">
        <v>85</v>
      </c>
      <c r="AW301" s="12" t="s">
        <v>32</v>
      </c>
      <c r="AX301" s="12" t="s">
        <v>77</v>
      </c>
      <c r="AY301" s="149" t="s">
        <v>144</v>
      </c>
    </row>
    <row r="302" spans="2:65" s="12" customFormat="1" ht="11.25">
      <c r="B302" s="147"/>
      <c r="D302" s="148" t="s">
        <v>152</v>
      </c>
      <c r="E302" s="149" t="s">
        <v>1</v>
      </c>
      <c r="F302" s="150" t="s">
        <v>2025</v>
      </c>
      <c r="H302" s="149" t="s">
        <v>1</v>
      </c>
      <c r="I302" s="151"/>
      <c r="L302" s="147"/>
      <c r="M302" s="152"/>
      <c r="T302" s="153"/>
      <c r="AT302" s="149" t="s">
        <v>152</v>
      </c>
      <c r="AU302" s="149" t="s">
        <v>87</v>
      </c>
      <c r="AV302" s="12" t="s">
        <v>85</v>
      </c>
      <c r="AW302" s="12" t="s">
        <v>32</v>
      </c>
      <c r="AX302" s="12" t="s">
        <v>77</v>
      </c>
      <c r="AY302" s="149" t="s">
        <v>144</v>
      </c>
    </row>
    <row r="303" spans="2:65" s="13" customFormat="1" ht="11.25">
      <c r="B303" s="154"/>
      <c r="D303" s="148" t="s">
        <v>152</v>
      </c>
      <c r="E303" s="155" t="s">
        <v>1</v>
      </c>
      <c r="F303" s="156" t="s">
        <v>2026</v>
      </c>
      <c r="H303" s="157">
        <v>0.18</v>
      </c>
      <c r="I303" s="158"/>
      <c r="L303" s="154"/>
      <c r="M303" s="159"/>
      <c r="T303" s="160"/>
      <c r="AT303" s="155" t="s">
        <v>152</v>
      </c>
      <c r="AU303" s="155" t="s">
        <v>87</v>
      </c>
      <c r="AV303" s="13" t="s">
        <v>87</v>
      </c>
      <c r="AW303" s="13" t="s">
        <v>32</v>
      </c>
      <c r="AX303" s="13" t="s">
        <v>85</v>
      </c>
      <c r="AY303" s="155" t="s">
        <v>144</v>
      </c>
    </row>
    <row r="304" spans="2:65" s="1" customFormat="1" ht="24.2" customHeight="1">
      <c r="B304" s="32"/>
      <c r="C304" s="133" t="s">
        <v>334</v>
      </c>
      <c r="D304" s="133" t="s">
        <v>146</v>
      </c>
      <c r="E304" s="134" t="s">
        <v>1727</v>
      </c>
      <c r="F304" s="135" t="s">
        <v>1728</v>
      </c>
      <c r="G304" s="136" t="s">
        <v>149</v>
      </c>
      <c r="H304" s="137">
        <v>4.4000000000000004</v>
      </c>
      <c r="I304" s="138"/>
      <c r="J304" s="139">
        <f>ROUND(I304*H304,2)</f>
        <v>0</v>
      </c>
      <c r="K304" s="140"/>
      <c r="L304" s="32"/>
      <c r="M304" s="141" t="s">
        <v>1</v>
      </c>
      <c r="N304" s="142" t="s">
        <v>42</v>
      </c>
      <c r="P304" s="143">
        <f>O304*H304</f>
        <v>0</v>
      </c>
      <c r="Q304" s="143">
        <v>6.3200000000000001E-3</v>
      </c>
      <c r="R304" s="143">
        <f>Q304*H304</f>
        <v>2.7808000000000003E-2</v>
      </c>
      <c r="S304" s="143">
        <v>0</v>
      </c>
      <c r="T304" s="144">
        <f>S304*H304</f>
        <v>0</v>
      </c>
      <c r="AR304" s="145" t="s">
        <v>150</v>
      </c>
      <c r="AT304" s="145" t="s">
        <v>146</v>
      </c>
      <c r="AU304" s="145" t="s">
        <v>87</v>
      </c>
      <c r="AY304" s="17" t="s">
        <v>144</v>
      </c>
      <c r="BE304" s="146">
        <f>IF(N304="základní",J304,0)</f>
        <v>0</v>
      </c>
      <c r="BF304" s="146">
        <f>IF(N304="snížená",J304,0)</f>
        <v>0</v>
      </c>
      <c r="BG304" s="146">
        <f>IF(N304="zákl. přenesená",J304,0)</f>
        <v>0</v>
      </c>
      <c r="BH304" s="146">
        <f>IF(N304="sníž. přenesená",J304,0)</f>
        <v>0</v>
      </c>
      <c r="BI304" s="146">
        <f>IF(N304="nulová",J304,0)</f>
        <v>0</v>
      </c>
      <c r="BJ304" s="17" t="s">
        <v>85</v>
      </c>
      <c r="BK304" s="146">
        <f>ROUND(I304*H304,2)</f>
        <v>0</v>
      </c>
      <c r="BL304" s="17" t="s">
        <v>150</v>
      </c>
      <c r="BM304" s="145" t="s">
        <v>2027</v>
      </c>
    </row>
    <row r="305" spans="2:65" s="13" customFormat="1" ht="11.25">
      <c r="B305" s="154"/>
      <c r="D305" s="148" t="s">
        <v>152</v>
      </c>
      <c r="E305" s="155" t="s">
        <v>1</v>
      </c>
      <c r="F305" s="156" t="s">
        <v>2028</v>
      </c>
      <c r="H305" s="157">
        <v>1.6</v>
      </c>
      <c r="I305" s="158"/>
      <c r="L305" s="154"/>
      <c r="M305" s="159"/>
      <c r="T305" s="160"/>
      <c r="AT305" s="155" t="s">
        <v>152</v>
      </c>
      <c r="AU305" s="155" t="s">
        <v>87</v>
      </c>
      <c r="AV305" s="13" t="s">
        <v>87</v>
      </c>
      <c r="AW305" s="13" t="s">
        <v>32</v>
      </c>
      <c r="AX305" s="13" t="s">
        <v>77</v>
      </c>
      <c r="AY305" s="155" t="s">
        <v>144</v>
      </c>
    </row>
    <row r="306" spans="2:65" s="13" customFormat="1" ht="11.25">
      <c r="B306" s="154"/>
      <c r="D306" s="148" t="s">
        <v>152</v>
      </c>
      <c r="E306" s="155" t="s">
        <v>1</v>
      </c>
      <c r="F306" s="156" t="s">
        <v>2029</v>
      </c>
      <c r="H306" s="157">
        <v>0.8</v>
      </c>
      <c r="I306" s="158"/>
      <c r="L306" s="154"/>
      <c r="M306" s="159"/>
      <c r="T306" s="160"/>
      <c r="AT306" s="155" t="s">
        <v>152</v>
      </c>
      <c r="AU306" s="155" t="s">
        <v>87</v>
      </c>
      <c r="AV306" s="13" t="s">
        <v>87</v>
      </c>
      <c r="AW306" s="13" t="s">
        <v>32</v>
      </c>
      <c r="AX306" s="13" t="s">
        <v>77</v>
      </c>
      <c r="AY306" s="155" t="s">
        <v>144</v>
      </c>
    </row>
    <row r="307" spans="2:65" s="13" customFormat="1" ht="11.25">
      <c r="B307" s="154"/>
      <c r="D307" s="148" t="s">
        <v>152</v>
      </c>
      <c r="E307" s="155" t="s">
        <v>1</v>
      </c>
      <c r="F307" s="156" t="s">
        <v>2030</v>
      </c>
      <c r="H307" s="157">
        <v>2</v>
      </c>
      <c r="I307" s="158"/>
      <c r="L307" s="154"/>
      <c r="M307" s="159"/>
      <c r="T307" s="160"/>
      <c r="AT307" s="155" t="s">
        <v>152</v>
      </c>
      <c r="AU307" s="155" t="s">
        <v>87</v>
      </c>
      <c r="AV307" s="13" t="s">
        <v>87</v>
      </c>
      <c r="AW307" s="13" t="s">
        <v>32</v>
      </c>
      <c r="AX307" s="13" t="s">
        <v>77</v>
      </c>
      <c r="AY307" s="155" t="s">
        <v>144</v>
      </c>
    </row>
    <row r="308" spans="2:65" s="14" customFormat="1" ht="11.25">
      <c r="B308" s="161"/>
      <c r="D308" s="148" t="s">
        <v>152</v>
      </c>
      <c r="E308" s="162" t="s">
        <v>1</v>
      </c>
      <c r="F308" s="163" t="s">
        <v>157</v>
      </c>
      <c r="H308" s="164">
        <v>4.4000000000000004</v>
      </c>
      <c r="I308" s="165"/>
      <c r="L308" s="161"/>
      <c r="M308" s="166"/>
      <c r="T308" s="167"/>
      <c r="AT308" s="162" t="s">
        <v>152</v>
      </c>
      <c r="AU308" s="162" t="s">
        <v>87</v>
      </c>
      <c r="AV308" s="14" t="s">
        <v>150</v>
      </c>
      <c r="AW308" s="14" t="s">
        <v>32</v>
      </c>
      <c r="AX308" s="14" t="s">
        <v>85</v>
      </c>
      <c r="AY308" s="162" t="s">
        <v>144</v>
      </c>
    </row>
    <row r="309" spans="2:65" s="1" customFormat="1" ht="21.75" customHeight="1">
      <c r="B309" s="32"/>
      <c r="C309" s="133" t="s">
        <v>339</v>
      </c>
      <c r="D309" s="133" t="s">
        <v>146</v>
      </c>
      <c r="E309" s="134" t="s">
        <v>2031</v>
      </c>
      <c r="F309" s="135" t="s">
        <v>2032</v>
      </c>
      <c r="G309" s="136" t="s">
        <v>149</v>
      </c>
      <c r="H309" s="137">
        <v>202.5</v>
      </c>
      <c r="I309" s="138"/>
      <c r="J309" s="139">
        <f>ROUND(I309*H309,2)</f>
        <v>0</v>
      </c>
      <c r="K309" s="140"/>
      <c r="L309" s="32"/>
      <c r="M309" s="141" t="s">
        <v>1</v>
      </c>
      <c r="N309" s="142" t="s">
        <v>42</v>
      </c>
      <c r="P309" s="143">
        <f>O309*H309</f>
        <v>0</v>
      </c>
      <c r="Q309" s="143">
        <v>2.7999999999999998E-4</v>
      </c>
      <c r="R309" s="143">
        <f>Q309*H309</f>
        <v>5.6699999999999993E-2</v>
      </c>
      <c r="S309" s="143">
        <v>0</v>
      </c>
      <c r="T309" s="144">
        <f>S309*H309</f>
        <v>0</v>
      </c>
      <c r="AR309" s="145" t="s">
        <v>150</v>
      </c>
      <c r="AT309" s="145" t="s">
        <v>146</v>
      </c>
      <c r="AU309" s="145" t="s">
        <v>87</v>
      </c>
      <c r="AY309" s="17" t="s">
        <v>144</v>
      </c>
      <c r="BE309" s="146">
        <f>IF(N309="základní",J309,0)</f>
        <v>0</v>
      </c>
      <c r="BF309" s="146">
        <f>IF(N309="snížená",J309,0)</f>
        <v>0</v>
      </c>
      <c r="BG309" s="146">
        <f>IF(N309="zákl. přenesená",J309,0)</f>
        <v>0</v>
      </c>
      <c r="BH309" s="146">
        <f>IF(N309="sníž. přenesená",J309,0)</f>
        <v>0</v>
      </c>
      <c r="BI309" s="146">
        <f>IF(N309="nulová",J309,0)</f>
        <v>0</v>
      </c>
      <c r="BJ309" s="17" t="s">
        <v>85</v>
      </c>
      <c r="BK309" s="146">
        <f>ROUND(I309*H309,2)</f>
        <v>0</v>
      </c>
      <c r="BL309" s="17" t="s">
        <v>150</v>
      </c>
      <c r="BM309" s="145" t="s">
        <v>2033</v>
      </c>
    </row>
    <row r="310" spans="2:65" s="12" customFormat="1" ht="11.25">
      <c r="B310" s="147"/>
      <c r="D310" s="148" t="s">
        <v>152</v>
      </c>
      <c r="E310" s="149" t="s">
        <v>1</v>
      </c>
      <c r="F310" s="150" t="s">
        <v>737</v>
      </c>
      <c r="H310" s="149" t="s">
        <v>1</v>
      </c>
      <c r="I310" s="151"/>
      <c r="L310" s="147"/>
      <c r="M310" s="152"/>
      <c r="T310" s="153"/>
      <c r="AT310" s="149" t="s">
        <v>152</v>
      </c>
      <c r="AU310" s="149" t="s">
        <v>87</v>
      </c>
      <c r="AV310" s="12" t="s">
        <v>85</v>
      </c>
      <c r="AW310" s="12" t="s">
        <v>32</v>
      </c>
      <c r="AX310" s="12" t="s">
        <v>77</v>
      </c>
      <c r="AY310" s="149" t="s">
        <v>144</v>
      </c>
    </row>
    <row r="311" spans="2:65" s="12" customFormat="1" ht="11.25">
      <c r="B311" s="147"/>
      <c r="D311" s="148" t="s">
        <v>152</v>
      </c>
      <c r="E311" s="149" t="s">
        <v>1</v>
      </c>
      <c r="F311" s="150" t="s">
        <v>1863</v>
      </c>
      <c r="H311" s="149" t="s">
        <v>1</v>
      </c>
      <c r="I311" s="151"/>
      <c r="L311" s="147"/>
      <c r="M311" s="152"/>
      <c r="T311" s="153"/>
      <c r="AT311" s="149" t="s">
        <v>152</v>
      </c>
      <c r="AU311" s="149" t="s">
        <v>87</v>
      </c>
      <c r="AV311" s="12" t="s">
        <v>85</v>
      </c>
      <c r="AW311" s="12" t="s">
        <v>32</v>
      </c>
      <c r="AX311" s="12" t="s">
        <v>77</v>
      </c>
      <c r="AY311" s="149" t="s">
        <v>144</v>
      </c>
    </row>
    <row r="312" spans="2:65" s="12" customFormat="1" ht="11.25">
      <c r="B312" s="147"/>
      <c r="D312" s="148" t="s">
        <v>152</v>
      </c>
      <c r="E312" s="149" t="s">
        <v>1</v>
      </c>
      <c r="F312" s="150" t="s">
        <v>1864</v>
      </c>
      <c r="H312" s="149" t="s">
        <v>1</v>
      </c>
      <c r="I312" s="151"/>
      <c r="L312" s="147"/>
      <c r="M312" s="152"/>
      <c r="T312" s="153"/>
      <c r="AT312" s="149" t="s">
        <v>152</v>
      </c>
      <c r="AU312" s="149" t="s">
        <v>87</v>
      </c>
      <c r="AV312" s="12" t="s">
        <v>85</v>
      </c>
      <c r="AW312" s="12" t="s">
        <v>32</v>
      </c>
      <c r="AX312" s="12" t="s">
        <v>77</v>
      </c>
      <c r="AY312" s="149" t="s">
        <v>144</v>
      </c>
    </row>
    <row r="313" spans="2:65" s="13" customFormat="1" ht="11.25">
      <c r="B313" s="154"/>
      <c r="D313" s="148" t="s">
        <v>152</v>
      </c>
      <c r="E313" s="155" t="s">
        <v>1</v>
      </c>
      <c r="F313" s="156" t="s">
        <v>1889</v>
      </c>
      <c r="H313" s="157">
        <v>202.5</v>
      </c>
      <c r="I313" s="158"/>
      <c r="L313" s="154"/>
      <c r="M313" s="159"/>
      <c r="T313" s="160"/>
      <c r="AT313" s="155" t="s">
        <v>152</v>
      </c>
      <c r="AU313" s="155" t="s">
        <v>87</v>
      </c>
      <c r="AV313" s="13" t="s">
        <v>87</v>
      </c>
      <c r="AW313" s="13" t="s">
        <v>32</v>
      </c>
      <c r="AX313" s="13" t="s">
        <v>85</v>
      </c>
      <c r="AY313" s="155" t="s">
        <v>144</v>
      </c>
    </row>
    <row r="314" spans="2:65" s="1" customFormat="1" ht="24.2" customHeight="1">
      <c r="B314" s="32"/>
      <c r="C314" s="168" t="s">
        <v>346</v>
      </c>
      <c r="D314" s="168" t="s">
        <v>340</v>
      </c>
      <c r="E314" s="169" t="s">
        <v>477</v>
      </c>
      <c r="F314" s="170" t="s">
        <v>478</v>
      </c>
      <c r="G314" s="171" t="s">
        <v>149</v>
      </c>
      <c r="H314" s="172">
        <v>243</v>
      </c>
      <c r="I314" s="173"/>
      <c r="J314" s="174">
        <f>ROUND(I314*H314,2)</f>
        <v>0</v>
      </c>
      <c r="K314" s="175"/>
      <c r="L314" s="176"/>
      <c r="M314" s="177" t="s">
        <v>1</v>
      </c>
      <c r="N314" s="178" t="s">
        <v>42</v>
      </c>
      <c r="P314" s="143">
        <f>O314*H314</f>
        <v>0</v>
      </c>
      <c r="Q314" s="143">
        <v>4.0000000000000002E-4</v>
      </c>
      <c r="R314" s="143">
        <f>Q314*H314</f>
        <v>9.7200000000000009E-2</v>
      </c>
      <c r="S314" s="143">
        <v>0</v>
      </c>
      <c r="T314" s="144">
        <f>S314*H314</f>
        <v>0</v>
      </c>
      <c r="AR314" s="145" t="s">
        <v>186</v>
      </c>
      <c r="AT314" s="145" t="s">
        <v>340</v>
      </c>
      <c r="AU314" s="145" t="s">
        <v>87</v>
      </c>
      <c r="AY314" s="17" t="s">
        <v>144</v>
      </c>
      <c r="BE314" s="146">
        <f>IF(N314="základní",J314,0)</f>
        <v>0</v>
      </c>
      <c r="BF314" s="146">
        <f>IF(N314="snížená",J314,0)</f>
        <v>0</v>
      </c>
      <c r="BG314" s="146">
        <f>IF(N314="zákl. přenesená",J314,0)</f>
        <v>0</v>
      </c>
      <c r="BH314" s="146">
        <f>IF(N314="sníž. přenesená",J314,0)</f>
        <v>0</v>
      </c>
      <c r="BI314" s="146">
        <f>IF(N314="nulová",J314,0)</f>
        <v>0</v>
      </c>
      <c r="BJ314" s="17" t="s">
        <v>85</v>
      </c>
      <c r="BK314" s="146">
        <f>ROUND(I314*H314,2)</f>
        <v>0</v>
      </c>
      <c r="BL314" s="17" t="s">
        <v>150</v>
      </c>
      <c r="BM314" s="145" t="s">
        <v>2034</v>
      </c>
    </row>
    <row r="315" spans="2:65" s="13" customFormat="1" ht="11.25">
      <c r="B315" s="154"/>
      <c r="D315" s="148" t="s">
        <v>152</v>
      </c>
      <c r="F315" s="156" t="s">
        <v>2035</v>
      </c>
      <c r="H315" s="157">
        <v>243</v>
      </c>
      <c r="I315" s="158"/>
      <c r="L315" s="154"/>
      <c r="M315" s="159"/>
      <c r="T315" s="160"/>
      <c r="AT315" s="155" t="s">
        <v>152</v>
      </c>
      <c r="AU315" s="155" t="s">
        <v>87</v>
      </c>
      <c r="AV315" s="13" t="s">
        <v>87</v>
      </c>
      <c r="AW315" s="13" t="s">
        <v>4</v>
      </c>
      <c r="AX315" s="13" t="s">
        <v>85</v>
      </c>
      <c r="AY315" s="155" t="s">
        <v>144</v>
      </c>
    </row>
    <row r="316" spans="2:65" s="1" customFormat="1" ht="21.75" customHeight="1">
      <c r="B316" s="32"/>
      <c r="C316" s="133" t="s">
        <v>350</v>
      </c>
      <c r="D316" s="133" t="s">
        <v>146</v>
      </c>
      <c r="E316" s="134" t="s">
        <v>2031</v>
      </c>
      <c r="F316" s="135" t="s">
        <v>2032</v>
      </c>
      <c r="G316" s="136" t="s">
        <v>149</v>
      </c>
      <c r="H316" s="137">
        <v>49.5</v>
      </c>
      <c r="I316" s="138"/>
      <c r="J316" s="139">
        <f>ROUND(I316*H316,2)</f>
        <v>0</v>
      </c>
      <c r="K316" s="140"/>
      <c r="L316" s="32"/>
      <c r="M316" s="141" t="s">
        <v>1</v>
      </c>
      <c r="N316" s="142" t="s">
        <v>42</v>
      </c>
      <c r="P316" s="143">
        <f>O316*H316</f>
        <v>0</v>
      </c>
      <c r="Q316" s="143">
        <v>2.7999999999999998E-4</v>
      </c>
      <c r="R316" s="143">
        <f>Q316*H316</f>
        <v>1.3859999999999999E-2</v>
      </c>
      <c r="S316" s="143">
        <v>0</v>
      </c>
      <c r="T316" s="144">
        <f>S316*H316</f>
        <v>0</v>
      </c>
      <c r="AR316" s="145" t="s">
        <v>150</v>
      </c>
      <c r="AT316" s="145" t="s">
        <v>146</v>
      </c>
      <c r="AU316" s="145" t="s">
        <v>87</v>
      </c>
      <c r="AY316" s="17" t="s">
        <v>144</v>
      </c>
      <c r="BE316" s="146">
        <f>IF(N316="základní",J316,0)</f>
        <v>0</v>
      </c>
      <c r="BF316" s="146">
        <f>IF(N316="snížená",J316,0)</f>
        <v>0</v>
      </c>
      <c r="BG316" s="146">
        <f>IF(N316="zákl. přenesená",J316,0)</f>
        <v>0</v>
      </c>
      <c r="BH316" s="146">
        <f>IF(N316="sníž. přenesená",J316,0)</f>
        <v>0</v>
      </c>
      <c r="BI316" s="146">
        <f>IF(N316="nulová",J316,0)</f>
        <v>0</v>
      </c>
      <c r="BJ316" s="17" t="s">
        <v>85</v>
      </c>
      <c r="BK316" s="146">
        <f>ROUND(I316*H316,2)</f>
        <v>0</v>
      </c>
      <c r="BL316" s="17" t="s">
        <v>150</v>
      </c>
      <c r="BM316" s="145" t="s">
        <v>2036</v>
      </c>
    </row>
    <row r="317" spans="2:65" s="13" customFormat="1" ht="11.25">
      <c r="B317" s="154"/>
      <c r="D317" s="148" t="s">
        <v>152</v>
      </c>
      <c r="E317" s="155" t="s">
        <v>1</v>
      </c>
      <c r="F317" s="156" t="s">
        <v>2037</v>
      </c>
      <c r="H317" s="157">
        <v>49.5</v>
      </c>
      <c r="I317" s="158"/>
      <c r="L317" s="154"/>
      <c r="M317" s="159"/>
      <c r="T317" s="160"/>
      <c r="AT317" s="155" t="s">
        <v>152</v>
      </c>
      <c r="AU317" s="155" t="s">
        <v>87</v>
      </c>
      <c r="AV317" s="13" t="s">
        <v>87</v>
      </c>
      <c r="AW317" s="13" t="s">
        <v>32</v>
      </c>
      <c r="AX317" s="13" t="s">
        <v>85</v>
      </c>
      <c r="AY317" s="155" t="s">
        <v>144</v>
      </c>
    </row>
    <row r="318" spans="2:65" s="1" customFormat="1" ht="24.2" customHeight="1">
      <c r="B318" s="32"/>
      <c r="C318" s="168" t="s">
        <v>532</v>
      </c>
      <c r="D318" s="168" t="s">
        <v>340</v>
      </c>
      <c r="E318" s="169" t="s">
        <v>2038</v>
      </c>
      <c r="F318" s="170" t="s">
        <v>2039</v>
      </c>
      <c r="G318" s="171" t="s">
        <v>149</v>
      </c>
      <c r="H318" s="172">
        <v>59.4</v>
      </c>
      <c r="I318" s="173"/>
      <c r="J318" s="174">
        <f>ROUND(I318*H318,2)</f>
        <v>0</v>
      </c>
      <c r="K318" s="175"/>
      <c r="L318" s="176"/>
      <c r="M318" s="177" t="s">
        <v>1</v>
      </c>
      <c r="N318" s="178" t="s">
        <v>42</v>
      </c>
      <c r="P318" s="143">
        <f>O318*H318</f>
        <v>0</v>
      </c>
      <c r="Q318" s="143">
        <v>8.0000000000000004E-4</v>
      </c>
      <c r="R318" s="143">
        <f>Q318*H318</f>
        <v>4.752E-2</v>
      </c>
      <c r="S318" s="143">
        <v>0</v>
      </c>
      <c r="T318" s="144">
        <f>S318*H318</f>
        <v>0</v>
      </c>
      <c r="AR318" s="145" t="s">
        <v>186</v>
      </c>
      <c r="AT318" s="145" t="s">
        <v>340</v>
      </c>
      <c r="AU318" s="145" t="s">
        <v>87</v>
      </c>
      <c r="AY318" s="17" t="s">
        <v>144</v>
      </c>
      <c r="BE318" s="146">
        <f>IF(N318="základní",J318,0)</f>
        <v>0</v>
      </c>
      <c r="BF318" s="146">
        <f>IF(N318="snížená",J318,0)</f>
        <v>0</v>
      </c>
      <c r="BG318" s="146">
        <f>IF(N318="zákl. přenesená",J318,0)</f>
        <v>0</v>
      </c>
      <c r="BH318" s="146">
        <f>IF(N318="sníž. přenesená",J318,0)</f>
        <v>0</v>
      </c>
      <c r="BI318" s="146">
        <f>IF(N318="nulová",J318,0)</f>
        <v>0</v>
      </c>
      <c r="BJ318" s="17" t="s">
        <v>85</v>
      </c>
      <c r="BK318" s="146">
        <f>ROUND(I318*H318,2)</f>
        <v>0</v>
      </c>
      <c r="BL318" s="17" t="s">
        <v>150</v>
      </c>
      <c r="BM318" s="145" t="s">
        <v>2040</v>
      </c>
    </row>
    <row r="319" spans="2:65" s="13" customFormat="1" ht="11.25">
      <c r="B319" s="154"/>
      <c r="D319" s="148" t="s">
        <v>152</v>
      </c>
      <c r="F319" s="156" t="s">
        <v>2041</v>
      </c>
      <c r="H319" s="157">
        <v>59.4</v>
      </c>
      <c r="I319" s="158"/>
      <c r="L319" s="154"/>
      <c r="M319" s="159"/>
      <c r="T319" s="160"/>
      <c r="AT319" s="155" t="s">
        <v>152</v>
      </c>
      <c r="AU319" s="155" t="s">
        <v>87</v>
      </c>
      <c r="AV319" s="13" t="s">
        <v>87</v>
      </c>
      <c r="AW319" s="13" t="s">
        <v>4</v>
      </c>
      <c r="AX319" s="13" t="s">
        <v>85</v>
      </c>
      <c r="AY319" s="155" t="s">
        <v>144</v>
      </c>
    </row>
    <row r="320" spans="2:65" s="1" customFormat="1" ht="24.2" customHeight="1">
      <c r="B320" s="32"/>
      <c r="C320" s="133" t="s">
        <v>536</v>
      </c>
      <c r="D320" s="133" t="s">
        <v>146</v>
      </c>
      <c r="E320" s="134" t="s">
        <v>2042</v>
      </c>
      <c r="F320" s="135" t="s">
        <v>2043</v>
      </c>
      <c r="G320" s="136" t="s">
        <v>149</v>
      </c>
      <c r="H320" s="137">
        <v>90.75</v>
      </c>
      <c r="I320" s="138"/>
      <c r="J320" s="139">
        <f>ROUND(I320*H320,2)</f>
        <v>0</v>
      </c>
      <c r="K320" s="140"/>
      <c r="L320" s="32"/>
      <c r="M320" s="141" t="s">
        <v>1</v>
      </c>
      <c r="N320" s="142" t="s">
        <v>42</v>
      </c>
      <c r="P320" s="143">
        <f>O320*H320</f>
        <v>0</v>
      </c>
      <c r="Q320" s="143">
        <v>2.7999999999999998E-4</v>
      </c>
      <c r="R320" s="143">
        <f>Q320*H320</f>
        <v>2.5409999999999999E-2</v>
      </c>
      <c r="S320" s="143">
        <v>0</v>
      </c>
      <c r="T320" s="144">
        <f>S320*H320</f>
        <v>0</v>
      </c>
      <c r="AR320" s="145" t="s">
        <v>150</v>
      </c>
      <c r="AT320" s="145" t="s">
        <v>146</v>
      </c>
      <c r="AU320" s="145" t="s">
        <v>87</v>
      </c>
      <c r="AY320" s="17" t="s">
        <v>144</v>
      </c>
      <c r="BE320" s="146">
        <f>IF(N320="základní",J320,0)</f>
        <v>0</v>
      </c>
      <c r="BF320" s="146">
        <f>IF(N320="snížená",J320,0)</f>
        <v>0</v>
      </c>
      <c r="BG320" s="146">
        <f>IF(N320="zákl. přenesená",J320,0)</f>
        <v>0</v>
      </c>
      <c r="BH320" s="146">
        <f>IF(N320="sníž. přenesená",J320,0)</f>
        <v>0</v>
      </c>
      <c r="BI320" s="146">
        <f>IF(N320="nulová",J320,0)</f>
        <v>0</v>
      </c>
      <c r="BJ320" s="17" t="s">
        <v>85</v>
      </c>
      <c r="BK320" s="146">
        <f>ROUND(I320*H320,2)</f>
        <v>0</v>
      </c>
      <c r="BL320" s="17" t="s">
        <v>150</v>
      </c>
      <c r="BM320" s="145" t="s">
        <v>2044</v>
      </c>
    </row>
    <row r="321" spans="2:65" s="12" customFormat="1" ht="11.25">
      <c r="B321" s="147"/>
      <c r="D321" s="148" t="s">
        <v>152</v>
      </c>
      <c r="E321" s="149" t="s">
        <v>1</v>
      </c>
      <c r="F321" s="150" t="s">
        <v>737</v>
      </c>
      <c r="H321" s="149" t="s">
        <v>1</v>
      </c>
      <c r="I321" s="151"/>
      <c r="L321" s="147"/>
      <c r="M321" s="152"/>
      <c r="T321" s="153"/>
      <c r="AT321" s="149" t="s">
        <v>152</v>
      </c>
      <c r="AU321" s="149" t="s">
        <v>87</v>
      </c>
      <c r="AV321" s="12" t="s">
        <v>85</v>
      </c>
      <c r="AW321" s="12" t="s">
        <v>32</v>
      </c>
      <c r="AX321" s="12" t="s">
        <v>77</v>
      </c>
      <c r="AY321" s="149" t="s">
        <v>144</v>
      </c>
    </row>
    <row r="322" spans="2:65" s="12" customFormat="1" ht="11.25">
      <c r="B322" s="147"/>
      <c r="D322" s="148" t="s">
        <v>152</v>
      </c>
      <c r="E322" s="149" t="s">
        <v>1</v>
      </c>
      <c r="F322" s="150" t="s">
        <v>1864</v>
      </c>
      <c r="H322" s="149" t="s">
        <v>1</v>
      </c>
      <c r="I322" s="151"/>
      <c r="L322" s="147"/>
      <c r="M322" s="152"/>
      <c r="T322" s="153"/>
      <c r="AT322" s="149" t="s">
        <v>152</v>
      </c>
      <c r="AU322" s="149" t="s">
        <v>87</v>
      </c>
      <c r="AV322" s="12" t="s">
        <v>85</v>
      </c>
      <c r="AW322" s="12" t="s">
        <v>32</v>
      </c>
      <c r="AX322" s="12" t="s">
        <v>77</v>
      </c>
      <c r="AY322" s="149" t="s">
        <v>144</v>
      </c>
    </row>
    <row r="323" spans="2:65" s="13" customFormat="1" ht="11.25">
      <c r="B323" s="154"/>
      <c r="D323" s="148" t="s">
        <v>152</v>
      </c>
      <c r="E323" s="155" t="s">
        <v>1</v>
      </c>
      <c r="F323" s="156" t="s">
        <v>1884</v>
      </c>
      <c r="H323" s="157">
        <v>90.75</v>
      </c>
      <c r="I323" s="158"/>
      <c r="L323" s="154"/>
      <c r="M323" s="159"/>
      <c r="T323" s="160"/>
      <c r="AT323" s="155" t="s">
        <v>152</v>
      </c>
      <c r="AU323" s="155" t="s">
        <v>87</v>
      </c>
      <c r="AV323" s="13" t="s">
        <v>87</v>
      </c>
      <c r="AW323" s="13" t="s">
        <v>32</v>
      </c>
      <c r="AX323" s="13" t="s">
        <v>85</v>
      </c>
      <c r="AY323" s="155" t="s">
        <v>144</v>
      </c>
    </row>
    <row r="324" spans="2:65" s="1" customFormat="1" ht="16.5" customHeight="1">
      <c r="B324" s="32"/>
      <c r="C324" s="168" t="s">
        <v>543</v>
      </c>
      <c r="D324" s="168" t="s">
        <v>340</v>
      </c>
      <c r="E324" s="169" t="s">
        <v>2045</v>
      </c>
      <c r="F324" s="170" t="s">
        <v>2046</v>
      </c>
      <c r="G324" s="171" t="s">
        <v>149</v>
      </c>
      <c r="H324" s="172">
        <v>108.9</v>
      </c>
      <c r="I324" s="173"/>
      <c r="J324" s="174">
        <f>ROUND(I324*H324,2)</f>
        <v>0</v>
      </c>
      <c r="K324" s="175"/>
      <c r="L324" s="176"/>
      <c r="M324" s="177" t="s">
        <v>1</v>
      </c>
      <c r="N324" s="178" t="s">
        <v>42</v>
      </c>
      <c r="P324" s="143">
        <f>O324*H324</f>
        <v>0</v>
      </c>
      <c r="Q324" s="143">
        <v>1.4999999999999999E-4</v>
      </c>
      <c r="R324" s="143">
        <f>Q324*H324</f>
        <v>1.6334999999999999E-2</v>
      </c>
      <c r="S324" s="143">
        <v>0</v>
      </c>
      <c r="T324" s="144">
        <f>S324*H324</f>
        <v>0</v>
      </c>
      <c r="AR324" s="145" t="s">
        <v>186</v>
      </c>
      <c r="AT324" s="145" t="s">
        <v>340</v>
      </c>
      <c r="AU324" s="145" t="s">
        <v>87</v>
      </c>
      <c r="AY324" s="17" t="s">
        <v>144</v>
      </c>
      <c r="BE324" s="146">
        <f>IF(N324="základní",J324,0)</f>
        <v>0</v>
      </c>
      <c r="BF324" s="146">
        <f>IF(N324="snížená",J324,0)</f>
        <v>0</v>
      </c>
      <c r="BG324" s="146">
        <f>IF(N324="zákl. přenesená",J324,0)</f>
        <v>0</v>
      </c>
      <c r="BH324" s="146">
        <f>IF(N324="sníž. přenesená",J324,0)</f>
        <v>0</v>
      </c>
      <c r="BI324" s="146">
        <f>IF(N324="nulová",J324,0)</f>
        <v>0</v>
      </c>
      <c r="BJ324" s="17" t="s">
        <v>85</v>
      </c>
      <c r="BK324" s="146">
        <f>ROUND(I324*H324,2)</f>
        <v>0</v>
      </c>
      <c r="BL324" s="17" t="s">
        <v>150</v>
      </c>
      <c r="BM324" s="145" t="s">
        <v>2047</v>
      </c>
    </row>
    <row r="325" spans="2:65" s="13" customFormat="1" ht="11.25">
      <c r="B325" s="154"/>
      <c r="D325" s="148" t="s">
        <v>152</v>
      </c>
      <c r="F325" s="156" t="s">
        <v>2048</v>
      </c>
      <c r="H325" s="157">
        <v>108.9</v>
      </c>
      <c r="I325" s="158"/>
      <c r="L325" s="154"/>
      <c r="M325" s="159"/>
      <c r="T325" s="160"/>
      <c r="AT325" s="155" t="s">
        <v>152</v>
      </c>
      <c r="AU325" s="155" t="s">
        <v>87</v>
      </c>
      <c r="AV325" s="13" t="s">
        <v>87</v>
      </c>
      <c r="AW325" s="13" t="s">
        <v>4</v>
      </c>
      <c r="AX325" s="13" t="s">
        <v>85</v>
      </c>
      <c r="AY325" s="155" t="s">
        <v>144</v>
      </c>
    </row>
    <row r="326" spans="2:65" s="1" customFormat="1" ht="24.2" customHeight="1">
      <c r="B326" s="32"/>
      <c r="C326" s="133" t="s">
        <v>547</v>
      </c>
      <c r="D326" s="133" t="s">
        <v>146</v>
      </c>
      <c r="E326" s="134" t="s">
        <v>2049</v>
      </c>
      <c r="F326" s="135" t="s">
        <v>2050</v>
      </c>
      <c r="G326" s="136" t="s">
        <v>149</v>
      </c>
      <c r="H326" s="137">
        <v>5.93</v>
      </c>
      <c r="I326" s="138"/>
      <c r="J326" s="139">
        <f>ROUND(I326*H326,2)</f>
        <v>0</v>
      </c>
      <c r="K326" s="140"/>
      <c r="L326" s="32"/>
      <c r="M326" s="141" t="s">
        <v>1</v>
      </c>
      <c r="N326" s="142" t="s">
        <v>42</v>
      </c>
      <c r="P326" s="143">
        <f>O326*H326</f>
        <v>0</v>
      </c>
      <c r="Q326" s="143">
        <v>0.74326999999999999</v>
      </c>
      <c r="R326" s="143">
        <f>Q326*H326</f>
        <v>4.4075910999999994</v>
      </c>
      <c r="S326" s="143">
        <v>0</v>
      </c>
      <c r="T326" s="144">
        <f>S326*H326</f>
        <v>0</v>
      </c>
      <c r="AR326" s="145" t="s">
        <v>150</v>
      </c>
      <c r="AT326" s="145" t="s">
        <v>146</v>
      </c>
      <c r="AU326" s="145" t="s">
        <v>87</v>
      </c>
      <c r="AY326" s="17" t="s">
        <v>144</v>
      </c>
      <c r="BE326" s="146">
        <f>IF(N326="základní",J326,0)</f>
        <v>0</v>
      </c>
      <c r="BF326" s="146">
        <f>IF(N326="snížená",J326,0)</f>
        <v>0</v>
      </c>
      <c r="BG326" s="146">
        <f>IF(N326="zákl. přenesená",J326,0)</f>
        <v>0</v>
      </c>
      <c r="BH326" s="146">
        <f>IF(N326="sníž. přenesená",J326,0)</f>
        <v>0</v>
      </c>
      <c r="BI326" s="146">
        <f>IF(N326="nulová",J326,0)</f>
        <v>0</v>
      </c>
      <c r="BJ326" s="17" t="s">
        <v>85</v>
      </c>
      <c r="BK326" s="146">
        <f>ROUND(I326*H326,2)</f>
        <v>0</v>
      </c>
      <c r="BL326" s="17" t="s">
        <v>150</v>
      </c>
      <c r="BM326" s="145" t="s">
        <v>2051</v>
      </c>
    </row>
    <row r="327" spans="2:65" s="12" customFormat="1" ht="11.25">
      <c r="B327" s="147"/>
      <c r="D327" s="148" t="s">
        <v>152</v>
      </c>
      <c r="E327" s="149" t="s">
        <v>1</v>
      </c>
      <c r="F327" s="150" t="s">
        <v>737</v>
      </c>
      <c r="H327" s="149" t="s">
        <v>1</v>
      </c>
      <c r="I327" s="151"/>
      <c r="L327" s="147"/>
      <c r="M327" s="152"/>
      <c r="T327" s="153"/>
      <c r="AT327" s="149" t="s">
        <v>152</v>
      </c>
      <c r="AU327" s="149" t="s">
        <v>87</v>
      </c>
      <c r="AV327" s="12" t="s">
        <v>85</v>
      </c>
      <c r="AW327" s="12" t="s">
        <v>32</v>
      </c>
      <c r="AX327" s="12" t="s">
        <v>77</v>
      </c>
      <c r="AY327" s="149" t="s">
        <v>144</v>
      </c>
    </row>
    <row r="328" spans="2:65" s="12" customFormat="1" ht="11.25">
      <c r="B328" s="147"/>
      <c r="D328" s="148" t="s">
        <v>152</v>
      </c>
      <c r="E328" s="149" t="s">
        <v>1</v>
      </c>
      <c r="F328" s="150" t="s">
        <v>2019</v>
      </c>
      <c r="H328" s="149" t="s">
        <v>1</v>
      </c>
      <c r="I328" s="151"/>
      <c r="L328" s="147"/>
      <c r="M328" s="152"/>
      <c r="T328" s="153"/>
      <c r="AT328" s="149" t="s">
        <v>152</v>
      </c>
      <c r="AU328" s="149" t="s">
        <v>87</v>
      </c>
      <c r="AV328" s="12" t="s">
        <v>85</v>
      </c>
      <c r="AW328" s="12" t="s">
        <v>32</v>
      </c>
      <c r="AX328" s="12" t="s">
        <v>77</v>
      </c>
      <c r="AY328" s="149" t="s">
        <v>144</v>
      </c>
    </row>
    <row r="329" spans="2:65" s="12" customFormat="1" ht="11.25">
      <c r="B329" s="147"/>
      <c r="D329" s="148" t="s">
        <v>152</v>
      </c>
      <c r="E329" s="149" t="s">
        <v>1</v>
      </c>
      <c r="F329" s="150" t="s">
        <v>2002</v>
      </c>
      <c r="H329" s="149" t="s">
        <v>1</v>
      </c>
      <c r="I329" s="151"/>
      <c r="L329" s="147"/>
      <c r="M329" s="152"/>
      <c r="T329" s="153"/>
      <c r="AT329" s="149" t="s">
        <v>152</v>
      </c>
      <c r="AU329" s="149" t="s">
        <v>87</v>
      </c>
      <c r="AV329" s="12" t="s">
        <v>85</v>
      </c>
      <c r="AW329" s="12" t="s">
        <v>32</v>
      </c>
      <c r="AX329" s="12" t="s">
        <v>77</v>
      </c>
      <c r="AY329" s="149" t="s">
        <v>144</v>
      </c>
    </row>
    <row r="330" spans="2:65" s="13" customFormat="1" ht="11.25">
      <c r="B330" s="154"/>
      <c r="D330" s="148" t="s">
        <v>152</v>
      </c>
      <c r="E330" s="155" t="s">
        <v>1</v>
      </c>
      <c r="F330" s="156" t="s">
        <v>2003</v>
      </c>
      <c r="H330" s="157">
        <v>4.43</v>
      </c>
      <c r="I330" s="158"/>
      <c r="L330" s="154"/>
      <c r="M330" s="159"/>
      <c r="T330" s="160"/>
      <c r="AT330" s="155" t="s">
        <v>152</v>
      </c>
      <c r="AU330" s="155" t="s">
        <v>87</v>
      </c>
      <c r="AV330" s="13" t="s">
        <v>87</v>
      </c>
      <c r="AW330" s="13" t="s">
        <v>32</v>
      </c>
      <c r="AX330" s="13" t="s">
        <v>77</v>
      </c>
      <c r="AY330" s="155" t="s">
        <v>144</v>
      </c>
    </row>
    <row r="331" spans="2:65" s="13" customFormat="1" ht="11.25">
      <c r="B331" s="154"/>
      <c r="D331" s="148" t="s">
        <v>152</v>
      </c>
      <c r="E331" s="155" t="s">
        <v>1</v>
      </c>
      <c r="F331" s="156" t="s">
        <v>2004</v>
      </c>
      <c r="H331" s="157">
        <v>1.5</v>
      </c>
      <c r="I331" s="158"/>
      <c r="L331" s="154"/>
      <c r="M331" s="159"/>
      <c r="T331" s="160"/>
      <c r="AT331" s="155" t="s">
        <v>152</v>
      </c>
      <c r="AU331" s="155" t="s">
        <v>87</v>
      </c>
      <c r="AV331" s="13" t="s">
        <v>87</v>
      </c>
      <c r="AW331" s="13" t="s">
        <v>32</v>
      </c>
      <c r="AX331" s="13" t="s">
        <v>77</v>
      </c>
      <c r="AY331" s="155" t="s">
        <v>144</v>
      </c>
    </row>
    <row r="332" spans="2:65" s="14" customFormat="1" ht="11.25">
      <c r="B332" s="161"/>
      <c r="D332" s="148" t="s">
        <v>152</v>
      </c>
      <c r="E332" s="162" t="s">
        <v>1</v>
      </c>
      <c r="F332" s="163" t="s">
        <v>157</v>
      </c>
      <c r="H332" s="164">
        <v>5.93</v>
      </c>
      <c r="I332" s="165"/>
      <c r="L332" s="161"/>
      <c r="M332" s="166"/>
      <c r="T332" s="167"/>
      <c r="AT332" s="162" t="s">
        <v>152</v>
      </c>
      <c r="AU332" s="162" t="s">
        <v>87</v>
      </c>
      <c r="AV332" s="14" t="s">
        <v>150</v>
      </c>
      <c r="AW332" s="14" t="s">
        <v>32</v>
      </c>
      <c r="AX332" s="14" t="s">
        <v>85</v>
      </c>
      <c r="AY332" s="162" t="s">
        <v>144</v>
      </c>
    </row>
    <row r="333" spans="2:65" s="11" customFormat="1" ht="22.9" customHeight="1">
      <c r="B333" s="121"/>
      <c r="D333" s="122" t="s">
        <v>76</v>
      </c>
      <c r="E333" s="131" t="s">
        <v>186</v>
      </c>
      <c r="F333" s="131" t="s">
        <v>542</v>
      </c>
      <c r="I333" s="124"/>
      <c r="J333" s="132">
        <f>BK333</f>
        <v>0</v>
      </c>
      <c r="L333" s="121"/>
      <c r="M333" s="126"/>
      <c r="P333" s="127">
        <f>SUM(P334:P400)</f>
        <v>0</v>
      </c>
      <c r="R333" s="127">
        <f>SUM(R334:R400)</f>
        <v>7.5742675800000008</v>
      </c>
      <c r="T333" s="128">
        <f>SUM(T334:T400)</f>
        <v>0.96</v>
      </c>
      <c r="AR333" s="122" t="s">
        <v>85</v>
      </c>
      <c r="AT333" s="129" t="s">
        <v>76</v>
      </c>
      <c r="AU333" s="129" t="s">
        <v>85</v>
      </c>
      <c r="AY333" s="122" t="s">
        <v>144</v>
      </c>
      <c r="BK333" s="130">
        <f>SUM(BK334:BK400)</f>
        <v>0</v>
      </c>
    </row>
    <row r="334" spans="2:65" s="1" customFormat="1" ht="24.2" customHeight="1">
      <c r="B334" s="32"/>
      <c r="C334" s="133" t="s">
        <v>551</v>
      </c>
      <c r="D334" s="133" t="s">
        <v>146</v>
      </c>
      <c r="E334" s="134" t="s">
        <v>2052</v>
      </c>
      <c r="F334" s="135" t="s">
        <v>2053</v>
      </c>
      <c r="G334" s="136" t="s">
        <v>483</v>
      </c>
      <c r="H334" s="137">
        <v>3</v>
      </c>
      <c r="I334" s="138"/>
      <c r="J334" s="139">
        <f>ROUND(I334*H334,2)</f>
        <v>0</v>
      </c>
      <c r="K334" s="140"/>
      <c r="L334" s="32"/>
      <c r="M334" s="141" t="s">
        <v>1</v>
      </c>
      <c r="N334" s="142" t="s">
        <v>42</v>
      </c>
      <c r="P334" s="143">
        <f>O334*H334</f>
        <v>0</v>
      </c>
      <c r="Q334" s="143">
        <v>0</v>
      </c>
      <c r="R334" s="143">
        <f>Q334*H334</f>
        <v>0</v>
      </c>
      <c r="S334" s="143">
        <v>0.32</v>
      </c>
      <c r="T334" s="144">
        <f>S334*H334</f>
        <v>0.96</v>
      </c>
      <c r="AR334" s="145" t="s">
        <v>150</v>
      </c>
      <c r="AT334" s="145" t="s">
        <v>146</v>
      </c>
      <c r="AU334" s="145" t="s">
        <v>87</v>
      </c>
      <c r="AY334" s="17" t="s">
        <v>144</v>
      </c>
      <c r="BE334" s="146">
        <f>IF(N334="základní",J334,0)</f>
        <v>0</v>
      </c>
      <c r="BF334" s="146">
        <f>IF(N334="snížená",J334,0)</f>
        <v>0</v>
      </c>
      <c r="BG334" s="146">
        <f>IF(N334="zákl. přenesená",J334,0)</f>
        <v>0</v>
      </c>
      <c r="BH334" s="146">
        <f>IF(N334="sníž. přenesená",J334,0)</f>
        <v>0</v>
      </c>
      <c r="BI334" s="146">
        <f>IF(N334="nulová",J334,0)</f>
        <v>0</v>
      </c>
      <c r="BJ334" s="17" t="s">
        <v>85</v>
      </c>
      <c r="BK334" s="146">
        <f>ROUND(I334*H334,2)</f>
        <v>0</v>
      </c>
      <c r="BL334" s="17" t="s">
        <v>150</v>
      </c>
      <c r="BM334" s="145" t="s">
        <v>2054</v>
      </c>
    </row>
    <row r="335" spans="2:65" s="1" customFormat="1" ht="33" customHeight="1">
      <c r="B335" s="32"/>
      <c r="C335" s="133" t="s">
        <v>555</v>
      </c>
      <c r="D335" s="133" t="s">
        <v>146</v>
      </c>
      <c r="E335" s="134" t="s">
        <v>2055</v>
      </c>
      <c r="F335" s="135" t="s">
        <v>2056</v>
      </c>
      <c r="G335" s="136" t="s">
        <v>483</v>
      </c>
      <c r="H335" s="137">
        <v>2.2000000000000002</v>
      </c>
      <c r="I335" s="138"/>
      <c r="J335" s="139">
        <f>ROUND(I335*H335,2)</f>
        <v>0</v>
      </c>
      <c r="K335" s="140"/>
      <c r="L335" s="32"/>
      <c r="M335" s="141" t="s">
        <v>1</v>
      </c>
      <c r="N335" s="142" t="s">
        <v>42</v>
      </c>
      <c r="P335" s="143">
        <f>O335*H335</f>
        <v>0</v>
      </c>
      <c r="Q335" s="143">
        <v>1.8000000000000001E-4</v>
      </c>
      <c r="R335" s="143">
        <f>Q335*H335</f>
        <v>3.9600000000000003E-4</v>
      </c>
      <c r="S335" s="143">
        <v>0</v>
      </c>
      <c r="T335" s="144">
        <f>S335*H335</f>
        <v>0</v>
      </c>
      <c r="AR335" s="145" t="s">
        <v>150</v>
      </c>
      <c r="AT335" s="145" t="s">
        <v>146</v>
      </c>
      <c r="AU335" s="145" t="s">
        <v>87</v>
      </c>
      <c r="AY335" s="17" t="s">
        <v>144</v>
      </c>
      <c r="BE335" s="146">
        <f>IF(N335="základní",J335,0)</f>
        <v>0</v>
      </c>
      <c r="BF335" s="146">
        <f>IF(N335="snížená",J335,0)</f>
        <v>0</v>
      </c>
      <c r="BG335" s="146">
        <f>IF(N335="zákl. přenesená",J335,0)</f>
        <v>0</v>
      </c>
      <c r="BH335" s="146">
        <f>IF(N335="sníž. přenesená",J335,0)</f>
        <v>0</v>
      </c>
      <c r="BI335" s="146">
        <f>IF(N335="nulová",J335,0)</f>
        <v>0</v>
      </c>
      <c r="BJ335" s="17" t="s">
        <v>85</v>
      </c>
      <c r="BK335" s="146">
        <f>ROUND(I335*H335,2)</f>
        <v>0</v>
      </c>
      <c r="BL335" s="17" t="s">
        <v>150</v>
      </c>
      <c r="BM335" s="145" t="s">
        <v>2057</v>
      </c>
    </row>
    <row r="336" spans="2:65" s="12" customFormat="1" ht="11.25">
      <c r="B336" s="147"/>
      <c r="D336" s="148" t="s">
        <v>152</v>
      </c>
      <c r="E336" s="149" t="s">
        <v>1</v>
      </c>
      <c r="F336" s="150" t="s">
        <v>737</v>
      </c>
      <c r="H336" s="149" t="s">
        <v>1</v>
      </c>
      <c r="I336" s="151"/>
      <c r="L336" s="147"/>
      <c r="M336" s="152"/>
      <c r="T336" s="153"/>
      <c r="AT336" s="149" t="s">
        <v>152</v>
      </c>
      <c r="AU336" s="149" t="s">
        <v>87</v>
      </c>
      <c r="AV336" s="12" t="s">
        <v>85</v>
      </c>
      <c r="AW336" s="12" t="s">
        <v>32</v>
      </c>
      <c r="AX336" s="12" t="s">
        <v>77</v>
      </c>
      <c r="AY336" s="149" t="s">
        <v>144</v>
      </c>
    </row>
    <row r="337" spans="2:65" s="12" customFormat="1" ht="11.25">
      <c r="B337" s="147"/>
      <c r="D337" s="148" t="s">
        <v>152</v>
      </c>
      <c r="E337" s="149" t="s">
        <v>1</v>
      </c>
      <c r="F337" s="150" t="s">
        <v>2058</v>
      </c>
      <c r="H337" s="149" t="s">
        <v>1</v>
      </c>
      <c r="I337" s="151"/>
      <c r="L337" s="147"/>
      <c r="M337" s="152"/>
      <c r="T337" s="153"/>
      <c r="AT337" s="149" t="s">
        <v>152</v>
      </c>
      <c r="AU337" s="149" t="s">
        <v>87</v>
      </c>
      <c r="AV337" s="12" t="s">
        <v>85</v>
      </c>
      <c r="AW337" s="12" t="s">
        <v>32</v>
      </c>
      <c r="AX337" s="12" t="s">
        <v>77</v>
      </c>
      <c r="AY337" s="149" t="s">
        <v>144</v>
      </c>
    </row>
    <row r="338" spans="2:65" s="13" customFormat="1" ht="11.25">
      <c r="B338" s="154"/>
      <c r="D338" s="148" t="s">
        <v>152</v>
      </c>
      <c r="E338" s="155" t="s">
        <v>1</v>
      </c>
      <c r="F338" s="156" t="s">
        <v>2059</v>
      </c>
      <c r="H338" s="157">
        <v>2.2000000000000002</v>
      </c>
      <c r="I338" s="158"/>
      <c r="L338" s="154"/>
      <c r="M338" s="159"/>
      <c r="T338" s="160"/>
      <c r="AT338" s="155" t="s">
        <v>152</v>
      </c>
      <c r="AU338" s="155" t="s">
        <v>87</v>
      </c>
      <c r="AV338" s="13" t="s">
        <v>87</v>
      </c>
      <c r="AW338" s="13" t="s">
        <v>32</v>
      </c>
      <c r="AX338" s="13" t="s">
        <v>85</v>
      </c>
      <c r="AY338" s="155" t="s">
        <v>144</v>
      </c>
    </row>
    <row r="339" spans="2:65" s="1" customFormat="1" ht="16.5" customHeight="1">
      <c r="B339" s="32"/>
      <c r="C339" s="168" t="s">
        <v>559</v>
      </c>
      <c r="D339" s="168" t="s">
        <v>340</v>
      </c>
      <c r="E339" s="169" t="s">
        <v>2060</v>
      </c>
      <c r="F339" s="170" t="s">
        <v>2061</v>
      </c>
      <c r="G339" s="171" t="s">
        <v>483</v>
      </c>
      <c r="H339" s="172">
        <v>2.222</v>
      </c>
      <c r="I339" s="173"/>
      <c r="J339" s="174">
        <f>ROUND(I339*H339,2)</f>
        <v>0</v>
      </c>
      <c r="K339" s="175"/>
      <c r="L339" s="176"/>
      <c r="M339" s="177" t="s">
        <v>1</v>
      </c>
      <c r="N339" s="178" t="s">
        <v>42</v>
      </c>
      <c r="P339" s="143">
        <f>O339*H339</f>
        <v>0</v>
      </c>
      <c r="Q339" s="143">
        <v>0.30188999999999999</v>
      </c>
      <c r="R339" s="143">
        <f>Q339*H339</f>
        <v>0.67079957999999995</v>
      </c>
      <c r="S339" s="143">
        <v>0</v>
      </c>
      <c r="T339" s="144">
        <f>S339*H339</f>
        <v>0</v>
      </c>
      <c r="AR339" s="145" t="s">
        <v>186</v>
      </c>
      <c r="AT339" s="145" t="s">
        <v>340</v>
      </c>
      <c r="AU339" s="145" t="s">
        <v>87</v>
      </c>
      <c r="AY339" s="17" t="s">
        <v>144</v>
      </c>
      <c r="BE339" s="146">
        <f>IF(N339="základní",J339,0)</f>
        <v>0</v>
      </c>
      <c r="BF339" s="146">
        <f>IF(N339="snížená",J339,0)</f>
        <v>0</v>
      </c>
      <c r="BG339" s="146">
        <f>IF(N339="zákl. přenesená",J339,0)</f>
        <v>0</v>
      </c>
      <c r="BH339" s="146">
        <f>IF(N339="sníž. přenesená",J339,0)</f>
        <v>0</v>
      </c>
      <c r="BI339" s="146">
        <f>IF(N339="nulová",J339,0)</f>
        <v>0</v>
      </c>
      <c r="BJ339" s="17" t="s">
        <v>85</v>
      </c>
      <c r="BK339" s="146">
        <f>ROUND(I339*H339,2)</f>
        <v>0</v>
      </c>
      <c r="BL339" s="17" t="s">
        <v>150</v>
      </c>
      <c r="BM339" s="145" t="s">
        <v>2062</v>
      </c>
    </row>
    <row r="340" spans="2:65" s="13" customFormat="1" ht="11.25">
      <c r="B340" s="154"/>
      <c r="D340" s="148" t="s">
        <v>152</v>
      </c>
      <c r="F340" s="156" t="s">
        <v>2063</v>
      </c>
      <c r="H340" s="157">
        <v>2.222</v>
      </c>
      <c r="I340" s="158"/>
      <c r="L340" s="154"/>
      <c r="M340" s="159"/>
      <c r="T340" s="160"/>
      <c r="AT340" s="155" t="s">
        <v>152</v>
      </c>
      <c r="AU340" s="155" t="s">
        <v>87</v>
      </c>
      <c r="AV340" s="13" t="s">
        <v>87</v>
      </c>
      <c r="AW340" s="13" t="s">
        <v>4</v>
      </c>
      <c r="AX340" s="13" t="s">
        <v>85</v>
      </c>
      <c r="AY340" s="155" t="s">
        <v>144</v>
      </c>
    </row>
    <row r="341" spans="2:65" s="1" customFormat="1" ht="33" customHeight="1">
      <c r="B341" s="32"/>
      <c r="C341" s="133" t="s">
        <v>563</v>
      </c>
      <c r="D341" s="133" t="s">
        <v>146</v>
      </c>
      <c r="E341" s="134" t="s">
        <v>2064</v>
      </c>
      <c r="F341" s="135" t="s">
        <v>2065</v>
      </c>
      <c r="G341" s="136" t="s">
        <v>160</v>
      </c>
      <c r="H341" s="137">
        <v>2</v>
      </c>
      <c r="I341" s="138"/>
      <c r="J341" s="139">
        <f>ROUND(I341*H341,2)</f>
        <v>0</v>
      </c>
      <c r="K341" s="140"/>
      <c r="L341" s="32"/>
      <c r="M341" s="141" t="s">
        <v>1</v>
      </c>
      <c r="N341" s="142" t="s">
        <v>42</v>
      </c>
      <c r="P341" s="143">
        <f>O341*H341</f>
        <v>0</v>
      </c>
      <c r="Q341" s="143">
        <v>5.4999999999999997E-3</v>
      </c>
      <c r="R341" s="143">
        <f>Q341*H341</f>
        <v>1.0999999999999999E-2</v>
      </c>
      <c r="S341" s="143">
        <v>0</v>
      </c>
      <c r="T341" s="144">
        <f>S341*H341</f>
        <v>0</v>
      </c>
      <c r="AR341" s="145" t="s">
        <v>150</v>
      </c>
      <c r="AT341" s="145" t="s">
        <v>146</v>
      </c>
      <c r="AU341" s="145" t="s">
        <v>87</v>
      </c>
      <c r="AY341" s="17" t="s">
        <v>144</v>
      </c>
      <c r="BE341" s="146">
        <f>IF(N341="základní",J341,0)</f>
        <v>0</v>
      </c>
      <c r="BF341" s="146">
        <f>IF(N341="snížená",J341,0)</f>
        <v>0</v>
      </c>
      <c r="BG341" s="146">
        <f>IF(N341="zákl. přenesená",J341,0)</f>
        <v>0</v>
      </c>
      <c r="BH341" s="146">
        <f>IF(N341="sníž. přenesená",J341,0)</f>
        <v>0</v>
      </c>
      <c r="BI341" s="146">
        <f>IF(N341="nulová",J341,0)</f>
        <v>0</v>
      </c>
      <c r="BJ341" s="17" t="s">
        <v>85</v>
      </c>
      <c r="BK341" s="146">
        <f>ROUND(I341*H341,2)</f>
        <v>0</v>
      </c>
      <c r="BL341" s="17" t="s">
        <v>150</v>
      </c>
      <c r="BM341" s="145" t="s">
        <v>2066</v>
      </c>
    </row>
    <row r="342" spans="2:65" s="12" customFormat="1" ht="11.25">
      <c r="B342" s="147"/>
      <c r="D342" s="148" t="s">
        <v>152</v>
      </c>
      <c r="E342" s="149" t="s">
        <v>1</v>
      </c>
      <c r="F342" s="150" t="s">
        <v>737</v>
      </c>
      <c r="H342" s="149" t="s">
        <v>1</v>
      </c>
      <c r="I342" s="151"/>
      <c r="L342" s="147"/>
      <c r="M342" s="152"/>
      <c r="T342" s="153"/>
      <c r="AT342" s="149" t="s">
        <v>152</v>
      </c>
      <c r="AU342" s="149" t="s">
        <v>87</v>
      </c>
      <c r="AV342" s="12" t="s">
        <v>85</v>
      </c>
      <c r="AW342" s="12" t="s">
        <v>32</v>
      </c>
      <c r="AX342" s="12" t="s">
        <v>77</v>
      </c>
      <c r="AY342" s="149" t="s">
        <v>144</v>
      </c>
    </row>
    <row r="343" spans="2:65" s="12" customFormat="1" ht="11.25">
      <c r="B343" s="147"/>
      <c r="D343" s="148" t="s">
        <v>152</v>
      </c>
      <c r="E343" s="149" t="s">
        <v>1</v>
      </c>
      <c r="F343" s="150" t="s">
        <v>2058</v>
      </c>
      <c r="H343" s="149" t="s">
        <v>1</v>
      </c>
      <c r="I343" s="151"/>
      <c r="L343" s="147"/>
      <c r="M343" s="152"/>
      <c r="T343" s="153"/>
      <c r="AT343" s="149" t="s">
        <v>152</v>
      </c>
      <c r="AU343" s="149" t="s">
        <v>87</v>
      </c>
      <c r="AV343" s="12" t="s">
        <v>85</v>
      </c>
      <c r="AW343" s="12" t="s">
        <v>32</v>
      </c>
      <c r="AX343" s="12" t="s">
        <v>77</v>
      </c>
      <c r="AY343" s="149" t="s">
        <v>144</v>
      </c>
    </row>
    <row r="344" spans="2:65" s="13" customFormat="1" ht="11.25">
      <c r="B344" s="154"/>
      <c r="D344" s="148" t="s">
        <v>152</v>
      </c>
      <c r="E344" s="155" t="s">
        <v>1</v>
      </c>
      <c r="F344" s="156" t="s">
        <v>87</v>
      </c>
      <c r="H344" s="157">
        <v>2</v>
      </c>
      <c r="I344" s="158"/>
      <c r="L344" s="154"/>
      <c r="M344" s="159"/>
      <c r="T344" s="160"/>
      <c r="AT344" s="155" t="s">
        <v>152</v>
      </c>
      <c r="AU344" s="155" t="s">
        <v>87</v>
      </c>
      <c r="AV344" s="13" t="s">
        <v>87</v>
      </c>
      <c r="AW344" s="13" t="s">
        <v>32</v>
      </c>
      <c r="AX344" s="13" t="s">
        <v>85</v>
      </c>
      <c r="AY344" s="155" t="s">
        <v>144</v>
      </c>
    </row>
    <row r="345" spans="2:65" s="1" customFormat="1" ht="24.2" customHeight="1">
      <c r="B345" s="32"/>
      <c r="C345" s="133" t="s">
        <v>567</v>
      </c>
      <c r="D345" s="133" t="s">
        <v>146</v>
      </c>
      <c r="E345" s="134" t="s">
        <v>2067</v>
      </c>
      <c r="F345" s="135" t="s">
        <v>2068</v>
      </c>
      <c r="G345" s="136" t="s">
        <v>483</v>
      </c>
      <c r="H345" s="137">
        <v>6.4</v>
      </c>
      <c r="I345" s="138"/>
      <c r="J345" s="139">
        <f>ROUND(I345*H345,2)</f>
        <v>0</v>
      </c>
      <c r="K345" s="140"/>
      <c r="L345" s="32"/>
      <c r="M345" s="141" t="s">
        <v>1</v>
      </c>
      <c r="N345" s="142" t="s">
        <v>42</v>
      </c>
      <c r="P345" s="143">
        <f>O345*H345</f>
        <v>0</v>
      </c>
      <c r="Q345" s="143">
        <v>1.83E-3</v>
      </c>
      <c r="R345" s="143">
        <f>Q345*H345</f>
        <v>1.1712E-2</v>
      </c>
      <c r="S345" s="143">
        <v>0</v>
      </c>
      <c r="T345" s="144">
        <f>S345*H345</f>
        <v>0</v>
      </c>
      <c r="AR345" s="145" t="s">
        <v>150</v>
      </c>
      <c r="AT345" s="145" t="s">
        <v>146</v>
      </c>
      <c r="AU345" s="145" t="s">
        <v>87</v>
      </c>
      <c r="AY345" s="17" t="s">
        <v>144</v>
      </c>
      <c r="BE345" s="146">
        <f>IF(N345="základní",J345,0)</f>
        <v>0</v>
      </c>
      <c r="BF345" s="146">
        <f>IF(N345="snížená",J345,0)</f>
        <v>0</v>
      </c>
      <c r="BG345" s="146">
        <f>IF(N345="zákl. přenesená",J345,0)</f>
        <v>0</v>
      </c>
      <c r="BH345" s="146">
        <f>IF(N345="sníž. přenesená",J345,0)</f>
        <v>0</v>
      </c>
      <c r="BI345" s="146">
        <f>IF(N345="nulová",J345,0)</f>
        <v>0</v>
      </c>
      <c r="BJ345" s="17" t="s">
        <v>85</v>
      </c>
      <c r="BK345" s="146">
        <f>ROUND(I345*H345,2)</f>
        <v>0</v>
      </c>
      <c r="BL345" s="17" t="s">
        <v>150</v>
      </c>
      <c r="BM345" s="145" t="s">
        <v>2069</v>
      </c>
    </row>
    <row r="346" spans="2:65" s="12" customFormat="1" ht="11.25">
      <c r="B346" s="147"/>
      <c r="D346" s="148" t="s">
        <v>152</v>
      </c>
      <c r="E346" s="149" t="s">
        <v>1</v>
      </c>
      <c r="F346" s="150" t="s">
        <v>737</v>
      </c>
      <c r="H346" s="149" t="s">
        <v>1</v>
      </c>
      <c r="I346" s="151"/>
      <c r="L346" s="147"/>
      <c r="M346" s="152"/>
      <c r="T346" s="153"/>
      <c r="AT346" s="149" t="s">
        <v>152</v>
      </c>
      <c r="AU346" s="149" t="s">
        <v>87</v>
      </c>
      <c r="AV346" s="12" t="s">
        <v>85</v>
      </c>
      <c r="AW346" s="12" t="s">
        <v>32</v>
      </c>
      <c r="AX346" s="12" t="s">
        <v>77</v>
      </c>
      <c r="AY346" s="149" t="s">
        <v>144</v>
      </c>
    </row>
    <row r="347" spans="2:65" s="12" customFormat="1" ht="11.25">
      <c r="B347" s="147"/>
      <c r="D347" s="148" t="s">
        <v>152</v>
      </c>
      <c r="E347" s="149" t="s">
        <v>1</v>
      </c>
      <c r="F347" s="150" t="s">
        <v>2070</v>
      </c>
      <c r="H347" s="149" t="s">
        <v>1</v>
      </c>
      <c r="I347" s="151"/>
      <c r="L347" s="147"/>
      <c r="M347" s="152"/>
      <c r="T347" s="153"/>
      <c r="AT347" s="149" t="s">
        <v>152</v>
      </c>
      <c r="AU347" s="149" t="s">
        <v>87</v>
      </c>
      <c r="AV347" s="12" t="s">
        <v>85</v>
      </c>
      <c r="AW347" s="12" t="s">
        <v>32</v>
      </c>
      <c r="AX347" s="12" t="s">
        <v>77</v>
      </c>
      <c r="AY347" s="149" t="s">
        <v>144</v>
      </c>
    </row>
    <row r="348" spans="2:65" s="13" customFormat="1" ht="11.25">
      <c r="B348" s="154"/>
      <c r="D348" s="148" t="s">
        <v>152</v>
      </c>
      <c r="E348" s="155" t="s">
        <v>1</v>
      </c>
      <c r="F348" s="156" t="s">
        <v>2071</v>
      </c>
      <c r="H348" s="157">
        <v>6.4</v>
      </c>
      <c r="I348" s="158"/>
      <c r="L348" s="154"/>
      <c r="M348" s="159"/>
      <c r="T348" s="160"/>
      <c r="AT348" s="155" t="s">
        <v>152</v>
      </c>
      <c r="AU348" s="155" t="s">
        <v>87</v>
      </c>
      <c r="AV348" s="13" t="s">
        <v>87</v>
      </c>
      <c r="AW348" s="13" t="s">
        <v>32</v>
      </c>
      <c r="AX348" s="13" t="s">
        <v>85</v>
      </c>
      <c r="AY348" s="155" t="s">
        <v>144</v>
      </c>
    </row>
    <row r="349" spans="2:65" s="1" customFormat="1" ht="24.2" customHeight="1">
      <c r="B349" s="32"/>
      <c r="C349" s="133" t="s">
        <v>571</v>
      </c>
      <c r="D349" s="133" t="s">
        <v>146</v>
      </c>
      <c r="E349" s="134" t="s">
        <v>1736</v>
      </c>
      <c r="F349" s="135" t="s">
        <v>1737</v>
      </c>
      <c r="G349" s="136" t="s">
        <v>483</v>
      </c>
      <c r="H349" s="137">
        <v>6</v>
      </c>
      <c r="I349" s="138"/>
      <c r="J349" s="139">
        <f>ROUND(I349*H349,2)</f>
        <v>0</v>
      </c>
      <c r="K349" s="140"/>
      <c r="L349" s="32"/>
      <c r="M349" s="141" t="s">
        <v>1</v>
      </c>
      <c r="N349" s="142" t="s">
        <v>42</v>
      </c>
      <c r="P349" s="143">
        <f>O349*H349</f>
        <v>0</v>
      </c>
      <c r="Q349" s="143">
        <v>1.1820000000000001E-2</v>
      </c>
      <c r="R349" s="143">
        <f>Q349*H349</f>
        <v>7.0920000000000011E-2</v>
      </c>
      <c r="S349" s="143">
        <v>0</v>
      </c>
      <c r="T349" s="144">
        <f>S349*H349</f>
        <v>0</v>
      </c>
      <c r="AR349" s="145" t="s">
        <v>150</v>
      </c>
      <c r="AT349" s="145" t="s">
        <v>146</v>
      </c>
      <c r="AU349" s="145" t="s">
        <v>87</v>
      </c>
      <c r="AY349" s="17" t="s">
        <v>144</v>
      </c>
      <c r="BE349" s="146">
        <f>IF(N349="základní",J349,0)</f>
        <v>0</v>
      </c>
      <c r="BF349" s="146">
        <f>IF(N349="snížená",J349,0)</f>
        <v>0</v>
      </c>
      <c r="BG349" s="146">
        <f>IF(N349="zákl. přenesená",J349,0)</f>
        <v>0</v>
      </c>
      <c r="BH349" s="146">
        <f>IF(N349="sníž. přenesená",J349,0)</f>
        <v>0</v>
      </c>
      <c r="BI349" s="146">
        <f>IF(N349="nulová",J349,0)</f>
        <v>0</v>
      </c>
      <c r="BJ349" s="17" t="s">
        <v>85</v>
      </c>
      <c r="BK349" s="146">
        <f>ROUND(I349*H349,2)</f>
        <v>0</v>
      </c>
      <c r="BL349" s="17" t="s">
        <v>150</v>
      </c>
      <c r="BM349" s="145" t="s">
        <v>2072</v>
      </c>
    </row>
    <row r="350" spans="2:65" s="12" customFormat="1" ht="11.25">
      <c r="B350" s="147"/>
      <c r="D350" s="148" t="s">
        <v>152</v>
      </c>
      <c r="E350" s="149" t="s">
        <v>1</v>
      </c>
      <c r="F350" s="150" t="s">
        <v>737</v>
      </c>
      <c r="H350" s="149" t="s">
        <v>1</v>
      </c>
      <c r="I350" s="151"/>
      <c r="L350" s="147"/>
      <c r="M350" s="152"/>
      <c r="T350" s="153"/>
      <c r="AT350" s="149" t="s">
        <v>152</v>
      </c>
      <c r="AU350" s="149" t="s">
        <v>87</v>
      </c>
      <c r="AV350" s="12" t="s">
        <v>85</v>
      </c>
      <c r="AW350" s="12" t="s">
        <v>32</v>
      </c>
      <c r="AX350" s="12" t="s">
        <v>77</v>
      </c>
      <c r="AY350" s="149" t="s">
        <v>144</v>
      </c>
    </row>
    <row r="351" spans="2:65" s="12" customFormat="1" ht="11.25">
      <c r="B351" s="147"/>
      <c r="D351" s="148" t="s">
        <v>152</v>
      </c>
      <c r="E351" s="149" t="s">
        <v>1</v>
      </c>
      <c r="F351" s="150" t="s">
        <v>2070</v>
      </c>
      <c r="H351" s="149" t="s">
        <v>1</v>
      </c>
      <c r="I351" s="151"/>
      <c r="L351" s="147"/>
      <c r="M351" s="152"/>
      <c r="T351" s="153"/>
      <c r="AT351" s="149" t="s">
        <v>152</v>
      </c>
      <c r="AU351" s="149" t="s">
        <v>87</v>
      </c>
      <c r="AV351" s="12" t="s">
        <v>85</v>
      </c>
      <c r="AW351" s="12" t="s">
        <v>32</v>
      </c>
      <c r="AX351" s="12" t="s">
        <v>77</v>
      </c>
      <c r="AY351" s="149" t="s">
        <v>144</v>
      </c>
    </row>
    <row r="352" spans="2:65" s="12" customFormat="1" ht="11.25">
      <c r="B352" s="147"/>
      <c r="D352" s="148" t="s">
        <v>152</v>
      </c>
      <c r="E352" s="149" t="s">
        <v>1</v>
      </c>
      <c r="F352" s="150" t="s">
        <v>2019</v>
      </c>
      <c r="H352" s="149" t="s">
        <v>1</v>
      </c>
      <c r="I352" s="151"/>
      <c r="L352" s="147"/>
      <c r="M352" s="152"/>
      <c r="T352" s="153"/>
      <c r="AT352" s="149" t="s">
        <v>152</v>
      </c>
      <c r="AU352" s="149" t="s">
        <v>87</v>
      </c>
      <c r="AV352" s="12" t="s">
        <v>85</v>
      </c>
      <c r="AW352" s="12" t="s">
        <v>32</v>
      </c>
      <c r="AX352" s="12" t="s">
        <v>77</v>
      </c>
      <c r="AY352" s="149" t="s">
        <v>144</v>
      </c>
    </row>
    <row r="353" spans="2:65" s="13" customFormat="1" ht="11.25">
      <c r="B353" s="154"/>
      <c r="D353" s="148" t="s">
        <v>152</v>
      </c>
      <c r="E353" s="155" t="s">
        <v>1</v>
      </c>
      <c r="F353" s="156" t="s">
        <v>2073</v>
      </c>
      <c r="H353" s="157">
        <v>6</v>
      </c>
      <c r="I353" s="158"/>
      <c r="L353" s="154"/>
      <c r="M353" s="159"/>
      <c r="T353" s="160"/>
      <c r="AT353" s="155" t="s">
        <v>152</v>
      </c>
      <c r="AU353" s="155" t="s">
        <v>87</v>
      </c>
      <c r="AV353" s="13" t="s">
        <v>87</v>
      </c>
      <c r="AW353" s="13" t="s">
        <v>32</v>
      </c>
      <c r="AX353" s="13" t="s">
        <v>85</v>
      </c>
      <c r="AY353" s="155" t="s">
        <v>144</v>
      </c>
    </row>
    <row r="354" spans="2:65" s="1" customFormat="1" ht="33" customHeight="1">
      <c r="B354" s="32"/>
      <c r="C354" s="133" t="s">
        <v>575</v>
      </c>
      <c r="D354" s="133" t="s">
        <v>146</v>
      </c>
      <c r="E354" s="134" t="s">
        <v>2074</v>
      </c>
      <c r="F354" s="135" t="s">
        <v>2075</v>
      </c>
      <c r="G354" s="136" t="s">
        <v>160</v>
      </c>
      <c r="H354" s="137">
        <v>1</v>
      </c>
      <c r="I354" s="138"/>
      <c r="J354" s="139">
        <f>ROUND(I354*H354,2)</f>
        <v>0</v>
      </c>
      <c r="K354" s="140"/>
      <c r="L354" s="32"/>
      <c r="M354" s="141" t="s">
        <v>1</v>
      </c>
      <c r="N354" s="142" t="s">
        <v>42</v>
      </c>
      <c r="P354" s="143">
        <f>O354*H354</f>
        <v>0</v>
      </c>
      <c r="Q354" s="143">
        <v>0</v>
      </c>
      <c r="R354" s="143">
        <f>Q354*H354</f>
        <v>0</v>
      </c>
      <c r="S354" s="143">
        <v>0</v>
      </c>
      <c r="T354" s="144">
        <f>S354*H354</f>
        <v>0</v>
      </c>
      <c r="AR354" s="145" t="s">
        <v>150</v>
      </c>
      <c r="AT354" s="145" t="s">
        <v>146</v>
      </c>
      <c r="AU354" s="145" t="s">
        <v>87</v>
      </c>
      <c r="AY354" s="17" t="s">
        <v>144</v>
      </c>
      <c r="BE354" s="146">
        <f>IF(N354="základní",J354,0)</f>
        <v>0</v>
      </c>
      <c r="BF354" s="146">
        <f>IF(N354="snížená",J354,0)</f>
        <v>0</v>
      </c>
      <c r="BG354" s="146">
        <f>IF(N354="zákl. přenesená",J354,0)</f>
        <v>0</v>
      </c>
      <c r="BH354" s="146">
        <f>IF(N354="sníž. přenesená",J354,0)</f>
        <v>0</v>
      </c>
      <c r="BI354" s="146">
        <f>IF(N354="nulová",J354,0)</f>
        <v>0</v>
      </c>
      <c r="BJ354" s="17" t="s">
        <v>85</v>
      </c>
      <c r="BK354" s="146">
        <f>ROUND(I354*H354,2)</f>
        <v>0</v>
      </c>
      <c r="BL354" s="17" t="s">
        <v>150</v>
      </c>
      <c r="BM354" s="145" t="s">
        <v>2076</v>
      </c>
    </row>
    <row r="355" spans="2:65" s="12" customFormat="1" ht="11.25">
      <c r="B355" s="147"/>
      <c r="D355" s="148" t="s">
        <v>152</v>
      </c>
      <c r="E355" s="149" t="s">
        <v>1</v>
      </c>
      <c r="F355" s="150" t="s">
        <v>737</v>
      </c>
      <c r="H355" s="149" t="s">
        <v>1</v>
      </c>
      <c r="I355" s="151"/>
      <c r="L355" s="147"/>
      <c r="M355" s="152"/>
      <c r="T355" s="153"/>
      <c r="AT355" s="149" t="s">
        <v>152</v>
      </c>
      <c r="AU355" s="149" t="s">
        <v>87</v>
      </c>
      <c r="AV355" s="12" t="s">
        <v>85</v>
      </c>
      <c r="AW355" s="12" t="s">
        <v>32</v>
      </c>
      <c r="AX355" s="12" t="s">
        <v>77</v>
      </c>
      <c r="AY355" s="149" t="s">
        <v>144</v>
      </c>
    </row>
    <row r="356" spans="2:65" s="12" customFormat="1" ht="11.25">
      <c r="B356" s="147"/>
      <c r="D356" s="148" t="s">
        <v>152</v>
      </c>
      <c r="E356" s="149" t="s">
        <v>1</v>
      </c>
      <c r="F356" s="150" t="s">
        <v>2077</v>
      </c>
      <c r="H356" s="149" t="s">
        <v>1</v>
      </c>
      <c r="I356" s="151"/>
      <c r="L356" s="147"/>
      <c r="M356" s="152"/>
      <c r="T356" s="153"/>
      <c r="AT356" s="149" t="s">
        <v>152</v>
      </c>
      <c r="AU356" s="149" t="s">
        <v>87</v>
      </c>
      <c r="AV356" s="12" t="s">
        <v>85</v>
      </c>
      <c r="AW356" s="12" t="s">
        <v>32</v>
      </c>
      <c r="AX356" s="12" t="s">
        <v>77</v>
      </c>
      <c r="AY356" s="149" t="s">
        <v>144</v>
      </c>
    </row>
    <row r="357" spans="2:65" s="13" customFormat="1" ht="11.25">
      <c r="B357" s="154"/>
      <c r="D357" s="148" t="s">
        <v>152</v>
      </c>
      <c r="E357" s="155" t="s">
        <v>1</v>
      </c>
      <c r="F357" s="156" t="s">
        <v>85</v>
      </c>
      <c r="H357" s="157">
        <v>1</v>
      </c>
      <c r="I357" s="158"/>
      <c r="L357" s="154"/>
      <c r="M357" s="159"/>
      <c r="T357" s="160"/>
      <c r="AT357" s="155" t="s">
        <v>152</v>
      </c>
      <c r="AU357" s="155" t="s">
        <v>87</v>
      </c>
      <c r="AV357" s="13" t="s">
        <v>87</v>
      </c>
      <c r="AW357" s="13" t="s">
        <v>32</v>
      </c>
      <c r="AX357" s="13" t="s">
        <v>85</v>
      </c>
      <c r="AY357" s="155" t="s">
        <v>144</v>
      </c>
    </row>
    <row r="358" spans="2:65" s="1" customFormat="1" ht="16.5" customHeight="1">
      <c r="B358" s="32"/>
      <c r="C358" s="168" t="s">
        <v>579</v>
      </c>
      <c r="D358" s="168" t="s">
        <v>340</v>
      </c>
      <c r="E358" s="169" t="s">
        <v>2078</v>
      </c>
      <c r="F358" s="170" t="s">
        <v>2079</v>
      </c>
      <c r="G358" s="171" t="s">
        <v>160</v>
      </c>
      <c r="H358" s="172">
        <v>1</v>
      </c>
      <c r="I358" s="173"/>
      <c r="J358" s="174">
        <f>ROUND(I358*H358,2)</f>
        <v>0</v>
      </c>
      <c r="K358" s="175"/>
      <c r="L358" s="176"/>
      <c r="M358" s="177" t="s">
        <v>1</v>
      </c>
      <c r="N358" s="178" t="s">
        <v>42</v>
      </c>
      <c r="P358" s="143">
        <f>O358*H358</f>
        <v>0</v>
      </c>
      <c r="Q358" s="143">
        <v>6.1000000000000004E-3</v>
      </c>
      <c r="R358" s="143">
        <f>Q358*H358</f>
        <v>6.1000000000000004E-3</v>
      </c>
      <c r="S358" s="143">
        <v>0</v>
      </c>
      <c r="T358" s="144">
        <f>S358*H358</f>
        <v>0</v>
      </c>
      <c r="AR358" s="145" t="s">
        <v>186</v>
      </c>
      <c r="AT358" s="145" t="s">
        <v>340</v>
      </c>
      <c r="AU358" s="145" t="s">
        <v>87</v>
      </c>
      <c r="AY358" s="17" t="s">
        <v>144</v>
      </c>
      <c r="BE358" s="146">
        <f>IF(N358="základní",J358,0)</f>
        <v>0</v>
      </c>
      <c r="BF358" s="146">
        <f>IF(N358="snížená",J358,0)</f>
        <v>0</v>
      </c>
      <c r="BG358" s="146">
        <f>IF(N358="zákl. přenesená",J358,0)</f>
        <v>0</v>
      </c>
      <c r="BH358" s="146">
        <f>IF(N358="sníž. přenesená",J358,0)</f>
        <v>0</v>
      </c>
      <c r="BI358" s="146">
        <f>IF(N358="nulová",J358,0)</f>
        <v>0</v>
      </c>
      <c r="BJ358" s="17" t="s">
        <v>85</v>
      </c>
      <c r="BK358" s="146">
        <f>ROUND(I358*H358,2)</f>
        <v>0</v>
      </c>
      <c r="BL358" s="17" t="s">
        <v>150</v>
      </c>
      <c r="BM358" s="145" t="s">
        <v>2080</v>
      </c>
    </row>
    <row r="359" spans="2:65" s="1" customFormat="1" ht="24.2" customHeight="1">
      <c r="B359" s="32"/>
      <c r="C359" s="133" t="s">
        <v>583</v>
      </c>
      <c r="D359" s="133" t="s">
        <v>146</v>
      </c>
      <c r="E359" s="134" t="s">
        <v>1776</v>
      </c>
      <c r="F359" s="135" t="s">
        <v>1777</v>
      </c>
      <c r="G359" s="136" t="s">
        <v>160</v>
      </c>
      <c r="H359" s="137">
        <v>1</v>
      </c>
      <c r="I359" s="138"/>
      <c r="J359" s="139">
        <f>ROUND(I359*H359,2)</f>
        <v>0</v>
      </c>
      <c r="K359" s="140"/>
      <c r="L359" s="32"/>
      <c r="M359" s="141" t="s">
        <v>1</v>
      </c>
      <c r="N359" s="142" t="s">
        <v>42</v>
      </c>
      <c r="P359" s="143">
        <f>O359*H359</f>
        <v>0</v>
      </c>
      <c r="Q359" s="143">
        <v>0.41488999999999998</v>
      </c>
      <c r="R359" s="143">
        <f>Q359*H359</f>
        <v>0.41488999999999998</v>
      </c>
      <c r="S359" s="143">
        <v>0</v>
      </c>
      <c r="T359" s="144">
        <f>S359*H359</f>
        <v>0</v>
      </c>
      <c r="AR359" s="145" t="s">
        <v>150</v>
      </c>
      <c r="AT359" s="145" t="s">
        <v>146</v>
      </c>
      <c r="AU359" s="145" t="s">
        <v>87</v>
      </c>
      <c r="AY359" s="17" t="s">
        <v>144</v>
      </c>
      <c r="BE359" s="146">
        <f>IF(N359="základní",J359,0)</f>
        <v>0</v>
      </c>
      <c r="BF359" s="146">
        <f>IF(N359="snížená",J359,0)</f>
        <v>0</v>
      </c>
      <c r="BG359" s="146">
        <f>IF(N359="zákl. přenesená",J359,0)</f>
        <v>0</v>
      </c>
      <c r="BH359" s="146">
        <f>IF(N359="sníž. přenesená",J359,0)</f>
        <v>0</v>
      </c>
      <c r="BI359" s="146">
        <f>IF(N359="nulová",J359,0)</f>
        <v>0</v>
      </c>
      <c r="BJ359" s="17" t="s">
        <v>85</v>
      </c>
      <c r="BK359" s="146">
        <f>ROUND(I359*H359,2)</f>
        <v>0</v>
      </c>
      <c r="BL359" s="17" t="s">
        <v>150</v>
      </c>
      <c r="BM359" s="145" t="s">
        <v>2081</v>
      </c>
    </row>
    <row r="360" spans="2:65" s="12" customFormat="1" ht="11.25">
      <c r="B360" s="147"/>
      <c r="D360" s="148" t="s">
        <v>152</v>
      </c>
      <c r="E360" s="149" t="s">
        <v>1</v>
      </c>
      <c r="F360" s="150" t="s">
        <v>1356</v>
      </c>
      <c r="H360" s="149" t="s">
        <v>1</v>
      </c>
      <c r="I360" s="151"/>
      <c r="L360" s="147"/>
      <c r="M360" s="152"/>
      <c r="T360" s="153"/>
      <c r="AT360" s="149" t="s">
        <v>152</v>
      </c>
      <c r="AU360" s="149" t="s">
        <v>87</v>
      </c>
      <c r="AV360" s="12" t="s">
        <v>85</v>
      </c>
      <c r="AW360" s="12" t="s">
        <v>32</v>
      </c>
      <c r="AX360" s="12" t="s">
        <v>77</v>
      </c>
      <c r="AY360" s="149" t="s">
        <v>144</v>
      </c>
    </row>
    <row r="361" spans="2:65" s="13" customFormat="1" ht="11.25">
      <c r="B361" s="154"/>
      <c r="D361" s="148" t="s">
        <v>152</v>
      </c>
      <c r="E361" s="155" t="s">
        <v>1</v>
      </c>
      <c r="F361" s="156" t="s">
        <v>85</v>
      </c>
      <c r="H361" s="157">
        <v>1</v>
      </c>
      <c r="I361" s="158"/>
      <c r="L361" s="154"/>
      <c r="M361" s="159"/>
      <c r="T361" s="160"/>
      <c r="AT361" s="155" t="s">
        <v>152</v>
      </c>
      <c r="AU361" s="155" t="s">
        <v>87</v>
      </c>
      <c r="AV361" s="13" t="s">
        <v>87</v>
      </c>
      <c r="AW361" s="13" t="s">
        <v>32</v>
      </c>
      <c r="AX361" s="13" t="s">
        <v>85</v>
      </c>
      <c r="AY361" s="155" t="s">
        <v>144</v>
      </c>
    </row>
    <row r="362" spans="2:65" s="1" customFormat="1" ht="21.75" customHeight="1">
      <c r="B362" s="32"/>
      <c r="C362" s="168" t="s">
        <v>587</v>
      </c>
      <c r="D362" s="168" t="s">
        <v>340</v>
      </c>
      <c r="E362" s="169" t="s">
        <v>1779</v>
      </c>
      <c r="F362" s="170" t="s">
        <v>1780</v>
      </c>
      <c r="G362" s="171" t="s">
        <v>160</v>
      </c>
      <c r="H362" s="172">
        <v>1</v>
      </c>
      <c r="I362" s="173"/>
      <c r="J362" s="174">
        <f>ROUND(I362*H362,2)</f>
        <v>0</v>
      </c>
      <c r="K362" s="175"/>
      <c r="L362" s="176"/>
      <c r="M362" s="177" t="s">
        <v>1</v>
      </c>
      <c r="N362" s="178" t="s">
        <v>42</v>
      </c>
      <c r="P362" s="143">
        <f>O362*H362</f>
        <v>0</v>
      </c>
      <c r="Q362" s="143">
        <v>1.87</v>
      </c>
      <c r="R362" s="143">
        <f>Q362*H362</f>
        <v>1.87</v>
      </c>
      <c r="S362" s="143">
        <v>0</v>
      </c>
      <c r="T362" s="144">
        <f>S362*H362</f>
        <v>0</v>
      </c>
      <c r="AR362" s="145" t="s">
        <v>186</v>
      </c>
      <c r="AT362" s="145" t="s">
        <v>340</v>
      </c>
      <c r="AU362" s="145" t="s">
        <v>87</v>
      </c>
      <c r="AY362" s="17" t="s">
        <v>144</v>
      </c>
      <c r="BE362" s="146">
        <f>IF(N362="základní",J362,0)</f>
        <v>0</v>
      </c>
      <c r="BF362" s="146">
        <f>IF(N362="snížená",J362,0)</f>
        <v>0</v>
      </c>
      <c r="BG362" s="146">
        <f>IF(N362="zákl. přenesená",J362,0)</f>
        <v>0</v>
      </c>
      <c r="BH362" s="146">
        <f>IF(N362="sníž. přenesená",J362,0)</f>
        <v>0</v>
      </c>
      <c r="BI362" s="146">
        <f>IF(N362="nulová",J362,0)</f>
        <v>0</v>
      </c>
      <c r="BJ362" s="17" t="s">
        <v>85</v>
      </c>
      <c r="BK362" s="146">
        <f>ROUND(I362*H362,2)</f>
        <v>0</v>
      </c>
      <c r="BL362" s="17" t="s">
        <v>150</v>
      </c>
      <c r="BM362" s="145" t="s">
        <v>2082</v>
      </c>
    </row>
    <row r="363" spans="2:65" s="1" customFormat="1" ht="24.2" customHeight="1">
      <c r="B363" s="32"/>
      <c r="C363" s="133" t="s">
        <v>592</v>
      </c>
      <c r="D363" s="133" t="s">
        <v>146</v>
      </c>
      <c r="E363" s="134" t="s">
        <v>1390</v>
      </c>
      <c r="F363" s="135" t="s">
        <v>1391</v>
      </c>
      <c r="G363" s="136" t="s">
        <v>160</v>
      </c>
      <c r="H363" s="137">
        <v>1</v>
      </c>
      <c r="I363" s="138"/>
      <c r="J363" s="139">
        <f>ROUND(I363*H363,2)</f>
        <v>0</v>
      </c>
      <c r="K363" s="140"/>
      <c r="L363" s="32"/>
      <c r="M363" s="141" t="s">
        <v>1</v>
      </c>
      <c r="N363" s="142" t="s">
        <v>42</v>
      </c>
      <c r="P363" s="143">
        <f>O363*H363</f>
        <v>0</v>
      </c>
      <c r="Q363" s="143">
        <v>0.41488999999999998</v>
      </c>
      <c r="R363" s="143">
        <f>Q363*H363</f>
        <v>0.41488999999999998</v>
      </c>
      <c r="S363" s="143">
        <v>0</v>
      </c>
      <c r="T363" s="144">
        <f>S363*H363</f>
        <v>0</v>
      </c>
      <c r="AR363" s="145" t="s">
        <v>150</v>
      </c>
      <c r="AT363" s="145" t="s">
        <v>146</v>
      </c>
      <c r="AU363" s="145" t="s">
        <v>87</v>
      </c>
      <c r="AY363" s="17" t="s">
        <v>144</v>
      </c>
      <c r="BE363" s="146">
        <f>IF(N363="základní",J363,0)</f>
        <v>0</v>
      </c>
      <c r="BF363" s="146">
        <f>IF(N363="snížená",J363,0)</f>
        <v>0</v>
      </c>
      <c r="BG363" s="146">
        <f>IF(N363="zákl. přenesená",J363,0)</f>
        <v>0</v>
      </c>
      <c r="BH363" s="146">
        <f>IF(N363="sníž. přenesená",J363,0)</f>
        <v>0</v>
      </c>
      <c r="BI363" s="146">
        <f>IF(N363="nulová",J363,0)</f>
        <v>0</v>
      </c>
      <c r="BJ363" s="17" t="s">
        <v>85</v>
      </c>
      <c r="BK363" s="146">
        <f>ROUND(I363*H363,2)</f>
        <v>0</v>
      </c>
      <c r="BL363" s="17" t="s">
        <v>150</v>
      </c>
      <c r="BM363" s="145" t="s">
        <v>2083</v>
      </c>
    </row>
    <row r="364" spans="2:65" s="12" customFormat="1" ht="11.25">
      <c r="B364" s="147"/>
      <c r="D364" s="148" t="s">
        <v>152</v>
      </c>
      <c r="E364" s="149" t="s">
        <v>1</v>
      </c>
      <c r="F364" s="150" t="s">
        <v>1356</v>
      </c>
      <c r="H364" s="149" t="s">
        <v>1</v>
      </c>
      <c r="I364" s="151"/>
      <c r="L364" s="147"/>
      <c r="M364" s="152"/>
      <c r="T364" s="153"/>
      <c r="AT364" s="149" t="s">
        <v>152</v>
      </c>
      <c r="AU364" s="149" t="s">
        <v>87</v>
      </c>
      <c r="AV364" s="12" t="s">
        <v>85</v>
      </c>
      <c r="AW364" s="12" t="s">
        <v>32</v>
      </c>
      <c r="AX364" s="12" t="s">
        <v>77</v>
      </c>
      <c r="AY364" s="149" t="s">
        <v>144</v>
      </c>
    </row>
    <row r="365" spans="2:65" s="13" customFormat="1" ht="11.25">
      <c r="B365" s="154"/>
      <c r="D365" s="148" t="s">
        <v>152</v>
      </c>
      <c r="E365" s="155" t="s">
        <v>1</v>
      </c>
      <c r="F365" s="156" t="s">
        <v>85</v>
      </c>
      <c r="H365" s="157">
        <v>1</v>
      </c>
      <c r="I365" s="158"/>
      <c r="L365" s="154"/>
      <c r="M365" s="159"/>
      <c r="T365" s="160"/>
      <c r="AT365" s="155" t="s">
        <v>152</v>
      </c>
      <c r="AU365" s="155" t="s">
        <v>87</v>
      </c>
      <c r="AV365" s="13" t="s">
        <v>87</v>
      </c>
      <c r="AW365" s="13" t="s">
        <v>32</v>
      </c>
      <c r="AX365" s="13" t="s">
        <v>85</v>
      </c>
      <c r="AY365" s="155" t="s">
        <v>144</v>
      </c>
    </row>
    <row r="366" spans="2:65" s="1" customFormat="1" ht="21.75" customHeight="1">
      <c r="B366" s="32"/>
      <c r="C366" s="168" t="s">
        <v>602</v>
      </c>
      <c r="D366" s="168" t="s">
        <v>340</v>
      </c>
      <c r="E366" s="169" t="s">
        <v>1393</v>
      </c>
      <c r="F366" s="170" t="s">
        <v>1394</v>
      </c>
      <c r="G366" s="171" t="s">
        <v>160</v>
      </c>
      <c r="H366" s="172">
        <v>1</v>
      </c>
      <c r="I366" s="173"/>
      <c r="J366" s="174">
        <f>ROUND(I366*H366,2)</f>
        <v>0</v>
      </c>
      <c r="K366" s="175"/>
      <c r="L366" s="176"/>
      <c r="M366" s="177" t="s">
        <v>1</v>
      </c>
      <c r="N366" s="178" t="s">
        <v>42</v>
      </c>
      <c r="P366" s="143">
        <f>O366*H366</f>
        <v>0</v>
      </c>
      <c r="Q366" s="143">
        <v>2.1</v>
      </c>
      <c r="R366" s="143">
        <f>Q366*H366</f>
        <v>2.1</v>
      </c>
      <c r="S366" s="143">
        <v>0</v>
      </c>
      <c r="T366" s="144">
        <f>S366*H366</f>
        <v>0</v>
      </c>
      <c r="AR366" s="145" t="s">
        <v>186</v>
      </c>
      <c r="AT366" s="145" t="s">
        <v>340</v>
      </c>
      <c r="AU366" s="145" t="s">
        <v>87</v>
      </c>
      <c r="AY366" s="17" t="s">
        <v>144</v>
      </c>
      <c r="BE366" s="146">
        <f>IF(N366="základní",J366,0)</f>
        <v>0</v>
      </c>
      <c r="BF366" s="146">
        <f>IF(N366="snížená",J366,0)</f>
        <v>0</v>
      </c>
      <c r="BG366" s="146">
        <f>IF(N366="zákl. přenesená",J366,0)</f>
        <v>0</v>
      </c>
      <c r="BH366" s="146">
        <f>IF(N366="sníž. přenesená",J366,0)</f>
        <v>0</v>
      </c>
      <c r="BI366" s="146">
        <f>IF(N366="nulová",J366,0)</f>
        <v>0</v>
      </c>
      <c r="BJ366" s="17" t="s">
        <v>85</v>
      </c>
      <c r="BK366" s="146">
        <f>ROUND(I366*H366,2)</f>
        <v>0</v>
      </c>
      <c r="BL366" s="17" t="s">
        <v>150</v>
      </c>
      <c r="BM366" s="145" t="s">
        <v>2084</v>
      </c>
    </row>
    <row r="367" spans="2:65" s="1" customFormat="1" ht="24.2" customHeight="1">
      <c r="B367" s="32"/>
      <c r="C367" s="133" t="s">
        <v>607</v>
      </c>
      <c r="D367" s="133" t="s">
        <v>146</v>
      </c>
      <c r="E367" s="134" t="s">
        <v>1782</v>
      </c>
      <c r="F367" s="135" t="s">
        <v>1783</v>
      </c>
      <c r="G367" s="136" t="s">
        <v>160</v>
      </c>
      <c r="H367" s="137">
        <v>2</v>
      </c>
      <c r="I367" s="138"/>
      <c r="J367" s="139">
        <f>ROUND(I367*H367,2)</f>
        <v>0</v>
      </c>
      <c r="K367" s="140"/>
      <c r="L367" s="32"/>
      <c r="M367" s="141" t="s">
        <v>1</v>
      </c>
      <c r="N367" s="142" t="s">
        <v>42</v>
      </c>
      <c r="P367" s="143">
        <f>O367*H367</f>
        <v>0</v>
      </c>
      <c r="Q367" s="143">
        <v>9.8899999999999995E-3</v>
      </c>
      <c r="R367" s="143">
        <f>Q367*H367</f>
        <v>1.9779999999999999E-2</v>
      </c>
      <c r="S367" s="143">
        <v>0</v>
      </c>
      <c r="T367" s="144">
        <f>S367*H367</f>
        <v>0</v>
      </c>
      <c r="AR367" s="145" t="s">
        <v>150</v>
      </c>
      <c r="AT367" s="145" t="s">
        <v>146</v>
      </c>
      <c r="AU367" s="145" t="s">
        <v>87</v>
      </c>
      <c r="AY367" s="17" t="s">
        <v>144</v>
      </c>
      <c r="BE367" s="146">
        <f>IF(N367="základní",J367,0)</f>
        <v>0</v>
      </c>
      <c r="BF367" s="146">
        <f>IF(N367="snížená",J367,0)</f>
        <v>0</v>
      </c>
      <c r="BG367" s="146">
        <f>IF(N367="zákl. přenesená",J367,0)</f>
        <v>0</v>
      </c>
      <c r="BH367" s="146">
        <f>IF(N367="sníž. přenesená",J367,0)</f>
        <v>0</v>
      </c>
      <c r="BI367" s="146">
        <f>IF(N367="nulová",J367,0)</f>
        <v>0</v>
      </c>
      <c r="BJ367" s="17" t="s">
        <v>85</v>
      </c>
      <c r="BK367" s="146">
        <f>ROUND(I367*H367,2)</f>
        <v>0</v>
      </c>
      <c r="BL367" s="17" t="s">
        <v>150</v>
      </c>
      <c r="BM367" s="145" t="s">
        <v>2085</v>
      </c>
    </row>
    <row r="368" spans="2:65" s="12" customFormat="1" ht="11.25">
      <c r="B368" s="147"/>
      <c r="D368" s="148" t="s">
        <v>152</v>
      </c>
      <c r="E368" s="149" t="s">
        <v>1</v>
      </c>
      <c r="F368" s="150" t="s">
        <v>1356</v>
      </c>
      <c r="H368" s="149" t="s">
        <v>1</v>
      </c>
      <c r="I368" s="151"/>
      <c r="L368" s="147"/>
      <c r="M368" s="152"/>
      <c r="T368" s="153"/>
      <c r="AT368" s="149" t="s">
        <v>152</v>
      </c>
      <c r="AU368" s="149" t="s">
        <v>87</v>
      </c>
      <c r="AV368" s="12" t="s">
        <v>85</v>
      </c>
      <c r="AW368" s="12" t="s">
        <v>32</v>
      </c>
      <c r="AX368" s="12" t="s">
        <v>77</v>
      </c>
      <c r="AY368" s="149" t="s">
        <v>144</v>
      </c>
    </row>
    <row r="369" spans="2:65" s="13" customFormat="1" ht="11.25">
      <c r="B369" s="154"/>
      <c r="D369" s="148" t="s">
        <v>152</v>
      </c>
      <c r="E369" s="155" t="s">
        <v>1</v>
      </c>
      <c r="F369" s="156" t="s">
        <v>87</v>
      </c>
      <c r="H369" s="157">
        <v>2</v>
      </c>
      <c r="I369" s="158"/>
      <c r="L369" s="154"/>
      <c r="M369" s="159"/>
      <c r="T369" s="160"/>
      <c r="AT369" s="155" t="s">
        <v>152</v>
      </c>
      <c r="AU369" s="155" t="s">
        <v>87</v>
      </c>
      <c r="AV369" s="13" t="s">
        <v>87</v>
      </c>
      <c r="AW369" s="13" t="s">
        <v>32</v>
      </c>
      <c r="AX369" s="13" t="s">
        <v>85</v>
      </c>
      <c r="AY369" s="155" t="s">
        <v>144</v>
      </c>
    </row>
    <row r="370" spans="2:65" s="1" customFormat="1" ht="16.5" customHeight="1">
      <c r="B370" s="32"/>
      <c r="C370" s="168" t="s">
        <v>612</v>
      </c>
      <c r="D370" s="168" t="s">
        <v>340</v>
      </c>
      <c r="E370" s="169" t="s">
        <v>1785</v>
      </c>
      <c r="F370" s="170" t="s">
        <v>1786</v>
      </c>
      <c r="G370" s="171" t="s">
        <v>160</v>
      </c>
      <c r="H370" s="172">
        <v>3</v>
      </c>
      <c r="I370" s="173"/>
      <c r="J370" s="174">
        <f>ROUND(I370*H370,2)</f>
        <v>0</v>
      </c>
      <c r="K370" s="175"/>
      <c r="L370" s="176"/>
      <c r="M370" s="177" t="s">
        <v>1</v>
      </c>
      <c r="N370" s="178" t="s">
        <v>42</v>
      </c>
      <c r="P370" s="143">
        <f>O370*H370</f>
        <v>0</v>
      </c>
      <c r="Q370" s="143">
        <v>0.26200000000000001</v>
      </c>
      <c r="R370" s="143">
        <f>Q370*H370</f>
        <v>0.78600000000000003</v>
      </c>
      <c r="S370" s="143">
        <v>0</v>
      </c>
      <c r="T370" s="144">
        <f>S370*H370</f>
        <v>0</v>
      </c>
      <c r="AR370" s="145" t="s">
        <v>186</v>
      </c>
      <c r="AT370" s="145" t="s">
        <v>340</v>
      </c>
      <c r="AU370" s="145" t="s">
        <v>87</v>
      </c>
      <c r="AY370" s="17" t="s">
        <v>144</v>
      </c>
      <c r="BE370" s="146">
        <f>IF(N370="základní",J370,0)</f>
        <v>0</v>
      </c>
      <c r="BF370" s="146">
        <f>IF(N370="snížená",J370,0)</f>
        <v>0</v>
      </c>
      <c r="BG370" s="146">
        <f>IF(N370="zákl. přenesená",J370,0)</f>
        <v>0</v>
      </c>
      <c r="BH370" s="146">
        <f>IF(N370="sníž. přenesená",J370,0)</f>
        <v>0</v>
      </c>
      <c r="BI370" s="146">
        <f>IF(N370="nulová",J370,0)</f>
        <v>0</v>
      </c>
      <c r="BJ370" s="17" t="s">
        <v>85</v>
      </c>
      <c r="BK370" s="146">
        <f>ROUND(I370*H370,2)</f>
        <v>0</v>
      </c>
      <c r="BL370" s="17" t="s">
        <v>150</v>
      </c>
      <c r="BM370" s="145" t="s">
        <v>2086</v>
      </c>
    </row>
    <row r="371" spans="2:65" s="1" customFormat="1" ht="24.2" customHeight="1">
      <c r="B371" s="32"/>
      <c r="C371" s="168" t="s">
        <v>618</v>
      </c>
      <c r="D371" s="168" t="s">
        <v>340</v>
      </c>
      <c r="E371" s="169" t="s">
        <v>1414</v>
      </c>
      <c r="F371" s="170" t="s">
        <v>1415</v>
      </c>
      <c r="G371" s="171" t="s">
        <v>160</v>
      </c>
      <c r="H371" s="172">
        <v>4</v>
      </c>
      <c r="I371" s="173"/>
      <c r="J371" s="174">
        <f>ROUND(I371*H371,2)</f>
        <v>0</v>
      </c>
      <c r="K371" s="175"/>
      <c r="L371" s="176"/>
      <c r="M371" s="177" t="s">
        <v>1</v>
      </c>
      <c r="N371" s="178" t="s">
        <v>42</v>
      </c>
      <c r="P371" s="143">
        <f>O371*H371</f>
        <v>0</v>
      </c>
      <c r="Q371" s="143">
        <v>2E-3</v>
      </c>
      <c r="R371" s="143">
        <f>Q371*H371</f>
        <v>8.0000000000000002E-3</v>
      </c>
      <c r="S371" s="143">
        <v>0</v>
      </c>
      <c r="T371" s="144">
        <f>S371*H371</f>
        <v>0</v>
      </c>
      <c r="AR371" s="145" t="s">
        <v>186</v>
      </c>
      <c r="AT371" s="145" t="s">
        <v>340</v>
      </c>
      <c r="AU371" s="145" t="s">
        <v>87</v>
      </c>
      <c r="AY371" s="17" t="s">
        <v>144</v>
      </c>
      <c r="BE371" s="146">
        <f>IF(N371="základní",J371,0)</f>
        <v>0</v>
      </c>
      <c r="BF371" s="146">
        <f>IF(N371="snížená",J371,0)</f>
        <v>0</v>
      </c>
      <c r="BG371" s="146">
        <f>IF(N371="zákl. přenesená",J371,0)</f>
        <v>0</v>
      </c>
      <c r="BH371" s="146">
        <f>IF(N371="sníž. přenesená",J371,0)</f>
        <v>0</v>
      </c>
      <c r="BI371" s="146">
        <f>IF(N371="nulová",J371,0)</f>
        <v>0</v>
      </c>
      <c r="BJ371" s="17" t="s">
        <v>85</v>
      </c>
      <c r="BK371" s="146">
        <f>ROUND(I371*H371,2)</f>
        <v>0</v>
      </c>
      <c r="BL371" s="17" t="s">
        <v>150</v>
      </c>
      <c r="BM371" s="145" t="s">
        <v>2087</v>
      </c>
    </row>
    <row r="372" spans="2:65" s="12" customFormat="1" ht="11.25">
      <c r="B372" s="147"/>
      <c r="D372" s="148" t="s">
        <v>152</v>
      </c>
      <c r="E372" s="149" t="s">
        <v>1</v>
      </c>
      <c r="F372" s="150" t="s">
        <v>1356</v>
      </c>
      <c r="H372" s="149" t="s">
        <v>1</v>
      </c>
      <c r="I372" s="151"/>
      <c r="L372" s="147"/>
      <c r="M372" s="152"/>
      <c r="T372" s="153"/>
      <c r="AT372" s="149" t="s">
        <v>152</v>
      </c>
      <c r="AU372" s="149" t="s">
        <v>87</v>
      </c>
      <c r="AV372" s="12" t="s">
        <v>85</v>
      </c>
      <c r="AW372" s="12" t="s">
        <v>32</v>
      </c>
      <c r="AX372" s="12" t="s">
        <v>77</v>
      </c>
      <c r="AY372" s="149" t="s">
        <v>144</v>
      </c>
    </row>
    <row r="373" spans="2:65" s="13" customFormat="1" ht="11.25">
      <c r="B373" s="154"/>
      <c r="D373" s="148" t="s">
        <v>152</v>
      </c>
      <c r="E373" s="155" t="s">
        <v>1</v>
      </c>
      <c r="F373" s="156" t="s">
        <v>150</v>
      </c>
      <c r="H373" s="157">
        <v>4</v>
      </c>
      <c r="I373" s="158"/>
      <c r="L373" s="154"/>
      <c r="M373" s="159"/>
      <c r="T373" s="160"/>
      <c r="AT373" s="155" t="s">
        <v>152</v>
      </c>
      <c r="AU373" s="155" t="s">
        <v>87</v>
      </c>
      <c r="AV373" s="13" t="s">
        <v>87</v>
      </c>
      <c r="AW373" s="13" t="s">
        <v>32</v>
      </c>
      <c r="AX373" s="13" t="s">
        <v>85</v>
      </c>
      <c r="AY373" s="155" t="s">
        <v>144</v>
      </c>
    </row>
    <row r="374" spans="2:65" s="1" customFormat="1" ht="24.2" customHeight="1">
      <c r="B374" s="32"/>
      <c r="C374" s="133" t="s">
        <v>623</v>
      </c>
      <c r="D374" s="133" t="s">
        <v>146</v>
      </c>
      <c r="E374" s="134" t="s">
        <v>1795</v>
      </c>
      <c r="F374" s="135" t="s">
        <v>1796</v>
      </c>
      <c r="G374" s="136" t="s">
        <v>160</v>
      </c>
      <c r="H374" s="137">
        <v>2</v>
      </c>
      <c r="I374" s="138"/>
      <c r="J374" s="139">
        <f>ROUND(I374*H374,2)</f>
        <v>0</v>
      </c>
      <c r="K374" s="140"/>
      <c r="L374" s="32"/>
      <c r="M374" s="141" t="s">
        <v>1</v>
      </c>
      <c r="N374" s="142" t="s">
        <v>42</v>
      </c>
      <c r="P374" s="143">
        <f>O374*H374</f>
        <v>0</v>
      </c>
      <c r="Q374" s="143">
        <v>9.8899999999999995E-3</v>
      </c>
      <c r="R374" s="143">
        <f>Q374*H374</f>
        <v>1.9779999999999999E-2</v>
      </c>
      <c r="S374" s="143">
        <v>0</v>
      </c>
      <c r="T374" s="144">
        <f>S374*H374</f>
        <v>0</v>
      </c>
      <c r="AR374" s="145" t="s">
        <v>150</v>
      </c>
      <c r="AT374" s="145" t="s">
        <v>146</v>
      </c>
      <c r="AU374" s="145" t="s">
        <v>87</v>
      </c>
      <c r="AY374" s="17" t="s">
        <v>144</v>
      </c>
      <c r="BE374" s="146">
        <f>IF(N374="základní",J374,0)</f>
        <v>0</v>
      </c>
      <c r="BF374" s="146">
        <f>IF(N374="snížená",J374,0)</f>
        <v>0</v>
      </c>
      <c r="BG374" s="146">
        <f>IF(N374="zákl. přenesená",J374,0)</f>
        <v>0</v>
      </c>
      <c r="BH374" s="146">
        <f>IF(N374="sníž. přenesená",J374,0)</f>
        <v>0</v>
      </c>
      <c r="BI374" s="146">
        <f>IF(N374="nulová",J374,0)</f>
        <v>0</v>
      </c>
      <c r="BJ374" s="17" t="s">
        <v>85</v>
      </c>
      <c r="BK374" s="146">
        <f>ROUND(I374*H374,2)</f>
        <v>0</v>
      </c>
      <c r="BL374" s="17" t="s">
        <v>150</v>
      </c>
      <c r="BM374" s="145" t="s">
        <v>2088</v>
      </c>
    </row>
    <row r="375" spans="2:65" s="12" customFormat="1" ht="11.25">
      <c r="B375" s="147"/>
      <c r="D375" s="148" t="s">
        <v>152</v>
      </c>
      <c r="E375" s="149" t="s">
        <v>1</v>
      </c>
      <c r="F375" s="150" t="s">
        <v>1356</v>
      </c>
      <c r="H375" s="149" t="s">
        <v>1</v>
      </c>
      <c r="I375" s="151"/>
      <c r="L375" s="147"/>
      <c r="M375" s="152"/>
      <c r="T375" s="153"/>
      <c r="AT375" s="149" t="s">
        <v>152</v>
      </c>
      <c r="AU375" s="149" t="s">
        <v>87</v>
      </c>
      <c r="AV375" s="12" t="s">
        <v>85</v>
      </c>
      <c r="AW375" s="12" t="s">
        <v>32</v>
      </c>
      <c r="AX375" s="12" t="s">
        <v>77</v>
      </c>
      <c r="AY375" s="149" t="s">
        <v>144</v>
      </c>
    </row>
    <row r="376" spans="2:65" s="13" customFormat="1" ht="11.25">
      <c r="B376" s="154"/>
      <c r="D376" s="148" t="s">
        <v>152</v>
      </c>
      <c r="E376" s="155" t="s">
        <v>1</v>
      </c>
      <c r="F376" s="156" t="s">
        <v>87</v>
      </c>
      <c r="H376" s="157">
        <v>2</v>
      </c>
      <c r="I376" s="158"/>
      <c r="L376" s="154"/>
      <c r="M376" s="159"/>
      <c r="T376" s="160"/>
      <c r="AT376" s="155" t="s">
        <v>152</v>
      </c>
      <c r="AU376" s="155" t="s">
        <v>87</v>
      </c>
      <c r="AV376" s="13" t="s">
        <v>87</v>
      </c>
      <c r="AW376" s="13" t="s">
        <v>32</v>
      </c>
      <c r="AX376" s="13" t="s">
        <v>85</v>
      </c>
      <c r="AY376" s="155" t="s">
        <v>144</v>
      </c>
    </row>
    <row r="377" spans="2:65" s="1" customFormat="1" ht="24.2" customHeight="1">
      <c r="B377" s="32"/>
      <c r="C377" s="168" t="s">
        <v>629</v>
      </c>
      <c r="D377" s="168" t="s">
        <v>340</v>
      </c>
      <c r="E377" s="169" t="s">
        <v>1798</v>
      </c>
      <c r="F377" s="170" t="s">
        <v>1799</v>
      </c>
      <c r="G377" s="171" t="s">
        <v>160</v>
      </c>
      <c r="H377" s="172">
        <v>2</v>
      </c>
      <c r="I377" s="173"/>
      <c r="J377" s="174">
        <f>ROUND(I377*H377,2)</f>
        <v>0</v>
      </c>
      <c r="K377" s="175"/>
      <c r="L377" s="176"/>
      <c r="M377" s="177" t="s">
        <v>1</v>
      </c>
      <c r="N377" s="178" t="s">
        <v>42</v>
      </c>
      <c r="P377" s="143">
        <f>O377*H377</f>
        <v>0</v>
      </c>
      <c r="Q377" s="143">
        <v>0.44900000000000001</v>
      </c>
      <c r="R377" s="143">
        <f>Q377*H377</f>
        <v>0.89800000000000002</v>
      </c>
      <c r="S377" s="143">
        <v>0</v>
      </c>
      <c r="T377" s="144">
        <f>S377*H377</f>
        <v>0</v>
      </c>
      <c r="AR377" s="145" t="s">
        <v>186</v>
      </c>
      <c r="AT377" s="145" t="s">
        <v>340</v>
      </c>
      <c r="AU377" s="145" t="s">
        <v>87</v>
      </c>
      <c r="AY377" s="17" t="s">
        <v>144</v>
      </c>
      <c r="BE377" s="146">
        <f>IF(N377="základní",J377,0)</f>
        <v>0</v>
      </c>
      <c r="BF377" s="146">
        <f>IF(N377="snížená",J377,0)</f>
        <v>0</v>
      </c>
      <c r="BG377" s="146">
        <f>IF(N377="zákl. přenesená",J377,0)</f>
        <v>0</v>
      </c>
      <c r="BH377" s="146">
        <f>IF(N377="sníž. přenesená",J377,0)</f>
        <v>0</v>
      </c>
      <c r="BI377" s="146">
        <f>IF(N377="nulová",J377,0)</f>
        <v>0</v>
      </c>
      <c r="BJ377" s="17" t="s">
        <v>85</v>
      </c>
      <c r="BK377" s="146">
        <f>ROUND(I377*H377,2)</f>
        <v>0</v>
      </c>
      <c r="BL377" s="17" t="s">
        <v>150</v>
      </c>
      <c r="BM377" s="145" t="s">
        <v>2089</v>
      </c>
    </row>
    <row r="378" spans="2:65" s="1" customFormat="1" ht="37.9" customHeight="1">
      <c r="B378" s="32"/>
      <c r="C378" s="133" t="s">
        <v>634</v>
      </c>
      <c r="D378" s="133" t="s">
        <v>146</v>
      </c>
      <c r="E378" s="134" t="s">
        <v>1801</v>
      </c>
      <c r="F378" s="135" t="s">
        <v>1802</v>
      </c>
      <c r="G378" s="136" t="s">
        <v>160</v>
      </c>
      <c r="H378" s="137">
        <v>2</v>
      </c>
      <c r="I378" s="138"/>
      <c r="J378" s="139">
        <f>ROUND(I378*H378,2)</f>
        <v>0</v>
      </c>
      <c r="K378" s="140"/>
      <c r="L378" s="32"/>
      <c r="M378" s="141" t="s">
        <v>1</v>
      </c>
      <c r="N378" s="142" t="s">
        <v>42</v>
      </c>
      <c r="P378" s="143">
        <f>O378*H378</f>
        <v>0</v>
      </c>
      <c r="Q378" s="143">
        <v>0.09</v>
      </c>
      <c r="R378" s="143">
        <f>Q378*H378</f>
        <v>0.18</v>
      </c>
      <c r="S378" s="143">
        <v>0</v>
      </c>
      <c r="T378" s="144">
        <f>S378*H378</f>
        <v>0</v>
      </c>
      <c r="AR378" s="145" t="s">
        <v>150</v>
      </c>
      <c r="AT378" s="145" t="s">
        <v>146</v>
      </c>
      <c r="AU378" s="145" t="s">
        <v>87</v>
      </c>
      <c r="AY378" s="17" t="s">
        <v>144</v>
      </c>
      <c r="BE378" s="146">
        <f>IF(N378="základní",J378,0)</f>
        <v>0</v>
      </c>
      <c r="BF378" s="146">
        <f>IF(N378="snížená",J378,0)</f>
        <v>0</v>
      </c>
      <c r="BG378" s="146">
        <f>IF(N378="zákl. přenesená",J378,0)</f>
        <v>0</v>
      </c>
      <c r="BH378" s="146">
        <f>IF(N378="sníž. přenesená",J378,0)</f>
        <v>0</v>
      </c>
      <c r="BI378" s="146">
        <f>IF(N378="nulová",J378,0)</f>
        <v>0</v>
      </c>
      <c r="BJ378" s="17" t="s">
        <v>85</v>
      </c>
      <c r="BK378" s="146">
        <f>ROUND(I378*H378,2)</f>
        <v>0</v>
      </c>
      <c r="BL378" s="17" t="s">
        <v>150</v>
      </c>
      <c r="BM378" s="145" t="s">
        <v>2090</v>
      </c>
    </row>
    <row r="379" spans="2:65" s="1" customFormat="1" ht="24.2" customHeight="1">
      <c r="B379" s="32"/>
      <c r="C379" s="168" t="s">
        <v>639</v>
      </c>
      <c r="D379" s="168" t="s">
        <v>340</v>
      </c>
      <c r="E379" s="169" t="s">
        <v>1804</v>
      </c>
      <c r="F379" s="170" t="s">
        <v>1805</v>
      </c>
      <c r="G379" s="171" t="s">
        <v>160</v>
      </c>
      <c r="H379" s="172">
        <v>1</v>
      </c>
      <c r="I379" s="173"/>
      <c r="J379" s="174">
        <f>ROUND(I379*H379,2)</f>
        <v>0</v>
      </c>
      <c r="K379" s="175"/>
      <c r="L379" s="176"/>
      <c r="M379" s="177" t="s">
        <v>1</v>
      </c>
      <c r="N379" s="178" t="s">
        <v>42</v>
      </c>
      <c r="P379" s="143">
        <f>O379*H379</f>
        <v>0</v>
      </c>
      <c r="Q379" s="143">
        <v>4.5999999999999999E-2</v>
      </c>
      <c r="R379" s="143">
        <f>Q379*H379</f>
        <v>4.5999999999999999E-2</v>
      </c>
      <c r="S379" s="143">
        <v>0</v>
      </c>
      <c r="T379" s="144">
        <f>S379*H379</f>
        <v>0</v>
      </c>
      <c r="AR379" s="145" t="s">
        <v>186</v>
      </c>
      <c r="AT379" s="145" t="s">
        <v>340</v>
      </c>
      <c r="AU379" s="145" t="s">
        <v>87</v>
      </c>
      <c r="AY379" s="17" t="s">
        <v>144</v>
      </c>
      <c r="BE379" s="146">
        <f>IF(N379="základní",J379,0)</f>
        <v>0</v>
      </c>
      <c r="BF379" s="146">
        <f>IF(N379="snížená",J379,0)</f>
        <v>0</v>
      </c>
      <c r="BG379" s="146">
        <f>IF(N379="zákl. přenesená",J379,0)</f>
        <v>0</v>
      </c>
      <c r="BH379" s="146">
        <f>IF(N379="sníž. přenesená",J379,0)</f>
        <v>0</v>
      </c>
      <c r="BI379" s="146">
        <f>IF(N379="nulová",J379,0)</f>
        <v>0</v>
      </c>
      <c r="BJ379" s="17" t="s">
        <v>85</v>
      </c>
      <c r="BK379" s="146">
        <f>ROUND(I379*H379,2)</f>
        <v>0</v>
      </c>
      <c r="BL379" s="17" t="s">
        <v>150</v>
      </c>
      <c r="BM379" s="145" t="s">
        <v>2091</v>
      </c>
    </row>
    <row r="380" spans="2:65" s="12" customFormat="1" ht="11.25">
      <c r="B380" s="147"/>
      <c r="D380" s="148" t="s">
        <v>152</v>
      </c>
      <c r="E380" s="149" t="s">
        <v>1</v>
      </c>
      <c r="F380" s="150" t="s">
        <v>1356</v>
      </c>
      <c r="H380" s="149" t="s">
        <v>1</v>
      </c>
      <c r="I380" s="151"/>
      <c r="L380" s="147"/>
      <c r="M380" s="152"/>
      <c r="T380" s="153"/>
      <c r="AT380" s="149" t="s">
        <v>152</v>
      </c>
      <c r="AU380" s="149" t="s">
        <v>87</v>
      </c>
      <c r="AV380" s="12" t="s">
        <v>85</v>
      </c>
      <c r="AW380" s="12" t="s">
        <v>32</v>
      </c>
      <c r="AX380" s="12" t="s">
        <v>77</v>
      </c>
      <c r="AY380" s="149" t="s">
        <v>144</v>
      </c>
    </row>
    <row r="381" spans="2:65" s="13" customFormat="1" ht="11.25">
      <c r="B381" s="154"/>
      <c r="D381" s="148" t="s">
        <v>152</v>
      </c>
      <c r="E381" s="155" t="s">
        <v>1</v>
      </c>
      <c r="F381" s="156" t="s">
        <v>85</v>
      </c>
      <c r="H381" s="157">
        <v>1</v>
      </c>
      <c r="I381" s="158"/>
      <c r="L381" s="154"/>
      <c r="M381" s="159"/>
      <c r="T381" s="160"/>
      <c r="AT381" s="155" t="s">
        <v>152</v>
      </c>
      <c r="AU381" s="155" t="s">
        <v>87</v>
      </c>
      <c r="AV381" s="13" t="s">
        <v>87</v>
      </c>
      <c r="AW381" s="13" t="s">
        <v>32</v>
      </c>
      <c r="AX381" s="13" t="s">
        <v>85</v>
      </c>
      <c r="AY381" s="155" t="s">
        <v>144</v>
      </c>
    </row>
    <row r="382" spans="2:65" s="1" customFormat="1" ht="24.2" customHeight="1">
      <c r="B382" s="32"/>
      <c r="C382" s="168" t="s">
        <v>644</v>
      </c>
      <c r="D382" s="168" t="s">
        <v>340</v>
      </c>
      <c r="E382" s="169" t="s">
        <v>1807</v>
      </c>
      <c r="F382" s="170" t="s">
        <v>1808</v>
      </c>
      <c r="G382" s="171" t="s">
        <v>160</v>
      </c>
      <c r="H382" s="172">
        <v>1</v>
      </c>
      <c r="I382" s="173"/>
      <c r="J382" s="174">
        <f>ROUND(I382*H382,2)</f>
        <v>0</v>
      </c>
      <c r="K382" s="175"/>
      <c r="L382" s="176"/>
      <c r="M382" s="177" t="s">
        <v>1</v>
      </c>
      <c r="N382" s="178" t="s">
        <v>42</v>
      </c>
      <c r="P382" s="143">
        <f>O382*H382</f>
        <v>0</v>
      </c>
      <c r="Q382" s="143">
        <v>4.5999999999999999E-2</v>
      </c>
      <c r="R382" s="143">
        <f>Q382*H382</f>
        <v>4.5999999999999999E-2</v>
      </c>
      <c r="S382" s="143">
        <v>0</v>
      </c>
      <c r="T382" s="144">
        <f>S382*H382</f>
        <v>0</v>
      </c>
      <c r="AR382" s="145" t="s">
        <v>186</v>
      </c>
      <c r="AT382" s="145" t="s">
        <v>340</v>
      </c>
      <c r="AU382" s="145" t="s">
        <v>87</v>
      </c>
      <c r="AY382" s="17" t="s">
        <v>144</v>
      </c>
      <c r="BE382" s="146">
        <f>IF(N382="základní",J382,0)</f>
        <v>0</v>
      </c>
      <c r="BF382" s="146">
        <f>IF(N382="snížená",J382,0)</f>
        <v>0</v>
      </c>
      <c r="BG382" s="146">
        <f>IF(N382="zákl. přenesená",J382,0)</f>
        <v>0</v>
      </c>
      <c r="BH382" s="146">
        <f>IF(N382="sníž. přenesená",J382,0)</f>
        <v>0</v>
      </c>
      <c r="BI382" s="146">
        <f>IF(N382="nulová",J382,0)</f>
        <v>0</v>
      </c>
      <c r="BJ382" s="17" t="s">
        <v>85</v>
      </c>
      <c r="BK382" s="146">
        <f>ROUND(I382*H382,2)</f>
        <v>0</v>
      </c>
      <c r="BL382" s="17" t="s">
        <v>150</v>
      </c>
      <c r="BM382" s="145" t="s">
        <v>2092</v>
      </c>
    </row>
    <row r="383" spans="2:65" s="12" customFormat="1" ht="11.25">
      <c r="B383" s="147"/>
      <c r="D383" s="148" t="s">
        <v>152</v>
      </c>
      <c r="E383" s="149" t="s">
        <v>1</v>
      </c>
      <c r="F383" s="150" t="s">
        <v>1356</v>
      </c>
      <c r="H383" s="149" t="s">
        <v>1</v>
      </c>
      <c r="I383" s="151"/>
      <c r="L383" s="147"/>
      <c r="M383" s="152"/>
      <c r="T383" s="153"/>
      <c r="AT383" s="149" t="s">
        <v>152</v>
      </c>
      <c r="AU383" s="149" t="s">
        <v>87</v>
      </c>
      <c r="AV383" s="12" t="s">
        <v>85</v>
      </c>
      <c r="AW383" s="12" t="s">
        <v>32</v>
      </c>
      <c r="AX383" s="12" t="s">
        <v>77</v>
      </c>
      <c r="AY383" s="149" t="s">
        <v>144</v>
      </c>
    </row>
    <row r="384" spans="2:65" s="13" customFormat="1" ht="11.25">
      <c r="B384" s="154"/>
      <c r="D384" s="148" t="s">
        <v>152</v>
      </c>
      <c r="E384" s="155" t="s">
        <v>1</v>
      </c>
      <c r="F384" s="156" t="s">
        <v>85</v>
      </c>
      <c r="H384" s="157">
        <v>1</v>
      </c>
      <c r="I384" s="158"/>
      <c r="L384" s="154"/>
      <c r="M384" s="159"/>
      <c r="T384" s="160"/>
      <c r="AT384" s="155" t="s">
        <v>152</v>
      </c>
      <c r="AU384" s="155" t="s">
        <v>87</v>
      </c>
      <c r="AV384" s="13" t="s">
        <v>87</v>
      </c>
      <c r="AW384" s="13" t="s">
        <v>32</v>
      </c>
      <c r="AX384" s="13" t="s">
        <v>85</v>
      </c>
      <c r="AY384" s="155" t="s">
        <v>144</v>
      </c>
    </row>
    <row r="385" spans="2:65" s="1" customFormat="1" ht="16.5" customHeight="1">
      <c r="B385" s="32"/>
      <c r="C385" s="133" t="s">
        <v>651</v>
      </c>
      <c r="D385" s="133" t="s">
        <v>146</v>
      </c>
      <c r="E385" s="134" t="s">
        <v>2093</v>
      </c>
      <c r="F385" s="135" t="s">
        <v>2094</v>
      </c>
      <c r="G385" s="136" t="s">
        <v>160</v>
      </c>
      <c r="H385" s="137">
        <v>1</v>
      </c>
      <c r="I385" s="138"/>
      <c r="J385" s="139">
        <f>ROUND(I385*H385,2)</f>
        <v>0</v>
      </c>
      <c r="K385" s="140"/>
      <c r="L385" s="32"/>
      <c r="M385" s="141" t="s">
        <v>1</v>
      </c>
      <c r="N385" s="142" t="s">
        <v>42</v>
      </c>
      <c r="P385" s="143">
        <f>O385*H385</f>
        <v>0</v>
      </c>
      <c r="Q385" s="143">
        <v>0</v>
      </c>
      <c r="R385" s="143">
        <f>Q385*H385</f>
        <v>0</v>
      </c>
      <c r="S385" s="143">
        <v>0</v>
      </c>
      <c r="T385" s="144">
        <f>S385*H385</f>
        <v>0</v>
      </c>
      <c r="AR385" s="145" t="s">
        <v>150</v>
      </c>
      <c r="AT385" s="145" t="s">
        <v>146</v>
      </c>
      <c r="AU385" s="145" t="s">
        <v>87</v>
      </c>
      <c r="AY385" s="17" t="s">
        <v>144</v>
      </c>
      <c r="BE385" s="146">
        <f>IF(N385="základní",J385,0)</f>
        <v>0</v>
      </c>
      <c r="BF385" s="146">
        <f>IF(N385="snížená",J385,0)</f>
        <v>0</v>
      </c>
      <c r="BG385" s="146">
        <f>IF(N385="zákl. přenesená",J385,0)</f>
        <v>0</v>
      </c>
      <c r="BH385" s="146">
        <f>IF(N385="sníž. přenesená",J385,0)</f>
        <v>0</v>
      </c>
      <c r="BI385" s="146">
        <f>IF(N385="nulová",J385,0)</f>
        <v>0</v>
      </c>
      <c r="BJ385" s="17" t="s">
        <v>85</v>
      </c>
      <c r="BK385" s="146">
        <f>ROUND(I385*H385,2)</f>
        <v>0</v>
      </c>
      <c r="BL385" s="17" t="s">
        <v>150</v>
      </c>
      <c r="BM385" s="145" t="s">
        <v>2095</v>
      </c>
    </row>
    <row r="386" spans="2:65" s="12" customFormat="1" ht="11.25">
      <c r="B386" s="147"/>
      <c r="D386" s="148" t="s">
        <v>152</v>
      </c>
      <c r="E386" s="149" t="s">
        <v>1</v>
      </c>
      <c r="F386" s="150" t="s">
        <v>2019</v>
      </c>
      <c r="H386" s="149" t="s">
        <v>1</v>
      </c>
      <c r="I386" s="151"/>
      <c r="L386" s="147"/>
      <c r="M386" s="152"/>
      <c r="T386" s="153"/>
      <c r="AT386" s="149" t="s">
        <v>152</v>
      </c>
      <c r="AU386" s="149" t="s">
        <v>87</v>
      </c>
      <c r="AV386" s="12" t="s">
        <v>85</v>
      </c>
      <c r="AW386" s="12" t="s">
        <v>32</v>
      </c>
      <c r="AX386" s="12" t="s">
        <v>77</v>
      </c>
      <c r="AY386" s="149" t="s">
        <v>144</v>
      </c>
    </row>
    <row r="387" spans="2:65" s="13" customFormat="1" ht="11.25">
      <c r="B387" s="154"/>
      <c r="D387" s="148" t="s">
        <v>152</v>
      </c>
      <c r="E387" s="155" t="s">
        <v>1</v>
      </c>
      <c r="F387" s="156" t="s">
        <v>85</v>
      </c>
      <c r="H387" s="157">
        <v>1</v>
      </c>
      <c r="I387" s="158"/>
      <c r="L387" s="154"/>
      <c r="M387" s="159"/>
      <c r="T387" s="160"/>
      <c r="AT387" s="155" t="s">
        <v>152</v>
      </c>
      <c r="AU387" s="155" t="s">
        <v>87</v>
      </c>
      <c r="AV387" s="13" t="s">
        <v>87</v>
      </c>
      <c r="AW387" s="13" t="s">
        <v>32</v>
      </c>
      <c r="AX387" s="13" t="s">
        <v>85</v>
      </c>
      <c r="AY387" s="155" t="s">
        <v>144</v>
      </c>
    </row>
    <row r="388" spans="2:65" s="1" customFormat="1" ht="16.5" customHeight="1">
      <c r="B388" s="32"/>
      <c r="C388" s="133" t="s">
        <v>655</v>
      </c>
      <c r="D388" s="133" t="s">
        <v>146</v>
      </c>
      <c r="E388" s="134" t="s">
        <v>2096</v>
      </c>
      <c r="F388" s="135" t="s">
        <v>2097</v>
      </c>
      <c r="G388" s="136" t="s">
        <v>160</v>
      </c>
      <c r="H388" s="137">
        <v>1</v>
      </c>
      <c r="I388" s="138"/>
      <c r="J388" s="139">
        <f>ROUND(I388*H388,2)</f>
        <v>0</v>
      </c>
      <c r="K388" s="140"/>
      <c r="L388" s="32"/>
      <c r="M388" s="141" t="s">
        <v>1</v>
      </c>
      <c r="N388" s="142" t="s">
        <v>42</v>
      </c>
      <c r="P388" s="143">
        <f>O388*H388</f>
        <v>0</v>
      </c>
      <c r="Q388" s="143">
        <v>0</v>
      </c>
      <c r="R388" s="143">
        <f>Q388*H388</f>
        <v>0</v>
      </c>
      <c r="S388" s="143">
        <v>0</v>
      </c>
      <c r="T388" s="144">
        <f>S388*H388</f>
        <v>0</v>
      </c>
      <c r="AR388" s="145" t="s">
        <v>150</v>
      </c>
      <c r="AT388" s="145" t="s">
        <v>146</v>
      </c>
      <c r="AU388" s="145" t="s">
        <v>87</v>
      </c>
      <c r="AY388" s="17" t="s">
        <v>144</v>
      </c>
      <c r="BE388" s="146">
        <f>IF(N388="základní",J388,0)</f>
        <v>0</v>
      </c>
      <c r="BF388" s="146">
        <f>IF(N388="snížená",J388,0)</f>
        <v>0</v>
      </c>
      <c r="BG388" s="146">
        <f>IF(N388="zákl. přenesená",J388,0)</f>
        <v>0</v>
      </c>
      <c r="BH388" s="146">
        <f>IF(N388="sníž. přenesená",J388,0)</f>
        <v>0</v>
      </c>
      <c r="BI388" s="146">
        <f>IF(N388="nulová",J388,0)</f>
        <v>0</v>
      </c>
      <c r="BJ388" s="17" t="s">
        <v>85</v>
      </c>
      <c r="BK388" s="146">
        <f>ROUND(I388*H388,2)</f>
        <v>0</v>
      </c>
      <c r="BL388" s="17" t="s">
        <v>150</v>
      </c>
      <c r="BM388" s="145" t="s">
        <v>2098</v>
      </c>
    </row>
    <row r="389" spans="2:65" s="12" customFormat="1" ht="11.25">
      <c r="B389" s="147"/>
      <c r="D389" s="148" t="s">
        <v>152</v>
      </c>
      <c r="E389" s="149" t="s">
        <v>1</v>
      </c>
      <c r="F389" s="150" t="s">
        <v>2019</v>
      </c>
      <c r="H389" s="149" t="s">
        <v>1</v>
      </c>
      <c r="I389" s="151"/>
      <c r="L389" s="147"/>
      <c r="M389" s="152"/>
      <c r="T389" s="153"/>
      <c r="AT389" s="149" t="s">
        <v>152</v>
      </c>
      <c r="AU389" s="149" t="s">
        <v>87</v>
      </c>
      <c r="AV389" s="12" t="s">
        <v>85</v>
      </c>
      <c r="AW389" s="12" t="s">
        <v>32</v>
      </c>
      <c r="AX389" s="12" t="s">
        <v>77</v>
      </c>
      <c r="AY389" s="149" t="s">
        <v>144</v>
      </c>
    </row>
    <row r="390" spans="2:65" s="13" customFormat="1" ht="11.25">
      <c r="B390" s="154"/>
      <c r="D390" s="148" t="s">
        <v>152</v>
      </c>
      <c r="E390" s="155" t="s">
        <v>1</v>
      </c>
      <c r="F390" s="156" t="s">
        <v>85</v>
      </c>
      <c r="H390" s="157">
        <v>1</v>
      </c>
      <c r="I390" s="158"/>
      <c r="L390" s="154"/>
      <c r="M390" s="159"/>
      <c r="T390" s="160"/>
      <c r="AT390" s="155" t="s">
        <v>152</v>
      </c>
      <c r="AU390" s="155" t="s">
        <v>87</v>
      </c>
      <c r="AV390" s="13" t="s">
        <v>87</v>
      </c>
      <c r="AW390" s="13" t="s">
        <v>32</v>
      </c>
      <c r="AX390" s="13" t="s">
        <v>85</v>
      </c>
      <c r="AY390" s="155" t="s">
        <v>144</v>
      </c>
    </row>
    <row r="391" spans="2:65" s="12" customFormat="1" ht="22.5">
      <c r="B391" s="147"/>
      <c r="D391" s="148" t="s">
        <v>152</v>
      </c>
      <c r="E391" s="149" t="s">
        <v>1</v>
      </c>
      <c r="F391" s="150" t="s">
        <v>2099</v>
      </c>
      <c r="H391" s="149" t="s">
        <v>1</v>
      </c>
      <c r="I391" s="151"/>
      <c r="L391" s="147"/>
      <c r="M391" s="152"/>
      <c r="T391" s="153"/>
      <c r="AT391" s="149" t="s">
        <v>152</v>
      </c>
      <c r="AU391" s="149" t="s">
        <v>87</v>
      </c>
      <c r="AV391" s="12" t="s">
        <v>85</v>
      </c>
      <c r="AW391" s="12" t="s">
        <v>32</v>
      </c>
      <c r="AX391" s="12" t="s">
        <v>77</v>
      </c>
      <c r="AY391" s="149" t="s">
        <v>144</v>
      </c>
    </row>
    <row r="392" spans="2:65" s="1" customFormat="1" ht="16.5" customHeight="1">
      <c r="B392" s="32"/>
      <c r="C392" s="133" t="s">
        <v>660</v>
      </c>
      <c r="D392" s="133" t="s">
        <v>146</v>
      </c>
      <c r="E392" s="134" t="s">
        <v>1424</v>
      </c>
      <c r="F392" s="135" t="s">
        <v>1425</v>
      </c>
      <c r="G392" s="136" t="s">
        <v>160</v>
      </c>
      <c r="H392" s="137">
        <v>2</v>
      </c>
      <c r="I392" s="138"/>
      <c r="J392" s="139">
        <f>ROUND(I392*H392,2)</f>
        <v>0</v>
      </c>
      <c r="K392" s="140"/>
      <c r="L392" s="32"/>
      <c r="M392" s="141" t="s">
        <v>1</v>
      </c>
      <c r="N392" s="142" t="s">
        <v>42</v>
      </c>
      <c r="P392" s="143">
        <f>O392*H392</f>
        <v>0</v>
      </c>
      <c r="Q392" s="143">
        <v>0</v>
      </c>
      <c r="R392" s="143">
        <f>Q392*H392</f>
        <v>0</v>
      </c>
      <c r="S392" s="143">
        <v>0</v>
      </c>
      <c r="T392" s="144">
        <f>S392*H392</f>
        <v>0</v>
      </c>
      <c r="AR392" s="145" t="s">
        <v>150</v>
      </c>
      <c r="AT392" s="145" t="s">
        <v>146</v>
      </c>
      <c r="AU392" s="145" t="s">
        <v>87</v>
      </c>
      <c r="AY392" s="17" t="s">
        <v>144</v>
      </c>
      <c r="BE392" s="146">
        <f>IF(N392="základní",J392,0)</f>
        <v>0</v>
      </c>
      <c r="BF392" s="146">
        <f>IF(N392="snížená",J392,0)</f>
        <v>0</v>
      </c>
      <c r="BG392" s="146">
        <f>IF(N392="zákl. přenesená",J392,0)</f>
        <v>0</v>
      </c>
      <c r="BH392" s="146">
        <f>IF(N392="sníž. přenesená",J392,0)</f>
        <v>0</v>
      </c>
      <c r="BI392" s="146">
        <f>IF(N392="nulová",J392,0)</f>
        <v>0</v>
      </c>
      <c r="BJ392" s="17" t="s">
        <v>85</v>
      </c>
      <c r="BK392" s="146">
        <f>ROUND(I392*H392,2)</f>
        <v>0</v>
      </c>
      <c r="BL392" s="17" t="s">
        <v>150</v>
      </c>
      <c r="BM392" s="145" t="s">
        <v>2100</v>
      </c>
    </row>
    <row r="393" spans="2:65" s="12" customFormat="1" ht="11.25">
      <c r="B393" s="147"/>
      <c r="D393" s="148" t="s">
        <v>152</v>
      </c>
      <c r="E393" s="149" t="s">
        <v>1</v>
      </c>
      <c r="F393" s="150" t="s">
        <v>737</v>
      </c>
      <c r="H393" s="149" t="s">
        <v>1</v>
      </c>
      <c r="I393" s="151"/>
      <c r="L393" s="147"/>
      <c r="M393" s="152"/>
      <c r="T393" s="153"/>
      <c r="AT393" s="149" t="s">
        <v>152</v>
      </c>
      <c r="AU393" s="149" t="s">
        <v>87</v>
      </c>
      <c r="AV393" s="12" t="s">
        <v>85</v>
      </c>
      <c r="AW393" s="12" t="s">
        <v>32</v>
      </c>
      <c r="AX393" s="12" t="s">
        <v>77</v>
      </c>
      <c r="AY393" s="149" t="s">
        <v>144</v>
      </c>
    </row>
    <row r="394" spans="2:65" s="13" customFormat="1" ht="11.25">
      <c r="B394" s="154"/>
      <c r="D394" s="148" t="s">
        <v>152</v>
      </c>
      <c r="E394" s="155" t="s">
        <v>1</v>
      </c>
      <c r="F394" s="156" t="s">
        <v>2101</v>
      </c>
      <c r="H394" s="157">
        <v>2</v>
      </c>
      <c r="I394" s="158"/>
      <c r="L394" s="154"/>
      <c r="M394" s="159"/>
      <c r="T394" s="160"/>
      <c r="AT394" s="155" t="s">
        <v>152</v>
      </c>
      <c r="AU394" s="155" t="s">
        <v>87</v>
      </c>
      <c r="AV394" s="13" t="s">
        <v>87</v>
      </c>
      <c r="AW394" s="13" t="s">
        <v>32</v>
      </c>
      <c r="AX394" s="13" t="s">
        <v>85</v>
      </c>
      <c r="AY394" s="155" t="s">
        <v>144</v>
      </c>
    </row>
    <row r="395" spans="2:65" s="12" customFormat="1" ht="11.25">
      <c r="B395" s="147"/>
      <c r="D395" s="148" t="s">
        <v>152</v>
      </c>
      <c r="E395" s="149" t="s">
        <v>1</v>
      </c>
      <c r="F395" s="150" t="s">
        <v>1428</v>
      </c>
      <c r="H395" s="149" t="s">
        <v>1</v>
      </c>
      <c r="I395" s="151"/>
      <c r="L395" s="147"/>
      <c r="M395" s="152"/>
      <c r="T395" s="153"/>
      <c r="AT395" s="149" t="s">
        <v>152</v>
      </c>
      <c r="AU395" s="149" t="s">
        <v>87</v>
      </c>
      <c r="AV395" s="12" t="s">
        <v>85</v>
      </c>
      <c r="AW395" s="12" t="s">
        <v>32</v>
      </c>
      <c r="AX395" s="12" t="s">
        <v>77</v>
      </c>
      <c r="AY395" s="149" t="s">
        <v>144</v>
      </c>
    </row>
    <row r="396" spans="2:65" s="12" customFormat="1" ht="11.25">
      <c r="B396" s="147"/>
      <c r="D396" s="148" t="s">
        <v>152</v>
      </c>
      <c r="E396" s="149" t="s">
        <v>1</v>
      </c>
      <c r="F396" s="150" t="s">
        <v>1429</v>
      </c>
      <c r="H396" s="149" t="s">
        <v>1</v>
      </c>
      <c r="I396" s="151"/>
      <c r="L396" s="147"/>
      <c r="M396" s="152"/>
      <c r="T396" s="153"/>
      <c r="AT396" s="149" t="s">
        <v>152</v>
      </c>
      <c r="AU396" s="149" t="s">
        <v>87</v>
      </c>
      <c r="AV396" s="12" t="s">
        <v>85</v>
      </c>
      <c r="AW396" s="12" t="s">
        <v>32</v>
      </c>
      <c r="AX396" s="12" t="s">
        <v>77</v>
      </c>
      <c r="AY396" s="149" t="s">
        <v>144</v>
      </c>
    </row>
    <row r="397" spans="2:65" s="12" customFormat="1" ht="22.5">
      <c r="B397" s="147"/>
      <c r="D397" s="148" t="s">
        <v>152</v>
      </c>
      <c r="E397" s="149" t="s">
        <v>1</v>
      </c>
      <c r="F397" s="150" t="s">
        <v>1430</v>
      </c>
      <c r="H397" s="149" t="s">
        <v>1</v>
      </c>
      <c r="I397" s="151"/>
      <c r="L397" s="147"/>
      <c r="M397" s="152"/>
      <c r="T397" s="153"/>
      <c r="AT397" s="149" t="s">
        <v>152</v>
      </c>
      <c r="AU397" s="149" t="s">
        <v>87</v>
      </c>
      <c r="AV397" s="12" t="s">
        <v>85</v>
      </c>
      <c r="AW397" s="12" t="s">
        <v>32</v>
      </c>
      <c r="AX397" s="12" t="s">
        <v>77</v>
      </c>
      <c r="AY397" s="149" t="s">
        <v>144</v>
      </c>
    </row>
    <row r="398" spans="2:65" s="12" customFormat="1" ht="11.25">
      <c r="B398" s="147"/>
      <c r="D398" s="148" t="s">
        <v>152</v>
      </c>
      <c r="E398" s="149" t="s">
        <v>1</v>
      </c>
      <c r="F398" s="150" t="s">
        <v>1431</v>
      </c>
      <c r="H398" s="149" t="s">
        <v>1</v>
      </c>
      <c r="I398" s="151"/>
      <c r="L398" s="147"/>
      <c r="M398" s="152"/>
      <c r="T398" s="153"/>
      <c r="AT398" s="149" t="s">
        <v>152</v>
      </c>
      <c r="AU398" s="149" t="s">
        <v>87</v>
      </c>
      <c r="AV398" s="12" t="s">
        <v>85</v>
      </c>
      <c r="AW398" s="12" t="s">
        <v>32</v>
      </c>
      <c r="AX398" s="12" t="s">
        <v>77</v>
      </c>
      <c r="AY398" s="149" t="s">
        <v>144</v>
      </c>
    </row>
    <row r="399" spans="2:65" s="12" customFormat="1" ht="11.25">
      <c r="B399" s="147"/>
      <c r="D399" s="148" t="s">
        <v>152</v>
      </c>
      <c r="E399" s="149" t="s">
        <v>1</v>
      </c>
      <c r="F399" s="150" t="s">
        <v>1432</v>
      </c>
      <c r="H399" s="149" t="s">
        <v>1</v>
      </c>
      <c r="I399" s="151"/>
      <c r="L399" s="147"/>
      <c r="M399" s="152"/>
      <c r="T399" s="153"/>
      <c r="AT399" s="149" t="s">
        <v>152</v>
      </c>
      <c r="AU399" s="149" t="s">
        <v>87</v>
      </c>
      <c r="AV399" s="12" t="s">
        <v>85</v>
      </c>
      <c r="AW399" s="12" t="s">
        <v>32</v>
      </c>
      <c r="AX399" s="12" t="s">
        <v>77</v>
      </c>
      <c r="AY399" s="149" t="s">
        <v>144</v>
      </c>
    </row>
    <row r="400" spans="2:65" s="12" customFormat="1" ht="11.25">
      <c r="B400" s="147"/>
      <c r="D400" s="148" t="s">
        <v>152</v>
      </c>
      <c r="E400" s="149" t="s">
        <v>1</v>
      </c>
      <c r="F400" s="150" t="s">
        <v>1433</v>
      </c>
      <c r="H400" s="149" t="s">
        <v>1</v>
      </c>
      <c r="I400" s="151"/>
      <c r="L400" s="147"/>
      <c r="M400" s="152"/>
      <c r="T400" s="153"/>
      <c r="AT400" s="149" t="s">
        <v>152</v>
      </c>
      <c r="AU400" s="149" t="s">
        <v>87</v>
      </c>
      <c r="AV400" s="12" t="s">
        <v>85</v>
      </c>
      <c r="AW400" s="12" t="s">
        <v>32</v>
      </c>
      <c r="AX400" s="12" t="s">
        <v>77</v>
      </c>
      <c r="AY400" s="149" t="s">
        <v>144</v>
      </c>
    </row>
    <row r="401" spans="2:65" s="11" customFormat="1" ht="22.9" customHeight="1">
      <c r="B401" s="121"/>
      <c r="D401" s="122" t="s">
        <v>76</v>
      </c>
      <c r="E401" s="131" t="s">
        <v>191</v>
      </c>
      <c r="F401" s="131" t="s">
        <v>591</v>
      </c>
      <c r="I401" s="124"/>
      <c r="J401" s="132">
        <f>BK401</f>
        <v>0</v>
      </c>
      <c r="L401" s="121"/>
      <c r="M401" s="126"/>
      <c r="P401" s="127">
        <f>SUM(P402:P404)</f>
        <v>0</v>
      </c>
      <c r="R401" s="127">
        <f>SUM(R402:R404)</f>
        <v>4.1099999999999999E-3</v>
      </c>
      <c r="T401" s="128">
        <f>SUM(T402:T404)</f>
        <v>0</v>
      </c>
      <c r="AR401" s="122" t="s">
        <v>85</v>
      </c>
      <c r="AT401" s="129" t="s">
        <v>76</v>
      </c>
      <c r="AU401" s="129" t="s">
        <v>85</v>
      </c>
      <c r="AY401" s="122" t="s">
        <v>144</v>
      </c>
      <c r="BK401" s="130">
        <f>SUM(BK402:BK404)</f>
        <v>0</v>
      </c>
    </row>
    <row r="402" spans="2:65" s="1" customFormat="1" ht="33" customHeight="1">
      <c r="B402" s="32"/>
      <c r="C402" s="133" t="s">
        <v>666</v>
      </c>
      <c r="D402" s="133" t="s">
        <v>146</v>
      </c>
      <c r="E402" s="134" t="s">
        <v>2102</v>
      </c>
      <c r="F402" s="135" t="s">
        <v>2103</v>
      </c>
      <c r="G402" s="136" t="s">
        <v>483</v>
      </c>
      <c r="H402" s="137">
        <v>3</v>
      </c>
      <c r="I402" s="138"/>
      <c r="J402" s="139">
        <f>ROUND(I402*H402,2)</f>
        <v>0</v>
      </c>
      <c r="K402" s="140"/>
      <c r="L402" s="32"/>
      <c r="M402" s="141" t="s">
        <v>1</v>
      </c>
      <c r="N402" s="142" t="s">
        <v>42</v>
      </c>
      <c r="P402" s="143">
        <f>O402*H402</f>
        <v>0</v>
      </c>
      <c r="Q402" s="143">
        <v>1.3699999999999999E-3</v>
      </c>
      <c r="R402" s="143">
        <f>Q402*H402</f>
        <v>4.1099999999999999E-3</v>
      </c>
      <c r="S402" s="143">
        <v>0</v>
      </c>
      <c r="T402" s="144">
        <f>S402*H402</f>
        <v>0</v>
      </c>
      <c r="AR402" s="145" t="s">
        <v>150</v>
      </c>
      <c r="AT402" s="145" t="s">
        <v>146</v>
      </c>
      <c r="AU402" s="145" t="s">
        <v>87</v>
      </c>
      <c r="AY402" s="17" t="s">
        <v>144</v>
      </c>
      <c r="BE402" s="146">
        <f>IF(N402="základní",J402,0)</f>
        <v>0</v>
      </c>
      <c r="BF402" s="146">
        <f>IF(N402="snížená",J402,0)</f>
        <v>0</v>
      </c>
      <c r="BG402" s="146">
        <f>IF(N402="zákl. přenesená",J402,0)</f>
        <v>0</v>
      </c>
      <c r="BH402" s="146">
        <f>IF(N402="sníž. přenesená",J402,0)</f>
        <v>0</v>
      </c>
      <c r="BI402" s="146">
        <f>IF(N402="nulová",J402,0)</f>
        <v>0</v>
      </c>
      <c r="BJ402" s="17" t="s">
        <v>85</v>
      </c>
      <c r="BK402" s="146">
        <f>ROUND(I402*H402,2)</f>
        <v>0</v>
      </c>
      <c r="BL402" s="17" t="s">
        <v>150</v>
      </c>
      <c r="BM402" s="145" t="s">
        <v>2104</v>
      </c>
    </row>
    <row r="403" spans="2:65" s="12" customFormat="1" ht="11.25">
      <c r="B403" s="147"/>
      <c r="D403" s="148" t="s">
        <v>152</v>
      </c>
      <c r="E403" s="149" t="s">
        <v>1</v>
      </c>
      <c r="F403" s="150" t="s">
        <v>2019</v>
      </c>
      <c r="H403" s="149" t="s">
        <v>1</v>
      </c>
      <c r="I403" s="151"/>
      <c r="L403" s="147"/>
      <c r="M403" s="152"/>
      <c r="T403" s="153"/>
      <c r="AT403" s="149" t="s">
        <v>152</v>
      </c>
      <c r="AU403" s="149" t="s">
        <v>87</v>
      </c>
      <c r="AV403" s="12" t="s">
        <v>85</v>
      </c>
      <c r="AW403" s="12" t="s">
        <v>32</v>
      </c>
      <c r="AX403" s="12" t="s">
        <v>77</v>
      </c>
      <c r="AY403" s="149" t="s">
        <v>144</v>
      </c>
    </row>
    <row r="404" spans="2:65" s="13" customFormat="1" ht="11.25">
      <c r="B404" s="154"/>
      <c r="D404" s="148" t="s">
        <v>152</v>
      </c>
      <c r="E404" s="155" t="s">
        <v>1</v>
      </c>
      <c r="F404" s="156" t="s">
        <v>1296</v>
      </c>
      <c r="H404" s="157">
        <v>3</v>
      </c>
      <c r="I404" s="158"/>
      <c r="L404" s="154"/>
      <c r="M404" s="159"/>
      <c r="T404" s="160"/>
      <c r="AT404" s="155" t="s">
        <v>152</v>
      </c>
      <c r="AU404" s="155" t="s">
        <v>87</v>
      </c>
      <c r="AV404" s="13" t="s">
        <v>87</v>
      </c>
      <c r="AW404" s="13" t="s">
        <v>32</v>
      </c>
      <c r="AX404" s="13" t="s">
        <v>85</v>
      </c>
      <c r="AY404" s="155" t="s">
        <v>144</v>
      </c>
    </row>
    <row r="405" spans="2:65" s="11" customFormat="1" ht="22.9" customHeight="1">
      <c r="B405" s="121"/>
      <c r="D405" s="122" t="s">
        <v>76</v>
      </c>
      <c r="E405" s="131" t="s">
        <v>664</v>
      </c>
      <c r="F405" s="131" t="s">
        <v>665</v>
      </c>
      <c r="I405" s="124"/>
      <c r="J405" s="132">
        <f>BK405</f>
        <v>0</v>
      </c>
      <c r="L405" s="121"/>
      <c r="M405" s="126"/>
      <c r="P405" s="127">
        <f>P406</f>
        <v>0</v>
      </c>
      <c r="R405" s="127">
        <f>R406</f>
        <v>0</v>
      </c>
      <c r="T405" s="128">
        <f>T406</f>
        <v>0</v>
      </c>
      <c r="AR405" s="122" t="s">
        <v>85</v>
      </c>
      <c r="AT405" s="129" t="s">
        <v>76</v>
      </c>
      <c r="AU405" s="129" t="s">
        <v>85</v>
      </c>
      <c r="AY405" s="122" t="s">
        <v>144</v>
      </c>
      <c r="BK405" s="130">
        <f>BK406</f>
        <v>0</v>
      </c>
    </row>
    <row r="406" spans="2:65" s="1" customFormat="1" ht="16.5" customHeight="1">
      <c r="B406" s="32"/>
      <c r="C406" s="133" t="s">
        <v>1026</v>
      </c>
      <c r="D406" s="133" t="s">
        <v>146</v>
      </c>
      <c r="E406" s="134" t="s">
        <v>2105</v>
      </c>
      <c r="F406" s="135" t="s">
        <v>2106</v>
      </c>
      <c r="G406" s="136" t="s">
        <v>343</v>
      </c>
      <c r="H406" s="137">
        <v>429.36399999999998</v>
      </c>
      <c r="I406" s="138"/>
      <c r="J406" s="139">
        <f>ROUND(I406*H406,2)</f>
        <v>0</v>
      </c>
      <c r="K406" s="140"/>
      <c r="L406" s="32"/>
      <c r="M406" s="141" t="s">
        <v>1</v>
      </c>
      <c r="N406" s="142" t="s">
        <v>42</v>
      </c>
      <c r="P406" s="143">
        <f>O406*H406</f>
        <v>0</v>
      </c>
      <c r="Q406" s="143">
        <v>0</v>
      </c>
      <c r="R406" s="143">
        <f>Q406*H406</f>
        <v>0</v>
      </c>
      <c r="S406" s="143">
        <v>0</v>
      </c>
      <c r="T406" s="144">
        <f>S406*H406</f>
        <v>0</v>
      </c>
      <c r="AR406" s="145" t="s">
        <v>150</v>
      </c>
      <c r="AT406" s="145" t="s">
        <v>146</v>
      </c>
      <c r="AU406" s="145" t="s">
        <v>87</v>
      </c>
      <c r="AY406" s="17" t="s">
        <v>144</v>
      </c>
      <c r="BE406" s="146">
        <f>IF(N406="základní",J406,0)</f>
        <v>0</v>
      </c>
      <c r="BF406" s="146">
        <f>IF(N406="snížená",J406,0)</f>
        <v>0</v>
      </c>
      <c r="BG406" s="146">
        <f>IF(N406="zákl. přenesená",J406,0)</f>
        <v>0</v>
      </c>
      <c r="BH406" s="146">
        <f>IF(N406="sníž. přenesená",J406,0)</f>
        <v>0</v>
      </c>
      <c r="BI406" s="146">
        <f>IF(N406="nulová",J406,0)</f>
        <v>0</v>
      </c>
      <c r="BJ406" s="17" t="s">
        <v>85</v>
      </c>
      <c r="BK406" s="146">
        <f>ROUND(I406*H406,2)</f>
        <v>0</v>
      </c>
      <c r="BL406" s="17" t="s">
        <v>150</v>
      </c>
      <c r="BM406" s="145" t="s">
        <v>2107</v>
      </c>
    </row>
    <row r="407" spans="2:65" s="11" customFormat="1" ht="25.9" customHeight="1">
      <c r="B407" s="121"/>
      <c r="D407" s="122" t="s">
        <v>76</v>
      </c>
      <c r="E407" s="123" t="s">
        <v>1845</v>
      </c>
      <c r="F407" s="123" t="s">
        <v>1846</v>
      </c>
      <c r="I407" s="124"/>
      <c r="J407" s="125">
        <f>BK407</f>
        <v>0</v>
      </c>
      <c r="L407" s="121"/>
      <c r="M407" s="126"/>
      <c r="P407" s="127">
        <f>P408</f>
        <v>0</v>
      </c>
      <c r="R407" s="127">
        <f>R408</f>
        <v>0</v>
      </c>
      <c r="T407" s="128">
        <f>T408</f>
        <v>0</v>
      </c>
      <c r="AR407" s="122" t="s">
        <v>87</v>
      </c>
      <c r="AT407" s="129" t="s">
        <v>76</v>
      </c>
      <c r="AU407" s="129" t="s">
        <v>77</v>
      </c>
      <c r="AY407" s="122" t="s">
        <v>144</v>
      </c>
      <c r="BK407" s="130">
        <f>BK408</f>
        <v>0</v>
      </c>
    </row>
    <row r="408" spans="2:65" s="11" customFormat="1" ht="22.9" customHeight="1">
      <c r="B408" s="121"/>
      <c r="D408" s="122" t="s">
        <v>76</v>
      </c>
      <c r="E408" s="131" t="s">
        <v>2108</v>
      </c>
      <c r="F408" s="131" t="s">
        <v>2109</v>
      </c>
      <c r="I408" s="124"/>
      <c r="J408" s="132">
        <f>BK408</f>
        <v>0</v>
      </c>
      <c r="L408" s="121"/>
      <c r="M408" s="126"/>
      <c r="P408" s="127">
        <f>SUM(P409:P412)</f>
        <v>0</v>
      </c>
      <c r="R408" s="127">
        <f>SUM(R409:R412)</f>
        <v>0</v>
      </c>
      <c r="T408" s="128">
        <f>SUM(T409:T412)</f>
        <v>0</v>
      </c>
      <c r="AR408" s="122" t="s">
        <v>87</v>
      </c>
      <c r="AT408" s="129" t="s">
        <v>76</v>
      </c>
      <c r="AU408" s="129" t="s">
        <v>85</v>
      </c>
      <c r="AY408" s="122" t="s">
        <v>144</v>
      </c>
      <c r="BK408" s="130">
        <f>SUM(BK409:BK412)</f>
        <v>0</v>
      </c>
    </row>
    <row r="409" spans="2:65" s="1" customFormat="1" ht="24.2" customHeight="1">
      <c r="B409" s="32"/>
      <c r="C409" s="133" t="s">
        <v>1030</v>
      </c>
      <c r="D409" s="133" t="s">
        <v>146</v>
      </c>
      <c r="E409" s="134" t="s">
        <v>2110</v>
      </c>
      <c r="F409" s="135" t="s">
        <v>2111</v>
      </c>
      <c r="G409" s="136" t="s">
        <v>160</v>
      </c>
      <c r="H409" s="137">
        <v>1</v>
      </c>
      <c r="I409" s="138"/>
      <c r="J409" s="139">
        <f>ROUND(I409*H409,2)</f>
        <v>0</v>
      </c>
      <c r="K409" s="140"/>
      <c r="L409" s="32"/>
      <c r="M409" s="141" t="s">
        <v>1</v>
      </c>
      <c r="N409" s="142" t="s">
        <v>42</v>
      </c>
      <c r="P409" s="143">
        <f>O409*H409</f>
        <v>0</v>
      </c>
      <c r="Q409" s="143">
        <v>0</v>
      </c>
      <c r="R409" s="143">
        <f>Q409*H409</f>
        <v>0</v>
      </c>
      <c r="S409" s="143">
        <v>0</v>
      </c>
      <c r="T409" s="144">
        <f>S409*H409</f>
        <v>0</v>
      </c>
      <c r="AR409" s="145" t="s">
        <v>221</v>
      </c>
      <c r="AT409" s="145" t="s">
        <v>146</v>
      </c>
      <c r="AU409" s="145" t="s">
        <v>87</v>
      </c>
      <c r="AY409" s="17" t="s">
        <v>144</v>
      </c>
      <c r="BE409" s="146">
        <f>IF(N409="základní",J409,0)</f>
        <v>0</v>
      </c>
      <c r="BF409" s="146">
        <f>IF(N409="snížená",J409,0)</f>
        <v>0</v>
      </c>
      <c r="BG409" s="146">
        <f>IF(N409="zákl. přenesená",J409,0)</f>
        <v>0</v>
      </c>
      <c r="BH409" s="146">
        <f>IF(N409="sníž. přenesená",J409,0)</f>
        <v>0</v>
      </c>
      <c r="BI409" s="146">
        <f>IF(N409="nulová",J409,0)</f>
        <v>0</v>
      </c>
      <c r="BJ409" s="17" t="s">
        <v>85</v>
      </c>
      <c r="BK409" s="146">
        <f>ROUND(I409*H409,2)</f>
        <v>0</v>
      </c>
      <c r="BL409" s="17" t="s">
        <v>221</v>
      </c>
      <c r="BM409" s="145" t="s">
        <v>2112</v>
      </c>
    </row>
    <row r="410" spans="2:65" s="12" customFormat="1" ht="11.25">
      <c r="B410" s="147"/>
      <c r="D410" s="148" t="s">
        <v>152</v>
      </c>
      <c r="E410" s="149" t="s">
        <v>1</v>
      </c>
      <c r="F410" s="150" t="s">
        <v>737</v>
      </c>
      <c r="H410" s="149" t="s">
        <v>1</v>
      </c>
      <c r="I410" s="151"/>
      <c r="L410" s="147"/>
      <c r="M410" s="152"/>
      <c r="T410" s="153"/>
      <c r="AT410" s="149" t="s">
        <v>152</v>
      </c>
      <c r="AU410" s="149" t="s">
        <v>87</v>
      </c>
      <c r="AV410" s="12" t="s">
        <v>85</v>
      </c>
      <c r="AW410" s="12" t="s">
        <v>32</v>
      </c>
      <c r="AX410" s="12" t="s">
        <v>77</v>
      </c>
      <c r="AY410" s="149" t="s">
        <v>144</v>
      </c>
    </row>
    <row r="411" spans="2:65" s="12" customFormat="1" ht="11.25">
      <c r="B411" s="147"/>
      <c r="D411" s="148" t="s">
        <v>152</v>
      </c>
      <c r="E411" s="149" t="s">
        <v>1</v>
      </c>
      <c r="F411" s="150" t="s">
        <v>1965</v>
      </c>
      <c r="H411" s="149" t="s">
        <v>1</v>
      </c>
      <c r="I411" s="151"/>
      <c r="L411" s="147"/>
      <c r="M411" s="152"/>
      <c r="T411" s="153"/>
      <c r="AT411" s="149" t="s">
        <v>152</v>
      </c>
      <c r="AU411" s="149" t="s">
        <v>87</v>
      </c>
      <c r="AV411" s="12" t="s">
        <v>85</v>
      </c>
      <c r="AW411" s="12" t="s">
        <v>32</v>
      </c>
      <c r="AX411" s="12" t="s">
        <v>77</v>
      </c>
      <c r="AY411" s="149" t="s">
        <v>144</v>
      </c>
    </row>
    <row r="412" spans="2:65" s="13" customFormat="1" ht="11.25">
      <c r="B412" s="154"/>
      <c r="D412" s="148" t="s">
        <v>152</v>
      </c>
      <c r="E412" s="155" t="s">
        <v>1</v>
      </c>
      <c r="F412" s="156" t="s">
        <v>85</v>
      </c>
      <c r="H412" s="157">
        <v>1</v>
      </c>
      <c r="I412" s="158"/>
      <c r="L412" s="154"/>
      <c r="M412" s="179"/>
      <c r="N412" s="180"/>
      <c r="O412" s="180"/>
      <c r="P412" s="180"/>
      <c r="Q412" s="180"/>
      <c r="R412" s="180"/>
      <c r="S412" s="180"/>
      <c r="T412" s="181"/>
      <c r="AT412" s="155" t="s">
        <v>152</v>
      </c>
      <c r="AU412" s="155" t="s">
        <v>87</v>
      </c>
      <c r="AV412" s="13" t="s">
        <v>87</v>
      </c>
      <c r="AW412" s="13" t="s">
        <v>32</v>
      </c>
      <c r="AX412" s="13" t="s">
        <v>85</v>
      </c>
      <c r="AY412" s="155" t="s">
        <v>144</v>
      </c>
    </row>
    <row r="413" spans="2:65" s="1" customFormat="1" ht="6.95" customHeight="1">
      <c r="B413" s="44"/>
      <c r="C413" s="45"/>
      <c r="D413" s="45"/>
      <c r="E413" s="45"/>
      <c r="F413" s="45"/>
      <c r="G413" s="45"/>
      <c r="H413" s="45"/>
      <c r="I413" s="45"/>
      <c r="J413" s="45"/>
      <c r="K413" s="45"/>
      <c r="L413" s="32"/>
    </row>
  </sheetData>
  <sheetProtection algorithmName="SHA-512" hashValue="dj30S3SurE1lFYzyiUj3tqtTSVJX0HRvODg5zWwoxPKSY+l9Q/ya53Vrrs+9JCOUgFjOH+Zidvqrt7zr1/aRDQ==" saltValue="H/+p4/vZBOKbzrrOXCdnLZgDvcCdq42AF5BMnF9FkrGaZtzFrPOAthuJpC2YA3OGu6kiID50wM6Y/EHDaArhDA==" spinCount="100000" sheet="1" objects="1" scenarios="1" formatColumns="0" formatRows="0" autoFilter="0"/>
  <autoFilter ref="C124:K412" xr:uid="{00000000-0009-0000-0000-000008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43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111</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2113</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121</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ROUND(J126,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ROUND((SUM(BE126:BE430)),  2)</f>
        <v>0</v>
      </c>
      <c r="I33" s="92">
        <v>0.21</v>
      </c>
      <c r="J33" s="91">
        <f>ROUND(((SUM(BE126:BE430))*I33),  2)</f>
        <v>0</v>
      </c>
      <c r="L33" s="32"/>
    </row>
    <row r="34" spans="2:12" s="1" customFormat="1" ht="14.45" customHeight="1">
      <c r="B34" s="32"/>
      <c r="E34" s="27" t="s">
        <v>43</v>
      </c>
      <c r="F34" s="91">
        <f>ROUND((SUM(BF126:BF430)),  2)</f>
        <v>0</v>
      </c>
      <c r="I34" s="92">
        <v>0.12</v>
      </c>
      <c r="J34" s="91">
        <f>ROUND(((SUM(BF126:BF430))*I34),  2)</f>
        <v>0</v>
      </c>
      <c r="L34" s="32"/>
    </row>
    <row r="35" spans="2:12" s="1" customFormat="1" ht="14.45" hidden="1" customHeight="1">
      <c r="B35" s="32"/>
      <c r="E35" s="27" t="s">
        <v>44</v>
      </c>
      <c r="F35" s="91">
        <f>ROUND((SUM(BG126:BG430)),  2)</f>
        <v>0</v>
      </c>
      <c r="I35" s="92">
        <v>0.21</v>
      </c>
      <c r="J35" s="91">
        <f>0</f>
        <v>0</v>
      </c>
      <c r="L35" s="32"/>
    </row>
    <row r="36" spans="2:12" s="1" customFormat="1" ht="14.45" hidden="1" customHeight="1">
      <c r="B36" s="32"/>
      <c r="E36" s="27" t="s">
        <v>45</v>
      </c>
      <c r="F36" s="91">
        <f>ROUND((SUM(BH126:BH430)),  2)</f>
        <v>0</v>
      </c>
      <c r="I36" s="92">
        <v>0.12</v>
      </c>
      <c r="J36" s="91">
        <f>0</f>
        <v>0</v>
      </c>
      <c r="L36" s="32"/>
    </row>
    <row r="37" spans="2:12" s="1" customFormat="1" ht="14.45" hidden="1" customHeight="1">
      <c r="B37" s="32"/>
      <c r="E37" s="27" t="s">
        <v>46</v>
      </c>
      <c r="F37" s="91">
        <f>ROUND((SUM(BI126:BI430)),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501 - STL PLYNOVOD, PŘÍPOJKA PLYNU</v>
      </c>
      <c r="F87" s="237"/>
      <c r="G87" s="237"/>
      <c r="H87" s="237"/>
      <c r="L87" s="32"/>
    </row>
    <row r="88" spans="2:47" s="1" customFormat="1" ht="6.95" customHeight="1">
      <c r="B88" s="32"/>
      <c r="L88" s="32"/>
    </row>
    <row r="89" spans="2:47" s="1" customFormat="1" ht="12" customHeight="1">
      <c r="B89" s="32"/>
      <c r="C89" s="27" t="s">
        <v>20</v>
      </c>
      <c r="F89" s="25" t="str">
        <f>F12</f>
        <v>Bolatice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Jakub Nevyjel</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J126</f>
        <v>0</v>
      </c>
      <c r="L96" s="32"/>
      <c r="AU96" s="17" t="s">
        <v>126</v>
      </c>
    </row>
    <row r="97" spans="2:12" s="8" customFormat="1" ht="24.95" customHeight="1">
      <c r="B97" s="104"/>
      <c r="D97" s="105" t="s">
        <v>127</v>
      </c>
      <c r="E97" s="106"/>
      <c r="F97" s="106"/>
      <c r="G97" s="106"/>
      <c r="H97" s="106"/>
      <c r="I97" s="106"/>
      <c r="J97" s="107">
        <f>J127</f>
        <v>0</v>
      </c>
      <c r="L97" s="104"/>
    </row>
    <row r="98" spans="2:12" s="9" customFormat="1" ht="19.899999999999999" customHeight="1">
      <c r="B98" s="108"/>
      <c r="D98" s="109" t="s">
        <v>128</v>
      </c>
      <c r="E98" s="110"/>
      <c r="F98" s="110"/>
      <c r="G98" s="110"/>
      <c r="H98" s="110"/>
      <c r="I98" s="110"/>
      <c r="J98" s="111">
        <f>J128</f>
        <v>0</v>
      </c>
      <c r="L98" s="108"/>
    </row>
    <row r="99" spans="2:12" s="9" customFormat="1" ht="19.899999999999999" customHeight="1">
      <c r="B99" s="108"/>
      <c r="D99" s="109" t="s">
        <v>358</v>
      </c>
      <c r="E99" s="110"/>
      <c r="F99" s="110"/>
      <c r="G99" s="110"/>
      <c r="H99" s="110"/>
      <c r="I99" s="110"/>
      <c r="J99" s="111">
        <f>J236</f>
        <v>0</v>
      </c>
      <c r="L99" s="108"/>
    </row>
    <row r="100" spans="2:12" s="9" customFormat="1" ht="19.899999999999999" customHeight="1">
      <c r="B100" s="108"/>
      <c r="D100" s="109" t="s">
        <v>359</v>
      </c>
      <c r="E100" s="110"/>
      <c r="F100" s="110"/>
      <c r="G100" s="110"/>
      <c r="H100" s="110"/>
      <c r="I100" s="110"/>
      <c r="J100" s="111">
        <f>J260</f>
        <v>0</v>
      </c>
      <c r="L100" s="108"/>
    </row>
    <row r="101" spans="2:12" s="9" customFormat="1" ht="19.899999999999999" customHeight="1">
      <c r="B101" s="108"/>
      <c r="D101" s="109" t="s">
        <v>361</v>
      </c>
      <c r="E101" s="110"/>
      <c r="F101" s="110"/>
      <c r="G101" s="110"/>
      <c r="H101" s="110"/>
      <c r="I101" s="110"/>
      <c r="J101" s="111">
        <f>J308</f>
        <v>0</v>
      </c>
      <c r="L101" s="108"/>
    </row>
    <row r="102" spans="2:12" s="9" customFormat="1" ht="19.899999999999999" customHeight="1">
      <c r="B102" s="108"/>
      <c r="D102" s="109" t="s">
        <v>362</v>
      </c>
      <c r="E102" s="110"/>
      <c r="F102" s="110"/>
      <c r="G102" s="110"/>
      <c r="H102" s="110"/>
      <c r="I102" s="110"/>
      <c r="J102" s="111">
        <f>J319</f>
        <v>0</v>
      </c>
      <c r="L102" s="108"/>
    </row>
    <row r="103" spans="2:12" s="9" customFormat="1" ht="19.899999999999999" customHeight="1">
      <c r="B103" s="108"/>
      <c r="D103" s="109" t="s">
        <v>363</v>
      </c>
      <c r="E103" s="110"/>
      <c r="F103" s="110"/>
      <c r="G103" s="110"/>
      <c r="H103" s="110"/>
      <c r="I103" s="110"/>
      <c r="J103" s="111">
        <f>J325</f>
        <v>0</v>
      </c>
      <c r="L103" s="108"/>
    </row>
    <row r="104" spans="2:12" s="8" customFormat="1" ht="24.95" customHeight="1">
      <c r="B104" s="104"/>
      <c r="D104" s="105" t="s">
        <v>732</v>
      </c>
      <c r="E104" s="106"/>
      <c r="F104" s="106"/>
      <c r="G104" s="106"/>
      <c r="H104" s="106"/>
      <c r="I104" s="106"/>
      <c r="J104" s="107">
        <f>J327</f>
        <v>0</v>
      </c>
      <c r="L104" s="104"/>
    </row>
    <row r="105" spans="2:12" s="9" customFormat="1" ht="19.899999999999999" customHeight="1">
      <c r="B105" s="108"/>
      <c r="D105" s="109" t="s">
        <v>733</v>
      </c>
      <c r="E105" s="110"/>
      <c r="F105" s="110"/>
      <c r="G105" s="110"/>
      <c r="H105" s="110"/>
      <c r="I105" s="110"/>
      <c r="J105" s="111">
        <f>J328</f>
        <v>0</v>
      </c>
      <c r="L105" s="108"/>
    </row>
    <row r="106" spans="2:12" s="9" customFormat="1" ht="19.899999999999999" customHeight="1">
      <c r="B106" s="108"/>
      <c r="D106" s="109" t="s">
        <v>2114</v>
      </c>
      <c r="E106" s="110"/>
      <c r="F106" s="110"/>
      <c r="G106" s="110"/>
      <c r="H106" s="110"/>
      <c r="I106" s="110"/>
      <c r="J106" s="111">
        <f>J424</f>
        <v>0</v>
      </c>
      <c r="L106" s="108"/>
    </row>
    <row r="107" spans="2:12" s="1" customFormat="1" ht="21.75" customHeight="1">
      <c r="B107" s="32"/>
      <c r="L107" s="32"/>
    </row>
    <row r="108" spans="2:12" s="1" customFormat="1" ht="6.95" customHeight="1">
      <c r="B108" s="44"/>
      <c r="C108" s="45"/>
      <c r="D108" s="45"/>
      <c r="E108" s="45"/>
      <c r="F108" s="45"/>
      <c r="G108" s="45"/>
      <c r="H108" s="45"/>
      <c r="I108" s="45"/>
      <c r="J108" s="45"/>
      <c r="K108" s="45"/>
      <c r="L108" s="32"/>
    </row>
    <row r="112" spans="2:12" s="1" customFormat="1" ht="6.95" customHeight="1">
      <c r="B112" s="46"/>
      <c r="C112" s="47"/>
      <c r="D112" s="47"/>
      <c r="E112" s="47"/>
      <c r="F112" s="47"/>
      <c r="G112" s="47"/>
      <c r="H112" s="47"/>
      <c r="I112" s="47"/>
      <c r="J112" s="47"/>
      <c r="K112" s="47"/>
      <c r="L112" s="32"/>
    </row>
    <row r="113" spans="2:63" s="1" customFormat="1" ht="24.95" customHeight="1">
      <c r="B113" s="32"/>
      <c r="C113" s="21" t="s">
        <v>129</v>
      </c>
      <c r="L113" s="32"/>
    </row>
    <row r="114" spans="2:63" s="1" customFormat="1" ht="6.95" customHeight="1">
      <c r="B114" s="32"/>
      <c r="L114" s="32"/>
    </row>
    <row r="115" spans="2:63" s="1" customFormat="1" ht="12" customHeight="1">
      <c r="B115" s="32"/>
      <c r="C115" s="27" t="s">
        <v>16</v>
      </c>
      <c r="L115" s="32"/>
    </row>
    <row r="116" spans="2:63" s="1" customFormat="1" ht="26.25" customHeight="1">
      <c r="B116" s="32"/>
      <c r="E116" s="235" t="str">
        <f>E7</f>
        <v>Revitalizace části areálu bývalého zemědělského družstva v Bolaticích - 1. etapa</v>
      </c>
      <c r="F116" s="236"/>
      <c r="G116" s="236"/>
      <c r="H116" s="236"/>
      <c r="L116" s="32"/>
    </row>
    <row r="117" spans="2:63" s="1" customFormat="1" ht="12" customHeight="1">
      <c r="B117" s="32"/>
      <c r="C117" s="27" t="s">
        <v>119</v>
      </c>
      <c r="L117" s="32"/>
    </row>
    <row r="118" spans="2:63" s="1" customFormat="1" ht="16.5" customHeight="1">
      <c r="B118" s="32"/>
      <c r="E118" s="201" t="str">
        <f>E9</f>
        <v>SO 501 - STL PLYNOVOD, PŘÍPOJKA PLYNU</v>
      </c>
      <c r="F118" s="237"/>
      <c r="G118" s="237"/>
      <c r="H118" s="237"/>
      <c r="L118" s="32"/>
    </row>
    <row r="119" spans="2:63" s="1" customFormat="1" ht="6.95" customHeight="1">
      <c r="B119" s="32"/>
      <c r="L119" s="32"/>
    </row>
    <row r="120" spans="2:63" s="1" customFormat="1" ht="12" customHeight="1">
      <c r="B120" s="32"/>
      <c r="C120" s="27" t="s">
        <v>20</v>
      </c>
      <c r="F120" s="25" t="str">
        <f>F12</f>
        <v>Bolatice</v>
      </c>
      <c r="I120" s="27" t="s">
        <v>22</v>
      </c>
      <c r="J120" s="52" t="str">
        <f>IF(J12="","",J12)</f>
        <v>30. 8. 2023</v>
      </c>
      <c r="L120" s="32"/>
    </row>
    <row r="121" spans="2:63" s="1" customFormat="1" ht="6.95" customHeight="1">
      <c r="B121" s="32"/>
      <c r="L121" s="32"/>
    </row>
    <row r="122" spans="2:63" s="1" customFormat="1" ht="15.2" customHeight="1">
      <c r="B122" s="32"/>
      <c r="C122" s="27" t="s">
        <v>24</v>
      </c>
      <c r="F122" s="25" t="str">
        <f>E15</f>
        <v>Obec Bolatice</v>
      </c>
      <c r="I122" s="27" t="s">
        <v>30</v>
      </c>
      <c r="J122" s="30" t="str">
        <f>E21</f>
        <v>PROJEKT 2010, s.r.o.</v>
      </c>
      <c r="L122" s="32"/>
    </row>
    <row r="123" spans="2:63" s="1" customFormat="1" ht="15.2" customHeight="1">
      <c r="B123" s="32"/>
      <c r="C123" s="27" t="s">
        <v>28</v>
      </c>
      <c r="F123" s="25" t="str">
        <f>IF(E18="","",E18)</f>
        <v>Vyplň údaj</v>
      </c>
      <c r="I123" s="27" t="s">
        <v>33</v>
      </c>
      <c r="J123" s="30" t="str">
        <f>E24</f>
        <v>Jakub Nevyjel</v>
      </c>
      <c r="L123" s="32"/>
    </row>
    <row r="124" spans="2:63" s="1" customFormat="1" ht="10.35" customHeight="1">
      <c r="B124" s="32"/>
      <c r="L124" s="32"/>
    </row>
    <row r="125" spans="2:63" s="10" customFormat="1" ht="29.25" customHeight="1">
      <c r="B125" s="112"/>
      <c r="C125" s="113" t="s">
        <v>130</v>
      </c>
      <c r="D125" s="114" t="s">
        <v>62</v>
      </c>
      <c r="E125" s="114" t="s">
        <v>58</v>
      </c>
      <c r="F125" s="114" t="s">
        <v>59</v>
      </c>
      <c r="G125" s="114" t="s">
        <v>131</v>
      </c>
      <c r="H125" s="114" t="s">
        <v>132</v>
      </c>
      <c r="I125" s="114" t="s">
        <v>133</v>
      </c>
      <c r="J125" s="115" t="s">
        <v>124</v>
      </c>
      <c r="K125" s="116" t="s">
        <v>134</v>
      </c>
      <c r="L125" s="112"/>
      <c r="M125" s="59" t="s">
        <v>1</v>
      </c>
      <c r="N125" s="60" t="s">
        <v>41</v>
      </c>
      <c r="O125" s="60" t="s">
        <v>135</v>
      </c>
      <c r="P125" s="60" t="s">
        <v>136</v>
      </c>
      <c r="Q125" s="60" t="s">
        <v>137</v>
      </c>
      <c r="R125" s="60" t="s">
        <v>138</v>
      </c>
      <c r="S125" s="60" t="s">
        <v>139</v>
      </c>
      <c r="T125" s="61" t="s">
        <v>140</v>
      </c>
    </row>
    <row r="126" spans="2:63" s="1" customFormat="1" ht="22.9" customHeight="1">
      <c r="B126" s="32"/>
      <c r="C126" s="64" t="s">
        <v>141</v>
      </c>
      <c r="J126" s="117">
        <f>BK126</f>
        <v>0</v>
      </c>
      <c r="L126" s="32"/>
      <c r="M126" s="62"/>
      <c r="N126" s="53"/>
      <c r="O126" s="53"/>
      <c r="P126" s="118">
        <f>P127+P327</f>
        <v>0</v>
      </c>
      <c r="Q126" s="53"/>
      <c r="R126" s="118">
        <f>R127+R327</f>
        <v>403.21204399999999</v>
      </c>
      <c r="S126" s="53"/>
      <c r="T126" s="119">
        <f>T127+T327</f>
        <v>25.684799999999999</v>
      </c>
      <c r="AT126" s="17" t="s">
        <v>76</v>
      </c>
      <c r="AU126" s="17" t="s">
        <v>126</v>
      </c>
      <c r="BK126" s="120">
        <f>BK127+BK327</f>
        <v>0</v>
      </c>
    </row>
    <row r="127" spans="2:63" s="11" customFormat="1" ht="25.9" customHeight="1">
      <c r="B127" s="121"/>
      <c r="D127" s="122" t="s">
        <v>76</v>
      </c>
      <c r="E127" s="123" t="s">
        <v>142</v>
      </c>
      <c r="F127" s="123" t="s">
        <v>143</v>
      </c>
      <c r="I127" s="124"/>
      <c r="J127" s="125">
        <f>BK127</f>
        <v>0</v>
      </c>
      <c r="L127" s="121"/>
      <c r="M127" s="126"/>
      <c r="P127" s="127">
        <f>P128+P236+P260+P308+P319+P325</f>
        <v>0</v>
      </c>
      <c r="R127" s="127">
        <f>R128+R236+R260+R308+R319+R325</f>
        <v>402.70520399999998</v>
      </c>
      <c r="T127" s="128">
        <f>T128+T236+T260+T308+T319+T325</f>
        <v>25.684799999999999</v>
      </c>
      <c r="AR127" s="122" t="s">
        <v>85</v>
      </c>
      <c r="AT127" s="129" t="s">
        <v>76</v>
      </c>
      <c r="AU127" s="129" t="s">
        <v>77</v>
      </c>
      <c r="AY127" s="122" t="s">
        <v>144</v>
      </c>
      <c r="BK127" s="130">
        <f>BK128+BK236+BK260+BK308+BK319+BK325</f>
        <v>0</v>
      </c>
    </row>
    <row r="128" spans="2:63" s="11" customFormat="1" ht="22.9" customHeight="1">
      <c r="B128" s="121"/>
      <c r="D128" s="122" t="s">
        <v>76</v>
      </c>
      <c r="E128" s="131" t="s">
        <v>85</v>
      </c>
      <c r="F128" s="131" t="s">
        <v>145</v>
      </c>
      <c r="I128" s="124"/>
      <c r="J128" s="132">
        <f>BK128</f>
        <v>0</v>
      </c>
      <c r="L128" s="121"/>
      <c r="M128" s="126"/>
      <c r="P128" s="127">
        <f>SUM(P129:P235)</f>
        <v>0</v>
      </c>
      <c r="R128" s="127">
        <f>SUM(R129:R235)</f>
        <v>402.45320399999997</v>
      </c>
      <c r="T128" s="128">
        <f>SUM(T129:T235)</f>
        <v>25.684799999999999</v>
      </c>
      <c r="AR128" s="122" t="s">
        <v>85</v>
      </c>
      <c r="AT128" s="129" t="s">
        <v>76</v>
      </c>
      <c r="AU128" s="129" t="s">
        <v>85</v>
      </c>
      <c r="AY128" s="122" t="s">
        <v>144</v>
      </c>
      <c r="BK128" s="130">
        <f>SUM(BK129:BK235)</f>
        <v>0</v>
      </c>
    </row>
    <row r="129" spans="2:65" s="1" customFormat="1" ht="24.2" customHeight="1">
      <c r="B129" s="32"/>
      <c r="C129" s="133" t="s">
        <v>85</v>
      </c>
      <c r="D129" s="133" t="s">
        <v>146</v>
      </c>
      <c r="E129" s="134" t="s">
        <v>2115</v>
      </c>
      <c r="F129" s="135" t="s">
        <v>2116</v>
      </c>
      <c r="G129" s="136" t="s">
        <v>149</v>
      </c>
      <c r="H129" s="137">
        <v>26.6</v>
      </c>
      <c r="I129" s="138"/>
      <c r="J129" s="139">
        <f>ROUND(I129*H129,2)</f>
        <v>0</v>
      </c>
      <c r="K129" s="140"/>
      <c r="L129" s="32"/>
      <c r="M129" s="141" t="s">
        <v>1</v>
      </c>
      <c r="N129" s="142" t="s">
        <v>42</v>
      </c>
      <c r="P129" s="143">
        <f>O129*H129</f>
        <v>0</v>
      </c>
      <c r="Q129" s="143">
        <v>0</v>
      </c>
      <c r="R129" s="143">
        <f>Q129*H129</f>
        <v>0</v>
      </c>
      <c r="S129" s="143">
        <v>0.44</v>
      </c>
      <c r="T129" s="144">
        <f>S129*H129</f>
        <v>11.704000000000001</v>
      </c>
      <c r="AR129" s="145" t="s">
        <v>150</v>
      </c>
      <c r="AT129" s="145" t="s">
        <v>146</v>
      </c>
      <c r="AU129" s="145" t="s">
        <v>87</v>
      </c>
      <c r="AY129" s="17" t="s">
        <v>144</v>
      </c>
      <c r="BE129" s="146">
        <f>IF(N129="základní",J129,0)</f>
        <v>0</v>
      </c>
      <c r="BF129" s="146">
        <f>IF(N129="snížená",J129,0)</f>
        <v>0</v>
      </c>
      <c r="BG129" s="146">
        <f>IF(N129="zákl. přenesená",J129,0)</f>
        <v>0</v>
      </c>
      <c r="BH129" s="146">
        <f>IF(N129="sníž. přenesená",J129,0)</f>
        <v>0</v>
      </c>
      <c r="BI129" s="146">
        <f>IF(N129="nulová",J129,0)</f>
        <v>0</v>
      </c>
      <c r="BJ129" s="17" t="s">
        <v>85</v>
      </c>
      <c r="BK129" s="146">
        <f>ROUND(I129*H129,2)</f>
        <v>0</v>
      </c>
      <c r="BL129" s="17" t="s">
        <v>150</v>
      </c>
      <c r="BM129" s="145" t="s">
        <v>2117</v>
      </c>
    </row>
    <row r="130" spans="2:65" s="12" customFormat="1" ht="11.25">
      <c r="B130" s="147"/>
      <c r="D130" s="148" t="s">
        <v>152</v>
      </c>
      <c r="E130" s="149" t="s">
        <v>1</v>
      </c>
      <c r="F130" s="150" t="s">
        <v>153</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154</v>
      </c>
      <c r="H131" s="149" t="s">
        <v>1</v>
      </c>
      <c r="I131" s="151"/>
      <c r="L131" s="147"/>
      <c r="M131" s="152"/>
      <c r="T131" s="153"/>
      <c r="AT131" s="149" t="s">
        <v>152</v>
      </c>
      <c r="AU131" s="149" t="s">
        <v>87</v>
      </c>
      <c r="AV131" s="12" t="s">
        <v>85</v>
      </c>
      <c r="AW131" s="12" t="s">
        <v>32</v>
      </c>
      <c r="AX131" s="12" t="s">
        <v>77</v>
      </c>
      <c r="AY131" s="149" t="s">
        <v>144</v>
      </c>
    </row>
    <row r="132" spans="2:65" s="12" customFormat="1" ht="11.25">
      <c r="B132" s="147"/>
      <c r="D132" s="148" t="s">
        <v>152</v>
      </c>
      <c r="E132" s="149" t="s">
        <v>1</v>
      </c>
      <c r="F132" s="150" t="s">
        <v>200</v>
      </c>
      <c r="H132" s="149" t="s">
        <v>1</v>
      </c>
      <c r="I132" s="151"/>
      <c r="L132" s="147"/>
      <c r="M132" s="152"/>
      <c r="T132" s="153"/>
      <c r="AT132" s="149" t="s">
        <v>152</v>
      </c>
      <c r="AU132" s="149" t="s">
        <v>87</v>
      </c>
      <c r="AV132" s="12" t="s">
        <v>85</v>
      </c>
      <c r="AW132" s="12" t="s">
        <v>32</v>
      </c>
      <c r="AX132" s="12" t="s">
        <v>77</v>
      </c>
      <c r="AY132" s="149" t="s">
        <v>144</v>
      </c>
    </row>
    <row r="133" spans="2:65" s="12" customFormat="1" ht="11.25">
      <c r="B133" s="147"/>
      <c r="D133" s="148" t="s">
        <v>152</v>
      </c>
      <c r="E133" s="149" t="s">
        <v>1</v>
      </c>
      <c r="F133" s="150" t="s">
        <v>2118</v>
      </c>
      <c r="H133" s="149" t="s">
        <v>1</v>
      </c>
      <c r="I133" s="151"/>
      <c r="L133" s="147"/>
      <c r="M133" s="152"/>
      <c r="T133" s="153"/>
      <c r="AT133" s="149" t="s">
        <v>152</v>
      </c>
      <c r="AU133" s="149" t="s">
        <v>87</v>
      </c>
      <c r="AV133" s="12" t="s">
        <v>85</v>
      </c>
      <c r="AW133" s="12" t="s">
        <v>32</v>
      </c>
      <c r="AX133" s="12" t="s">
        <v>77</v>
      </c>
      <c r="AY133" s="149" t="s">
        <v>144</v>
      </c>
    </row>
    <row r="134" spans="2:65" s="12" customFormat="1" ht="11.25">
      <c r="B134" s="147"/>
      <c r="D134" s="148" t="s">
        <v>152</v>
      </c>
      <c r="E134" s="149" t="s">
        <v>1</v>
      </c>
      <c r="F134" s="150" t="s">
        <v>2119</v>
      </c>
      <c r="H134" s="149" t="s">
        <v>1</v>
      </c>
      <c r="I134" s="151"/>
      <c r="L134" s="147"/>
      <c r="M134" s="152"/>
      <c r="T134" s="153"/>
      <c r="AT134" s="149" t="s">
        <v>152</v>
      </c>
      <c r="AU134" s="149" t="s">
        <v>87</v>
      </c>
      <c r="AV134" s="12" t="s">
        <v>85</v>
      </c>
      <c r="AW134" s="12" t="s">
        <v>32</v>
      </c>
      <c r="AX134" s="12" t="s">
        <v>77</v>
      </c>
      <c r="AY134" s="149" t="s">
        <v>144</v>
      </c>
    </row>
    <row r="135" spans="2:65" s="13" customFormat="1" ht="11.25">
      <c r="B135" s="154"/>
      <c r="D135" s="148" t="s">
        <v>152</v>
      </c>
      <c r="E135" s="155" t="s">
        <v>1</v>
      </c>
      <c r="F135" s="156" t="s">
        <v>2120</v>
      </c>
      <c r="H135" s="157">
        <v>23.6</v>
      </c>
      <c r="I135" s="158"/>
      <c r="L135" s="154"/>
      <c r="M135" s="159"/>
      <c r="T135" s="160"/>
      <c r="AT135" s="155" t="s">
        <v>152</v>
      </c>
      <c r="AU135" s="155" t="s">
        <v>87</v>
      </c>
      <c r="AV135" s="13" t="s">
        <v>87</v>
      </c>
      <c r="AW135" s="13" t="s">
        <v>32</v>
      </c>
      <c r="AX135" s="13" t="s">
        <v>77</v>
      </c>
      <c r="AY135" s="155" t="s">
        <v>144</v>
      </c>
    </row>
    <row r="136" spans="2:65" s="12" customFormat="1" ht="11.25">
      <c r="B136" s="147"/>
      <c r="D136" s="148" t="s">
        <v>152</v>
      </c>
      <c r="E136" s="149" t="s">
        <v>1</v>
      </c>
      <c r="F136" s="150" t="s">
        <v>2121</v>
      </c>
      <c r="H136" s="149" t="s">
        <v>1</v>
      </c>
      <c r="I136" s="151"/>
      <c r="L136" s="147"/>
      <c r="M136" s="152"/>
      <c r="T136" s="153"/>
      <c r="AT136" s="149" t="s">
        <v>152</v>
      </c>
      <c r="AU136" s="149" t="s">
        <v>87</v>
      </c>
      <c r="AV136" s="12" t="s">
        <v>85</v>
      </c>
      <c r="AW136" s="12" t="s">
        <v>32</v>
      </c>
      <c r="AX136" s="12" t="s">
        <v>77</v>
      </c>
      <c r="AY136" s="149" t="s">
        <v>144</v>
      </c>
    </row>
    <row r="137" spans="2:65" s="13" customFormat="1" ht="11.25">
      <c r="B137" s="154"/>
      <c r="D137" s="148" t="s">
        <v>152</v>
      </c>
      <c r="E137" s="155" t="s">
        <v>1</v>
      </c>
      <c r="F137" s="156" t="s">
        <v>2122</v>
      </c>
      <c r="H137" s="157">
        <v>3</v>
      </c>
      <c r="I137" s="158"/>
      <c r="L137" s="154"/>
      <c r="M137" s="159"/>
      <c r="T137" s="160"/>
      <c r="AT137" s="155" t="s">
        <v>152</v>
      </c>
      <c r="AU137" s="155" t="s">
        <v>87</v>
      </c>
      <c r="AV137" s="13" t="s">
        <v>87</v>
      </c>
      <c r="AW137" s="13" t="s">
        <v>32</v>
      </c>
      <c r="AX137" s="13" t="s">
        <v>77</v>
      </c>
      <c r="AY137" s="155" t="s">
        <v>144</v>
      </c>
    </row>
    <row r="138" spans="2:65" s="14" customFormat="1" ht="11.25">
      <c r="B138" s="161"/>
      <c r="D138" s="148" t="s">
        <v>152</v>
      </c>
      <c r="E138" s="162" t="s">
        <v>1</v>
      </c>
      <c r="F138" s="163" t="s">
        <v>157</v>
      </c>
      <c r="H138" s="164">
        <v>26.6</v>
      </c>
      <c r="I138" s="165"/>
      <c r="L138" s="161"/>
      <c r="M138" s="166"/>
      <c r="T138" s="167"/>
      <c r="AT138" s="162" t="s">
        <v>152</v>
      </c>
      <c r="AU138" s="162" t="s">
        <v>87</v>
      </c>
      <c r="AV138" s="14" t="s">
        <v>150</v>
      </c>
      <c r="AW138" s="14" t="s">
        <v>32</v>
      </c>
      <c r="AX138" s="14" t="s">
        <v>85</v>
      </c>
      <c r="AY138" s="162" t="s">
        <v>144</v>
      </c>
    </row>
    <row r="139" spans="2:65" s="1" customFormat="1" ht="24.2" customHeight="1">
      <c r="B139" s="32"/>
      <c r="C139" s="133" t="s">
        <v>87</v>
      </c>
      <c r="D139" s="133" t="s">
        <v>146</v>
      </c>
      <c r="E139" s="134" t="s">
        <v>2123</v>
      </c>
      <c r="F139" s="135" t="s">
        <v>2124</v>
      </c>
      <c r="G139" s="136" t="s">
        <v>149</v>
      </c>
      <c r="H139" s="137">
        <v>26.6</v>
      </c>
      <c r="I139" s="138"/>
      <c r="J139" s="139">
        <f>ROUND(I139*H139,2)</f>
        <v>0</v>
      </c>
      <c r="K139" s="140"/>
      <c r="L139" s="32"/>
      <c r="M139" s="141" t="s">
        <v>1</v>
      </c>
      <c r="N139" s="142" t="s">
        <v>42</v>
      </c>
      <c r="P139" s="143">
        <f>O139*H139</f>
        <v>0</v>
      </c>
      <c r="Q139" s="143">
        <v>0</v>
      </c>
      <c r="R139" s="143">
        <f>Q139*H139</f>
        <v>0</v>
      </c>
      <c r="S139" s="143">
        <v>0.316</v>
      </c>
      <c r="T139" s="144">
        <f>S139*H139</f>
        <v>8.4055999999999997</v>
      </c>
      <c r="AR139" s="145" t="s">
        <v>150</v>
      </c>
      <c r="AT139" s="145" t="s">
        <v>146</v>
      </c>
      <c r="AU139" s="145" t="s">
        <v>87</v>
      </c>
      <c r="AY139" s="17" t="s">
        <v>144</v>
      </c>
      <c r="BE139" s="146">
        <f>IF(N139="základní",J139,0)</f>
        <v>0</v>
      </c>
      <c r="BF139" s="146">
        <f>IF(N139="snížená",J139,0)</f>
        <v>0</v>
      </c>
      <c r="BG139" s="146">
        <f>IF(N139="zákl. přenesená",J139,0)</f>
        <v>0</v>
      </c>
      <c r="BH139" s="146">
        <f>IF(N139="sníž. přenesená",J139,0)</f>
        <v>0</v>
      </c>
      <c r="BI139" s="146">
        <f>IF(N139="nulová",J139,0)</f>
        <v>0</v>
      </c>
      <c r="BJ139" s="17" t="s">
        <v>85</v>
      </c>
      <c r="BK139" s="146">
        <f>ROUND(I139*H139,2)</f>
        <v>0</v>
      </c>
      <c r="BL139" s="17" t="s">
        <v>150</v>
      </c>
      <c r="BM139" s="145" t="s">
        <v>2125</v>
      </c>
    </row>
    <row r="140" spans="2:65" s="1" customFormat="1" ht="33" customHeight="1">
      <c r="B140" s="32"/>
      <c r="C140" s="133" t="s">
        <v>163</v>
      </c>
      <c r="D140" s="133" t="s">
        <v>146</v>
      </c>
      <c r="E140" s="134" t="s">
        <v>761</v>
      </c>
      <c r="F140" s="135" t="s">
        <v>762</v>
      </c>
      <c r="G140" s="136" t="s">
        <v>149</v>
      </c>
      <c r="H140" s="137">
        <v>60.6</v>
      </c>
      <c r="I140" s="138"/>
      <c r="J140" s="139">
        <f>ROUND(I140*H140,2)</f>
        <v>0</v>
      </c>
      <c r="K140" s="140"/>
      <c r="L140" s="32"/>
      <c r="M140" s="141" t="s">
        <v>1</v>
      </c>
      <c r="N140" s="142" t="s">
        <v>42</v>
      </c>
      <c r="P140" s="143">
        <f>O140*H140</f>
        <v>0</v>
      </c>
      <c r="Q140" s="143">
        <v>4.0000000000000003E-5</v>
      </c>
      <c r="R140" s="143">
        <f>Q140*H140</f>
        <v>2.4240000000000004E-3</v>
      </c>
      <c r="S140" s="143">
        <v>9.1999999999999998E-2</v>
      </c>
      <c r="T140" s="144">
        <f>S140*H140</f>
        <v>5.5751999999999997</v>
      </c>
      <c r="AR140" s="145" t="s">
        <v>150</v>
      </c>
      <c r="AT140" s="145" t="s">
        <v>146</v>
      </c>
      <c r="AU140" s="145" t="s">
        <v>87</v>
      </c>
      <c r="AY140" s="17" t="s">
        <v>144</v>
      </c>
      <c r="BE140" s="146">
        <f>IF(N140="základní",J140,0)</f>
        <v>0</v>
      </c>
      <c r="BF140" s="146">
        <f>IF(N140="snížená",J140,0)</f>
        <v>0</v>
      </c>
      <c r="BG140" s="146">
        <f>IF(N140="zákl. přenesená",J140,0)</f>
        <v>0</v>
      </c>
      <c r="BH140" s="146">
        <f>IF(N140="sníž. přenesená",J140,0)</f>
        <v>0</v>
      </c>
      <c r="BI140" s="146">
        <f>IF(N140="nulová",J140,0)</f>
        <v>0</v>
      </c>
      <c r="BJ140" s="17" t="s">
        <v>85</v>
      </c>
      <c r="BK140" s="146">
        <f>ROUND(I140*H140,2)</f>
        <v>0</v>
      </c>
      <c r="BL140" s="17" t="s">
        <v>150</v>
      </c>
      <c r="BM140" s="145" t="s">
        <v>2126</v>
      </c>
    </row>
    <row r="141" spans="2:65" s="12" customFormat="1" ht="11.25">
      <c r="B141" s="147"/>
      <c r="D141" s="148" t="s">
        <v>152</v>
      </c>
      <c r="E141" s="149" t="s">
        <v>1</v>
      </c>
      <c r="F141" s="150" t="s">
        <v>153</v>
      </c>
      <c r="H141" s="149" t="s">
        <v>1</v>
      </c>
      <c r="I141" s="151"/>
      <c r="L141" s="147"/>
      <c r="M141" s="152"/>
      <c r="T141" s="153"/>
      <c r="AT141" s="149" t="s">
        <v>152</v>
      </c>
      <c r="AU141" s="149" t="s">
        <v>87</v>
      </c>
      <c r="AV141" s="12" t="s">
        <v>85</v>
      </c>
      <c r="AW141" s="12" t="s">
        <v>32</v>
      </c>
      <c r="AX141" s="12" t="s">
        <v>77</v>
      </c>
      <c r="AY141" s="149" t="s">
        <v>144</v>
      </c>
    </row>
    <row r="142" spans="2:65" s="12" customFormat="1" ht="11.25">
      <c r="B142" s="147"/>
      <c r="D142" s="148" t="s">
        <v>152</v>
      </c>
      <c r="E142" s="149" t="s">
        <v>1</v>
      </c>
      <c r="F142" s="150" t="s">
        <v>154</v>
      </c>
      <c r="H142" s="149" t="s">
        <v>1</v>
      </c>
      <c r="I142" s="151"/>
      <c r="L142" s="147"/>
      <c r="M142" s="152"/>
      <c r="T142" s="153"/>
      <c r="AT142" s="149" t="s">
        <v>152</v>
      </c>
      <c r="AU142" s="149" t="s">
        <v>87</v>
      </c>
      <c r="AV142" s="12" t="s">
        <v>85</v>
      </c>
      <c r="AW142" s="12" t="s">
        <v>32</v>
      </c>
      <c r="AX142" s="12" t="s">
        <v>77</v>
      </c>
      <c r="AY142" s="149" t="s">
        <v>144</v>
      </c>
    </row>
    <row r="143" spans="2:65" s="12" customFormat="1" ht="11.25">
      <c r="B143" s="147"/>
      <c r="D143" s="148" t="s">
        <v>152</v>
      </c>
      <c r="E143" s="149" t="s">
        <v>1</v>
      </c>
      <c r="F143" s="150" t="s">
        <v>200</v>
      </c>
      <c r="H143" s="149" t="s">
        <v>1</v>
      </c>
      <c r="I143" s="151"/>
      <c r="L143" s="147"/>
      <c r="M143" s="152"/>
      <c r="T143" s="153"/>
      <c r="AT143" s="149" t="s">
        <v>152</v>
      </c>
      <c r="AU143" s="149" t="s">
        <v>87</v>
      </c>
      <c r="AV143" s="12" t="s">
        <v>85</v>
      </c>
      <c r="AW143" s="12" t="s">
        <v>32</v>
      </c>
      <c r="AX143" s="12" t="s">
        <v>77</v>
      </c>
      <c r="AY143" s="149" t="s">
        <v>144</v>
      </c>
    </row>
    <row r="144" spans="2:65" s="12" customFormat="1" ht="11.25">
      <c r="B144" s="147"/>
      <c r="D144" s="148" t="s">
        <v>152</v>
      </c>
      <c r="E144" s="149" t="s">
        <v>1</v>
      </c>
      <c r="F144" s="150" t="s">
        <v>2118</v>
      </c>
      <c r="H144" s="149" t="s">
        <v>1</v>
      </c>
      <c r="I144" s="151"/>
      <c r="L144" s="147"/>
      <c r="M144" s="152"/>
      <c r="T144" s="153"/>
      <c r="AT144" s="149" t="s">
        <v>152</v>
      </c>
      <c r="AU144" s="149" t="s">
        <v>87</v>
      </c>
      <c r="AV144" s="12" t="s">
        <v>85</v>
      </c>
      <c r="AW144" s="12" t="s">
        <v>32</v>
      </c>
      <c r="AX144" s="12" t="s">
        <v>77</v>
      </c>
      <c r="AY144" s="149" t="s">
        <v>144</v>
      </c>
    </row>
    <row r="145" spans="2:65" s="12" customFormat="1" ht="11.25">
      <c r="B145" s="147"/>
      <c r="D145" s="148" t="s">
        <v>152</v>
      </c>
      <c r="E145" s="149" t="s">
        <v>1</v>
      </c>
      <c r="F145" s="150" t="s">
        <v>2119</v>
      </c>
      <c r="H145" s="149" t="s">
        <v>1</v>
      </c>
      <c r="I145" s="151"/>
      <c r="L145" s="147"/>
      <c r="M145" s="152"/>
      <c r="T145" s="153"/>
      <c r="AT145" s="149" t="s">
        <v>152</v>
      </c>
      <c r="AU145" s="149" t="s">
        <v>87</v>
      </c>
      <c r="AV145" s="12" t="s">
        <v>85</v>
      </c>
      <c r="AW145" s="12" t="s">
        <v>32</v>
      </c>
      <c r="AX145" s="12" t="s">
        <v>77</v>
      </c>
      <c r="AY145" s="149" t="s">
        <v>144</v>
      </c>
    </row>
    <row r="146" spans="2:65" s="13" customFormat="1" ht="11.25">
      <c r="B146" s="154"/>
      <c r="D146" s="148" t="s">
        <v>152</v>
      </c>
      <c r="E146" s="155" t="s">
        <v>1</v>
      </c>
      <c r="F146" s="156" t="s">
        <v>2127</v>
      </c>
      <c r="H146" s="157">
        <v>53.1</v>
      </c>
      <c r="I146" s="158"/>
      <c r="L146" s="154"/>
      <c r="M146" s="159"/>
      <c r="T146" s="160"/>
      <c r="AT146" s="155" t="s">
        <v>152</v>
      </c>
      <c r="AU146" s="155" t="s">
        <v>87</v>
      </c>
      <c r="AV146" s="13" t="s">
        <v>87</v>
      </c>
      <c r="AW146" s="13" t="s">
        <v>32</v>
      </c>
      <c r="AX146" s="13" t="s">
        <v>77</v>
      </c>
      <c r="AY146" s="155" t="s">
        <v>144</v>
      </c>
    </row>
    <row r="147" spans="2:65" s="12" customFormat="1" ht="11.25">
      <c r="B147" s="147"/>
      <c r="D147" s="148" t="s">
        <v>152</v>
      </c>
      <c r="E147" s="149" t="s">
        <v>1</v>
      </c>
      <c r="F147" s="150" t="s">
        <v>2121</v>
      </c>
      <c r="H147" s="149" t="s">
        <v>1</v>
      </c>
      <c r="I147" s="151"/>
      <c r="L147" s="147"/>
      <c r="M147" s="152"/>
      <c r="T147" s="153"/>
      <c r="AT147" s="149" t="s">
        <v>152</v>
      </c>
      <c r="AU147" s="149" t="s">
        <v>87</v>
      </c>
      <c r="AV147" s="12" t="s">
        <v>85</v>
      </c>
      <c r="AW147" s="12" t="s">
        <v>32</v>
      </c>
      <c r="AX147" s="12" t="s">
        <v>77</v>
      </c>
      <c r="AY147" s="149" t="s">
        <v>144</v>
      </c>
    </row>
    <row r="148" spans="2:65" s="13" customFormat="1" ht="11.25">
      <c r="B148" s="154"/>
      <c r="D148" s="148" t="s">
        <v>152</v>
      </c>
      <c r="E148" s="155" t="s">
        <v>1</v>
      </c>
      <c r="F148" s="156" t="s">
        <v>2128</v>
      </c>
      <c r="H148" s="157">
        <v>7.5</v>
      </c>
      <c r="I148" s="158"/>
      <c r="L148" s="154"/>
      <c r="M148" s="159"/>
      <c r="T148" s="160"/>
      <c r="AT148" s="155" t="s">
        <v>152</v>
      </c>
      <c r="AU148" s="155" t="s">
        <v>87</v>
      </c>
      <c r="AV148" s="13" t="s">
        <v>87</v>
      </c>
      <c r="AW148" s="13" t="s">
        <v>32</v>
      </c>
      <c r="AX148" s="13" t="s">
        <v>77</v>
      </c>
      <c r="AY148" s="155" t="s">
        <v>144</v>
      </c>
    </row>
    <row r="149" spans="2:65" s="14" customFormat="1" ht="11.25">
      <c r="B149" s="161"/>
      <c r="D149" s="148" t="s">
        <v>152</v>
      </c>
      <c r="E149" s="162" t="s">
        <v>1</v>
      </c>
      <c r="F149" s="163" t="s">
        <v>157</v>
      </c>
      <c r="H149" s="164">
        <v>60.6</v>
      </c>
      <c r="I149" s="165"/>
      <c r="L149" s="161"/>
      <c r="M149" s="166"/>
      <c r="T149" s="167"/>
      <c r="AT149" s="162" t="s">
        <v>152</v>
      </c>
      <c r="AU149" s="162" t="s">
        <v>87</v>
      </c>
      <c r="AV149" s="14" t="s">
        <v>150</v>
      </c>
      <c r="AW149" s="14" t="s">
        <v>32</v>
      </c>
      <c r="AX149" s="14" t="s">
        <v>85</v>
      </c>
      <c r="AY149" s="162" t="s">
        <v>144</v>
      </c>
    </row>
    <row r="150" spans="2:65" s="1" customFormat="1" ht="33" customHeight="1">
      <c r="B150" s="32"/>
      <c r="C150" s="133" t="s">
        <v>150</v>
      </c>
      <c r="D150" s="133" t="s">
        <v>146</v>
      </c>
      <c r="E150" s="134" t="s">
        <v>786</v>
      </c>
      <c r="F150" s="135" t="s">
        <v>787</v>
      </c>
      <c r="G150" s="136" t="s">
        <v>198</v>
      </c>
      <c r="H150" s="137">
        <v>6.6</v>
      </c>
      <c r="I150" s="138"/>
      <c r="J150" s="139">
        <f>ROUND(I150*H150,2)</f>
        <v>0</v>
      </c>
      <c r="K150" s="140"/>
      <c r="L150" s="32"/>
      <c r="M150" s="141" t="s">
        <v>1</v>
      </c>
      <c r="N150" s="142" t="s">
        <v>42</v>
      </c>
      <c r="P150" s="143">
        <f>O150*H150</f>
        <v>0</v>
      </c>
      <c r="Q150" s="143">
        <v>0</v>
      </c>
      <c r="R150" s="143">
        <f>Q150*H150</f>
        <v>0</v>
      </c>
      <c r="S150" s="143">
        <v>0</v>
      </c>
      <c r="T150" s="144">
        <f>S150*H150</f>
        <v>0</v>
      </c>
      <c r="AR150" s="145" t="s">
        <v>150</v>
      </c>
      <c r="AT150" s="145" t="s">
        <v>146</v>
      </c>
      <c r="AU150" s="145" t="s">
        <v>87</v>
      </c>
      <c r="AY150" s="17" t="s">
        <v>144</v>
      </c>
      <c r="BE150" s="146">
        <f>IF(N150="základní",J150,0)</f>
        <v>0</v>
      </c>
      <c r="BF150" s="146">
        <f>IF(N150="snížená",J150,0)</f>
        <v>0</v>
      </c>
      <c r="BG150" s="146">
        <f>IF(N150="zákl. přenesená",J150,0)</f>
        <v>0</v>
      </c>
      <c r="BH150" s="146">
        <f>IF(N150="sníž. přenesená",J150,0)</f>
        <v>0</v>
      </c>
      <c r="BI150" s="146">
        <f>IF(N150="nulová",J150,0)</f>
        <v>0</v>
      </c>
      <c r="BJ150" s="17" t="s">
        <v>85</v>
      </c>
      <c r="BK150" s="146">
        <f>ROUND(I150*H150,2)</f>
        <v>0</v>
      </c>
      <c r="BL150" s="17" t="s">
        <v>150</v>
      </c>
      <c r="BM150" s="145" t="s">
        <v>2129</v>
      </c>
    </row>
    <row r="151" spans="2:65" s="12" customFormat="1" ht="11.25">
      <c r="B151" s="147"/>
      <c r="D151" s="148" t="s">
        <v>152</v>
      </c>
      <c r="E151" s="149" t="s">
        <v>1</v>
      </c>
      <c r="F151" s="150" t="s">
        <v>153</v>
      </c>
      <c r="H151" s="149" t="s">
        <v>1</v>
      </c>
      <c r="I151" s="151"/>
      <c r="L151" s="147"/>
      <c r="M151" s="152"/>
      <c r="T151" s="153"/>
      <c r="AT151" s="149" t="s">
        <v>152</v>
      </c>
      <c r="AU151" s="149" t="s">
        <v>87</v>
      </c>
      <c r="AV151" s="12" t="s">
        <v>85</v>
      </c>
      <c r="AW151" s="12" t="s">
        <v>32</v>
      </c>
      <c r="AX151" s="12" t="s">
        <v>77</v>
      </c>
      <c r="AY151" s="149" t="s">
        <v>144</v>
      </c>
    </row>
    <row r="152" spans="2:65" s="12" customFormat="1" ht="11.25">
      <c r="B152" s="147"/>
      <c r="D152" s="148" t="s">
        <v>152</v>
      </c>
      <c r="E152" s="149" t="s">
        <v>1</v>
      </c>
      <c r="F152" s="150" t="s">
        <v>154</v>
      </c>
      <c r="H152" s="149" t="s">
        <v>1</v>
      </c>
      <c r="I152" s="151"/>
      <c r="L152" s="147"/>
      <c r="M152" s="152"/>
      <c r="T152" s="153"/>
      <c r="AT152" s="149" t="s">
        <v>152</v>
      </c>
      <c r="AU152" s="149" t="s">
        <v>87</v>
      </c>
      <c r="AV152" s="12" t="s">
        <v>85</v>
      </c>
      <c r="AW152" s="12" t="s">
        <v>32</v>
      </c>
      <c r="AX152" s="12" t="s">
        <v>77</v>
      </c>
      <c r="AY152" s="149" t="s">
        <v>144</v>
      </c>
    </row>
    <row r="153" spans="2:65" s="12" customFormat="1" ht="11.25">
      <c r="B153" s="147"/>
      <c r="D153" s="148" t="s">
        <v>152</v>
      </c>
      <c r="E153" s="149" t="s">
        <v>1</v>
      </c>
      <c r="F153" s="150" t="s">
        <v>200</v>
      </c>
      <c r="H153" s="149" t="s">
        <v>1</v>
      </c>
      <c r="I153" s="151"/>
      <c r="L153" s="147"/>
      <c r="M153" s="152"/>
      <c r="T153" s="153"/>
      <c r="AT153" s="149" t="s">
        <v>152</v>
      </c>
      <c r="AU153" s="149" t="s">
        <v>87</v>
      </c>
      <c r="AV153" s="12" t="s">
        <v>85</v>
      </c>
      <c r="AW153" s="12" t="s">
        <v>32</v>
      </c>
      <c r="AX153" s="12" t="s">
        <v>77</v>
      </c>
      <c r="AY153" s="149" t="s">
        <v>144</v>
      </c>
    </row>
    <row r="154" spans="2:65" s="12" customFormat="1" ht="11.25">
      <c r="B154" s="147"/>
      <c r="D154" s="148" t="s">
        <v>152</v>
      </c>
      <c r="E154" s="149" t="s">
        <v>1</v>
      </c>
      <c r="F154" s="150" t="s">
        <v>2118</v>
      </c>
      <c r="H154" s="149" t="s">
        <v>1</v>
      </c>
      <c r="I154" s="151"/>
      <c r="L154" s="147"/>
      <c r="M154" s="152"/>
      <c r="T154" s="153"/>
      <c r="AT154" s="149" t="s">
        <v>152</v>
      </c>
      <c r="AU154" s="149" t="s">
        <v>87</v>
      </c>
      <c r="AV154" s="12" t="s">
        <v>85</v>
      </c>
      <c r="AW154" s="12" t="s">
        <v>32</v>
      </c>
      <c r="AX154" s="12" t="s">
        <v>77</v>
      </c>
      <c r="AY154" s="149" t="s">
        <v>144</v>
      </c>
    </row>
    <row r="155" spans="2:65" s="12" customFormat="1" ht="11.25">
      <c r="B155" s="147"/>
      <c r="D155" s="148" t="s">
        <v>152</v>
      </c>
      <c r="E155" s="149" t="s">
        <v>1</v>
      </c>
      <c r="F155" s="150" t="s">
        <v>2130</v>
      </c>
      <c r="H155" s="149" t="s">
        <v>1</v>
      </c>
      <c r="I155" s="151"/>
      <c r="L155" s="147"/>
      <c r="M155" s="152"/>
      <c r="T155" s="153"/>
      <c r="AT155" s="149" t="s">
        <v>152</v>
      </c>
      <c r="AU155" s="149" t="s">
        <v>87</v>
      </c>
      <c r="AV155" s="12" t="s">
        <v>85</v>
      </c>
      <c r="AW155" s="12" t="s">
        <v>32</v>
      </c>
      <c r="AX155" s="12" t="s">
        <v>77</v>
      </c>
      <c r="AY155" s="149" t="s">
        <v>144</v>
      </c>
    </row>
    <row r="156" spans="2:65" s="13" customFormat="1" ht="11.25">
      <c r="B156" s="154"/>
      <c r="D156" s="148" t="s">
        <v>152</v>
      </c>
      <c r="E156" s="155" t="s">
        <v>1</v>
      </c>
      <c r="F156" s="156" t="s">
        <v>2131</v>
      </c>
      <c r="H156" s="157">
        <v>6.6</v>
      </c>
      <c r="I156" s="158"/>
      <c r="L156" s="154"/>
      <c r="M156" s="159"/>
      <c r="T156" s="160"/>
      <c r="AT156" s="155" t="s">
        <v>152</v>
      </c>
      <c r="AU156" s="155" t="s">
        <v>87</v>
      </c>
      <c r="AV156" s="13" t="s">
        <v>87</v>
      </c>
      <c r="AW156" s="13" t="s">
        <v>32</v>
      </c>
      <c r="AX156" s="13" t="s">
        <v>85</v>
      </c>
      <c r="AY156" s="155" t="s">
        <v>144</v>
      </c>
    </row>
    <row r="157" spans="2:65" s="1" customFormat="1" ht="33" customHeight="1">
      <c r="B157" s="32"/>
      <c r="C157" s="133" t="s">
        <v>172</v>
      </c>
      <c r="D157" s="133" t="s">
        <v>146</v>
      </c>
      <c r="E157" s="134" t="s">
        <v>393</v>
      </c>
      <c r="F157" s="135" t="s">
        <v>394</v>
      </c>
      <c r="G157" s="136" t="s">
        <v>198</v>
      </c>
      <c r="H157" s="137">
        <v>49.2</v>
      </c>
      <c r="I157" s="138"/>
      <c r="J157" s="139">
        <f>ROUND(I157*H157,2)</f>
        <v>0</v>
      </c>
      <c r="K157" s="140"/>
      <c r="L157" s="32"/>
      <c r="M157" s="141" t="s">
        <v>1</v>
      </c>
      <c r="N157" s="142" t="s">
        <v>42</v>
      </c>
      <c r="P157" s="143">
        <f>O157*H157</f>
        <v>0</v>
      </c>
      <c r="Q157" s="143">
        <v>0</v>
      </c>
      <c r="R157" s="143">
        <f>Q157*H157</f>
        <v>0</v>
      </c>
      <c r="S157" s="143">
        <v>0</v>
      </c>
      <c r="T157" s="144">
        <f>S157*H157</f>
        <v>0</v>
      </c>
      <c r="AR157" s="145" t="s">
        <v>150</v>
      </c>
      <c r="AT157" s="145" t="s">
        <v>146</v>
      </c>
      <c r="AU157" s="145" t="s">
        <v>87</v>
      </c>
      <c r="AY157" s="17" t="s">
        <v>144</v>
      </c>
      <c r="BE157" s="146">
        <f>IF(N157="základní",J157,0)</f>
        <v>0</v>
      </c>
      <c r="BF157" s="146">
        <f>IF(N157="snížená",J157,0)</f>
        <v>0</v>
      </c>
      <c r="BG157" s="146">
        <f>IF(N157="zákl. přenesená",J157,0)</f>
        <v>0</v>
      </c>
      <c r="BH157" s="146">
        <f>IF(N157="sníž. přenesená",J157,0)</f>
        <v>0</v>
      </c>
      <c r="BI157" s="146">
        <f>IF(N157="nulová",J157,0)</f>
        <v>0</v>
      </c>
      <c r="BJ157" s="17" t="s">
        <v>85</v>
      </c>
      <c r="BK157" s="146">
        <f>ROUND(I157*H157,2)</f>
        <v>0</v>
      </c>
      <c r="BL157" s="17" t="s">
        <v>150</v>
      </c>
      <c r="BM157" s="145" t="s">
        <v>2132</v>
      </c>
    </row>
    <row r="158" spans="2:65" s="12" customFormat="1" ht="11.25">
      <c r="B158" s="147"/>
      <c r="D158" s="148" t="s">
        <v>152</v>
      </c>
      <c r="E158" s="149" t="s">
        <v>1</v>
      </c>
      <c r="F158" s="150" t="s">
        <v>153</v>
      </c>
      <c r="H158" s="149" t="s">
        <v>1</v>
      </c>
      <c r="I158" s="151"/>
      <c r="L158" s="147"/>
      <c r="M158" s="152"/>
      <c r="T158" s="153"/>
      <c r="AT158" s="149" t="s">
        <v>152</v>
      </c>
      <c r="AU158" s="149" t="s">
        <v>87</v>
      </c>
      <c r="AV158" s="12" t="s">
        <v>85</v>
      </c>
      <c r="AW158" s="12" t="s">
        <v>32</v>
      </c>
      <c r="AX158" s="12" t="s">
        <v>77</v>
      </c>
      <c r="AY158" s="149" t="s">
        <v>144</v>
      </c>
    </row>
    <row r="159" spans="2:65" s="12" customFormat="1" ht="11.25">
      <c r="B159" s="147"/>
      <c r="D159" s="148" t="s">
        <v>152</v>
      </c>
      <c r="E159" s="149" t="s">
        <v>1</v>
      </c>
      <c r="F159" s="150" t="s">
        <v>154</v>
      </c>
      <c r="H159" s="149" t="s">
        <v>1</v>
      </c>
      <c r="I159" s="151"/>
      <c r="L159" s="147"/>
      <c r="M159" s="152"/>
      <c r="T159" s="153"/>
      <c r="AT159" s="149" t="s">
        <v>152</v>
      </c>
      <c r="AU159" s="149" t="s">
        <v>87</v>
      </c>
      <c r="AV159" s="12" t="s">
        <v>85</v>
      </c>
      <c r="AW159" s="12" t="s">
        <v>32</v>
      </c>
      <c r="AX159" s="12" t="s">
        <v>77</v>
      </c>
      <c r="AY159" s="149" t="s">
        <v>144</v>
      </c>
    </row>
    <row r="160" spans="2:65" s="12" customFormat="1" ht="11.25">
      <c r="B160" s="147"/>
      <c r="D160" s="148" t="s">
        <v>152</v>
      </c>
      <c r="E160" s="149" t="s">
        <v>1</v>
      </c>
      <c r="F160" s="150" t="s">
        <v>200</v>
      </c>
      <c r="H160" s="149" t="s">
        <v>1</v>
      </c>
      <c r="I160" s="151"/>
      <c r="L160" s="147"/>
      <c r="M160" s="152"/>
      <c r="T160" s="153"/>
      <c r="AT160" s="149" t="s">
        <v>152</v>
      </c>
      <c r="AU160" s="149" t="s">
        <v>87</v>
      </c>
      <c r="AV160" s="12" t="s">
        <v>85</v>
      </c>
      <c r="AW160" s="12" t="s">
        <v>32</v>
      </c>
      <c r="AX160" s="12" t="s">
        <v>77</v>
      </c>
      <c r="AY160" s="149" t="s">
        <v>144</v>
      </c>
    </row>
    <row r="161" spans="2:65" s="12" customFormat="1" ht="11.25">
      <c r="B161" s="147"/>
      <c r="D161" s="148" t="s">
        <v>152</v>
      </c>
      <c r="E161" s="149" t="s">
        <v>1</v>
      </c>
      <c r="F161" s="150" t="s">
        <v>2133</v>
      </c>
      <c r="H161" s="149" t="s">
        <v>1</v>
      </c>
      <c r="I161" s="151"/>
      <c r="L161" s="147"/>
      <c r="M161" s="152"/>
      <c r="T161" s="153"/>
      <c r="AT161" s="149" t="s">
        <v>152</v>
      </c>
      <c r="AU161" s="149" t="s">
        <v>87</v>
      </c>
      <c r="AV161" s="12" t="s">
        <v>85</v>
      </c>
      <c r="AW161" s="12" t="s">
        <v>32</v>
      </c>
      <c r="AX161" s="12" t="s">
        <v>77</v>
      </c>
      <c r="AY161" s="149" t="s">
        <v>144</v>
      </c>
    </row>
    <row r="162" spans="2:65" s="12" customFormat="1" ht="11.25">
      <c r="B162" s="147"/>
      <c r="D162" s="148" t="s">
        <v>152</v>
      </c>
      <c r="E162" s="149" t="s">
        <v>1</v>
      </c>
      <c r="F162" s="150" t="s">
        <v>2134</v>
      </c>
      <c r="H162" s="149" t="s">
        <v>1</v>
      </c>
      <c r="I162" s="151"/>
      <c r="L162" s="147"/>
      <c r="M162" s="152"/>
      <c r="T162" s="153"/>
      <c r="AT162" s="149" t="s">
        <v>152</v>
      </c>
      <c r="AU162" s="149" t="s">
        <v>87</v>
      </c>
      <c r="AV162" s="12" t="s">
        <v>85</v>
      </c>
      <c r="AW162" s="12" t="s">
        <v>32</v>
      </c>
      <c r="AX162" s="12" t="s">
        <v>77</v>
      </c>
      <c r="AY162" s="149" t="s">
        <v>144</v>
      </c>
    </row>
    <row r="163" spans="2:65" s="13" customFormat="1" ht="11.25">
      <c r="B163" s="154"/>
      <c r="D163" s="148" t="s">
        <v>152</v>
      </c>
      <c r="E163" s="155" t="s">
        <v>1</v>
      </c>
      <c r="F163" s="156" t="s">
        <v>2135</v>
      </c>
      <c r="H163" s="157">
        <v>49.2</v>
      </c>
      <c r="I163" s="158"/>
      <c r="L163" s="154"/>
      <c r="M163" s="159"/>
      <c r="T163" s="160"/>
      <c r="AT163" s="155" t="s">
        <v>152</v>
      </c>
      <c r="AU163" s="155" t="s">
        <v>87</v>
      </c>
      <c r="AV163" s="13" t="s">
        <v>87</v>
      </c>
      <c r="AW163" s="13" t="s">
        <v>32</v>
      </c>
      <c r="AX163" s="13" t="s">
        <v>85</v>
      </c>
      <c r="AY163" s="155" t="s">
        <v>144</v>
      </c>
    </row>
    <row r="164" spans="2:65" s="1" customFormat="1" ht="33" customHeight="1">
      <c r="B164" s="32"/>
      <c r="C164" s="133" t="s">
        <v>177</v>
      </c>
      <c r="D164" s="133" t="s">
        <v>146</v>
      </c>
      <c r="E164" s="134" t="s">
        <v>2136</v>
      </c>
      <c r="F164" s="135" t="s">
        <v>2137</v>
      </c>
      <c r="G164" s="136" t="s">
        <v>198</v>
      </c>
      <c r="H164" s="137">
        <v>212.64</v>
      </c>
      <c r="I164" s="138"/>
      <c r="J164" s="139">
        <f>ROUND(I164*H164,2)</f>
        <v>0</v>
      </c>
      <c r="K164" s="140"/>
      <c r="L164" s="32"/>
      <c r="M164" s="141" t="s">
        <v>1</v>
      </c>
      <c r="N164" s="142" t="s">
        <v>42</v>
      </c>
      <c r="P164" s="143">
        <f>O164*H164</f>
        <v>0</v>
      </c>
      <c r="Q164" s="143">
        <v>0</v>
      </c>
      <c r="R164" s="143">
        <f>Q164*H164</f>
        <v>0</v>
      </c>
      <c r="S164" s="143">
        <v>0</v>
      </c>
      <c r="T164" s="144">
        <f>S164*H164</f>
        <v>0</v>
      </c>
      <c r="AR164" s="145" t="s">
        <v>150</v>
      </c>
      <c r="AT164" s="145" t="s">
        <v>146</v>
      </c>
      <c r="AU164" s="145" t="s">
        <v>87</v>
      </c>
      <c r="AY164" s="17" t="s">
        <v>144</v>
      </c>
      <c r="BE164" s="146">
        <f>IF(N164="základní",J164,0)</f>
        <v>0</v>
      </c>
      <c r="BF164" s="146">
        <f>IF(N164="snížená",J164,0)</f>
        <v>0</v>
      </c>
      <c r="BG164" s="146">
        <f>IF(N164="zákl. přenesená",J164,0)</f>
        <v>0</v>
      </c>
      <c r="BH164" s="146">
        <f>IF(N164="sníž. přenesená",J164,0)</f>
        <v>0</v>
      </c>
      <c r="BI164" s="146">
        <f>IF(N164="nulová",J164,0)</f>
        <v>0</v>
      </c>
      <c r="BJ164" s="17" t="s">
        <v>85</v>
      </c>
      <c r="BK164" s="146">
        <f>ROUND(I164*H164,2)</f>
        <v>0</v>
      </c>
      <c r="BL164" s="17" t="s">
        <v>150</v>
      </c>
      <c r="BM164" s="145" t="s">
        <v>2138</v>
      </c>
    </row>
    <row r="165" spans="2:65" s="12" customFormat="1" ht="11.25">
      <c r="B165" s="147"/>
      <c r="D165" s="148" t="s">
        <v>152</v>
      </c>
      <c r="E165" s="149" t="s">
        <v>1</v>
      </c>
      <c r="F165" s="150" t="s">
        <v>153</v>
      </c>
      <c r="H165" s="149" t="s">
        <v>1</v>
      </c>
      <c r="I165" s="151"/>
      <c r="L165" s="147"/>
      <c r="M165" s="152"/>
      <c r="T165" s="153"/>
      <c r="AT165" s="149" t="s">
        <v>152</v>
      </c>
      <c r="AU165" s="149" t="s">
        <v>87</v>
      </c>
      <c r="AV165" s="12" t="s">
        <v>85</v>
      </c>
      <c r="AW165" s="12" t="s">
        <v>32</v>
      </c>
      <c r="AX165" s="12" t="s">
        <v>77</v>
      </c>
      <c r="AY165" s="149" t="s">
        <v>144</v>
      </c>
    </row>
    <row r="166" spans="2:65" s="12" customFormat="1" ht="11.25">
      <c r="B166" s="147"/>
      <c r="D166" s="148" t="s">
        <v>152</v>
      </c>
      <c r="E166" s="149" t="s">
        <v>1</v>
      </c>
      <c r="F166" s="150" t="s">
        <v>154</v>
      </c>
      <c r="H166" s="149" t="s">
        <v>1</v>
      </c>
      <c r="I166" s="151"/>
      <c r="L166" s="147"/>
      <c r="M166" s="152"/>
      <c r="T166" s="153"/>
      <c r="AT166" s="149" t="s">
        <v>152</v>
      </c>
      <c r="AU166" s="149" t="s">
        <v>87</v>
      </c>
      <c r="AV166" s="12" t="s">
        <v>85</v>
      </c>
      <c r="AW166" s="12" t="s">
        <v>32</v>
      </c>
      <c r="AX166" s="12" t="s">
        <v>77</v>
      </c>
      <c r="AY166" s="149" t="s">
        <v>144</v>
      </c>
    </row>
    <row r="167" spans="2:65" s="12" customFormat="1" ht="11.25">
      <c r="B167" s="147"/>
      <c r="D167" s="148" t="s">
        <v>152</v>
      </c>
      <c r="E167" s="149" t="s">
        <v>1</v>
      </c>
      <c r="F167" s="150" t="s">
        <v>200</v>
      </c>
      <c r="H167" s="149" t="s">
        <v>1</v>
      </c>
      <c r="I167" s="151"/>
      <c r="L167" s="147"/>
      <c r="M167" s="152"/>
      <c r="T167" s="153"/>
      <c r="AT167" s="149" t="s">
        <v>152</v>
      </c>
      <c r="AU167" s="149" t="s">
        <v>87</v>
      </c>
      <c r="AV167" s="12" t="s">
        <v>85</v>
      </c>
      <c r="AW167" s="12" t="s">
        <v>32</v>
      </c>
      <c r="AX167" s="12" t="s">
        <v>77</v>
      </c>
      <c r="AY167" s="149" t="s">
        <v>144</v>
      </c>
    </row>
    <row r="168" spans="2:65" s="12" customFormat="1" ht="11.25">
      <c r="B168" s="147"/>
      <c r="D168" s="148" t="s">
        <v>152</v>
      </c>
      <c r="E168" s="149" t="s">
        <v>1</v>
      </c>
      <c r="F168" s="150" t="s">
        <v>2133</v>
      </c>
      <c r="H168" s="149" t="s">
        <v>1</v>
      </c>
      <c r="I168" s="151"/>
      <c r="L168" s="147"/>
      <c r="M168" s="152"/>
      <c r="T168" s="153"/>
      <c r="AT168" s="149" t="s">
        <v>152</v>
      </c>
      <c r="AU168" s="149" t="s">
        <v>87</v>
      </c>
      <c r="AV168" s="12" t="s">
        <v>85</v>
      </c>
      <c r="AW168" s="12" t="s">
        <v>32</v>
      </c>
      <c r="AX168" s="12" t="s">
        <v>77</v>
      </c>
      <c r="AY168" s="149" t="s">
        <v>144</v>
      </c>
    </row>
    <row r="169" spans="2:65" s="12" customFormat="1" ht="11.25">
      <c r="B169" s="147"/>
      <c r="D169" s="148" t="s">
        <v>152</v>
      </c>
      <c r="E169" s="149" t="s">
        <v>1</v>
      </c>
      <c r="F169" s="150" t="s">
        <v>2130</v>
      </c>
      <c r="H169" s="149" t="s">
        <v>1</v>
      </c>
      <c r="I169" s="151"/>
      <c r="L169" s="147"/>
      <c r="M169" s="152"/>
      <c r="T169" s="153"/>
      <c r="AT169" s="149" t="s">
        <v>152</v>
      </c>
      <c r="AU169" s="149" t="s">
        <v>87</v>
      </c>
      <c r="AV169" s="12" t="s">
        <v>85</v>
      </c>
      <c r="AW169" s="12" t="s">
        <v>32</v>
      </c>
      <c r="AX169" s="12" t="s">
        <v>77</v>
      </c>
      <c r="AY169" s="149" t="s">
        <v>144</v>
      </c>
    </row>
    <row r="170" spans="2:65" s="13" customFormat="1" ht="11.25">
      <c r="B170" s="154"/>
      <c r="D170" s="148" t="s">
        <v>152</v>
      </c>
      <c r="E170" s="155" t="s">
        <v>1</v>
      </c>
      <c r="F170" s="156" t="s">
        <v>2139</v>
      </c>
      <c r="H170" s="157">
        <v>184.32</v>
      </c>
      <c r="I170" s="158"/>
      <c r="L170" s="154"/>
      <c r="M170" s="159"/>
      <c r="T170" s="160"/>
      <c r="AT170" s="155" t="s">
        <v>152</v>
      </c>
      <c r="AU170" s="155" t="s">
        <v>87</v>
      </c>
      <c r="AV170" s="13" t="s">
        <v>87</v>
      </c>
      <c r="AW170" s="13" t="s">
        <v>32</v>
      </c>
      <c r="AX170" s="13" t="s">
        <v>77</v>
      </c>
      <c r="AY170" s="155" t="s">
        <v>144</v>
      </c>
    </row>
    <row r="171" spans="2:65" s="12" customFormat="1" ht="11.25">
      <c r="B171" s="147"/>
      <c r="D171" s="148" t="s">
        <v>152</v>
      </c>
      <c r="E171" s="149" t="s">
        <v>1</v>
      </c>
      <c r="F171" s="150" t="s">
        <v>2118</v>
      </c>
      <c r="H171" s="149" t="s">
        <v>1</v>
      </c>
      <c r="I171" s="151"/>
      <c r="L171" s="147"/>
      <c r="M171" s="152"/>
      <c r="T171" s="153"/>
      <c r="AT171" s="149" t="s">
        <v>152</v>
      </c>
      <c r="AU171" s="149" t="s">
        <v>87</v>
      </c>
      <c r="AV171" s="12" t="s">
        <v>85</v>
      </c>
      <c r="AW171" s="12" t="s">
        <v>32</v>
      </c>
      <c r="AX171" s="12" t="s">
        <v>77</v>
      </c>
      <c r="AY171" s="149" t="s">
        <v>144</v>
      </c>
    </row>
    <row r="172" spans="2:65" s="12" customFormat="1" ht="11.25">
      <c r="B172" s="147"/>
      <c r="D172" s="148" t="s">
        <v>152</v>
      </c>
      <c r="E172" s="149" t="s">
        <v>1</v>
      </c>
      <c r="F172" s="150" t="s">
        <v>2130</v>
      </c>
      <c r="H172" s="149" t="s">
        <v>1</v>
      </c>
      <c r="I172" s="151"/>
      <c r="L172" s="147"/>
      <c r="M172" s="152"/>
      <c r="T172" s="153"/>
      <c r="AT172" s="149" t="s">
        <v>152</v>
      </c>
      <c r="AU172" s="149" t="s">
        <v>87</v>
      </c>
      <c r="AV172" s="12" t="s">
        <v>85</v>
      </c>
      <c r="AW172" s="12" t="s">
        <v>32</v>
      </c>
      <c r="AX172" s="12" t="s">
        <v>77</v>
      </c>
      <c r="AY172" s="149" t="s">
        <v>144</v>
      </c>
    </row>
    <row r="173" spans="2:65" s="13" customFormat="1" ht="11.25">
      <c r="B173" s="154"/>
      <c r="D173" s="148" t="s">
        <v>152</v>
      </c>
      <c r="E173" s="155" t="s">
        <v>1</v>
      </c>
      <c r="F173" s="156" t="s">
        <v>2140</v>
      </c>
      <c r="H173" s="157">
        <v>28.32</v>
      </c>
      <c r="I173" s="158"/>
      <c r="L173" s="154"/>
      <c r="M173" s="159"/>
      <c r="T173" s="160"/>
      <c r="AT173" s="155" t="s">
        <v>152</v>
      </c>
      <c r="AU173" s="155" t="s">
        <v>87</v>
      </c>
      <c r="AV173" s="13" t="s">
        <v>87</v>
      </c>
      <c r="AW173" s="13" t="s">
        <v>32</v>
      </c>
      <c r="AX173" s="13" t="s">
        <v>77</v>
      </c>
      <c r="AY173" s="155" t="s">
        <v>144</v>
      </c>
    </row>
    <row r="174" spans="2:65" s="14" customFormat="1" ht="11.25">
      <c r="B174" s="161"/>
      <c r="D174" s="148" t="s">
        <v>152</v>
      </c>
      <c r="E174" s="162" t="s">
        <v>1</v>
      </c>
      <c r="F174" s="163" t="s">
        <v>157</v>
      </c>
      <c r="H174" s="164">
        <v>212.64</v>
      </c>
      <c r="I174" s="165"/>
      <c r="L174" s="161"/>
      <c r="M174" s="166"/>
      <c r="T174" s="167"/>
      <c r="AT174" s="162" t="s">
        <v>152</v>
      </c>
      <c r="AU174" s="162" t="s">
        <v>87</v>
      </c>
      <c r="AV174" s="14" t="s">
        <v>150</v>
      </c>
      <c r="AW174" s="14" t="s">
        <v>32</v>
      </c>
      <c r="AX174" s="14" t="s">
        <v>85</v>
      </c>
      <c r="AY174" s="162" t="s">
        <v>144</v>
      </c>
    </row>
    <row r="175" spans="2:65" s="1" customFormat="1" ht="21.75" customHeight="1">
      <c r="B175" s="32"/>
      <c r="C175" s="133" t="s">
        <v>181</v>
      </c>
      <c r="D175" s="133" t="s">
        <v>146</v>
      </c>
      <c r="E175" s="134" t="s">
        <v>398</v>
      </c>
      <c r="F175" s="135" t="s">
        <v>399</v>
      </c>
      <c r="G175" s="136" t="s">
        <v>149</v>
      </c>
      <c r="H175" s="137">
        <v>15.4</v>
      </c>
      <c r="I175" s="138"/>
      <c r="J175" s="139">
        <f>ROUND(I175*H175,2)</f>
        <v>0</v>
      </c>
      <c r="K175" s="140"/>
      <c r="L175" s="32"/>
      <c r="M175" s="141" t="s">
        <v>1</v>
      </c>
      <c r="N175" s="142" t="s">
        <v>42</v>
      </c>
      <c r="P175" s="143">
        <f>O175*H175</f>
        <v>0</v>
      </c>
      <c r="Q175" s="143">
        <v>6.9999999999999999E-4</v>
      </c>
      <c r="R175" s="143">
        <f>Q175*H175</f>
        <v>1.078E-2</v>
      </c>
      <c r="S175" s="143">
        <v>0</v>
      </c>
      <c r="T175" s="144">
        <f>S175*H175</f>
        <v>0</v>
      </c>
      <c r="AR175" s="145" t="s">
        <v>150</v>
      </c>
      <c r="AT175" s="145" t="s">
        <v>146</v>
      </c>
      <c r="AU175" s="145" t="s">
        <v>87</v>
      </c>
      <c r="AY175" s="17" t="s">
        <v>144</v>
      </c>
      <c r="BE175" s="146">
        <f>IF(N175="základní",J175,0)</f>
        <v>0</v>
      </c>
      <c r="BF175" s="146">
        <f>IF(N175="snížená",J175,0)</f>
        <v>0</v>
      </c>
      <c r="BG175" s="146">
        <f>IF(N175="zákl. přenesená",J175,0)</f>
        <v>0</v>
      </c>
      <c r="BH175" s="146">
        <f>IF(N175="sníž. přenesená",J175,0)</f>
        <v>0</v>
      </c>
      <c r="BI175" s="146">
        <f>IF(N175="nulová",J175,0)</f>
        <v>0</v>
      </c>
      <c r="BJ175" s="17" t="s">
        <v>85</v>
      </c>
      <c r="BK175" s="146">
        <f>ROUND(I175*H175,2)</f>
        <v>0</v>
      </c>
      <c r="BL175" s="17" t="s">
        <v>150</v>
      </c>
      <c r="BM175" s="145" t="s">
        <v>2141</v>
      </c>
    </row>
    <row r="176" spans="2:65" s="12" customFormat="1" ht="11.25">
      <c r="B176" s="147"/>
      <c r="D176" s="148" t="s">
        <v>152</v>
      </c>
      <c r="E176" s="149" t="s">
        <v>1</v>
      </c>
      <c r="F176" s="150" t="s">
        <v>153</v>
      </c>
      <c r="H176" s="149" t="s">
        <v>1</v>
      </c>
      <c r="I176" s="151"/>
      <c r="L176" s="147"/>
      <c r="M176" s="152"/>
      <c r="T176" s="153"/>
      <c r="AT176" s="149" t="s">
        <v>152</v>
      </c>
      <c r="AU176" s="149" t="s">
        <v>87</v>
      </c>
      <c r="AV176" s="12" t="s">
        <v>85</v>
      </c>
      <c r="AW176" s="12" t="s">
        <v>32</v>
      </c>
      <c r="AX176" s="12" t="s">
        <v>77</v>
      </c>
      <c r="AY176" s="149" t="s">
        <v>144</v>
      </c>
    </row>
    <row r="177" spans="2:65" s="12" customFormat="1" ht="11.25">
      <c r="B177" s="147"/>
      <c r="D177" s="148" t="s">
        <v>152</v>
      </c>
      <c r="E177" s="149" t="s">
        <v>1</v>
      </c>
      <c r="F177" s="150" t="s">
        <v>154</v>
      </c>
      <c r="H177" s="149" t="s">
        <v>1</v>
      </c>
      <c r="I177" s="151"/>
      <c r="L177" s="147"/>
      <c r="M177" s="152"/>
      <c r="T177" s="153"/>
      <c r="AT177" s="149" t="s">
        <v>152</v>
      </c>
      <c r="AU177" s="149" t="s">
        <v>87</v>
      </c>
      <c r="AV177" s="12" t="s">
        <v>85</v>
      </c>
      <c r="AW177" s="12" t="s">
        <v>32</v>
      </c>
      <c r="AX177" s="12" t="s">
        <v>77</v>
      </c>
      <c r="AY177" s="149" t="s">
        <v>144</v>
      </c>
    </row>
    <row r="178" spans="2:65" s="12" customFormat="1" ht="11.25">
      <c r="B178" s="147"/>
      <c r="D178" s="148" t="s">
        <v>152</v>
      </c>
      <c r="E178" s="149" t="s">
        <v>1</v>
      </c>
      <c r="F178" s="150" t="s">
        <v>200</v>
      </c>
      <c r="H178" s="149" t="s">
        <v>1</v>
      </c>
      <c r="I178" s="151"/>
      <c r="L178" s="147"/>
      <c r="M178" s="152"/>
      <c r="T178" s="153"/>
      <c r="AT178" s="149" t="s">
        <v>152</v>
      </c>
      <c r="AU178" s="149" t="s">
        <v>87</v>
      </c>
      <c r="AV178" s="12" t="s">
        <v>85</v>
      </c>
      <c r="AW178" s="12" t="s">
        <v>32</v>
      </c>
      <c r="AX178" s="12" t="s">
        <v>77</v>
      </c>
      <c r="AY178" s="149" t="s">
        <v>144</v>
      </c>
    </row>
    <row r="179" spans="2:65" s="12" customFormat="1" ht="11.25">
      <c r="B179" s="147"/>
      <c r="D179" s="148" t="s">
        <v>152</v>
      </c>
      <c r="E179" s="149" t="s">
        <v>1</v>
      </c>
      <c r="F179" s="150" t="s">
        <v>2118</v>
      </c>
      <c r="H179" s="149" t="s">
        <v>1</v>
      </c>
      <c r="I179" s="151"/>
      <c r="L179" s="147"/>
      <c r="M179" s="152"/>
      <c r="T179" s="153"/>
      <c r="AT179" s="149" t="s">
        <v>152</v>
      </c>
      <c r="AU179" s="149" t="s">
        <v>87</v>
      </c>
      <c r="AV179" s="12" t="s">
        <v>85</v>
      </c>
      <c r="AW179" s="12" t="s">
        <v>32</v>
      </c>
      <c r="AX179" s="12" t="s">
        <v>77</v>
      </c>
      <c r="AY179" s="149" t="s">
        <v>144</v>
      </c>
    </row>
    <row r="180" spans="2:65" s="12" customFormat="1" ht="11.25">
      <c r="B180" s="147"/>
      <c r="D180" s="148" t="s">
        <v>152</v>
      </c>
      <c r="E180" s="149" t="s">
        <v>1</v>
      </c>
      <c r="F180" s="150" t="s">
        <v>2130</v>
      </c>
      <c r="H180" s="149" t="s">
        <v>1</v>
      </c>
      <c r="I180" s="151"/>
      <c r="L180" s="147"/>
      <c r="M180" s="152"/>
      <c r="T180" s="153"/>
      <c r="AT180" s="149" t="s">
        <v>152</v>
      </c>
      <c r="AU180" s="149" t="s">
        <v>87</v>
      </c>
      <c r="AV180" s="12" t="s">
        <v>85</v>
      </c>
      <c r="AW180" s="12" t="s">
        <v>32</v>
      </c>
      <c r="AX180" s="12" t="s">
        <v>77</v>
      </c>
      <c r="AY180" s="149" t="s">
        <v>144</v>
      </c>
    </row>
    <row r="181" spans="2:65" s="13" customFormat="1" ht="11.25">
      <c r="B181" s="154"/>
      <c r="D181" s="148" t="s">
        <v>152</v>
      </c>
      <c r="E181" s="155" t="s">
        <v>1</v>
      </c>
      <c r="F181" s="156" t="s">
        <v>2142</v>
      </c>
      <c r="H181" s="157">
        <v>15.4</v>
      </c>
      <c r="I181" s="158"/>
      <c r="L181" s="154"/>
      <c r="M181" s="159"/>
      <c r="T181" s="160"/>
      <c r="AT181" s="155" t="s">
        <v>152</v>
      </c>
      <c r="AU181" s="155" t="s">
        <v>87</v>
      </c>
      <c r="AV181" s="13" t="s">
        <v>87</v>
      </c>
      <c r="AW181" s="13" t="s">
        <v>32</v>
      </c>
      <c r="AX181" s="13" t="s">
        <v>85</v>
      </c>
      <c r="AY181" s="155" t="s">
        <v>144</v>
      </c>
    </row>
    <row r="182" spans="2:65" s="1" customFormat="1" ht="16.5" customHeight="1">
      <c r="B182" s="32"/>
      <c r="C182" s="133" t="s">
        <v>186</v>
      </c>
      <c r="D182" s="133" t="s">
        <v>146</v>
      </c>
      <c r="E182" s="134" t="s">
        <v>402</v>
      </c>
      <c r="F182" s="135" t="s">
        <v>403</v>
      </c>
      <c r="G182" s="136" t="s">
        <v>149</v>
      </c>
      <c r="H182" s="137">
        <v>15.4</v>
      </c>
      <c r="I182" s="138"/>
      <c r="J182" s="139">
        <f>ROUND(I182*H182,2)</f>
        <v>0</v>
      </c>
      <c r="K182" s="140"/>
      <c r="L182" s="32"/>
      <c r="M182" s="141" t="s">
        <v>1</v>
      </c>
      <c r="N182" s="142" t="s">
        <v>42</v>
      </c>
      <c r="P182" s="143">
        <f>O182*H182</f>
        <v>0</v>
      </c>
      <c r="Q182" s="143">
        <v>0</v>
      </c>
      <c r="R182" s="143">
        <f>Q182*H182</f>
        <v>0</v>
      </c>
      <c r="S182" s="143">
        <v>0</v>
      </c>
      <c r="T182" s="144">
        <f>S182*H182</f>
        <v>0</v>
      </c>
      <c r="AR182" s="145" t="s">
        <v>150</v>
      </c>
      <c r="AT182" s="145" t="s">
        <v>146</v>
      </c>
      <c r="AU182" s="145" t="s">
        <v>87</v>
      </c>
      <c r="AY182" s="17" t="s">
        <v>144</v>
      </c>
      <c r="BE182" s="146">
        <f>IF(N182="základní",J182,0)</f>
        <v>0</v>
      </c>
      <c r="BF182" s="146">
        <f>IF(N182="snížená",J182,0)</f>
        <v>0</v>
      </c>
      <c r="BG182" s="146">
        <f>IF(N182="zákl. přenesená",J182,0)</f>
        <v>0</v>
      </c>
      <c r="BH182" s="146">
        <f>IF(N182="sníž. přenesená",J182,0)</f>
        <v>0</v>
      </c>
      <c r="BI182" s="146">
        <f>IF(N182="nulová",J182,0)</f>
        <v>0</v>
      </c>
      <c r="BJ182" s="17" t="s">
        <v>85</v>
      </c>
      <c r="BK182" s="146">
        <f>ROUND(I182*H182,2)</f>
        <v>0</v>
      </c>
      <c r="BL182" s="17" t="s">
        <v>150</v>
      </c>
      <c r="BM182" s="145" t="s">
        <v>2143</v>
      </c>
    </row>
    <row r="183" spans="2:65" s="1" customFormat="1" ht="37.9" customHeight="1">
      <c r="B183" s="32"/>
      <c r="C183" s="133" t="s">
        <v>191</v>
      </c>
      <c r="D183" s="133" t="s">
        <v>146</v>
      </c>
      <c r="E183" s="134" t="s">
        <v>853</v>
      </c>
      <c r="F183" s="135" t="s">
        <v>854</v>
      </c>
      <c r="G183" s="136" t="s">
        <v>198</v>
      </c>
      <c r="H183" s="137">
        <v>219.24</v>
      </c>
      <c r="I183" s="138"/>
      <c r="J183" s="139">
        <f>ROUND(I183*H183,2)</f>
        <v>0</v>
      </c>
      <c r="K183" s="140"/>
      <c r="L183" s="32"/>
      <c r="M183" s="141" t="s">
        <v>1</v>
      </c>
      <c r="N183" s="142" t="s">
        <v>42</v>
      </c>
      <c r="P183" s="143">
        <f>O183*H183</f>
        <v>0</v>
      </c>
      <c r="Q183" s="143">
        <v>0</v>
      </c>
      <c r="R183" s="143">
        <f>Q183*H183</f>
        <v>0</v>
      </c>
      <c r="S183" s="143">
        <v>0</v>
      </c>
      <c r="T183" s="144">
        <f>S183*H183</f>
        <v>0</v>
      </c>
      <c r="AR183" s="145" t="s">
        <v>150</v>
      </c>
      <c r="AT183" s="145" t="s">
        <v>146</v>
      </c>
      <c r="AU183" s="145" t="s">
        <v>87</v>
      </c>
      <c r="AY183" s="17" t="s">
        <v>144</v>
      </c>
      <c r="BE183" s="146">
        <f>IF(N183="základní",J183,0)</f>
        <v>0</v>
      </c>
      <c r="BF183" s="146">
        <f>IF(N183="snížená",J183,0)</f>
        <v>0</v>
      </c>
      <c r="BG183" s="146">
        <f>IF(N183="zákl. přenesená",J183,0)</f>
        <v>0</v>
      </c>
      <c r="BH183" s="146">
        <f>IF(N183="sníž. přenesená",J183,0)</f>
        <v>0</v>
      </c>
      <c r="BI183" s="146">
        <f>IF(N183="nulová",J183,0)</f>
        <v>0</v>
      </c>
      <c r="BJ183" s="17" t="s">
        <v>85</v>
      </c>
      <c r="BK183" s="146">
        <f>ROUND(I183*H183,2)</f>
        <v>0</v>
      </c>
      <c r="BL183" s="17" t="s">
        <v>150</v>
      </c>
      <c r="BM183" s="145" t="s">
        <v>2144</v>
      </c>
    </row>
    <row r="184" spans="2:65" s="13" customFormat="1" ht="11.25">
      <c r="B184" s="154"/>
      <c r="D184" s="148" t="s">
        <v>152</v>
      </c>
      <c r="E184" s="155" t="s">
        <v>1</v>
      </c>
      <c r="F184" s="156" t="s">
        <v>2145</v>
      </c>
      <c r="H184" s="157">
        <v>219.24</v>
      </c>
      <c r="I184" s="158"/>
      <c r="L184" s="154"/>
      <c r="M184" s="159"/>
      <c r="T184" s="160"/>
      <c r="AT184" s="155" t="s">
        <v>152</v>
      </c>
      <c r="AU184" s="155" t="s">
        <v>87</v>
      </c>
      <c r="AV184" s="13" t="s">
        <v>87</v>
      </c>
      <c r="AW184" s="13" t="s">
        <v>32</v>
      </c>
      <c r="AX184" s="13" t="s">
        <v>85</v>
      </c>
      <c r="AY184" s="155" t="s">
        <v>144</v>
      </c>
    </row>
    <row r="185" spans="2:65" s="1" customFormat="1" ht="37.9" customHeight="1">
      <c r="B185" s="32"/>
      <c r="C185" s="133" t="s">
        <v>195</v>
      </c>
      <c r="D185" s="133" t="s">
        <v>146</v>
      </c>
      <c r="E185" s="134" t="s">
        <v>415</v>
      </c>
      <c r="F185" s="135" t="s">
        <v>416</v>
      </c>
      <c r="G185" s="136" t="s">
        <v>198</v>
      </c>
      <c r="H185" s="137">
        <v>2192.4</v>
      </c>
      <c r="I185" s="138"/>
      <c r="J185" s="139">
        <f>ROUND(I185*H185,2)</f>
        <v>0</v>
      </c>
      <c r="K185" s="140"/>
      <c r="L185" s="32"/>
      <c r="M185" s="141" t="s">
        <v>1</v>
      </c>
      <c r="N185" s="142" t="s">
        <v>42</v>
      </c>
      <c r="P185" s="143">
        <f>O185*H185</f>
        <v>0</v>
      </c>
      <c r="Q185" s="143">
        <v>0</v>
      </c>
      <c r="R185" s="143">
        <f>Q185*H185</f>
        <v>0</v>
      </c>
      <c r="S185" s="143">
        <v>0</v>
      </c>
      <c r="T185" s="144">
        <f>S185*H185</f>
        <v>0</v>
      </c>
      <c r="AR185" s="145" t="s">
        <v>150</v>
      </c>
      <c r="AT185" s="145" t="s">
        <v>146</v>
      </c>
      <c r="AU185" s="145" t="s">
        <v>87</v>
      </c>
      <c r="AY185" s="17" t="s">
        <v>144</v>
      </c>
      <c r="BE185" s="146">
        <f>IF(N185="základní",J185,0)</f>
        <v>0</v>
      </c>
      <c r="BF185" s="146">
        <f>IF(N185="snížená",J185,0)</f>
        <v>0</v>
      </c>
      <c r="BG185" s="146">
        <f>IF(N185="zákl. přenesená",J185,0)</f>
        <v>0</v>
      </c>
      <c r="BH185" s="146">
        <f>IF(N185="sníž. přenesená",J185,0)</f>
        <v>0</v>
      </c>
      <c r="BI185" s="146">
        <f>IF(N185="nulová",J185,0)</f>
        <v>0</v>
      </c>
      <c r="BJ185" s="17" t="s">
        <v>85</v>
      </c>
      <c r="BK185" s="146">
        <f>ROUND(I185*H185,2)</f>
        <v>0</v>
      </c>
      <c r="BL185" s="17" t="s">
        <v>150</v>
      </c>
      <c r="BM185" s="145" t="s">
        <v>2146</v>
      </c>
    </row>
    <row r="186" spans="2:65" s="13" customFormat="1" ht="11.25">
      <c r="B186" s="154"/>
      <c r="D186" s="148" t="s">
        <v>152</v>
      </c>
      <c r="F186" s="156" t="s">
        <v>2147</v>
      </c>
      <c r="H186" s="157">
        <v>2192.4</v>
      </c>
      <c r="I186" s="158"/>
      <c r="L186" s="154"/>
      <c r="M186" s="159"/>
      <c r="T186" s="160"/>
      <c r="AT186" s="155" t="s">
        <v>152</v>
      </c>
      <c r="AU186" s="155" t="s">
        <v>87</v>
      </c>
      <c r="AV186" s="13" t="s">
        <v>87</v>
      </c>
      <c r="AW186" s="13" t="s">
        <v>4</v>
      </c>
      <c r="AX186" s="13" t="s">
        <v>85</v>
      </c>
      <c r="AY186" s="155" t="s">
        <v>144</v>
      </c>
    </row>
    <row r="187" spans="2:65" s="1" customFormat="1" ht="33" customHeight="1">
      <c r="B187" s="32"/>
      <c r="C187" s="133" t="s">
        <v>202</v>
      </c>
      <c r="D187" s="133" t="s">
        <v>146</v>
      </c>
      <c r="E187" s="134" t="s">
        <v>426</v>
      </c>
      <c r="F187" s="135" t="s">
        <v>427</v>
      </c>
      <c r="G187" s="136" t="s">
        <v>343</v>
      </c>
      <c r="H187" s="137">
        <v>394.63200000000001</v>
      </c>
      <c r="I187" s="138"/>
      <c r="J187" s="139">
        <f>ROUND(I187*H187,2)</f>
        <v>0</v>
      </c>
      <c r="K187" s="140"/>
      <c r="L187" s="32"/>
      <c r="M187" s="141" t="s">
        <v>1</v>
      </c>
      <c r="N187" s="142" t="s">
        <v>42</v>
      </c>
      <c r="P187" s="143">
        <f>O187*H187</f>
        <v>0</v>
      </c>
      <c r="Q187" s="143">
        <v>0</v>
      </c>
      <c r="R187" s="143">
        <f>Q187*H187</f>
        <v>0</v>
      </c>
      <c r="S187" s="143">
        <v>0</v>
      </c>
      <c r="T187" s="144">
        <f>S187*H187</f>
        <v>0</v>
      </c>
      <c r="AR187" s="145" t="s">
        <v>150</v>
      </c>
      <c r="AT187" s="145" t="s">
        <v>146</v>
      </c>
      <c r="AU187" s="145" t="s">
        <v>87</v>
      </c>
      <c r="AY187" s="17" t="s">
        <v>144</v>
      </c>
      <c r="BE187" s="146">
        <f>IF(N187="základní",J187,0)</f>
        <v>0</v>
      </c>
      <c r="BF187" s="146">
        <f>IF(N187="snížená",J187,0)</f>
        <v>0</v>
      </c>
      <c r="BG187" s="146">
        <f>IF(N187="zákl. přenesená",J187,0)</f>
        <v>0</v>
      </c>
      <c r="BH187" s="146">
        <f>IF(N187="sníž. přenesená",J187,0)</f>
        <v>0</v>
      </c>
      <c r="BI187" s="146">
        <f>IF(N187="nulová",J187,0)</f>
        <v>0</v>
      </c>
      <c r="BJ187" s="17" t="s">
        <v>85</v>
      </c>
      <c r="BK187" s="146">
        <f>ROUND(I187*H187,2)</f>
        <v>0</v>
      </c>
      <c r="BL187" s="17" t="s">
        <v>150</v>
      </c>
      <c r="BM187" s="145" t="s">
        <v>2148</v>
      </c>
    </row>
    <row r="188" spans="2:65" s="13" customFormat="1" ht="11.25">
      <c r="B188" s="154"/>
      <c r="D188" s="148" t="s">
        <v>152</v>
      </c>
      <c r="E188" s="155" t="s">
        <v>1</v>
      </c>
      <c r="F188" s="156" t="s">
        <v>2149</v>
      </c>
      <c r="H188" s="157">
        <v>394.63200000000001</v>
      </c>
      <c r="I188" s="158"/>
      <c r="L188" s="154"/>
      <c r="M188" s="159"/>
      <c r="T188" s="160"/>
      <c r="AT188" s="155" t="s">
        <v>152</v>
      </c>
      <c r="AU188" s="155" t="s">
        <v>87</v>
      </c>
      <c r="AV188" s="13" t="s">
        <v>87</v>
      </c>
      <c r="AW188" s="13" t="s">
        <v>32</v>
      </c>
      <c r="AX188" s="13" t="s">
        <v>85</v>
      </c>
      <c r="AY188" s="155" t="s">
        <v>144</v>
      </c>
    </row>
    <row r="189" spans="2:65" s="1" customFormat="1" ht="16.5" customHeight="1">
      <c r="B189" s="32"/>
      <c r="C189" s="133" t="s">
        <v>8</v>
      </c>
      <c r="D189" s="133" t="s">
        <v>146</v>
      </c>
      <c r="E189" s="134" t="s">
        <v>322</v>
      </c>
      <c r="F189" s="135" t="s">
        <v>323</v>
      </c>
      <c r="G189" s="136" t="s">
        <v>198</v>
      </c>
      <c r="H189" s="137">
        <v>219.24</v>
      </c>
      <c r="I189" s="138"/>
      <c r="J189" s="139">
        <f>ROUND(I189*H189,2)</f>
        <v>0</v>
      </c>
      <c r="K189" s="140"/>
      <c r="L189" s="32"/>
      <c r="M189" s="141" t="s">
        <v>1</v>
      </c>
      <c r="N189" s="142" t="s">
        <v>42</v>
      </c>
      <c r="P189" s="143">
        <f>O189*H189</f>
        <v>0</v>
      </c>
      <c r="Q189" s="143">
        <v>0</v>
      </c>
      <c r="R189" s="143">
        <f>Q189*H189</f>
        <v>0</v>
      </c>
      <c r="S189" s="143">
        <v>0</v>
      </c>
      <c r="T189" s="144">
        <f>S189*H189</f>
        <v>0</v>
      </c>
      <c r="AR189" s="145" t="s">
        <v>150</v>
      </c>
      <c r="AT189" s="145" t="s">
        <v>146</v>
      </c>
      <c r="AU189" s="145" t="s">
        <v>87</v>
      </c>
      <c r="AY189" s="17" t="s">
        <v>144</v>
      </c>
      <c r="BE189" s="146">
        <f>IF(N189="základní",J189,0)</f>
        <v>0</v>
      </c>
      <c r="BF189" s="146">
        <f>IF(N189="snížená",J189,0)</f>
        <v>0</v>
      </c>
      <c r="BG189" s="146">
        <f>IF(N189="zákl. přenesená",J189,0)</f>
        <v>0</v>
      </c>
      <c r="BH189" s="146">
        <f>IF(N189="sníž. přenesená",J189,0)</f>
        <v>0</v>
      </c>
      <c r="BI189" s="146">
        <f>IF(N189="nulová",J189,0)</f>
        <v>0</v>
      </c>
      <c r="BJ189" s="17" t="s">
        <v>85</v>
      </c>
      <c r="BK189" s="146">
        <f>ROUND(I189*H189,2)</f>
        <v>0</v>
      </c>
      <c r="BL189" s="17" t="s">
        <v>150</v>
      </c>
      <c r="BM189" s="145" t="s">
        <v>2150</v>
      </c>
    </row>
    <row r="190" spans="2:65" s="1" customFormat="1" ht="24.2" customHeight="1">
      <c r="B190" s="32"/>
      <c r="C190" s="133" t="s">
        <v>209</v>
      </c>
      <c r="D190" s="133" t="s">
        <v>146</v>
      </c>
      <c r="E190" s="134" t="s">
        <v>326</v>
      </c>
      <c r="F190" s="135" t="s">
        <v>327</v>
      </c>
      <c r="G190" s="136" t="s">
        <v>198</v>
      </c>
      <c r="H190" s="137">
        <v>176.68</v>
      </c>
      <c r="I190" s="138"/>
      <c r="J190" s="139">
        <f>ROUND(I190*H190,2)</f>
        <v>0</v>
      </c>
      <c r="K190" s="140"/>
      <c r="L190" s="32"/>
      <c r="M190" s="141" t="s">
        <v>1</v>
      </c>
      <c r="N190" s="142" t="s">
        <v>42</v>
      </c>
      <c r="P190" s="143">
        <f>O190*H190</f>
        <v>0</v>
      </c>
      <c r="Q190" s="143">
        <v>0</v>
      </c>
      <c r="R190" s="143">
        <f>Q190*H190</f>
        <v>0</v>
      </c>
      <c r="S190" s="143">
        <v>0</v>
      </c>
      <c r="T190" s="144">
        <f>S190*H190</f>
        <v>0</v>
      </c>
      <c r="AR190" s="145" t="s">
        <v>150</v>
      </c>
      <c r="AT190" s="145" t="s">
        <v>146</v>
      </c>
      <c r="AU190" s="145" t="s">
        <v>87</v>
      </c>
      <c r="AY190" s="17" t="s">
        <v>144</v>
      </c>
      <c r="BE190" s="146">
        <f>IF(N190="základní",J190,0)</f>
        <v>0</v>
      </c>
      <c r="BF190" s="146">
        <f>IF(N190="snížená",J190,0)</f>
        <v>0</v>
      </c>
      <c r="BG190" s="146">
        <f>IF(N190="zákl. přenesená",J190,0)</f>
        <v>0</v>
      </c>
      <c r="BH190" s="146">
        <f>IF(N190="sníž. přenesená",J190,0)</f>
        <v>0</v>
      </c>
      <c r="BI190" s="146">
        <f>IF(N190="nulová",J190,0)</f>
        <v>0</v>
      </c>
      <c r="BJ190" s="17" t="s">
        <v>85</v>
      </c>
      <c r="BK190" s="146">
        <f>ROUND(I190*H190,2)</f>
        <v>0</v>
      </c>
      <c r="BL190" s="17" t="s">
        <v>150</v>
      </c>
      <c r="BM190" s="145" t="s">
        <v>2151</v>
      </c>
    </row>
    <row r="191" spans="2:65" s="12" customFormat="1" ht="11.25">
      <c r="B191" s="147"/>
      <c r="D191" s="148" t="s">
        <v>152</v>
      </c>
      <c r="E191" s="149" t="s">
        <v>1</v>
      </c>
      <c r="F191" s="150" t="s">
        <v>153</v>
      </c>
      <c r="H191" s="149" t="s">
        <v>1</v>
      </c>
      <c r="I191" s="151"/>
      <c r="L191" s="147"/>
      <c r="M191" s="152"/>
      <c r="T191" s="153"/>
      <c r="AT191" s="149" t="s">
        <v>152</v>
      </c>
      <c r="AU191" s="149" t="s">
        <v>87</v>
      </c>
      <c r="AV191" s="12" t="s">
        <v>85</v>
      </c>
      <c r="AW191" s="12" t="s">
        <v>32</v>
      </c>
      <c r="AX191" s="12" t="s">
        <v>77</v>
      </c>
      <c r="AY191" s="149" t="s">
        <v>144</v>
      </c>
    </row>
    <row r="192" spans="2:65" s="12" customFormat="1" ht="11.25">
      <c r="B192" s="147"/>
      <c r="D192" s="148" t="s">
        <v>152</v>
      </c>
      <c r="E192" s="149" t="s">
        <v>1</v>
      </c>
      <c r="F192" s="150" t="s">
        <v>154</v>
      </c>
      <c r="H192" s="149" t="s">
        <v>1</v>
      </c>
      <c r="I192" s="151"/>
      <c r="L192" s="147"/>
      <c r="M192" s="152"/>
      <c r="T192" s="153"/>
      <c r="AT192" s="149" t="s">
        <v>152</v>
      </c>
      <c r="AU192" s="149" t="s">
        <v>87</v>
      </c>
      <c r="AV192" s="12" t="s">
        <v>85</v>
      </c>
      <c r="AW192" s="12" t="s">
        <v>32</v>
      </c>
      <c r="AX192" s="12" t="s">
        <v>77</v>
      </c>
      <c r="AY192" s="149" t="s">
        <v>144</v>
      </c>
    </row>
    <row r="193" spans="2:51" s="12" customFormat="1" ht="11.25">
      <c r="B193" s="147"/>
      <c r="D193" s="148" t="s">
        <v>152</v>
      </c>
      <c r="E193" s="149" t="s">
        <v>1</v>
      </c>
      <c r="F193" s="150" t="s">
        <v>200</v>
      </c>
      <c r="H193" s="149" t="s">
        <v>1</v>
      </c>
      <c r="I193" s="151"/>
      <c r="L193" s="147"/>
      <c r="M193" s="152"/>
      <c r="T193" s="153"/>
      <c r="AT193" s="149" t="s">
        <v>152</v>
      </c>
      <c r="AU193" s="149" t="s">
        <v>87</v>
      </c>
      <c r="AV193" s="12" t="s">
        <v>85</v>
      </c>
      <c r="AW193" s="12" t="s">
        <v>32</v>
      </c>
      <c r="AX193" s="12" t="s">
        <v>77</v>
      </c>
      <c r="AY193" s="149" t="s">
        <v>144</v>
      </c>
    </row>
    <row r="194" spans="2:51" s="12" customFormat="1" ht="11.25">
      <c r="B194" s="147"/>
      <c r="D194" s="148" t="s">
        <v>152</v>
      </c>
      <c r="E194" s="149" t="s">
        <v>1</v>
      </c>
      <c r="F194" s="150" t="s">
        <v>2152</v>
      </c>
      <c r="H194" s="149" t="s">
        <v>1</v>
      </c>
      <c r="I194" s="151"/>
      <c r="L194" s="147"/>
      <c r="M194" s="152"/>
      <c r="T194" s="153"/>
      <c r="AT194" s="149" t="s">
        <v>152</v>
      </c>
      <c r="AU194" s="149" t="s">
        <v>87</v>
      </c>
      <c r="AV194" s="12" t="s">
        <v>85</v>
      </c>
      <c r="AW194" s="12" t="s">
        <v>32</v>
      </c>
      <c r="AX194" s="12" t="s">
        <v>77</v>
      </c>
      <c r="AY194" s="149" t="s">
        <v>144</v>
      </c>
    </row>
    <row r="195" spans="2:51" s="12" customFormat="1" ht="11.25">
      <c r="B195" s="147"/>
      <c r="D195" s="148" t="s">
        <v>152</v>
      </c>
      <c r="E195" s="149" t="s">
        <v>1</v>
      </c>
      <c r="F195" s="150" t="s">
        <v>2133</v>
      </c>
      <c r="H195" s="149" t="s">
        <v>1</v>
      </c>
      <c r="I195" s="151"/>
      <c r="L195" s="147"/>
      <c r="M195" s="152"/>
      <c r="T195" s="153"/>
      <c r="AT195" s="149" t="s">
        <v>152</v>
      </c>
      <c r="AU195" s="149" t="s">
        <v>87</v>
      </c>
      <c r="AV195" s="12" t="s">
        <v>85</v>
      </c>
      <c r="AW195" s="12" t="s">
        <v>32</v>
      </c>
      <c r="AX195" s="12" t="s">
        <v>77</v>
      </c>
      <c r="AY195" s="149" t="s">
        <v>144</v>
      </c>
    </row>
    <row r="196" spans="2:51" s="12" customFormat="1" ht="11.25">
      <c r="B196" s="147"/>
      <c r="D196" s="148" t="s">
        <v>152</v>
      </c>
      <c r="E196" s="149" t="s">
        <v>1</v>
      </c>
      <c r="F196" s="150" t="s">
        <v>2130</v>
      </c>
      <c r="H196" s="149" t="s">
        <v>1</v>
      </c>
      <c r="I196" s="151"/>
      <c r="L196" s="147"/>
      <c r="M196" s="152"/>
      <c r="T196" s="153"/>
      <c r="AT196" s="149" t="s">
        <v>152</v>
      </c>
      <c r="AU196" s="149" t="s">
        <v>87</v>
      </c>
      <c r="AV196" s="12" t="s">
        <v>85</v>
      </c>
      <c r="AW196" s="12" t="s">
        <v>32</v>
      </c>
      <c r="AX196" s="12" t="s">
        <v>77</v>
      </c>
      <c r="AY196" s="149" t="s">
        <v>144</v>
      </c>
    </row>
    <row r="197" spans="2:51" s="13" customFormat="1" ht="11.25">
      <c r="B197" s="154"/>
      <c r="D197" s="148" t="s">
        <v>152</v>
      </c>
      <c r="E197" s="155" t="s">
        <v>1</v>
      </c>
      <c r="F197" s="156" t="s">
        <v>2153</v>
      </c>
      <c r="H197" s="157">
        <v>122.88</v>
      </c>
      <c r="I197" s="158"/>
      <c r="L197" s="154"/>
      <c r="M197" s="159"/>
      <c r="T197" s="160"/>
      <c r="AT197" s="155" t="s">
        <v>152</v>
      </c>
      <c r="AU197" s="155" t="s">
        <v>87</v>
      </c>
      <c r="AV197" s="13" t="s">
        <v>87</v>
      </c>
      <c r="AW197" s="13" t="s">
        <v>32</v>
      </c>
      <c r="AX197" s="13" t="s">
        <v>77</v>
      </c>
      <c r="AY197" s="155" t="s">
        <v>144</v>
      </c>
    </row>
    <row r="198" spans="2:51" s="12" customFormat="1" ht="11.25">
      <c r="B198" s="147"/>
      <c r="D198" s="148" t="s">
        <v>152</v>
      </c>
      <c r="E198" s="149" t="s">
        <v>1</v>
      </c>
      <c r="F198" s="150" t="s">
        <v>2118</v>
      </c>
      <c r="H198" s="149" t="s">
        <v>1</v>
      </c>
      <c r="I198" s="151"/>
      <c r="L198" s="147"/>
      <c r="M198" s="152"/>
      <c r="T198" s="153"/>
      <c r="AT198" s="149" t="s">
        <v>152</v>
      </c>
      <c r="AU198" s="149" t="s">
        <v>87</v>
      </c>
      <c r="AV198" s="12" t="s">
        <v>85</v>
      </c>
      <c r="AW198" s="12" t="s">
        <v>32</v>
      </c>
      <c r="AX198" s="12" t="s">
        <v>77</v>
      </c>
      <c r="AY198" s="149" t="s">
        <v>144</v>
      </c>
    </row>
    <row r="199" spans="2:51" s="12" customFormat="1" ht="11.25">
      <c r="B199" s="147"/>
      <c r="D199" s="148" t="s">
        <v>152</v>
      </c>
      <c r="E199" s="149" t="s">
        <v>1</v>
      </c>
      <c r="F199" s="150" t="s">
        <v>2130</v>
      </c>
      <c r="H199" s="149" t="s">
        <v>1</v>
      </c>
      <c r="I199" s="151"/>
      <c r="L199" s="147"/>
      <c r="M199" s="152"/>
      <c r="T199" s="153"/>
      <c r="AT199" s="149" t="s">
        <v>152</v>
      </c>
      <c r="AU199" s="149" t="s">
        <v>87</v>
      </c>
      <c r="AV199" s="12" t="s">
        <v>85</v>
      </c>
      <c r="AW199" s="12" t="s">
        <v>32</v>
      </c>
      <c r="AX199" s="12" t="s">
        <v>77</v>
      </c>
      <c r="AY199" s="149" t="s">
        <v>144</v>
      </c>
    </row>
    <row r="200" spans="2:51" s="13" customFormat="1" ht="11.25">
      <c r="B200" s="154"/>
      <c r="D200" s="148" t="s">
        <v>152</v>
      </c>
      <c r="E200" s="155" t="s">
        <v>1</v>
      </c>
      <c r="F200" s="156" t="s">
        <v>2154</v>
      </c>
      <c r="H200" s="157">
        <v>18.88</v>
      </c>
      <c r="I200" s="158"/>
      <c r="L200" s="154"/>
      <c r="M200" s="159"/>
      <c r="T200" s="160"/>
      <c r="AT200" s="155" t="s">
        <v>152</v>
      </c>
      <c r="AU200" s="155" t="s">
        <v>87</v>
      </c>
      <c r="AV200" s="13" t="s">
        <v>87</v>
      </c>
      <c r="AW200" s="13" t="s">
        <v>32</v>
      </c>
      <c r="AX200" s="13" t="s">
        <v>77</v>
      </c>
      <c r="AY200" s="155" t="s">
        <v>144</v>
      </c>
    </row>
    <row r="201" spans="2:51" s="12" customFormat="1" ht="11.25">
      <c r="B201" s="147"/>
      <c r="D201" s="148" t="s">
        <v>152</v>
      </c>
      <c r="E201" s="149" t="s">
        <v>1</v>
      </c>
      <c r="F201" s="150" t="s">
        <v>2155</v>
      </c>
      <c r="H201" s="149" t="s">
        <v>1</v>
      </c>
      <c r="I201" s="151"/>
      <c r="L201" s="147"/>
      <c r="M201" s="152"/>
      <c r="T201" s="153"/>
      <c r="AT201" s="149" t="s">
        <v>152</v>
      </c>
      <c r="AU201" s="149" t="s">
        <v>87</v>
      </c>
      <c r="AV201" s="12" t="s">
        <v>85</v>
      </c>
      <c r="AW201" s="12" t="s">
        <v>32</v>
      </c>
      <c r="AX201" s="12" t="s">
        <v>77</v>
      </c>
      <c r="AY201" s="149" t="s">
        <v>144</v>
      </c>
    </row>
    <row r="202" spans="2:51" s="12" customFormat="1" ht="11.25">
      <c r="B202" s="147"/>
      <c r="D202" s="148" t="s">
        <v>152</v>
      </c>
      <c r="E202" s="149" t="s">
        <v>1</v>
      </c>
      <c r="F202" s="150" t="s">
        <v>2118</v>
      </c>
      <c r="H202" s="149" t="s">
        <v>1</v>
      </c>
      <c r="I202" s="151"/>
      <c r="L202" s="147"/>
      <c r="M202" s="152"/>
      <c r="T202" s="153"/>
      <c r="AT202" s="149" t="s">
        <v>152</v>
      </c>
      <c r="AU202" s="149" t="s">
        <v>87</v>
      </c>
      <c r="AV202" s="12" t="s">
        <v>85</v>
      </c>
      <c r="AW202" s="12" t="s">
        <v>32</v>
      </c>
      <c r="AX202" s="12" t="s">
        <v>77</v>
      </c>
      <c r="AY202" s="149" t="s">
        <v>144</v>
      </c>
    </row>
    <row r="203" spans="2:51" s="12" customFormat="1" ht="11.25">
      <c r="B203" s="147"/>
      <c r="D203" s="148" t="s">
        <v>152</v>
      </c>
      <c r="E203" s="149" t="s">
        <v>1</v>
      </c>
      <c r="F203" s="150" t="s">
        <v>2130</v>
      </c>
      <c r="H203" s="149" t="s">
        <v>1</v>
      </c>
      <c r="I203" s="151"/>
      <c r="L203" s="147"/>
      <c r="M203" s="152"/>
      <c r="T203" s="153"/>
      <c r="AT203" s="149" t="s">
        <v>152</v>
      </c>
      <c r="AU203" s="149" t="s">
        <v>87</v>
      </c>
      <c r="AV203" s="12" t="s">
        <v>85</v>
      </c>
      <c r="AW203" s="12" t="s">
        <v>32</v>
      </c>
      <c r="AX203" s="12" t="s">
        <v>77</v>
      </c>
      <c r="AY203" s="149" t="s">
        <v>144</v>
      </c>
    </row>
    <row r="204" spans="2:51" s="13" customFormat="1" ht="11.25">
      <c r="B204" s="154"/>
      <c r="D204" s="148" t="s">
        <v>152</v>
      </c>
      <c r="E204" s="155" t="s">
        <v>1</v>
      </c>
      <c r="F204" s="156" t="s">
        <v>2156</v>
      </c>
      <c r="H204" s="157">
        <v>5.4</v>
      </c>
      <c r="I204" s="158"/>
      <c r="L204" s="154"/>
      <c r="M204" s="159"/>
      <c r="T204" s="160"/>
      <c r="AT204" s="155" t="s">
        <v>152</v>
      </c>
      <c r="AU204" s="155" t="s">
        <v>87</v>
      </c>
      <c r="AV204" s="13" t="s">
        <v>87</v>
      </c>
      <c r="AW204" s="13" t="s">
        <v>32</v>
      </c>
      <c r="AX204" s="13" t="s">
        <v>77</v>
      </c>
      <c r="AY204" s="155" t="s">
        <v>144</v>
      </c>
    </row>
    <row r="205" spans="2:51" s="15" customFormat="1" ht="11.25">
      <c r="B205" s="182"/>
      <c r="D205" s="148" t="s">
        <v>152</v>
      </c>
      <c r="E205" s="183" t="s">
        <v>1</v>
      </c>
      <c r="F205" s="184" t="s">
        <v>448</v>
      </c>
      <c r="H205" s="185">
        <v>147.16</v>
      </c>
      <c r="I205" s="186"/>
      <c r="L205" s="182"/>
      <c r="M205" s="187"/>
      <c r="T205" s="188"/>
      <c r="AT205" s="183" t="s">
        <v>152</v>
      </c>
      <c r="AU205" s="183" t="s">
        <v>87</v>
      </c>
      <c r="AV205" s="15" t="s">
        <v>163</v>
      </c>
      <c r="AW205" s="15" t="s">
        <v>32</v>
      </c>
      <c r="AX205" s="15" t="s">
        <v>77</v>
      </c>
      <c r="AY205" s="183" t="s">
        <v>144</v>
      </c>
    </row>
    <row r="206" spans="2:51" s="12" customFormat="1" ht="11.25">
      <c r="B206" s="147"/>
      <c r="D206" s="148" t="s">
        <v>152</v>
      </c>
      <c r="E206" s="149" t="s">
        <v>1</v>
      </c>
      <c r="F206" s="150" t="s">
        <v>2133</v>
      </c>
      <c r="H206" s="149" t="s">
        <v>1</v>
      </c>
      <c r="I206" s="151"/>
      <c r="L206" s="147"/>
      <c r="M206" s="152"/>
      <c r="T206" s="153"/>
      <c r="AT206" s="149" t="s">
        <v>152</v>
      </c>
      <c r="AU206" s="149" t="s">
        <v>87</v>
      </c>
      <c r="AV206" s="12" t="s">
        <v>85</v>
      </c>
      <c r="AW206" s="12" t="s">
        <v>32</v>
      </c>
      <c r="AX206" s="12" t="s">
        <v>77</v>
      </c>
      <c r="AY206" s="149" t="s">
        <v>144</v>
      </c>
    </row>
    <row r="207" spans="2:51" s="12" customFormat="1" ht="11.25">
      <c r="B207" s="147"/>
      <c r="D207" s="148" t="s">
        <v>152</v>
      </c>
      <c r="E207" s="149" t="s">
        <v>1</v>
      </c>
      <c r="F207" s="150" t="s">
        <v>2134</v>
      </c>
      <c r="H207" s="149" t="s">
        <v>1</v>
      </c>
      <c r="I207" s="151"/>
      <c r="L207" s="147"/>
      <c r="M207" s="152"/>
      <c r="T207" s="153"/>
      <c r="AT207" s="149" t="s">
        <v>152</v>
      </c>
      <c r="AU207" s="149" t="s">
        <v>87</v>
      </c>
      <c r="AV207" s="12" t="s">
        <v>85</v>
      </c>
      <c r="AW207" s="12" t="s">
        <v>32</v>
      </c>
      <c r="AX207" s="12" t="s">
        <v>77</v>
      </c>
      <c r="AY207" s="149" t="s">
        <v>144</v>
      </c>
    </row>
    <row r="208" spans="2:51" s="13" customFormat="1" ht="11.25">
      <c r="B208" s="154"/>
      <c r="D208" s="148" t="s">
        <v>152</v>
      </c>
      <c r="E208" s="155" t="s">
        <v>1</v>
      </c>
      <c r="F208" s="156" t="s">
        <v>2157</v>
      </c>
      <c r="H208" s="157">
        <v>29.52</v>
      </c>
      <c r="I208" s="158"/>
      <c r="L208" s="154"/>
      <c r="M208" s="159"/>
      <c r="T208" s="160"/>
      <c r="AT208" s="155" t="s">
        <v>152</v>
      </c>
      <c r="AU208" s="155" t="s">
        <v>87</v>
      </c>
      <c r="AV208" s="13" t="s">
        <v>87</v>
      </c>
      <c r="AW208" s="13" t="s">
        <v>32</v>
      </c>
      <c r="AX208" s="13" t="s">
        <v>77</v>
      </c>
      <c r="AY208" s="155" t="s">
        <v>144</v>
      </c>
    </row>
    <row r="209" spans="2:65" s="15" customFormat="1" ht="11.25">
      <c r="B209" s="182"/>
      <c r="D209" s="148" t="s">
        <v>152</v>
      </c>
      <c r="E209" s="183" t="s">
        <v>1</v>
      </c>
      <c r="F209" s="184" t="s">
        <v>448</v>
      </c>
      <c r="H209" s="185">
        <v>29.52</v>
      </c>
      <c r="I209" s="186"/>
      <c r="L209" s="182"/>
      <c r="M209" s="187"/>
      <c r="T209" s="188"/>
      <c r="AT209" s="183" t="s">
        <v>152</v>
      </c>
      <c r="AU209" s="183" t="s">
        <v>87</v>
      </c>
      <c r="AV209" s="15" t="s">
        <v>163</v>
      </c>
      <c r="AW209" s="15" t="s">
        <v>32</v>
      </c>
      <c r="AX209" s="15" t="s">
        <v>77</v>
      </c>
      <c r="AY209" s="183" t="s">
        <v>144</v>
      </c>
    </row>
    <row r="210" spans="2:65" s="14" customFormat="1" ht="11.25">
      <c r="B210" s="161"/>
      <c r="D210" s="148" t="s">
        <v>152</v>
      </c>
      <c r="E210" s="162" t="s">
        <v>1</v>
      </c>
      <c r="F210" s="163" t="s">
        <v>157</v>
      </c>
      <c r="H210" s="164">
        <v>176.68</v>
      </c>
      <c r="I210" s="165"/>
      <c r="L210" s="161"/>
      <c r="M210" s="166"/>
      <c r="T210" s="167"/>
      <c r="AT210" s="162" t="s">
        <v>152</v>
      </c>
      <c r="AU210" s="162" t="s">
        <v>87</v>
      </c>
      <c r="AV210" s="14" t="s">
        <v>150</v>
      </c>
      <c r="AW210" s="14" t="s">
        <v>32</v>
      </c>
      <c r="AX210" s="14" t="s">
        <v>85</v>
      </c>
      <c r="AY210" s="162" t="s">
        <v>144</v>
      </c>
    </row>
    <row r="211" spans="2:65" s="1" customFormat="1" ht="16.5" customHeight="1">
      <c r="B211" s="32"/>
      <c r="C211" s="168" t="s">
        <v>213</v>
      </c>
      <c r="D211" s="168" t="s">
        <v>340</v>
      </c>
      <c r="E211" s="169" t="s">
        <v>449</v>
      </c>
      <c r="F211" s="170" t="s">
        <v>450</v>
      </c>
      <c r="G211" s="171" t="s">
        <v>343</v>
      </c>
      <c r="H211" s="172">
        <v>294.32</v>
      </c>
      <c r="I211" s="173"/>
      <c r="J211" s="174">
        <f>ROUND(I211*H211,2)</f>
        <v>0</v>
      </c>
      <c r="K211" s="175"/>
      <c r="L211" s="176"/>
      <c r="M211" s="177" t="s">
        <v>1</v>
      </c>
      <c r="N211" s="178" t="s">
        <v>42</v>
      </c>
      <c r="P211" s="143">
        <f>O211*H211</f>
        <v>0</v>
      </c>
      <c r="Q211" s="143">
        <v>1</v>
      </c>
      <c r="R211" s="143">
        <f>Q211*H211</f>
        <v>294.32</v>
      </c>
      <c r="S211" s="143">
        <v>0</v>
      </c>
      <c r="T211" s="144">
        <f>S211*H211</f>
        <v>0</v>
      </c>
      <c r="AR211" s="145" t="s">
        <v>186</v>
      </c>
      <c r="AT211" s="145" t="s">
        <v>340</v>
      </c>
      <c r="AU211" s="145" t="s">
        <v>87</v>
      </c>
      <c r="AY211" s="17" t="s">
        <v>144</v>
      </c>
      <c r="BE211" s="146">
        <f>IF(N211="základní",J211,0)</f>
        <v>0</v>
      </c>
      <c r="BF211" s="146">
        <f>IF(N211="snížená",J211,0)</f>
        <v>0</v>
      </c>
      <c r="BG211" s="146">
        <f>IF(N211="zákl. přenesená",J211,0)</f>
        <v>0</v>
      </c>
      <c r="BH211" s="146">
        <f>IF(N211="sníž. přenesená",J211,0)</f>
        <v>0</v>
      </c>
      <c r="BI211" s="146">
        <f>IF(N211="nulová",J211,0)</f>
        <v>0</v>
      </c>
      <c r="BJ211" s="17" t="s">
        <v>85</v>
      </c>
      <c r="BK211" s="146">
        <f>ROUND(I211*H211,2)</f>
        <v>0</v>
      </c>
      <c r="BL211" s="17" t="s">
        <v>150</v>
      </c>
      <c r="BM211" s="145" t="s">
        <v>2158</v>
      </c>
    </row>
    <row r="212" spans="2:65" s="13" customFormat="1" ht="11.25">
      <c r="B212" s="154"/>
      <c r="D212" s="148" t="s">
        <v>152</v>
      </c>
      <c r="E212" s="155" t="s">
        <v>1</v>
      </c>
      <c r="F212" s="156" t="s">
        <v>2159</v>
      </c>
      <c r="H212" s="157">
        <v>294.32</v>
      </c>
      <c r="I212" s="158"/>
      <c r="L212" s="154"/>
      <c r="M212" s="159"/>
      <c r="T212" s="160"/>
      <c r="AT212" s="155" t="s">
        <v>152</v>
      </c>
      <c r="AU212" s="155" t="s">
        <v>87</v>
      </c>
      <c r="AV212" s="13" t="s">
        <v>87</v>
      </c>
      <c r="AW212" s="13" t="s">
        <v>32</v>
      </c>
      <c r="AX212" s="13" t="s">
        <v>85</v>
      </c>
      <c r="AY212" s="155" t="s">
        <v>144</v>
      </c>
    </row>
    <row r="213" spans="2:65" s="1" customFormat="1" ht="24.2" customHeight="1">
      <c r="B213" s="32"/>
      <c r="C213" s="133" t="s">
        <v>217</v>
      </c>
      <c r="D213" s="133" t="s">
        <v>146</v>
      </c>
      <c r="E213" s="134" t="s">
        <v>453</v>
      </c>
      <c r="F213" s="135" t="s">
        <v>454</v>
      </c>
      <c r="G213" s="136" t="s">
        <v>198</v>
      </c>
      <c r="H213" s="137">
        <v>68.819999999999993</v>
      </c>
      <c r="I213" s="138"/>
      <c r="J213" s="139">
        <f>ROUND(I213*H213,2)</f>
        <v>0</v>
      </c>
      <c r="K213" s="140"/>
      <c r="L213" s="32"/>
      <c r="M213" s="141" t="s">
        <v>1</v>
      </c>
      <c r="N213" s="142" t="s">
        <v>42</v>
      </c>
      <c r="P213" s="143">
        <f>O213*H213</f>
        <v>0</v>
      </c>
      <c r="Q213" s="143">
        <v>0</v>
      </c>
      <c r="R213" s="143">
        <f>Q213*H213</f>
        <v>0</v>
      </c>
      <c r="S213" s="143">
        <v>0</v>
      </c>
      <c r="T213" s="144">
        <f>S213*H213</f>
        <v>0</v>
      </c>
      <c r="AR213" s="145" t="s">
        <v>150</v>
      </c>
      <c r="AT213" s="145" t="s">
        <v>146</v>
      </c>
      <c r="AU213" s="145" t="s">
        <v>87</v>
      </c>
      <c r="AY213" s="17" t="s">
        <v>144</v>
      </c>
      <c r="BE213" s="146">
        <f>IF(N213="základní",J213,0)</f>
        <v>0</v>
      </c>
      <c r="BF213" s="146">
        <f>IF(N213="snížená",J213,0)</f>
        <v>0</v>
      </c>
      <c r="BG213" s="146">
        <f>IF(N213="zákl. přenesená",J213,0)</f>
        <v>0</v>
      </c>
      <c r="BH213" s="146">
        <f>IF(N213="sníž. přenesená",J213,0)</f>
        <v>0</v>
      </c>
      <c r="BI213" s="146">
        <f>IF(N213="nulová",J213,0)</f>
        <v>0</v>
      </c>
      <c r="BJ213" s="17" t="s">
        <v>85</v>
      </c>
      <c r="BK213" s="146">
        <f>ROUND(I213*H213,2)</f>
        <v>0</v>
      </c>
      <c r="BL213" s="17" t="s">
        <v>150</v>
      </c>
      <c r="BM213" s="145" t="s">
        <v>2160</v>
      </c>
    </row>
    <row r="214" spans="2:65" s="12" customFormat="1" ht="11.25">
      <c r="B214" s="147"/>
      <c r="D214" s="148" t="s">
        <v>152</v>
      </c>
      <c r="E214" s="149" t="s">
        <v>1</v>
      </c>
      <c r="F214" s="150" t="s">
        <v>153</v>
      </c>
      <c r="H214" s="149" t="s">
        <v>1</v>
      </c>
      <c r="I214" s="151"/>
      <c r="L214" s="147"/>
      <c r="M214" s="152"/>
      <c r="T214" s="153"/>
      <c r="AT214" s="149" t="s">
        <v>152</v>
      </c>
      <c r="AU214" s="149" t="s">
        <v>87</v>
      </c>
      <c r="AV214" s="12" t="s">
        <v>85</v>
      </c>
      <c r="AW214" s="12" t="s">
        <v>32</v>
      </c>
      <c r="AX214" s="12" t="s">
        <v>77</v>
      </c>
      <c r="AY214" s="149" t="s">
        <v>144</v>
      </c>
    </row>
    <row r="215" spans="2:65" s="12" customFormat="1" ht="11.25">
      <c r="B215" s="147"/>
      <c r="D215" s="148" t="s">
        <v>152</v>
      </c>
      <c r="E215" s="149" t="s">
        <v>1</v>
      </c>
      <c r="F215" s="150" t="s">
        <v>154</v>
      </c>
      <c r="H215" s="149" t="s">
        <v>1</v>
      </c>
      <c r="I215" s="151"/>
      <c r="L215" s="147"/>
      <c r="M215" s="152"/>
      <c r="T215" s="153"/>
      <c r="AT215" s="149" t="s">
        <v>152</v>
      </c>
      <c r="AU215" s="149" t="s">
        <v>87</v>
      </c>
      <c r="AV215" s="12" t="s">
        <v>85</v>
      </c>
      <c r="AW215" s="12" t="s">
        <v>32</v>
      </c>
      <c r="AX215" s="12" t="s">
        <v>77</v>
      </c>
      <c r="AY215" s="149" t="s">
        <v>144</v>
      </c>
    </row>
    <row r="216" spans="2:65" s="12" customFormat="1" ht="11.25">
      <c r="B216" s="147"/>
      <c r="D216" s="148" t="s">
        <v>152</v>
      </c>
      <c r="E216" s="149" t="s">
        <v>1</v>
      </c>
      <c r="F216" s="150" t="s">
        <v>200</v>
      </c>
      <c r="H216" s="149" t="s">
        <v>1</v>
      </c>
      <c r="I216" s="151"/>
      <c r="L216" s="147"/>
      <c r="M216" s="152"/>
      <c r="T216" s="153"/>
      <c r="AT216" s="149" t="s">
        <v>152</v>
      </c>
      <c r="AU216" s="149" t="s">
        <v>87</v>
      </c>
      <c r="AV216" s="12" t="s">
        <v>85</v>
      </c>
      <c r="AW216" s="12" t="s">
        <v>32</v>
      </c>
      <c r="AX216" s="12" t="s">
        <v>77</v>
      </c>
      <c r="AY216" s="149" t="s">
        <v>144</v>
      </c>
    </row>
    <row r="217" spans="2:65" s="12" customFormat="1" ht="11.25">
      <c r="B217" s="147"/>
      <c r="D217" s="148" t="s">
        <v>152</v>
      </c>
      <c r="E217" s="149" t="s">
        <v>1</v>
      </c>
      <c r="F217" s="150" t="s">
        <v>2152</v>
      </c>
      <c r="H217" s="149" t="s">
        <v>1</v>
      </c>
      <c r="I217" s="151"/>
      <c r="L217" s="147"/>
      <c r="M217" s="152"/>
      <c r="T217" s="153"/>
      <c r="AT217" s="149" t="s">
        <v>152</v>
      </c>
      <c r="AU217" s="149" t="s">
        <v>87</v>
      </c>
      <c r="AV217" s="12" t="s">
        <v>85</v>
      </c>
      <c r="AW217" s="12" t="s">
        <v>32</v>
      </c>
      <c r="AX217" s="12" t="s">
        <v>77</v>
      </c>
      <c r="AY217" s="149" t="s">
        <v>144</v>
      </c>
    </row>
    <row r="218" spans="2:65" s="12" customFormat="1" ht="11.25">
      <c r="B218" s="147"/>
      <c r="D218" s="148" t="s">
        <v>152</v>
      </c>
      <c r="E218" s="149" t="s">
        <v>1</v>
      </c>
      <c r="F218" s="150" t="s">
        <v>2133</v>
      </c>
      <c r="H218" s="149" t="s">
        <v>1</v>
      </c>
      <c r="I218" s="151"/>
      <c r="L218" s="147"/>
      <c r="M218" s="152"/>
      <c r="T218" s="153"/>
      <c r="AT218" s="149" t="s">
        <v>152</v>
      </c>
      <c r="AU218" s="149" t="s">
        <v>87</v>
      </c>
      <c r="AV218" s="12" t="s">
        <v>85</v>
      </c>
      <c r="AW218" s="12" t="s">
        <v>32</v>
      </c>
      <c r="AX218" s="12" t="s">
        <v>77</v>
      </c>
      <c r="AY218" s="149" t="s">
        <v>144</v>
      </c>
    </row>
    <row r="219" spans="2:65" s="12" customFormat="1" ht="11.25">
      <c r="B219" s="147"/>
      <c r="D219" s="148" t="s">
        <v>152</v>
      </c>
      <c r="E219" s="149" t="s">
        <v>1</v>
      </c>
      <c r="F219" s="150" t="s">
        <v>2130</v>
      </c>
      <c r="H219" s="149" t="s">
        <v>1</v>
      </c>
      <c r="I219" s="151"/>
      <c r="L219" s="147"/>
      <c r="M219" s="152"/>
      <c r="T219" s="153"/>
      <c r="AT219" s="149" t="s">
        <v>152</v>
      </c>
      <c r="AU219" s="149" t="s">
        <v>87</v>
      </c>
      <c r="AV219" s="12" t="s">
        <v>85</v>
      </c>
      <c r="AW219" s="12" t="s">
        <v>32</v>
      </c>
      <c r="AX219" s="12" t="s">
        <v>77</v>
      </c>
      <c r="AY219" s="149" t="s">
        <v>144</v>
      </c>
    </row>
    <row r="220" spans="2:65" s="13" customFormat="1" ht="11.25">
      <c r="B220" s="154"/>
      <c r="D220" s="148" t="s">
        <v>152</v>
      </c>
      <c r="E220" s="155" t="s">
        <v>1</v>
      </c>
      <c r="F220" s="156" t="s">
        <v>2161</v>
      </c>
      <c r="H220" s="157">
        <v>46.08</v>
      </c>
      <c r="I220" s="158"/>
      <c r="L220" s="154"/>
      <c r="M220" s="159"/>
      <c r="T220" s="160"/>
      <c r="AT220" s="155" t="s">
        <v>152</v>
      </c>
      <c r="AU220" s="155" t="s">
        <v>87</v>
      </c>
      <c r="AV220" s="13" t="s">
        <v>87</v>
      </c>
      <c r="AW220" s="13" t="s">
        <v>32</v>
      </c>
      <c r="AX220" s="13" t="s">
        <v>77</v>
      </c>
      <c r="AY220" s="155" t="s">
        <v>144</v>
      </c>
    </row>
    <row r="221" spans="2:65" s="12" customFormat="1" ht="11.25">
      <c r="B221" s="147"/>
      <c r="D221" s="148" t="s">
        <v>152</v>
      </c>
      <c r="E221" s="149" t="s">
        <v>1</v>
      </c>
      <c r="F221" s="150" t="s">
        <v>2118</v>
      </c>
      <c r="H221" s="149" t="s">
        <v>1</v>
      </c>
      <c r="I221" s="151"/>
      <c r="L221" s="147"/>
      <c r="M221" s="152"/>
      <c r="T221" s="153"/>
      <c r="AT221" s="149" t="s">
        <v>152</v>
      </c>
      <c r="AU221" s="149" t="s">
        <v>87</v>
      </c>
      <c r="AV221" s="12" t="s">
        <v>85</v>
      </c>
      <c r="AW221" s="12" t="s">
        <v>32</v>
      </c>
      <c r="AX221" s="12" t="s">
        <v>77</v>
      </c>
      <c r="AY221" s="149" t="s">
        <v>144</v>
      </c>
    </row>
    <row r="222" spans="2:65" s="12" customFormat="1" ht="11.25">
      <c r="B222" s="147"/>
      <c r="D222" s="148" t="s">
        <v>152</v>
      </c>
      <c r="E222" s="149" t="s">
        <v>1</v>
      </c>
      <c r="F222" s="150" t="s">
        <v>2130</v>
      </c>
      <c r="H222" s="149" t="s">
        <v>1</v>
      </c>
      <c r="I222" s="151"/>
      <c r="L222" s="147"/>
      <c r="M222" s="152"/>
      <c r="T222" s="153"/>
      <c r="AT222" s="149" t="s">
        <v>152</v>
      </c>
      <c r="AU222" s="149" t="s">
        <v>87</v>
      </c>
      <c r="AV222" s="12" t="s">
        <v>85</v>
      </c>
      <c r="AW222" s="12" t="s">
        <v>32</v>
      </c>
      <c r="AX222" s="12" t="s">
        <v>77</v>
      </c>
      <c r="AY222" s="149" t="s">
        <v>144</v>
      </c>
    </row>
    <row r="223" spans="2:65" s="13" customFormat="1" ht="11.25">
      <c r="B223" s="154"/>
      <c r="D223" s="148" t="s">
        <v>152</v>
      </c>
      <c r="E223" s="155" t="s">
        <v>1</v>
      </c>
      <c r="F223" s="156" t="s">
        <v>2162</v>
      </c>
      <c r="H223" s="157">
        <v>7.08</v>
      </c>
      <c r="I223" s="158"/>
      <c r="L223" s="154"/>
      <c r="M223" s="159"/>
      <c r="T223" s="160"/>
      <c r="AT223" s="155" t="s">
        <v>152</v>
      </c>
      <c r="AU223" s="155" t="s">
        <v>87</v>
      </c>
      <c r="AV223" s="13" t="s">
        <v>87</v>
      </c>
      <c r="AW223" s="13" t="s">
        <v>32</v>
      </c>
      <c r="AX223" s="13" t="s">
        <v>77</v>
      </c>
      <c r="AY223" s="155" t="s">
        <v>144</v>
      </c>
    </row>
    <row r="224" spans="2:65" s="12" customFormat="1" ht="11.25">
      <c r="B224" s="147"/>
      <c r="D224" s="148" t="s">
        <v>152</v>
      </c>
      <c r="E224" s="149" t="s">
        <v>1</v>
      </c>
      <c r="F224" s="150" t="s">
        <v>2155</v>
      </c>
      <c r="H224" s="149" t="s">
        <v>1</v>
      </c>
      <c r="I224" s="151"/>
      <c r="L224" s="147"/>
      <c r="M224" s="152"/>
      <c r="T224" s="153"/>
      <c r="AT224" s="149" t="s">
        <v>152</v>
      </c>
      <c r="AU224" s="149" t="s">
        <v>87</v>
      </c>
      <c r="AV224" s="12" t="s">
        <v>85</v>
      </c>
      <c r="AW224" s="12" t="s">
        <v>32</v>
      </c>
      <c r="AX224" s="12" t="s">
        <v>77</v>
      </c>
      <c r="AY224" s="149" t="s">
        <v>144</v>
      </c>
    </row>
    <row r="225" spans="2:65" s="12" customFormat="1" ht="11.25">
      <c r="B225" s="147"/>
      <c r="D225" s="148" t="s">
        <v>152</v>
      </c>
      <c r="E225" s="149" t="s">
        <v>1</v>
      </c>
      <c r="F225" s="150" t="s">
        <v>2118</v>
      </c>
      <c r="H225" s="149" t="s">
        <v>1</v>
      </c>
      <c r="I225" s="151"/>
      <c r="L225" s="147"/>
      <c r="M225" s="152"/>
      <c r="T225" s="153"/>
      <c r="AT225" s="149" t="s">
        <v>152</v>
      </c>
      <c r="AU225" s="149" t="s">
        <v>87</v>
      </c>
      <c r="AV225" s="12" t="s">
        <v>85</v>
      </c>
      <c r="AW225" s="12" t="s">
        <v>32</v>
      </c>
      <c r="AX225" s="12" t="s">
        <v>77</v>
      </c>
      <c r="AY225" s="149" t="s">
        <v>144</v>
      </c>
    </row>
    <row r="226" spans="2:65" s="12" customFormat="1" ht="11.25">
      <c r="B226" s="147"/>
      <c r="D226" s="148" t="s">
        <v>152</v>
      </c>
      <c r="E226" s="149" t="s">
        <v>1</v>
      </c>
      <c r="F226" s="150" t="s">
        <v>2130</v>
      </c>
      <c r="H226" s="149" t="s">
        <v>1</v>
      </c>
      <c r="I226" s="151"/>
      <c r="L226" s="147"/>
      <c r="M226" s="152"/>
      <c r="T226" s="153"/>
      <c r="AT226" s="149" t="s">
        <v>152</v>
      </c>
      <c r="AU226" s="149" t="s">
        <v>87</v>
      </c>
      <c r="AV226" s="12" t="s">
        <v>85</v>
      </c>
      <c r="AW226" s="12" t="s">
        <v>32</v>
      </c>
      <c r="AX226" s="12" t="s">
        <v>77</v>
      </c>
      <c r="AY226" s="149" t="s">
        <v>144</v>
      </c>
    </row>
    <row r="227" spans="2:65" s="13" customFormat="1" ht="11.25">
      <c r="B227" s="154"/>
      <c r="D227" s="148" t="s">
        <v>152</v>
      </c>
      <c r="E227" s="155" t="s">
        <v>1</v>
      </c>
      <c r="F227" s="156" t="s">
        <v>2163</v>
      </c>
      <c r="H227" s="157">
        <v>0.9</v>
      </c>
      <c r="I227" s="158"/>
      <c r="L227" s="154"/>
      <c r="M227" s="159"/>
      <c r="T227" s="160"/>
      <c r="AT227" s="155" t="s">
        <v>152</v>
      </c>
      <c r="AU227" s="155" t="s">
        <v>87</v>
      </c>
      <c r="AV227" s="13" t="s">
        <v>87</v>
      </c>
      <c r="AW227" s="13" t="s">
        <v>32</v>
      </c>
      <c r="AX227" s="13" t="s">
        <v>77</v>
      </c>
      <c r="AY227" s="155" t="s">
        <v>144</v>
      </c>
    </row>
    <row r="228" spans="2:65" s="15" customFormat="1" ht="11.25">
      <c r="B228" s="182"/>
      <c r="D228" s="148" t="s">
        <v>152</v>
      </c>
      <c r="E228" s="183" t="s">
        <v>1</v>
      </c>
      <c r="F228" s="184" t="s">
        <v>448</v>
      </c>
      <c r="H228" s="185">
        <v>54.059999999999995</v>
      </c>
      <c r="I228" s="186"/>
      <c r="L228" s="182"/>
      <c r="M228" s="187"/>
      <c r="T228" s="188"/>
      <c r="AT228" s="183" t="s">
        <v>152</v>
      </c>
      <c r="AU228" s="183" t="s">
        <v>87</v>
      </c>
      <c r="AV228" s="15" t="s">
        <v>163</v>
      </c>
      <c r="AW228" s="15" t="s">
        <v>32</v>
      </c>
      <c r="AX228" s="15" t="s">
        <v>77</v>
      </c>
      <c r="AY228" s="183" t="s">
        <v>144</v>
      </c>
    </row>
    <row r="229" spans="2:65" s="12" customFormat="1" ht="11.25">
      <c r="B229" s="147"/>
      <c r="D229" s="148" t="s">
        <v>152</v>
      </c>
      <c r="E229" s="149" t="s">
        <v>1</v>
      </c>
      <c r="F229" s="150" t="s">
        <v>2133</v>
      </c>
      <c r="H229" s="149" t="s">
        <v>1</v>
      </c>
      <c r="I229" s="151"/>
      <c r="L229" s="147"/>
      <c r="M229" s="152"/>
      <c r="T229" s="153"/>
      <c r="AT229" s="149" t="s">
        <v>152</v>
      </c>
      <c r="AU229" s="149" t="s">
        <v>87</v>
      </c>
      <c r="AV229" s="12" t="s">
        <v>85</v>
      </c>
      <c r="AW229" s="12" t="s">
        <v>32</v>
      </c>
      <c r="AX229" s="12" t="s">
        <v>77</v>
      </c>
      <c r="AY229" s="149" t="s">
        <v>144</v>
      </c>
    </row>
    <row r="230" spans="2:65" s="12" customFormat="1" ht="11.25">
      <c r="B230" s="147"/>
      <c r="D230" s="148" t="s">
        <v>152</v>
      </c>
      <c r="E230" s="149" t="s">
        <v>1</v>
      </c>
      <c r="F230" s="150" t="s">
        <v>2134</v>
      </c>
      <c r="H230" s="149" t="s">
        <v>1</v>
      </c>
      <c r="I230" s="151"/>
      <c r="L230" s="147"/>
      <c r="M230" s="152"/>
      <c r="T230" s="153"/>
      <c r="AT230" s="149" t="s">
        <v>152</v>
      </c>
      <c r="AU230" s="149" t="s">
        <v>87</v>
      </c>
      <c r="AV230" s="12" t="s">
        <v>85</v>
      </c>
      <c r="AW230" s="12" t="s">
        <v>32</v>
      </c>
      <c r="AX230" s="12" t="s">
        <v>77</v>
      </c>
      <c r="AY230" s="149" t="s">
        <v>144</v>
      </c>
    </row>
    <row r="231" spans="2:65" s="13" customFormat="1" ht="11.25">
      <c r="B231" s="154"/>
      <c r="D231" s="148" t="s">
        <v>152</v>
      </c>
      <c r="E231" s="155" t="s">
        <v>1</v>
      </c>
      <c r="F231" s="156" t="s">
        <v>2164</v>
      </c>
      <c r="H231" s="157">
        <v>14.76</v>
      </c>
      <c r="I231" s="158"/>
      <c r="L231" s="154"/>
      <c r="M231" s="159"/>
      <c r="T231" s="160"/>
      <c r="AT231" s="155" t="s">
        <v>152</v>
      </c>
      <c r="AU231" s="155" t="s">
        <v>87</v>
      </c>
      <c r="AV231" s="13" t="s">
        <v>87</v>
      </c>
      <c r="AW231" s="13" t="s">
        <v>32</v>
      </c>
      <c r="AX231" s="13" t="s">
        <v>77</v>
      </c>
      <c r="AY231" s="155" t="s">
        <v>144</v>
      </c>
    </row>
    <row r="232" spans="2:65" s="15" customFormat="1" ht="11.25">
      <c r="B232" s="182"/>
      <c r="D232" s="148" t="s">
        <v>152</v>
      </c>
      <c r="E232" s="183" t="s">
        <v>1</v>
      </c>
      <c r="F232" s="184" t="s">
        <v>448</v>
      </c>
      <c r="H232" s="185">
        <v>14.76</v>
      </c>
      <c r="I232" s="186"/>
      <c r="L232" s="182"/>
      <c r="M232" s="187"/>
      <c r="T232" s="188"/>
      <c r="AT232" s="183" t="s">
        <v>152</v>
      </c>
      <c r="AU232" s="183" t="s">
        <v>87</v>
      </c>
      <c r="AV232" s="15" t="s">
        <v>163</v>
      </c>
      <c r="AW232" s="15" t="s">
        <v>32</v>
      </c>
      <c r="AX232" s="15" t="s">
        <v>77</v>
      </c>
      <c r="AY232" s="183" t="s">
        <v>144</v>
      </c>
    </row>
    <row r="233" spans="2:65" s="14" customFormat="1" ht="11.25">
      <c r="B233" s="161"/>
      <c r="D233" s="148" t="s">
        <v>152</v>
      </c>
      <c r="E233" s="162" t="s">
        <v>1</v>
      </c>
      <c r="F233" s="163" t="s">
        <v>157</v>
      </c>
      <c r="H233" s="164">
        <v>68.819999999999993</v>
      </c>
      <c r="I233" s="165"/>
      <c r="L233" s="161"/>
      <c r="M233" s="166"/>
      <c r="T233" s="167"/>
      <c r="AT233" s="162" t="s">
        <v>152</v>
      </c>
      <c r="AU233" s="162" t="s">
        <v>87</v>
      </c>
      <c r="AV233" s="14" t="s">
        <v>150</v>
      </c>
      <c r="AW233" s="14" t="s">
        <v>32</v>
      </c>
      <c r="AX233" s="14" t="s">
        <v>85</v>
      </c>
      <c r="AY233" s="162" t="s">
        <v>144</v>
      </c>
    </row>
    <row r="234" spans="2:65" s="1" customFormat="1" ht="16.5" customHeight="1">
      <c r="B234" s="32"/>
      <c r="C234" s="168" t="s">
        <v>221</v>
      </c>
      <c r="D234" s="168" t="s">
        <v>340</v>
      </c>
      <c r="E234" s="169" t="s">
        <v>457</v>
      </c>
      <c r="F234" s="170" t="s">
        <v>458</v>
      </c>
      <c r="G234" s="171" t="s">
        <v>343</v>
      </c>
      <c r="H234" s="172">
        <v>108.12</v>
      </c>
      <c r="I234" s="173"/>
      <c r="J234" s="174">
        <f>ROUND(I234*H234,2)</f>
        <v>0</v>
      </c>
      <c r="K234" s="175"/>
      <c r="L234" s="176"/>
      <c r="M234" s="177" t="s">
        <v>1</v>
      </c>
      <c r="N234" s="178" t="s">
        <v>42</v>
      </c>
      <c r="P234" s="143">
        <f>O234*H234</f>
        <v>0</v>
      </c>
      <c r="Q234" s="143">
        <v>1</v>
      </c>
      <c r="R234" s="143">
        <f>Q234*H234</f>
        <v>108.12</v>
      </c>
      <c r="S234" s="143">
        <v>0</v>
      </c>
      <c r="T234" s="144">
        <f>S234*H234</f>
        <v>0</v>
      </c>
      <c r="AR234" s="145" t="s">
        <v>186</v>
      </c>
      <c r="AT234" s="145" t="s">
        <v>340</v>
      </c>
      <c r="AU234" s="145" t="s">
        <v>87</v>
      </c>
      <c r="AY234" s="17" t="s">
        <v>144</v>
      </c>
      <c r="BE234" s="146">
        <f>IF(N234="základní",J234,0)</f>
        <v>0</v>
      </c>
      <c r="BF234" s="146">
        <f>IF(N234="snížená",J234,0)</f>
        <v>0</v>
      </c>
      <c r="BG234" s="146">
        <f>IF(N234="zákl. přenesená",J234,0)</f>
        <v>0</v>
      </c>
      <c r="BH234" s="146">
        <f>IF(N234="sníž. přenesená",J234,0)</f>
        <v>0</v>
      </c>
      <c r="BI234" s="146">
        <f>IF(N234="nulová",J234,0)</f>
        <v>0</v>
      </c>
      <c r="BJ234" s="17" t="s">
        <v>85</v>
      </c>
      <c r="BK234" s="146">
        <f>ROUND(I234*H234,2)</f>
        <v>0</v>
      </c>
      <c r="BL234" s="17" t="s">
        <v>150</v>
      </c>
      <c r="BM234" s="145" t="s">
        <v>2165</v>
      </c>
    </row>
    <row r="235" spans="2:65" s="13" customFormat="1" ht="11.25">
      <c r="B235" s="154"/>
      <c r="D235" s="148" t="s">
        <v>152</v>
      </c>
      <c r="E235" s="155" t="s">
        <v>1</v>
      </c>
      <c r="F235" s="156" t="s">
        <v>2166</v>
      </c>
      <c r="H235" s="157">
        <v>108.12</v>
      </c>
      <c r="I235" s="158"/>
      <c r="L235" s="154"/>
      <c r="M235" s="159"/>
      <c r="T235" s="160"/>
      <c r="AT235" s="155" t="s">
        <v>152</v>
      </c>
      <c r="AU235" s="155" t="s">
        <v>87</v>
      </c>
      <c r="AV235" s="13" t="s">
        <v>87</v>
      </c>
      <c r="AW235" s="13" t="s">
        <v>32</v>
      </c>
      <c r="AX235" s="13" t="s">
        <v>85</v>
      </c>
      <c r="AY235" s="155" t="s">
        <v>144</v>
      </c>
    </row>
    <row r="236" spans="2:65" s="11" customFormat="1" ht="22.9" customHeight="1">
      <c r="B236" s="121"/>
      <c r="D236" s="122" t="s">
        <v>76</v>
      </c>
      <c r="E236" s="131" t="s">
        <v>150</v>
      </c>
      <c r="F236" s="131" t="s">
        <v>493</v>
      </c>
      <c r="I236" s="124"/>
      <c r="J236" s="132">
        <f>BK236</f>
        <v>0</v>
      </c>
      <c r="L236" s="121"/>
      <c r="M236" s="126"/>
      <c r="P236" s="127">
        <f>SUM(P237:P259)</f>
        <v>0</v>
      </c>
      <c r="R236" s="127">
        <f>SUM(R237:R259)</f>
        <v>0</v>
      </c>
      <c r="T236" s="128">
        <f>SUM(T237:T259)</f>
        <v>0</v>
      </c>
      <c r="AR236" s="122" t="s">
        <v>85</v>
      </c>
      <c r="AT236" s="129" t="s">
        <v>76</v>
      </c>
      <c r="AU236" s="129" t="s">
        <v>85</v>
      </c>
      <c r="AY236" s="122" t="s">
        <v>144</v>
      </c>
      <c r="BK236" s="130">
        <f>SUM(BK237:BK259)</f>
        <v>0</v>
      </c>
    </row>
    <row r="237" spans="2:65" s="1" customFormat="1" ht="16.5" customHeight="1">
      <c r="B237" s="32"/>
      <c r="C237" s="133" t="s">
        <v>225</v>
      </c>
      <c r="D237" s="133" t="s">
        <v>146</v>
      </c>
      <c r="E237" s="134" t="s">
        <v>494</v>
      </c>
      <c r="F237" s="135" t="s">
        <v>495</v>
      </c>
      <c r="G237" s="136" t="s">
        <v>198</v>
      </c>
      <c r="H237" s="137">
        <v>18.02</v>
      </c>
      <c r="I237" s="138"/>
      <c r="J237" s="139">
        <f>ROUND(I237*H237,2)</f>
        <v>0</v>
      </c>
      <c r="K237" s="140"/>
      <c r="L237" s="32"/>
      <c r="M237" s="141" t="s">
        <v>1</v>
      </c>
      <c r="N237" s="142" t="s">
        <v>42</v>
      </c>
      <c r="P237" s="143">
        <f>O237*H237</f>
        <v>0</v>
      </c>
      <c r="Q237" s="143">
        <v>0</v>
      </c>
      <c r="R237" s="143">
        <f>Q237*H237</f>
        <v>0</v>
      </c>
      <c r="S237" s="143">
        <v>0</v>
      </c>
      <c r="T237" s="144">
        <f>S237*H237</f>
        <v>0</v>
      </c>
      <c r="AR237" s="145" t="s">
        <v>150</v>
      </c>
      <c r="AT237" s="145" t="s">
        <v>146</v>
      </c>
      <c r="AU237" s="145" t="s">
        <v>87</v>
      </c>
      <c r="AY237" s="17" t="s">
        <v>144</v>
      </c>
      <c r="BE237" s="146">
        <f>IF(N237="základní",J237,0)</f>
        <v>0</v>
      </c>
      <c r="BF237" s="146">
        <f>IF(N237="snížená",J237,0)</f>
        <v>0</v>
      </c>
      <c r="BG237" s="146">
        <f>IF(N237="zákl. přenesená",J237,0)</f>
        <v>0</v>
      </c>
      <c r="BH237" s="146">
        <f>IF(N237="sníž. přenesená",J237,0)</f>
        <v>0</v>
      </c>
      <c r="BI237" s="146">
        <f>IF(N237="nulová",J237,0)</f>
        <v>0</v>
      </c>
      <c r="BJ237" s="17" t="s">
        <v>85</v>
      </c>
      <c r="BK237" s="146">
        <f>ROUND(I237*H237,2)</f>
        <v>0</v>
      </c>
      <c r="BL237" s="17" t="s">
        <v>150</v>
      </c>
      <c r="BM237" s="145" t="s">
        <v>2167</v>
      </c>
    </row>
    <row r="238" spans="2:65" s="12" customFormat="1" ht="11.25">
      <c r="B238" s="147"/>
      <c r="D238" s="148" t="s">
        <v>152</v>
      </c>
      <c r="E238" s="149" t="s">
        <v>1</v>
      </c>
      <c r="F238" s="150" t="s">
        <v>153</v>
      </c>
      <c r="H238" s="149" t="s">
        <v>1</v>
      </c>
      <c r="I238" s="151"/>
      <c r="L238" s="147"/>
      <c r="M238" s="152"/>
      <c r="T238" s="153"/>
      <c r="AT238" s="149" t="s">
        <v>152</v>
      </c>
      <c r="AU238" s="149" t="s">
        <v>87</v>
      </c>
      <c r="AV238" s="12" t="s">
        <v>85</v>
      </c>
      <c r="AW238" s="12" t="s">
        <v>32</v>
      </c>
      <c r="AX238" s="12" t="s">
        <v>77</v>
      </c>
      <c r="AY238" s="149" t="s">
        <v>144</v>
      </c>
    </row>
    <row r="239" spans="2:65" s="12" customFormat="1" ht="11.25">
      <c r="B239" s="147"/>
      <c r="D239" s="148" t="s">
        <v>152</v>
      </c>
      <c r="E239" s="149" t="s">
        <v>1</v>
      </c>
      <c r="F239" s="150" t="s">
        <v>154</v>
      </c>
      <c r="H239" s="149" t="s">
        <v>1</v>
      </c>
      <c r="I239" s="151"/>
      <c r="L239" s="147"/>
      <c r="M239" s="152"/>
      <c r="T239" s="153"/>
      <c r="AT239" s="149" t="s">
        <v>152</v>
      </c>
      <c r="AU239" s="149" t="s">
        <v>87</v>
      </c>
      <c r="AV239" s="12" t="s">
        <v>85</v>
      </c>
      <c r="AW239" s="12" t="s">
        <v>32</v>
      </c>
      <c r="AX239" s="12" t="s">
        <v>77</v>
      </c>
      <c r="AY239" s="149" t="s">
        <v>144</v>
      </c>
    </row>
    <row r="240" spans="2:65" s="12" customFormat="1" ht="11.25">
      <c r="B240" s="147"/>
      <c r="D240" s="148" t="s">
        <v>152</v>
      </c>
      <c r="E240" s="149" t="s">
        <v>1</v>
      </c>
      <c r="F240" s="150" t="s">
        <v>200</v>
      </c>
      <c r="H240" s="149" t="s">
        <v>1</v>
      </c>
      <c r="I240" s="151"/>
      <c r="L240" s="147"/>
      <c r="M240" s="152"/>
      <c r="T240" s="153"/>
      <c r="AT240" s="149" t="s">
        <v>152</v>
      </c>
      <c r="AU240" s="149" t="s">
        <v>87</v>
      </c>
      <c r="AV240" s="12" t="s">
        <v>85</v>
      </c>
      <c r="AW240" s="12" t="s">
        <v>32</v>
      </c>
      <c r="AX240" s="12" t="s">
        <v>77</v>
      </c>
      <c r="AY240" s="149" t="s">
        <v>144</v>
      </c>
    </row>
    <row r="241" spans="2:65" s="12" customFormat="1" ht="11.25">
      <c r="B241" s="147"/>
      <c r="D241" s="148" t="s">
        <v>152</v>
      </c>
      <c r="E241" s="149" t="s">
        <v>1</v>
      </c>
      <c r="F241" s="150" t="s">
        <v>2152</v>
      </c>
      <c r="H241" s="149" t="s">
        <v>1</v>
      </c>
      <c r="I241" s="151"/>
      <c r="L241" s="147"/>
      <c r="M241" s="152"/>
      <c r="T241" s="153"/>
      <c r="AT241" s="149" t="s">
        <v>152</v>
      </c>
      <c r="AU241" s="149" t="s">
        <v>87</v>
      </c>
      <c r="AV241" s="12" t="s">
        <v>85</v>
      </c>
      <c r="AW241" s="12" t="s">
        <v>32</v>
      </c>
      <c r="AX241" s="12" t="s">
        <v>77</v>
      </c>
      <c r="AY241" s="149" t="s">
        <v>144</v>
      </c>
    </row>
    <row r="242" spans="2:65" s="12" customFormat="1" ht="11.25">
      <c r="B242" s="147"/>
      <c r="D242" s="148" t="s">
        <v>152</v>
      </c>
      <c r="E242" s="149" t="s">
        <v>1</v>
      </c>
      <c r="F242" s="150" t="s">
        <v>2133</v>
      </c>
      <c r="H242" s="149" t="s">
        <v>1</v>
      </c>
      <c r="I242" s="151"/>
      <c r="L242" s="147"/>
      <c r="M242" s="152"/>
      <c r="T242" s="153"/>
      <c r="AT242" s="149" t="s">
        <v>152</v>
      </c>
      <c r="AU242" s="149" t="s">
        <v>87</v>
      </c>
      <c r="AV242" s="12" t="s">
        <v>85</v>
      </c>
      <c r="AW242" s="12" t="s">
        <v>32</v>
      </c>
      <c r="AX242" s="12" t="s">
        <v>77</v>
      </c>
      <c r="AY242" s="149" t="s">
        <v>144</v>
      </c>
    </row>
    <row r="243" spans="2:65" s="12" customFormat="1" ht="11.25">
      <c r="B243" s="147"/>
      <c r="D243" s="148" t="s">
        <v>152</v>
      </c>
      <c r="E243" s="149" t="s">
        <v>1</v>
      </c>
      <c r="F243" s="150" t="s">
        <v>2130</v>
      </c>
      <c r="H243" s="149" t="s">
        <v>1</v>
      </c>
      <c r="I243" s="151"/>
      <c r="L243" s="147"/>
      <c r="M243" s="152"/>
      <c r="T243" s="153"/>
      <c r="AT243" s="149" t="s">
        <v>152</v>
      </c>
      <c r="AU243" s="149" t="s">
        <v>87</v>
      </c>
      <c r="AV243" s="12" t="s">
        <v>85</v>
      </c>
      <c r="AW243" s="12" t="s">
        <v>32</v>
      </c>
      <c r="AX243" s="12" t="s">
        <v>77</v>
      </c>
      <c r="AY243" s="149" t="s">
        <v>144</v>
      </c>
    </row>
    <row r="244" spans="2:65" s="13" customFormat="1" ht="11.25">
      <c r="B244" s="154"/>
      <c r="D244" s="148" t="s">
        <v>152</v>
      </c>
      <c r="E244" s="155" t="s">
        <v>1</v>
      </c>
      <c r="F244" s="156" t="s">
        <v>2168</v>
      </c>
      <c r="H244" s="157">
        <v>15.36</v>
      </c>
      <c r="I244" s="158"/>
      <c r="L244" s="154"/>
      <c r="M244" s="159"/>
      <c r="T244" s="160"/>
      <c r="AT244" s="155" t="s">
        <v>152</v>
      </c>
      <c r="AU244" s="155" t="s">
        <v>87</v>
      </c>
      <c r="AV244" s="13" t="s">
        <v>87</v>
      </c>
      <c r="AW244" s="13" t="s">
        <v>32</v>
      </c>
      <c r="AX244" s="13" t="s">
        <v>77</v>
      </c>
      <c r="AY244" s="155" t="s">
        <v>144</v>
      </c>
    </row>
    <row r="245" spans="2:65" s="12" customFormat="1" ht="11.25">
      <c r="B245" s="147"/>
      <c r="D245" s="148" t="s">
        <v>152</v>
      </c>
      <c r="E245" s="149" t="s">
        <v>1</v>
      </c>
      <c r="F245" s="150" t="s">
        <v>2118</v>
      </c>
      <c r="H245" s="149" t="s">
        <v>1</v>
      </c>
      <c r="I245" s="151"/>
      <c r="L245" s="147"/>
      <c r="M245" s="152"/>
      <c r="T245" s="153"/>
      <c r="AT245" s="149" t="s">
        <v>152</v>
      </c>
      <c r="AU245" s="149" t="s">
        <v>87</v>
      </c>
      <c r="AV245" s="12" t="s">
        <v>85</v>
      </c>
      <c r="AW245" s="12" t="s">
        <v>32</v>
      </c>
      <c r="AX245" s="12" t="s">
        <v>77</v>
      </c>
      <c r="AY245" s="149" t="s">
        <v>144</v>
      </c>
    </row>
    <row r="246" spans="2:65" s="12" customFormat="1" ht="11.25">
      <c r="B246" s="147"/>
      <c r="D246" s="148" t="s">
        <v>152</v>
      </c>
      <c r="E246" s="149" t="s">
        <v>1</v>
      </c>
      <c r="F246" s="150" t="s">
        <v>2130</v>
      </c>
      <c r="H246" s="149" t="s">
        <v>1</v>
      </c>
      <c r="I246" s="151"/>
      <c r="L246" s="147"/>
      <c r="M246" s="152"/>
      <c r="T246" s="153"/>
      <c r="AT246" s="149" t="s">
        <v>152</v>
      </c>
      <c r="AU246" s="149" t="s">
        <v>87</v>
      </c>
      <c r="AV246" s="12" t="s">
        <v>85</v>
      </c>
      <c r="AW246" s="12" t="s">
        <v>32</v>
      </c>
      <c r="AX246" s="12" t="s">
        <v>77</v>
      </c>
      <c r="AY246" s="149" t="s">
        <v>144</v>
      </c>
    </row>
    <row r="247" spans="2:65" s="13" customFormat="1" ht="11.25">
      <c r="B247" s="154"/>
      <c r="D247" s="148" t="s">
        <v>152</v>
      </c>
      <c r="E247" s="155" t="s">
        <v>1</v>
      </c>
      <c r="F247" s="156" t="s">
        <v>2169</v>
      </c>
      <c r="H247" s="157">
        <v>2.36</v>
      </c>
      <c r="I247" s="158"/>
      <c r="L247" s="154"/>
      <c r="M247" s="159"/>
      <c r="T247" s="160"/>
      <c r="AT247" s="155" t="s">
        <v>152</v>
      </c>
      <c r="AU247" s="155" t="s">
        <v>87</v>
      </c>
      <c r="AV247" s="13" t="s">
        <v>87</v>
      </c>
      <c r="AW247" s="13" t="s">
        <v>32</v>
      </c>
      <c r="AX247" s="13" t="s">
        <v>77</v>
      </c>
      <c r="AY247" s="155" t="s">
        <v>144</v>
      </c>
    </row>
    <row r="248" spans="2:65" s="12" customFormat="1" ht="11.25">
      <c r="B248" s="147"/>
      <c r="D248" s="148" t="s">
        <v>152</v>
      </c>
      <c r="E248" s="149" t="s">
        <v>1</v>
      </c>
      <c r="F248" s="150" t="s">
        <v>2155</v>
      </c>
      <c r="H248" s="149" t="s">
        <v>1</v>
      </c>
      <c r="I248" s="151"/>
      <c r="L248" s="147"/>
      <c r="M248" s="152"/>
      <c r="T248" s="153"/>
      <c r="AT248" s="149" t="s">
        <v>152</v>
      </c>
      <c r="AU248" s="149" t="s">
        <v>87</v>
      </c>
      <c r="AV248" s="12" t="s">
        <v>85</v>
      </c>
      <c r="AW248" s="12" t="s">
        <v>32</v>
      </c>
      <c r="AX248" s="12" t="s">
        <v>77</v>
      </c>
      <c r="AY248" s="149" t="s">
        <v>144</v>
      </c>
    </row>
    <row r="249" spans="2:65" s="12" customFormat="1" ht="11.25">
      <c r="B249" s="147"/>
      <c r="D249" s="148" t="s">
        <v>152</v>
      </c>
      <c r="E249" s="149" t="s">
        <v>1</v>
      </c>
      <c r="F249" s="150" t="s">
        <v>2118</v>
      </c>
      <c r="H249" s="149" t="s">
        <v>1</v>
      </c>
      <c r="I249" s="151"/>
      <c r="L249" s="147"/>
      <c r="M249" s="152"/>
      <c r="T249" s="153"/>
      <c r="AT249" s="149" t="s">
        <v>152</v>
      </c>
      <c r="AU249" s="149" t="s">
        <v>87</v>
      </c>
      <c r="AV249" s="12" t="s">
        <v>85</v>
      </c>
      <c r="AW249" s="12" t="s">
        <v>32</v>
      </c>
      <c r="AX249" s="12" t="s">
        <v>77</v>
      </c>
      <c r="AY249" s="149" t="s">
        <v>144</v>
      </c>
    </row>
    <row r="250" spans="2:65" s="12" customFormat="1" ht="11.25">
      <c r="B250" s="147"/>
      <c r="D250" s="148" t="s">
        <v>152</v>
      </c>
      <c r="E250" s="149" t="s">
        <v>1</v>
      </c>
      <c r="F250" s="150" t="s">
        <v>2130</v>
      </c>
      <c r="H250" s="149" t="s">
        <v>1</v>
      </c>
      <c r="I250" s="151"/>
      <c r="L250" s="147"/>
      <c r="M250" s="152"/>
      <c r="T250" s="153"/>
      <c r="AT250" s="149" t="s">
        <v>152</v>
      </c>
      <c r="AU250" s="149" t="s">
        <v>87</v>
      </c>
      <c r="AV250" s="12" t="s">
        <v>85</v>
      </c>
      <c r="AW250" s="12" t="s">
        <v>32</v>
      </c>
      <c r="AX250" s="12" t="s">
        <v>77</v>
      </c>
      <c r="AY250" s="149" t="s">
        <v>144</v>
      </c>
    </row>
    <row r="251" spans="2:65" s="13" customFormat="1" ht="11.25">
      <c r="B251" s="154"/>
      <c r="D251" s="148" t="s">
        <v>152</v>
      </c>
      <c r="E251" s="155" t="s">
        <v>1</v>
      </c>
      <c r="F251" s="156" t="s">
        <v>2170</v>
      </c>
      <c r="H251" s="157">
        <v>0.3</v>
      </c>
      <c r="I251" s="158"/>
      <c r="L251" s="154"/>
      <c r="M251" s="159"/>
      <c r="T251" s="160"/>
      <c r="AT251" s="155" t="s">
        <v>152</v>
      </c>
      <c r="AU251" s="155" t="s">
        <v>87</v>
      </c>
      <c r="AV251" s="13" t="s">
        <v>87</v>
      </c>
      <c r="AW251" s="13" t="s">
        <v>32</v>
      </c>
      <c r="AX251" s="13" t="s">
        <v>77</v>
      </c>
      <c r="AY251" s="155" t="s">
        <v>144</v>
      </c>
    </row>
    <row r="252" spans="2:65" s="14" customFormat="1" ht="11.25">
      <c r="B252" s="161"/>
      <c r="D252" s="148" t="s">
        <v>152</v>
      </c>
      <c r="E252" s="162" t="s">
        <v>1</v>
      </c>
      <c r="F252" s="163" t="s">
        <v>157</v>
      </c>
      <c r="H252" s="164">
        <v>18.02</v>
      </c>
      <c r="I252" s="165"/>
      <c r="L252" s="161"/>
      <c r="M252" s="166"/>
      <c r="T252" s="167"/>
      <c r="AT252" s="162" t="s">
        <v>152</v>
      </c>
      <c r="AU252" s="162" t="s">
        <v>87</v>
      </c>
      <c r="AV252" s="14" t="s">
        <v>150</v>
      </c>
      <c r="AW252" s="14" t="s">
        <v>32</v>
      </c>
      <c r="AX252" s="14" t="s">
        <v>85</v>
      </c>
      <c r="AY252" s="162" t="s">
        <v>144</v>
      </c>
    </row>
    <row r="253" spans="2:65" s="1" customFormat="1" ht="24.2" customHeight="1">
      <c r="B253" s="32"/>
      <c r="C253" s="133" t="s">
        <v>229</v>
      </c>
      <c r="D253" s="133" t="s">
        <v>146</v>
      </c>
      <c r="E253" s="134" t="s">
        <v>2171</v>
      </c>
      <c r="F253" s="135" t="s">
        <v>2172</v>
      </c>
      <c r="G253" s="136" t="s">
        <v>198</v>
      </c>
      <c r="H253" s="137">
        <v>4.92</v>
      </c>
      <c r="I253" s="138"/>
      <c r="J253" s="139">
        <f>ROUND(I253*H253,2)</f>
        <v>0</v>
      </c>
      <c r="K253" s="140"/>
      <c r="L253" s="32"/>
      <c r="M253" s="141" t="s">
        <v>1</v>
      </c>
      <c r="N253" s="142" t="s">
        <v>42</v>
      </c>
      <c r="P253" s="143">
        <f>O253*H253</f>
        <v>0</v>
      </c>
      <c r="Q253" s="143">
        <v>0</v>
      </c>
      <c r="R253" s="143">
        <f>Q253*H253</f>
        <v>0</v>
      </c>
      <c r="S253" s="143">
        <v>0</v>
      </c>
      <c r="T253" s="144">
        <f>S253*H253</f>
        <v>0</v>
      </c>
      <c r="AR253" s="145" t="s">
        <v>150</v>
      </c>
      <c r="AT253" s="145" t="s">
        <v>146</v>
      </c>
      <c r="AU253" s="145" t="s">
        <v>87</v>
      </c>
      <c r="AY253" s="17" t="s">
        <v>144</v>
      </c>
      <c r="BE253" s="146">
        <f>IF(N253="základní",J253,0)</f>
        <v>0</v>
      </c>
      <c r="BF253" s="146">
        <f>IF(N253="snížená",J253,0)</f>
        <v>0</v>
      </c>
      <c r="BG253" s="146">
        <f>IF(N253="zákl. přenesená",J253,0)</f>
        <v>0</v>
      </c>
      <c r="BH253" s="146">
        <f>IF(N253="sníž. přenesená",J253,0)</f>
        <v>0</v>
      </c>
      <c r="BI253" s="146">
        <f>IF(N253="nulová",J253,0)</f>
        <v>0</v>
      </c>
      <c r="BJ253" s="17" t="s">
        <v>85</v>
      </c>
      <c r="BK253" s="146">
        <f>ROUND(I253*H253,2)</f>
        <v>0</v>
      </c>
      <c r="BL253" s="17" t="s">
        <v>150</v>
      </c>
      <c r="BM253" s="145" t="s">
        <v>2173</v>
      </c>
    </row>
    <row r="254" spans="2:65" s="12" customFormat="1" ht="11.25">
      <c r="B254" s="147"/>
      <c r="D254" s="148" t="s">
        <v>152</v>
      </c>
      <c r="E254" s="149" t="s">
        <v>1</v>
      </c>
      <c r="F254" s="150" t="s">
        <v>153</v>
      </c>
      <c r="H254" s="149" t="s">
        <v>1</v>
      </c>
      <c r="I254" s="151"/>
      <c r="L254" s="147"/>
      <c r="M254" s="152"/>
      <c r="T254" s="153"/>
      <c r="AT254" s="149" t="s">
        <v>152</v>
      </c>
      <c r="AU254" s="149" t="s">
        <v>87</v>
      </c>
      <c r="AV254" s="12" t="s">
        <v>85</v>
      </c>
      <c r="AW254" s="12" t="s">
        <v>32</v>
      </c>
      <c r="AX254" s="12" t="s">
        <v>77</v>
      </c>
      <c r="AY254" s="149" t="s">
        <v>144</v>
      </c>
    </row>
    <row r="255" spans="2:65" s="12" customFormat="1" ht="11.25">
      <c r="B255" s="147"/>
      <c r="D255" s="148" t="s">
        <v>152</v>
      </c>
      <c r="E255" s="149" t="s">
        <v>1</v>
      </c>
      <c r="F255" s="150" t="s">
        <v>154</v>
      </c>
      <c r="H255" s="149" t="s">
        <v>1</v>
      </c>
      <c r="I255" s="151"/>
      <c r="L255" s="147"/>
      <c r="M255" s="152"/>
      <c r="T255" s="153"/>
      <c r="AT255" s="149" t="s">
        <v>152</v>
      </c>
      <c r="AU255" s="149" t="s">
        <v>87</v>
      </c>
      <c r="AV255" s="12" t="s">
        <v>85</v>
      </c>
      <c r="AW255" s="12" t="s">
        <v>32</v>
      </c>
      <c r="AX255" s="12" t="s">
        <v>77</v>
      </c>
      <c r="AY255" s="149" t="s">
        <v>144</v>
      </c>
    </row>
    <row r="256" spans="2:65" s="12" customFormat="1" ht="11.25">
      <c r="B256" s="147"/>
      <c r="D256" s="148" t="s">
        <v>152</v>
      </c>
      <c r="E256" s="149" t="s">
        <v>1</v>
      </c>
      <c r="F256" s="150" t="s">
        <v>200</v>
      </c>
      <c r="H256" s="149" t="s">
        <v>1</v>
      </c>
      <c r="I256" s="151"/>
      <c r="L256" s="147"/>
      <c r="M256" s="152"/>
      <c r="T256" s="153"/>
      <c r="AT256" s="149" t="s">
        <v>152</v>
      </c>
      <c r="AU256" s="149" t="s">
        <v>87</v>
      </c>
      <c r="AV256" s="12" t="s">
        <v>85</v>
      </c>
      <c r="AW256" s="12" t="s">
        <v>32</v>
      </c>
      <c r="AX256" s="12" t="s">
        <v>77</v>
      </c>
      <c r="AY256" s="149" t="s">
        <v>144</v>
      </c>
    </row>
    <row r="257" spans="2:65" s="12" customFormat="1" ht="11.25">
      <c r="B257" s="147"/>
      <c r="D257" s="148" t="s">
        <v>152</v>
      </c>
      <c r="E257" s="149" t="s">
        <v>1</v>
      </c>
      <c r="F257" s="150" t="s">
        <v>2133</v>
      </c>
      <c r="H257" s="149" t="s">
        <v>1</v>
      </c>
      <c r="I257" s="151"/>
      <c r="L257" s="147"/>
      <c r="M257" s="152"/>
      <c r="T257" s="153"/>
      <c r="AT257" s="149" t="s">
        <v>152</v>
      </c>
      <c r="AU257" s="149" t="s">
        <v>87</v>
      </c>
      <c r="AV257" s="12" t="s">
        <v>85</v>
      </c>
      <c r="AW257" s="12" t="s">
        <v>32</v>
      </c>
      <c r="AX257" s="12" t="s">
        <v>77</v>
      </c>
      <c r="AY257" s="149" t="s">
        <v>144</v>
      </c>
    </row>
    <row r="258" spans="2:65" s="12" customFormat="1" ht="11.25">
      <c r="B258" s="147"/>
      <c r="D258" s="148" t="s">
        <v>152</v>
      </c>
      <c r="E258" s="149" t="s">
        <v>1</v>
      </c>
      <c r="F258" s="150" t="s">
        <v>2134</v>
      </c>
      <c r="H258" s="149" t="s">
        <v>1</v>
      </c>
      <c r="I258" s="151"/>
      <c r="L258" s="147"/>
      <c r="M258" s="152"/>
      <c r="T258" s="153"/>
      <c r="AT258" s="149" t="s">
        <v>152</v>
      </c>
      <c r="AU258" s="149" t="s">
        <v>87</v>
      </c>
      <c r="AV258" s="12" t="s">
        <v>85</v>
      </c>
      <c r="AW258" s="12" t="s">
        <v>32</v>
      </c>
      <c r="AX258" s="12" t="s">
        <v>77</v>
      </c>
      <c r="AY258" s="149" t="s">
        <v>144</v>
      </c>
    </row>
    <row r="259" spans="2:65" s="13" customFormat="1" ht="11.25">
      <c r="B259" s="154"/>
      <c r="D259" s="148" t="s">
        <v>152</v>
      </c>
      <c r="E259" s="155" t="s">
        <v>1</v>
      </c>
      <c r="F259" s="156" t="s">
        <v>2174</v>
      </c>
      <c r="H259" s="157">
        <v>4.92</v>
      </c>
      <c r="I259" s="158"/>
      <c r="L259" s="154"/>
      <c r="M259" s="159"/>
      <c r="T259" s="160"/>
      <c r="AT259" s="155" t="s">
        <v>152</v>
      </c>
      <c r="AU259" s="155" t="s">
        <v>87</v>
      </c>
      <c r="AV259" s="13" t="s">
        <v>87</v>
      </c>
      <c r="AW259" s="13" t="s">
        <v>32</v>
      </c>
      <c r="AX259" s="13" t="s">
        <v>85</v>
      </c>
      <c r="AY259" s="155" t="s">
        <v>144</v>
      </c>
    </row>
    <row r="260" spans="2:65" s="11" customFormat="1" ht="22.9" customHeight="1">
      <c r="B260" s="121"/>
      <c r="D260" s="122" t="s">
        <v>76</v>
      </c>
      <c r="E260" s="131" t="s">
        <v>172</v>
      </c>
      <c r="F260" s="131" t="s">
        <v>498</v>
      </c>
      <c r="I260" s="124"/>
      <c r="J260" s="132">
        <f>BK260</f>
        <v>0</v>
      </c>
      <c r="L260" s="121"/>
      <c r="M260" s="126"/>
      <c r="P260" s="127">
        <f>SUM(P261:P307)</f>
        <v>0</v>
      </c>
      <c r="R260" s="127">
        <f>SUM(R261:R307)</f>
        <v>0.252</v>
      </c>
      <c r="T260" s="128">
        <f>SUM(T261:T307)</f>
        <v>0</v>
      </c>
      <c r="AR260" s="122" t="s">
        <v>85</v>
      </c>
      <c r="AT260" s="129" t="s">
        <v>76</v>
      </c>
      <c r="AU260" s="129" t="s">
        <v>85</v>
      </c>
      <c r="AY260" s="122" t="s">
        <v>144</v>
      </c>
      <c r="BK260" s="130">
        <f>SUM(BK261:BK307)</f>
        <v>0</v>
      </c>
    </row>
    <row r="261" spans="2:65" s="1" customFormat="1" ht="21.75" customHeight="1">
      <c r="B261" s="32"/>
      <c r="C261" s="133" t="s">
        <v>233</v>
      </c>
      <c r="D261" s="133" t="s">
        <v>146</v>
      </c>
      <c r="E261" s="134" t="s">
        <v>707</v>
      </c>
      <c r="F261" s="135" t="s">
        <v>708</v>
      </c>
      <c r="G261" s="136" t="s">
        <v>149</v>
      </c>
      <c r="H261" s="137">
        <v>26.6</v>
      </c>
      <c r="I261" s="138"/>
      <c r="J261" s="139">
        <f>ROUND(I261*H261,2)</f>
        <v>0</v>
      </c>
      <c r="K261" s="140"/>
      <c r="L261" s="32"/>
      <c r="M261" s="141" t="s">
        <v>1</v>
      </c>
      <c r="N261" s="142" t="s">
        <v>42</v>
      </c>
      <c r="P261" s="143">
        <f>O261*H261</f>
        <v>0</v>
      </c>
      <c r="Q261" s="143">
        <v>0</v>
      </c>
      <c r="R261" s="143">
        <f>Q261*H261</f>
        <v>0</v>
      </c>
      <c r="S261" s="143">
        <v>0</v>
      </c>
      <c r="T261" s="144">
        <f>S261*H261</f>
        <v>0</v>
      </c>
      <c r="AR261" s="145" t="s">
        <v>150</v>
      </c>
      <c r="AT261" s="145" t="s">
        <v>146</v>
      </c>
      <c r="AU261" s="145" t="s">
        <v>87</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2175</v>
      </c>
    </row>
    <row r="262" spans="2:65" s="12" customFormat="1" ht="11.25">
      <c r="B262" s="147"/>
      <c r="D262" s="148" t="s">
        <v>152</v>
      </c>
      <c r="E262" s="149" t="s">
        <v>1</v>
      </c>
      <c r="F262" s="150" t="s">
        <v>153</v>
      </c>
      <c r="H262" s="149" t="s">
        <v>1</v>
      </c>
      <c r="I262" s="151"/>
      <c r="L262" s="147"/>
      <c r="M262" s="152"/>
      <c r="T262" s="153"/>
      <c r="AT262" s="149" t="s">
        <v>152</v>
      </c>
      <c r="AU262" s="149" t="s">
        <v>87</v>
      </c>
      <c r="AV262" s="12" t="s">
        <v>85</v>
      </c>
      <c r="AW262" s="12" t="s">
        <v>32</v>
      </c>
      <c r="AX262" s="12" t="s">
        <v>77</v>
      </c>
      <c r="AY262" s="149" t="s">
        <v>144</v>
      </c>
    </row>
    <row r="263" spans="2:65" s="12" customFormat="1" ht="11.25">
      <c r="B263" s="147"/>
      <c r="D263" s="148" t="s">
        <v>152</v>
      </c>
      <c r="E263" s="149" t="s">
        <v>1</v>
      </c>
      <c r="F263" s="150" t="s">
        <v>154</v>
      </c>
      <c r="H263" s="149" t="s">
        <v>1</v>
      </c>
      <c r="I263" s="151"/>
      <c r="L263" s="147"/>
      <c r="M263" s="152"/>
      <c r="T263" s="153"/>
      <c r="AT263" s="149" t="s">
        <v>152</v>
      </c>
      <c r="AU263" s="149" t="s">
        <v>87</v>
      </c>
      <c r="AV263" s="12" t="s">
        <v>85</v>
      </c>
      <c r="AW263" s="12" t="s">
        <v>32</v>
      </c>
      <c r="AX263" s="12" t="s">
        <v>77</v>
      </c>
      <c r="AY263" s="149" t="s">
        <v>144</v>
      </c>
    </row>
    <row r="264" spans="2:65" s="12" customFormat="1" ht="11.25">
      <c r="B264" s="147"/>
      <c r="D264" s="148" t="s">
        <v>152</v>
      </c>
      <c r="E264" s="149" t="s">
        <v>1</v>
      </c>
      <c r="F264" s="150" t="s">
        <v>200</v>
      </c>
      <c r="H264" s="149" t="s">
        <v>1</v>
      </c>
      <c r="I264" s="151"/>
      <c r="L264" s="147"/>
      <c r="M264" s="152"/>
      <c r="T264" s="153"/>
      <c r="AT264" s="149" t="s">
        <v>152</v>
      </c>
      <c r="AU264" s="149" t="s">
        <v>87</v>
      </c>
      <c r="AV264" s="12" t="s">
        <v>85</v>
      </c>
      <c r="AW264" s="12" t="s">
        <v>32</v>
      </c>
      <c r="AX264" s="12" t="s">
        <v>77</v>
      </c>
      <c r="AY264" s="149" t="s">
        <v>144</v>
      </c>
    </row>
    <row r="265" spans="2:65" s="12" customFormat="1" ht="11.25">
      <c r="B265" s="147"/>
      <c r="D265" s="148" t="s">
        <v>152</v>
      </c>
      <c r="E265" s="149" t="s">
        <v>1</v>
      </c>
      <c r="F265" s="150" t="s">
        <v>2118</v>
      </c>
      <c r="H265" s="149" t="s">
        <v>1</v>
      </c>
      <c r="I265" s="151"/>
      <c r="L265" s="147"/>
      <c r="M265" s="152"/>
      <c r="T265" s="153"/>
      <c r="AT265" s="149" t="s">
        <v>152</v>
      </c>
      <c r="AU265" s="149" t="s">
        <v>87</v>
      </c>
      <c r="AV265" s="12" t="s">
        <v>85</v>
      </c>
      <c r="AW265" s="12" t="s">
        <v>32</v>
      </c>
      <c r="AX265" s="12" t="s">
        <v>77</v>
      </c>
      <c r="AY265" s="149" t="s">
        <v>144</v>
      </c>
    </row>
    <row r="266" spans="2:65" s="12" customFormat="1" ht="11.25">
      <c r="B266" s="147"/>
      <c r="D266" s="148" t="s">
        <v>152</v>
      </c>
      <c r="E266" s="149" t="s">
        <v>1</v>
      </c>
      <c r="F266" s="150" t="s">
        <v>2119</v>
      </c>
      <c r="H266" s="149" t="s">
        <v>1</v>
      </c>
      <c r="I266" s="151"/>
      <c r="L266" s="147"/>
      <c r="M266" s="152"/>
      <c r="T266" s="153"/>
      <c r="AT266" s="149" t="s">
        <v>152</v>
      </c>
      <c r="AU266" s="149" t="s">
        <v>87</v>
      </c>
      <c r="AV266" s="12" t="s">
        <v>85</v>
      </c>
      <c r="AW266" s="12" t="s">
        <v>32</v>
      </c>
      <c r="AX266" s="12" t="s">
        <v>77</v>
      </c>
      <c r="AY266" s="149" t="s">
        <v>144</v>
      </c>
    </row>
    <row r="267" spans="2:65" s="13" customFormat="1" ht="11.25">
      <c r="B267" s="154"/>
      <c r="D267" s="148" t="s">
        <v>152</v>
      </c>
      <c r="E267" s="155" t="s">
        <v>1</v>
      </c>
      <c r="F267" s="156" t="s">
        <v>2120</v>
      </c>
      <c r="H267" s="157">
        <v>23.6</v>
      </c>
      <c r="I267" s="158"/>
      <c r="L267" s="154"/>
      <c r="M267" s="159"/>
      <c r="T267" s="160"/>
      <c r="AT267" s="155" t="s">
        <v>152</v>
      </c>
      <c r="AU267" s="155" t="s">
        <v>87</v>
      </c>
      <c r="AV267" s="13" t="s">
        <v>87</v>
      </c>
      <c r="AW267" s="13" t="s">
        <v>32</v>
      </c>
      <c r="AX267" s="13" t="s">
        <v>77</v>
      </c>
      <c r="AY267" s="155" t="s">
        <v>144</v>
      </c>
    </row>
    <row r="268" spans="2:65" s="12" customFormat="1" ht="11.25">
      <c r="B268" s="147"/>
      <c r="D268" s="148" t="s">
        <v>152</v>
      </c>
      <c r="E268" s="149" t="s">
        <v>1</v>
      </c>
      <c r="F268" s="150" t="s">
        <v>2121</v>
      </c>
      <c r="H268" s="149" t="s">
        <v>1</v>
      </c>
      <c r="I268" s="151"/>
      <c r="L268" s="147"/>
      <c r="M268" s="152"/>
      <c r="T268" s="153"/>
      <c r="AT268" s="149" t="s">
        <v>152</v>
      </c>
      <c r="AU268" s="149" t="s">
        <v>87</v>
      </c>
      <c r="AV268" s="12" t="s">
        <v>85</v>
      </c>
      <c r="AW268" s="12" t="s">
        <v>32</v>
      </c>
      <c r="AX268" s="12" t="s">
        <v>77</v>
      </c>
      <c r="AY268" s="149" t="s">
        <v>144</v>
      </c>
    </row>
    <row r="269" spans="2:65" s="13" customFormat="1" ht="11.25">
      <c r="B269" s="154"/>
      <c r="D269" s="148" t="s">
        <v>152</v>
      </c>
      <c r="E269" s="155" t="s">
        <v>1</v>
      </c>
      <c r="F269" s="156" t="s">
        <v>2122</v>
      </c>
      <c r="H269" s="157">
        <v>3</v>
      </c>
      <c r="I269" s="158"/>
      <c r="L269" s="154"/>
      <c r="M269" s="159"/>
      <c r="T269" s="160"/>
      <c r="AT269" s="155" t="s">
        <v>152</v>
      </c>
      <c r="AU269" s="155" t="s">
        <v>87</v>
      </c>
      <c r="AV269" s="13" t="s">
        <v>87</v>
      </c>
      <c r="AW269" s="13" t="s">
        <v>32</v>
      </c>
      <c r="AX269" s="13" t="s">
        <v>77</v>
      </c>
      <c r="AY269" s="155" t="s">
        <v>144</v>
      </c>
    </row>
    <row r="270" spans="2:65" s="14" customFormat="1" ht="11.25">
      <c r="B270" s="161"/>
      <c r="D270" s="148" t="s">
        <v>152</v>
      </c>
      <c r="E270" s="162" t="s">
        <v>1</v>
      </c>
      <c r="F270" s="163" t="s">
        <v>157</v>
      </c>
      <c r="H270" s="164">
        <v>26.6</v>
      </c>
      <c r="I270" s="165"/>
      <c r="L270" s="161"/>
      <c r="M270" s="166"/>
      <c r="T270" s="167"/>
      <c r="AT270" s="162" t="s">
        <v>152</v>
      </c>
      <c r="AU270" s="162" t="s">
        <v>87</v>
      </c>
      <c r="AV270" s="14" t="s">
        <v>150</v>
      </c>
      <c r="AW270" s="14" t="s">
        <v>32</v>
      </c>
      <c r="AX270" s="14" t="s">
        <v>85</v>
      </c>
      <c r="AY270" s="162" t="s">
        <v>144</v>
      </c>
    </row>
    <row r="271" spans="2:65" s="12" customFormat="1" ht="11.25">
      <c r="B271" s="147"/>
      <c r="D271" s="148" t="s">
        <v>152</v>
      </c>
      <c r="E271" s="149" t="s">
        <v>1</v>
      </c>
      <c r="F271" s="150" t="s">
        <v>504</v>
      </c>
      <c r="H271" s="149" t="s">
        <v>1</v>
      </c>
      <c r="I271" s="151"/>
      <c r="L271" s="147"/>
      <c r="M271" s="152"/>
      <c r="T271" s="153"/>
      <c r="AT271" s="149" t="s">
        <v>152</v>
      </c>
      <c r="AU271" s="149" t="s">
        <v>87</v>
      </c>
      <c r="AV271" s="12" t="s">
        <v>85</v>
      </c>
      <c r="AW271" s="12" t="s">
        <v>32</v>
      </c>
      <c r="AX271" s="12" t="s">
        <v>77</v>
      </c>
      <c r="AY271" s="149" t="s">
        <v>144</v>
      </c>
    </row>
    <row r="272" spans="2:65" s="1" customFormat="1" ht="21.75" customHeight="1">
      <c r="B272" s="32"/>
      <c r="C272" s="133" t="s">
        <v>237</v>
      </c>
      <c r="D272" s="133" t="s">
        <v>146</v>
      </c>
      <c r="E272" s="134" t="s">
        <v>711</v>
      </c>
      <c r="F272" s="135" t="s">
        <v>708</v>
      </c>
      <c r="G272" s="136" t="s">
        <v>149</v>
      </c>
      <c r="H272" s="137">
        <v>26.6</v>
      </c>
      <c r="I272" s="138"/>
      <c r="J272" s="139">
        <f>ROUND(I272*H272,2)</f>
        <v>0</v>
      </c>
      <c r="K272" s="140"/>
      <c r="L272" s="32"/>
      <c r="M272" s="141" t="s">
        <v>1</v>
      </c>
      <c r="N272" s="142" t="s">
        <v>42</v>
      </c>
      <c r="P272" s="143">
        <f>O272*H272</f>
        <v>0</v>
      </c>
      <c r="Q272" s="143">
        <v>0</v>
      </c>
      <c r="R272" s="143">
        <f>Q272*H272</f>
        <v>0</v>
      </c>
      <c r="S272" s="143">
        <v>0</v>
      </c>
      <c r="T272" s="144">
        <f>S272*H272</f>
        <v>0</v>
      </c>
      <c r="AR272" s="145" t="s">
        <v>150</v>
      </c>
      <c r="AT272" s="145" t="s">
        <v>146</v>
      </c>
      <c r="AU272" s="145" t="s">
        <v>87</v>
      </c>
      <c r="AY272" s="17" t="s">
        <v>144</v>
      </c>
      <c r="BE272" s="146">
        <f>IF(N272="základní",J272,0)</f>
        <v>0</v>
      </c>
      <c r="BF272" s="146">
        <f>IF(N272="snížená",J272,0)</f>
        <v>0</v>
      </c>
      <c r="BG272" s="146">
        <f>IF(N272="zákl. přenesená",J272,0)</f>
        <v>0</v>
      </c>
      <c r="BH272" s="146">
        <f>IF(N272="sníž. přenesená",J272,0)</f>
        <v>0</v>
      </c>
      <c r="BI272" s="146">
        <f>IF(N272="nulová",J272,0)</f>
        <v>0</v>
      </c>
      <c r="BJ272" s="17" t="s">
        <v>85</v>
      </c>
      <c r="BK272" s="146">
        <f>ROUND(I272*H272,2)</f>
        <v>0</v>
      </c>
      <c r="BL272" s="17" t="s">
        <v>150</v>
      </c>
      <c r="BM272" s="145" t="s">
        <v>2176</v>
      </c>
    </row>
    <row r="273" spans="2:65" s="12" customFormat="1" ht="11.25">
      <c r="B273" s="147"/>
      <c r="D273" s="148" t="s">
        <v>152</v>
      </c>
      <c r="E273" s="149" t="s">
        <v>1</v>
      </c>
      <c r="F273" s="150" t="s">
        <v>153</v>
      </c>
      <c r="H273" s="149" t="s">
        <v>1</v>
      </c>
      <c r="I273" s="151"/>
      <c r="L273" s="147"/>
      <c r="M273" s="152"/>
      <c r="T273" s="153"/>
      <c r="AT273" s="149" t="s">
        <v>152</v>
      </c>
      <c r="AU273" s="149" t="s">
        <v>87</v>
      </c>
      <c r="AV273" s="12" t="s">
        <v>85</v>
      </c>
      <c r="AW273" s="12" t="s">
        <v>32</v>
      </c>
      <c r="AX273" s="12" t="s">
        <v>77</v>
      </c>
      <c r="AY273" s="149" t="s">
        <v>144</v>
      </c>
    </row>
    <row r="274" spans="2:65" s="12" customFormat="1" ht="11.25">
      <c r="B274" s="147"/>
      <c r="D274" s="148" t="s">
        <v>152</v>
      </c>
      <c r="E274" s="149" t="s">
        <v>1</v>
      </c>
      <c r="F274" s="150" t="s">
        <v>154</v>
      </c>
      <c r="H274" s="149" t="s">
        <v>1</v>
      </c>
      <c r="I274" s="151"/>
      <c r="L274" s="147"/>
      <c r="M274" s="152"/>
      <c r="T274" s="153"/>
      <c r="AT274" s="149" t="s">
        <v>152</v>
      </c>
      <c r="AU274" s="149" t="s">
        <v>87</v>
      </c>
      <c r="AV274" s="12" t="s">
        <v>85</v>
      </c>
      <c r="AW274" s="12" t="s">
        <v>32</v>
      </c>
      <c r="AX274" s="12" t="s">
        <v>77</v>
      </c>
      <c r="AY274" s="149" t="s">
        <v>144</v>
      </c>
    </row>
    <row r="275" spans="2:65" s="12" customFormat="1" ht="11.25">
      <c r="B275" s="147"/>
      <c r="D275" s="148" t="s">
        <v>152</v>
      </c>
      <c r="E275" s="149" t="s">
        <v>1</v>
      </c>
      <c r="F275" s="150" t="s">
        <v>200</v>
      </c>
      <c r="H275" s="149" t="s">
        <v>1</v>
      </c>
      <c r="I275" s="151"/>
      <c r="L275" s="147"/>
      <c r="M275" s="152"/>
      <c r="T275" s="153"/>
      <c r="AT275" s="149" t="s">
        <v>152</v>
      </c>
      <c r="AU275" s="149" t="s">
        <v>87</v>
      </c>
      <c r="AV275" s="12" t="s">
        <v>85</v>
      </c>
      <c r="AW275" s="12" t="s">
        <v>32</v>
      </c>
      <c r="AX275" s="12" t="s">
        <v>77</v>
      </c>
      <c r="AY275" s="149" t="s">
        <v>144</v>
      </c>
    </row>
    <row r="276" spans="2:65" s="12" customFormat="1" ht="11.25">
      <c r="B276" s="147"/>
      <c r="D276" s="148" t="s">
        <v>152</v>
      </c>
      <c r="E276" s="149" t="s">
        <v>1</v>
      </c>
      <c r="F276" s="150" t="s">
        <v>2118</v>
      </c>
      <c r="H276" s="149" t="s">
        <v>1</v>
      </c>
      <c r="I276" s="151"/>
      <c r="L276" s="147"/>
      <c r="M276" s="152"/>
      <c r="T276" s="153"/>
      <c r="AT276" s="149" t="s">
        <v>152</v>
      </c>
      <c r="AU276" s="149" t="s">
        <v>87</v>
      </c>
      <c r="AV276" s="12" t="s">
        <v>85</v>
      </c>
      <c r="AW276" s="12" t="s">
        <v>32</v>
      </c>
      <c r="AX276" s="12" t="s">
        <v>77</v>
      </c>
      <c r="AY276" s="149" t="s">
        <v>144</v>
      </c>
    </row>
    <row r="277" spans="2:65" s="12" customFormat="1" ht="11.25">
      <c r="B277" s="147"/>
      <c r="D277" s="148" t="s">
        <v>152</v>
      </c>
      <c r="E277" s="149" t="s">
        <v>1</v>
      </c>
      <c r="F277" s="150" t="s">
        <v>2119</v>
      </c>
      <c r="H277" s="149" t="s">
        <v>1</v>
      </c>
      <c r="I277" s="151"/>
      <c r="L277" s="147"/>
      <c r="M277" s="152"/>
      <c r="T277" s="153"/>
      <c r="AT277" s="149" t="s">
        <v>152</v>
      </c>
      <c r="AU277" s="149" t="s">
        <v>87</v>
      </c>
      <c r="AV277" s="12" t="s">
        <v>85</v>
      </c>
      <c r="AW277" s="12" t="s">
        <v>32</v>
      </c>
      <c r="AX277" s="12" t="s">
        <v>77</v>
      </c>
      <c r="AY277" s="149" t="s">
        <v>144</v>
      </c>
    </row>
    <row r="278" spans="2:65" s="13" customFormat="1" ht="11.25">
      <c r="B278" s="154"/>
      <c r="D278" s="148" t="s">
        <v>152</v>
      </c>
      <c r="E278" s="155" t="s">
        <v>1</v>
      </c>
      <c r="F278" s="156" t="s">
        <v>2120</v>
      </c>
      <c r="H278" s="157">
        <v>23.6</v>
      </c>
      <c r="I278" s="158"/>
      <c r="L278" s="154"/>
      <c r="M278" s="159"/>
      <c r="T278" s="160"/>
      <c r="AT278" s="155" t="s">
        <v>152</v>
      </c>
      <c r="AU278" s="155" t="s">
        <v>87</v>
      </c>
      <c r="AV278" s="13" t="s">
        <v>87</v>
      </c>
      <c r="AW278" s="13" t="s">
        <v>32</v>
      </c>
      <c r="AX278" s="13" t="s">
        <v>77</v>
      </c>
      <c r="AY278" s="155" t="s">
        <v>144</v>
      </c>
    </row>
    <row r="279" spans="2:65" s="12" customFormat="1" ht="11.25">
      <c r="B279" s="147"/>
      <c r="D279" s="148" t="s">
        <v>152</v>
      </c>
      <c r="E279" s="149" t="s">
        <v>1</v>
      </c>
      <c r="F279" s="150" t="s">
        <v>2121</v>
      </c>
      <c r="H279" s="149" t="s">
        <v>1</v>
      </c>
      <c r="I279" s="151"/>
      <c r="L279" s="147"/>
      <c r="M279" s="152"/>
      <c r="T279" s="153"/>
      <c r="AT279" s="149" t="s">
        <v>152</v>
      </c>
      <c r="AU279" s="149" t="s">
        <v>87</v>
      </c>
      <c r="AV279" s="12" t="s">
        <v>85</v>
      </c>
      <c r="AW279" s="12" t="s">
        <v>32</v>
      </c>
      <c r="AX279" s="12" t="s">
        <v>77</v>
      </c>
      <c r="AY279" s="149" t="s">
        <v>144</v>
      </c>
    </row>
    <row r="280" spans="2:65" s="13" customFormat="1" ht="11.25">
      <c r="B280" s="154"/>
      <c r="D280" s="148" t="s">
        <v>152</v>
      </c>
      <c r="E280" s="155" t="s">
        <v>1</v>
      </c>
      <c r="F280" s="156" t="s">
        <v>2122</v>
      </c>
      <c r="H280" s="157">
        <v>3</v>
      </c>
      <c r="I280" s="158"/>
      <c r="L280" s="154"/>
      <c r="M280" s="159"/>
      <c r="T280" s="160"/>
      <c r="AT280" s="155" t="s">
        <v>152</v>
      </c>
      <c r="AU280" s="155" t="s">
        <v>87</v>
      </c>
      <c r="AV280" s="13" t="s">
        <v>87</v>
      </c>
      <c r="AW280" s="13" t="s">
        <v>32</v>
      </c>
      <c r="AX280" s="13" t="s">
        <v>77</v>
      </c>
      <c r="AY280" s="155" t="s">
        <v>144</v>
      </c>
    </row>
    <row r="281" spans="2:65" s="14" customFormat="1" ht="11.25">
      <c r="B281" s="161"/>
      <c r="D281" s="148" t="s">
        <v>152</v>
      </c>
      <c r="E281" s="162" t="s">
        <v>1</v>
      </c>
      <c r="F281" s="163" t="s">
        <v>157</v>
      </c>
      <c r="H281" s="164">
        <v>26.6</v>
      </c>
      <c r="I281" s="165"/>
      <c r="L281" s="161"/>
      <c r="M281" s="166"/>
      <c r="T281" s="167"/>
      <c r="AT281" s="162" t="s">
        <v>152</v>
      </c>
      <c r="AU281" s="162" t="s">
        <v>87</v>
      </c>
      <c r="AV281" s="14" t="s">
        <v>150</v>
      </c>
      <c r="AW281" s="14" t="s">
        <v>32</v>
      </c>
      <c r="AX281" s="14" t="s">
        <v>85</v>
      </c>
      <c r="AY281" s="162" t="s">
        <v>144</v>
      </c>
    </row>
    <row r="282" spans="2:65" s="12" customFormat="1" ht="11.25">
      <c r="B282" s="147"/>
      <c r="D282" s="148" t="s">
        <v>152</v>
      </c>
      <c r="E282" s="149" t="s">
        <v>1</v>
      </c>
      <c r="F282" s="150" t="s">
        <v>509</v>
      </c>
      <c r="H282" s="149" t="s">
        <v>1</v>
      </c>
      <c r="I282" s="151"/>
      <c r="L282" s="147"/>
      <c r="M282" s="152"/>
      <c r="T282" s="153"/>
      <c r="AT282" s="149" t="s">
        <v>152</v>
      </c>
      <c r="AU282" s="149" t="s">
        <v>87</v>
      </c>
      <c r="AV282" s="12" t="s">
        <v>85</v>
      </c>
      <c r="AW282" s="12" t="s">
        <v>32</v>
      </c>
      <c r="AX282" s="12" t="s">
        <v>77</v>
      </c>
      <c r="AY282" s="149" t="s">
        <v>144</v>
      </c>
    </row>
    <row r="283" spans="2:65" s="1" customFormat="1" ht="33" customHeight="1">
      <c r="B283" s="32"/>
      <c r="C283" s="133" t="s">
        <v>7</v>
      </c>
      <c r="D283" s="133" t="s">
        <v>146</v>
      </c>
      <c r="E283" s="134" t="s">
        <v>516</v>
      </c>
      <c r="F283" s="135" t="s">
        <v>517</v>
      </c>
      <c r="G283" s="136" t="s">
        <v>149</v>
      </c>
      <c r="H283" s="137">
        <v>26.6</v>
      </c>
      <c r="I283" s="138"/>
      <c r="J283" s="139">
        <f>ROUND(I283*H283,2)</f>
        <v>0</v>
      </c>
      <c r="K283" s="140"/>
      <c r="L283" s="32"/>
      <c r="M283" s="141" t="s">
        <v>1</v>
      </c>
      <c r="N283" s="142" t="s">
        <v>42</v>
      </c>
      <c r="P283" s="143">
        <f>O283*H283</f>
        <v>0</v>
      </c>
      <c r="Q283" s="143">
        <v>0</v>
      </c>
      <c r="R283" s="143">
        <f>Q283*H283</f>
        <v>0</v>
      </c>
      <c r="S283" s="143">
        <v>0</v>
      </c>
      <c r="T283" s="144">
        <f>S283*H283</f>
        <v>0</v>
      </c>
      <c r="AR283" s="145" t="s">
        <v>150</v>
      </c>
      <c r="AT283" s="145" t="s">
        <v>146</v>
      </c>
      <c r="AU283" s="145" t="s">
        <v>87</v>
      </c>
      <c r="AY283" s="17" t="s">
        <v>144</v>
      </c>
      <c r="BE283" s="146">
        <f>IF(N283="základní",J283,0)</f>
        <v>0</v>
      </c>
      <c r="BF283" s="146">
        <f>IF(N283="snížená",J283,0)</f>
        <v>0</v>
      </c>
      <c r="BG283" s="146">
        <f>IF(N283="zákl. přenesená",J283,0)</f>
        <v>0</v>
      </c>
      <c r="BH283" s="146">
        <f>IF(N283="sníž. přenesená",J283,0)</f>
        <v>0</v>
      </c>
      <c r="BI283" s="146">
        <f>IF(N283="nulová",J283,0)</f>
        <v>0</v>
      </c>
      <c r="BJ283" s="17" t="s">
        <v>85</v>
      </c>
      <c r="BK283" s="146">
        <f>ROUND(I283*H283,2)</f>
        <v>0</v>
      </c>
      <c r="BL283" s="17" t="s">
        <v>150</v>
      </c>
      <c r="BM283" s="145" t="s">
        <v>2177</v>
      </c>
    </row>
    <row r="284" spans="2:65" s="12" customFormat="1" ht="11.25">
      <c r="B284" s="147"/>
      <c r="D284" s="148" t="s">
        <v>152</v>
      </c>
      <c r="E284" s="149" t="s">
        <v>1</v>
      </c>
      <c r="F284" s="150" t="s">
        <v>153</v>
      </c>
      <c r="H284" s="149" t="s">
        <v>1</v>
      </c>
      <c r="I284" s="151"/>
      <c r="L284" s="147"/>
      <c r="M284" s="152"/>
      <c r="T284" s="153"/>
      <c r="AT284" s="149" t="s">
        <v>152</v>
      </c>
      <c r="AU284" s="149" t="s">
        <v>87</v>
      </c>
      <c r="AV284" s="12" t="s">
        <v>85</v>
      </c>
      <c r="AW284" s="12" t="s">
        <v>32</v>
      </c>
      <c r="AX284" s="12" t="s">
        <v>77</v>
      </c>
      <c r="AY284" s="149" t="s">
        <v>144</v>
      </c>
    </row>
    <row r="285" spans="2:65" s="12" customFormat="1" ht="11.25">
      <c r="B285" s="147"/>
      <c r="D285" s="148" t="s">
        <v>152</v>
      </c>
      <c r="E285" s="149" t="s">
        <v>1</v>
      </c>
      <c r="F285" s="150" t="s">
        <v>154</v>
      </c>
      <c r="H285" s="149" t="s">
        <v>1</v>
      </c>
      <c r="I285" s="151"/>
      <c r="L285" s="147"/>
      <c r="M285" s="152"/>
      <c r="T285" s="153"/>
      <c r="AT285" s="149" t="s">
        <v>152</v>
      </c>
      <c r="AU285" s="149" t="s">
        <v>87</v>
      </c>
      <c r="AV285" s="12" t="s">
        <v>85</v>
      </c>
      <c r="AW285" s="12" t="s">
        <v>32</v>
      </c>
      <c r="AX285" s="12" t="s">
        <v>77</v>
      </c>
      <c r="AY285" s="149" t="s">
        <v>144</v>
      </c>
    </row>
    <row r="286" spans="2:65" s="12" customFormat="1" ht="11.25">
      <c r="B286" s="147"/>
      <c r="D286" s="148" t="s">
        <v>152</v>
      </c>
      <c r="E286" s="149" t="s">
        <v>1</v>
      </c>
      <c r="F286" s="150" t="s">
        <v>200</v>
      </c>
      <c r="H286" s="149" t="s">
        <v>1</v>
      </c>
      <c r="I286" s="151"/>
      <c r="L286" s="147"/>
      <c r="M286" s="152"/>
      <c r="T286" s="153"/>
      <c r="AT286" s="149" t="s">
        <v>152</v>
      </c>
      <c r="AU286" s="149" t="s">
        <v>87</v>
      </c>
      <c r="AV286" s="12" t="s">
        <v>85</v>
      </c>
      <c r="AW286" s="12" t="s">
        <v>32</v>
      </c>
      <c r="AX286" s="12" t="s">
        <v>77</v>
      </c>
      <c r="AY286" s="149" t="s">
        <v>144</v>
      </c>
    </row>
    <row r="287" spans="2:65" s="12" customFormat="1" ht="11.25">
      <c r="B287" s="147"/>
      <c r="D287" s="148" t="s">
        <v>152</v>
      </c>
      <c r="E287" s="149" t="s">
        <v>1</v>
      </c>
      <c r="F287" s="150" t="s">
        <v>2118</v>
      </c>
      <c r="H287" s="149" t="s">
        <v>1</v>
      </c>
      <c r="I287" s="151"/>
      <c r="L287" s="147"/>
      <c r="M287" s="152"/>
      <c r="T287" s="153"/>
      <c r="AT287" s="149" t="s">
        <v>152</v>
      </c>
      <c r="AU287" s="149" t="s">
        <v>87</v>
      </c>
      <c r="AV287" s="12" t="s">
        <v>85</v>
      </c>
      <c r="AW287" s="12" t="s">
        <v>32</v>
      </c>
      <c r="AX287" s="12" t="s">
        <v>77</v>
      </c>
      <c r="AY287" s="149" t="s">
        <v>144</v>
      </c>
    </row>
    <row r="288" spans="2:65" s="12" customFormat="1" ht="11.25">
      <c r="B288" s="147"/>
      <c r="D288" s="148" t="s">
        <v>152</v>
      </c>
      <c r="E288" s="149" t="s">
        <v>1</v>
      </c>
      <c r="F288" s="150" t="s">
        <v>2119</v>
      </c>
      <c r="H288" s="149" t="s">
        <v>1</v>
      </c>
      <c r="I288" s="151"/>
      <c r="L288" s="147"/>
      <c r="M288" s="152"/>
      <c r="T288" s="153"/>
      <c r="AT288" s="149" t="s">
        <v>152</v>
      </c>
      <c r="AU288" s="149" t="s">
        <v>87</v>
      </c>
      <c r="AV288" s="12" t="s">
        <v>85</v>
      </c>
      <c r="AW288" s="12" t="s">
        <v>32</v>
      </c>
      <c r="AX288" s="12" t="s">
        <v>77</v>
      </c>
      <c r="AY288" s="149" t="s">
        <v>144</v>
      </c>
    </row>
    <row r="289" spans="2:65" s="13" customFormat="1" ht="11.25">
      <c r="B289" s="154"/>
      <c r="D289" s="148" t="s">
        <v>152</v>
      </c>
      <c r="E289" s="155" t="s">
        <v>1</v>
      </c>
      <c r="F289" s="156" t="s">
        <v>2120</v>
      </c>
      <c r="H289" s="157">
        <v>23.6</v>
      </c>
      <c r="I289" s="158"/>
      <c r="L289" s="154"/>
      <c r="M289" s="159"/>
      <c r="T289" s="160"/>
      <c r="AT289" s="155" t="s">
        <v>152</v>
      </c>
      <c r="AU289" s="155" t="s">
        <v>87</v>
      </c>
      <c r="AV289" s="13" t="s">
        <v>87</v>
      </c>
      <c r="AW289" s="13" t="s">
        <v>32</v>
      </c>
      <c r="AX289" s="13" t="s">
        <v>77</v>
      </c>
      <c r="AY289" s="155" t="s">
        <v>144</v>
      </c>
    </row>
    <row r="290" spans="2:65" s="12" customFormat="1" ht="11.25">
      <c r="B290" s="147"/>
      <c r="D290" s="148" t="s">
        <v>152</v>
      </c>
      <c r="E290" s="149" t="s">
        <v>1</v>
      </c>
      <c r="F290" s="150" t="s">
        <v>2121</v>
      </c>
      <c r="H290" s="149" t="s">
        <v>1</v>
      </c>
      <c r="I290" s="151"/>
      <c r="L290" s="147"/>
      <c r="M290" s="152"/>
      <c r="T290" s="153"/>
      <c r="AT290" s="149" t="s">
        <v>152</v>
      </c>
      <c r="AU290" s="149" t="s">
        <v>87</v>
      </c>
      <c r="AV290" s="12" t="s">
        <v>85</v>
      </c>
      <c r="AW290" s="12" t="s">
        <v>32</v>
      </c>
      <c r="AX290" s="12" t="s">
        <v>77</v>
      </c>
      <c r="AY290" s="149" t="s">
        <v>144</v>
      </c>
    </row>
    <row r="291" spans="2:65" s="13" customFormat="1" ht="11.25">
      <c r="B291" s="154"/>
      <c r="D291" s="148" t="s">
        <v>152</v>
      </c>
      <c r="E291" s="155" t="s">
        <v>1</v>
      </c>
      <c r="F291" s="156" t="s">
        <v>2122</v>
      </c>
      <c r="H291" s="157">
        <v>3</v>
      </c>
      <c r="I291" s="158"/>
      <c r="L291" s="154"/>
      <c r="M291" s="159"/>
      <c r="T291" s="160"/>
      <c r="AT291" s="155" t="s">
        <v>152</v>
      </c>
      <c r="AU291" s="155" t="s">
        <v>87</v>
      </c>
      <c r="AV291" s="13" t="s">
        <v>87</v>
      </c>
      <c r="AW291" s="13" t="s">
        <v>32</v>
      </c>
      <c r="AX291" s="13" t="s">
        <v>77</v>
      </c>
      <c r="AY291" s="155" t="s">
        <v>144</v>
      </c>
    </row>
    <row r="292" spans="2:65" s="14" customFormat="1" ht="11.25">
      <c r="B292" s="161"/>
      <c r="D292" s="148" t="s">
        <v>152</v>
      </c>
      <c r="E292" s="162" t="s">
        <v>1</v>
      </c>
      <c r="F292" s="163" t="s">
        <v>157</v>
      </c>
      <c r="H292" s="164">
        <v>26.6</v>
      </c>
      <c r="I292" s="165"/>
      <c r="L292" s="161"/>
      <c r="M292" s="166"/>
      <c r="T292" s="167"/>
      <c r="AT292" s="162" t="s">
        <v>152</v>
      </c>
      <c r="AU292" s="162" t="s">
        <v>87</v>
      </c>
      <c r="AV292" s="14" t="s">
        <v>150</v>
      </c>
      <c r="AW292" s="14" t="s">
        <v>32</v>
      </c>
      <c r="AX292" s="14" t="s">
        <v>85</v>
      </c>
      <c r="AY292" s="162" t="s">
        <v>144</v>
      </c>
    </row>
    <row r="293" spans="2:65" s="1" customFormat="1" ht="24.2" customHeight="1">
      <c r="B293" s="32"/>
      <c r="C293" s="133" t="s">
        <v>244</v>
      </c>
      <c r="D293" s="133" t="s">
        <v>146</v>
      </c>
      <c r="E293" s="134" t="s">
        <v>522</v>
      </c>
      <c r="F293" s="135" t="s">
        <v>523</v>
      </c>
      <c r="G293" s="136" t="s">
        <v>149</v>
      </c>
      <c r="H293" s="137">
        <v>26.6</v>
      </c>
      <c r="I293" s="138"/>
      <c r="J293" s="139">
        <f>ROUND(I293*H293,2)</f>
        <v>0</v>
      </c>
      <c r="K293" s="140"/>
      <c r="L293" s="32"/>
      <c r="M293" s="141" t="s">
        <v>1</v>
      </c>
      <c r="N293" s="142" t="s">
        <v>42</v>
      </c>
      <c r="P293" s="143">
        <f>O293*H293</f>
        <v>0</v>
      </c>
      <c r="Q293" s="143">
        <v>0</v>
      </c>
      <c r="R293" s="143">
        <f>Q293*H293</f>
        <v>0</v>
      </c>
      <c r="S293" s="143">
        <v>0</v>
      </c>
      <c r="T293" s="144">
        <f>S293*H293</f>
        <v>0</v>
      </c>
      <c r="AR293" s="145" t="s">
        <v>150</v>
      </c>
      <c r="AT293" s="145" t="s">
        <v>146</v>
      </c>
      <c r="AU293" s="145" t="s">
        <v>87</v>
      </c>
      <c r="AY293" s="17" t="s">
        <v>144</v>
      </c>
      <c r="BE293" s="146">
        <f>IF(N293="základní",J293,0)</f>
        <v>0</v>
      </c>
      <c r="BF293" s="146">
        <f>IF(N293="snížená",J293,0)</f>
        <v>0</v>
      </c>
      <c r="BG293" s="146">
        <f>IF(N293="zákl. přenesená",J293,0)</f>
        <v>0</v>
      </c>
      <c r="BH293" s="146">
        <f>IF(N293="sníž. přenesená",J293,0)</f>
        <v>0</v>
      </c>
      <c r="BI293" s="146">
        <f>IF(N293="nulová",J293,0)</f>
        <v>0</v>
      </c>
      <c r="BJ293" s="17" t="s">
        <v>85</v>
      </c>
      <c r="BK293" s="146">
        <f>ROUND(I293*H293,2)</f>
        <v>0</v>
      </c>
      <c r="BL293" s="17" t="s">
        <v>150</v>
      </c>
      <c r="BM293" s="145" t="s">
        <v>2178</v>
      </c>
    </row>
    <row r="294" spans="2:65" s="1" customFormat="1" ht="24.2" customHeight="1">
      <c r="B294" s="32"/>
      <c r="C294" s="133" t="s">
        <v>248</v>
      </c>
      <c r="D294" s="133" t="s">
        <v>146</v>
      </c>
      <c r="E294" s="134" t="s">
        <v>525</v>
      </c>
      <c r="F294" s="135" t="s">
        <v>526</v>
      </c>
      <c r="G294" s="136" t="s">
        <v>149</v>
      </c>
      <c r="H294" s="137">
        <v>87.2</v>
      </c>
      <c r="I294" s="138"/>
      <c r="J294" s="139">
        <f>ROUND(I294*H294,2)</f>
        <v>0</v>
      </c>
      <c r="K294" s="140"/>
      <c r="L294" s="32"/>
      <c r="M294" s="141" t="s">
        <v>1</v>
      </c>
      <c r="N294" s="142" t="s">
        <v>42</v>
      </c>
      <c r="P294" s="143">
        <f>O294*H294</f>
        <v>0</v>
      </c>
      <c r="Q294" s="143">
        <v>0</v>
      </c>
      <c r="R294" s="143">
        <f>Q294*H294</f>
        <v>0</v>
      </c>
      <c r="S294" s="143">
        <v>0</v>
      </c>
      <c r="T294" s="144">
        <f>S294*H294</f>
        <v>0</v>
      </c>
      <c r="AR294" s="145" t="s">
        <v>150</v>
      </c>
      <c r="AT294" s="145" t="s">
        <v>146</v>
      </c>
      <c r="AU294" s="145" t="s">
        <v>87</v>
      </c>
      <c r="AY294" s="17" t="s">
        <v>144</v>
      </c>
      <c r="BE294" s="146">
        <f>IF(N294="základní",J294,0)</f>
        <v>0</v>
      </c>
      <c r="BF294" s="146">
        <f>IF(N294="snížená",J294,0)</f>
        <v>0</v>
      </c>
      <c r="BG294" s="146">
        <f>IF(N294="zákl. přenesená",J294,0)</f>
        <v>0</v>
      </c>
      <c r="BH294" s="146">
        <f>IF(N294="sníž. přenesená",J294,0)</f>
        <v>0</v>
      </c>
      <c r="BI294" s="146">
        <f>IF(N294="nulová",J294,0)</f>
        <v>0</v>
      </c>
      <c r="BJ294" s="17" t="s">
        <v>85</v>
      </c>
      <c r="BK294" s="146">
        <f>ROUND(I294*H294,2)</f>
        <v>0</v>
      </c>
      <c r="BL294" s="17" t="s">
        <v>150</v>
      </c>
      <c r="BM294" s="145" t="s">
        <v>2179</v>
      </c>
    </row>
    <row r="295" spans="2:65" s="13" customFormat="1" ht="11.25">
      <c r="B295" s="154"/>
      <c r="D295" s="148" t="s">
        <v>152</v>
      </c>
      <c r="E295" s="155" t="s">
        <v>1</v>
      </c>
      <c r="F295" s="156" t="s">
        <v>2180</v>
      </c>
      <c r="H295" s="157">
        <v>87.2</v>
      </c>
      <c r="I295" s="158"/>
      <c r="L295" s="154"/>
      <c r="M295" s="159"/>
      <c r="T295" s="160"/>
      <c r="AT295" s="155" t="s">
        <v>152</v>
      </c>
      <c r="AU295" s="155" t="s">
        <v>87</v>
      </c>
      <c r="AV295" s="13" t="s">
        <v>87</v>
      </c>
      <c r="AW295" s="13" t="s">
        <v>32</v>
      </c>
      <c r="AX295" s="13" t="s">
        <v>85</v>
      </c>
      <c r="AY295" s="155" t="s">
        <v>144</v>
      </c>
    </row>
    <row r="296" spans="2:65" s="1" customFormat="1" ht="33" customHeight="1">
      <c r="B296" s="32"/>
      <c r="C296" s="133" t="s">
        <v>252</v>
      </c>
      <c r="D296" s="133" t="s">
        <v>146</v>
      </c>
      <c r="E296" s="134" t="s">
        <v>529</v>
      </c>
      <c r="F296" s="135" t="s">
        <v>530</v>
      </c>
      <c r="G296" s="136" t="s">
        <v>149</v>
      </c>
      <c r="H296" s="137">
        <v>60.6</v>
      </c>
      <c r="I296" s="138"/>
      <c r="J296" s="139">
        <f>ROUND(I296*H296,2)</f>
        <v>0</v>
      </c>
      <c r="K296" s="140"/>
      <c r="L296" s="32"/>
      <c r="M296" s="141" t="s">
        <v>1</v>
      </c>
      <c r="N296" s="142" t="s">
        <v>42</v>
      </c>
      <c r="P296" s="143">
        <f>O296*H296</f>
        <v>0</v>
      </c>
      <c r="Q296" s="143">
        <v>0</v>
      </c>
      <c r="R296" s="143">
        <f>Q296*H296</f>
        <v>0</v>
      </c>
      <c r="S296" s="143">
        <v>0</v>
      </c>
      <c r="T296" s="144">
        <f>S296*H296</f>
        <v>0</v>
      </c>
      <c r="AR296" s="145" t="s">
        <v>150</v>
      </c>
      <c r="AT296" s="145" t="s">
        <v>146</v>
      </c>
      <c r="AU296" s="145" t="s">
        <v>87</v>
      </c>
      <c r="AY296" s="17" t="s">
        <v>144</v>
      </c>
      <c r="BE296" s="146">
        <f>IF(N296="základní",J296,0)</f>
        <v>0</v>
      </c>
      <c r="BF296" s="146">
        <f>IF(N296="snížená",J296,0)</f>
        <v>0</v>
      </c>
      <c r="BG296" s="146">
        <f>IF(N296="zákl. přenesená",J296,0)</f>
        <v>0</v>
      </c>
      <c r="BH296" s="146">
        <f>IF(N296="sníž. přenesená",J296,0)</f>
        <v>0</v>
      </c>
      <c r="BI296" s="146">
        <f>IF(N296="nulová",J296,0)</f>
        <v>0</v>
      </c>
      <c r="BJ296" s="17" t="s">
        <v>85</v>
      </c>
      <c r="BK296" s="146">
        <f>ROUND(I296*H296,2)</f>
        <v>0</v>
      </c>
      <c r="BL296" s="17" t="s">
        <v>150</v>
      </c>
      <c r="BM296" s="145" t="s">
        <v>2181</v>
      </c>
    </row>
    <row r="297" spans="2:65" s="12" customFormat="1" ht="11.25">
      <c r="B297" s="147"/>
      <c r="D297" s="148" t="s">
        <v>152</v>
      </c>
      <c r="E297" s="149" t="s">
        <v>1</v>
      </c>
      <c r="F297" s="150" t="s">
        <v>153</v>
      </c>
      <c r="H297" s="149" t="s">
        <v>1</v>
      </c>
      <c r="I297" s="151"/>
      <c r="L297" s="147"/>
      <c r="M297" s="152"/>
      <c r="T297" s="153"/>
      <c r="AT297" s="149" t="s">
        <v>152</v>
      </c>
      <c r="AU297" s="149" t="s">
        <v>87</v>
      </c>
      <c r="AV297" s="12" t="s">
        <v>85</v>
      </c>
      <c r="AW297" s="12" t="s">
        <v>32</v>
      </c>
      <c r="AX297" s="12" t="s">
        <v>77</v>
      </c>
      <c r="AY297" s="149" t="s">
        <v>144</v>
      </c>
    </row>
    <row r="298" spans="2:65" s="12" customFormat="1" ht="11.25">
      <c r="B298" s="147"/>
      <c r="D298" s="148" t="s">
        <v>152</v>
      </c>
      <c r="E298" s="149" t="s">
        <v>1</v>
      </c>
      <c r="F298" s="150" t="s">
        <v>154</v>
      </c>
      <c r="H298" s="149" t="s">
        <v>1</v>
      </c>
      <c r="I298" s="151"/>
      <c r="L298" s="147"/>
      <c r="M298" s="152"/>
      <c r="T298" s="153"/>
      <c r="AT298" s="149" t="s">
        <v>152</v>
      </c>
      <c r="AU298" s="149" t="s">
        <v>87</v>
      </c>
      <c r="AV298" s="12" t="s">
        <v>85</v>
      </c>
      <c r="AW298" s="12" t="s">
        <v>32</v>
      </c>
      <c r="AX298" s="12" t="s">
        <v>77</v>
      </c>
      <c r="AY298" s="149" t="s">
        <v>144</v>
      </c>
    </row>
    <row r="299" spans="2:65" s="12" customFormat="1" ht="11.25">
      <c r="B299" s="147"/>
      <c r="D299" s="148" t="s">
        <v>152</v>
      </c>
      <c r="E299" s="149" t="s">
        <v>1</v>
      </c>
      <c r="F299" s="150" t="s">
        <v>200</v>
      </c>
      <c r="H299" s="149" t="s">
        <v>1</v>
      </c>
      <c r="I299" s="151"/>
      <c r="L299" s="147"/>
      <c r="M299" s="152"/>
      <c r="T299" s="153"/>
      <c r="AT299" s="149" t="s">
        <v>152</v>
      </c>
      <c r="AU299" s="149" t="s">
        <v>87</v>
      </c>
      <c r="AV299" s="12" t="s">
        <v>85</v>
      </c>
      <c r="AW299" s="12" t="s">
        <v>32</v>
      </c>
      <c r="AX299" s="12" t="s">
        <v>77</v>
      </c>
      <c r="AY299" s="149" t="s">
        <v>144</v>
      </c>
    </row>
    <row r="300" spans="2:65" s="12" customFormat="1" ht="11.25">
      <c r="B300" s="147"/>
      <c r="D300" s="148" t="s">
        <v>152</v>
      </c>
      <c r="E300" s="149" t="s">
        <v>1</v>
      </c>
      <c r="F300" s="150" t="s">
        <v>2118</v>
      </c>
      <c r="H300" s="149" t="s">
        <v>1</v>
      </c>
      <c r="I300" s="151"/>
      <c r="L300" s="147"/>
      <c r="M300" s="152"/>
      <c r="T300" s="153"/>
      <c r="AT300" s="149" t="s">
        <v>152</v>
      </c>
      <c r="AU300" s="149" t="s">
        <v>87</v>
      </c>
      <c r="AV300" s="12" t="s">
        <v>85</v>
      </c>
      <c r="AW300" s="12" t="s">
        <v>32</v>
      </c>
      <c r="AX300" s="12" t="s">
        <v>77</v>
      </c>
      <c r="AY300" s="149" t="s">
        <v>144</v>
      </c>
    </row>
    <row r="301" spans="2:65" s="12" customFormat="1" ht="11.25">
      <c r="B301" s="147"/>
      <c r="D301" s="148" t="s">
        <v>152</v>
      </c>
      <c r="E301" s="149" t="s">
        <v>1</v>
      </c>
      <c r="F301" s="150" t="s">
        <v>2119</v>
      </c>
      <c r="H301" s="149" t="s">
        <v>1</v>
      </c>
      <c r="I301" s="151"/>
      <c r="L301" s="147"/>
      <c r="M301" s="152"/>
      <c r="T301" s="153"/>
      <c r="AT301" s="149" t="s">
        <v>152</v>
      </c>
      <c r="AU301" s="149" t="s">
        <v>87</v>
      </c>
      <c r="AV301" s="12" t="s">
        <v>85</v>
      </c>
      <c r="AW301" s="12" t="s">
        <v>32</v>
      </c>
      <c r="AX301" s="12" t="s">
        <v>77</v>
      </c>
      <c r="AY301" s="149" t="s">
        <v>144</v>
      </c>
    </row>
    <row r="302" spans="2:65" s="13" customFormat="1" ht="11.25">
      <c r="B302" s="154"/>
      <c r="D302" s="148" t="s">
        <v>152</v>
      </c>
      <c r="E302" s="155" t="s">
        <v>1</v>
      </c>
      <c r="F302" s="156" t="s">
        <v>2127</v>
      </c>
      <c r="H302" s="157">
        <v>53.1</v>
      </c>
      <c r="I302" s="158"/>
      <c r="L302" s="154"/>
      <c r="M302" s="159"/>
      <c r="T302" s="160"/>
      <c r="AT302" s="155" t="s">
        <v>152</v>
      </c>
      <c r="AU302" s="155" t="s">
        <v>87</v>
      </c>
      <c r="AV302" s="13" t="s">
        <v>87</v>
      </c>
      <c r="AW302" s="13" t="s">
        <v>32</v>
      </c>
      <c r="AX302" s="13" t="s">
        <v>77</v>
      </c>
      <c r="AY302" s="155" t="s">
        <v>144</v>
      </c>
    </row>
    <row r="303" spans="2:65" s="12" customFormat="1" ht="11.25">
      <c r="B303" s="147"/>
      <c r="D303" s="148" t="s">
        <v>152</v>
      </c>
      <c r="E303" s="149" t="s">
        <v>1</v>
      </c>
      <c r="F303" s="150" t="s">
        <v>2121</v>
      </c>
      <c r="H303" s="149" t="s">
        <v>1</v>
      </c>
      <c r="I303" s="151"/>
      <c r="L303" s="147"/>
      <c r="M303" s="152"/>
      <c r="T303" s="153"/>
      <c r="AT303" s="149" t="s">
        <v>152</v>
      </c>
      <c r="AU303" s="149" t="s">
        <v>87</v>
      </c>
      <c r="AV303" s="12" t="s">
        <v>85</v>
      </c>
      <c r="AW303" s="12" t="s">
        <v>32</v>
      </c>
      <c r="AX303" s="12" t="s">
        <v>77</v>
      </c>
      <c r="AY303" s="149" t="s">
        <v>144</v>
      </c>
    </row>
    <row r="304" spans="2:65" s="13" customFormat="1" ht="11.25">
      <c r="B304" s="154"/>
      <c r="D304" s="148" t="s">
        <v>152</v>
      </c>
      <c r="E304" s="155" t="s">
        <v>1</v>
      </c>
      <c r="F304" s="156" t="s">
        <v>2128</v>
      </c>
      <c r="H304" s="157">
        <v>7.5</v>
      </c>
      <c r="I304" s="158"/>
      <c r="L304" s="154"/>
      <c r="M304" s="159"/>
      <c r="T304" s="160"/>
      <c r="AT304" s="155" t="s">
        <v>152</v>
      </c>
      <c r="AU304" s="155" t="s">
        <v>87</v>
      </c>
      <c r="AV304" s="13" t="s">
        <v>87</v>
      </c>
      <c r="AW304" s="13" t="s">
        <v>32</v>
      </c>
      <c r="AX304" s="13" t="s">
        <v>77</v>
      </c>
      <c r="AY304" s="155" t="s">
        <v>144</v>
      </c>
    </row>
    <row r="305" spans="2:65" s="14" customFormat="1" ht="11.25">
      <c r="B305" s="161"/>
      <c r="D305" s="148" t="s">
        <v>152</v>
      </c>
      <c r="E305" s="162" t="s">
        <v>1</v>
      </c>
      <c r="F305" s="163" t="s">
        <v>157</v>
      </c>
      <c r="H305" s="164">
        <v>60.6</v>
      </c>
      <c r="I305" s="165"/>
      <c r="L305" s="161"/>
      <c r="M305" s="166"/>
      <c r="T305" s="167"/>
      <c r="AT305" s="162" t="s">
        <v>152</v>
      </c>
      <c r="AU305" s="162" t="s">
        <v>87</v>
      </c>
      <c r="AV305" s="14" t="s">
        <v>150</v>
      </c>
      <c r="AW305" s="14" t="s">
        <v>32</v>
      </c>
      <c r="AX305" s="14" t="s">
        <v>85</v>
      </c>
      <c r="AY305" s="162" t="s">
        <v>144</v>
      </c>
    </row>
    <row r="306" spans="2:65" s="1" customFormat="1" ht="24.2" customHeight="1">
      <c r="B306" s="32"/>
      <c r="C306" s="133" t="s">
        <v>257</v>
      </c>
      <c r="D306" s="133" t="s">
        <v>146</v>
      </c>
      <c r="E306" s="134" t="s">
        <v>533</v>
      </c>
      <c r="F306" s="135" t="s">
        <v>534</v>
      </c>
      <c r="G306" s="136" t="s">
        <v>149</v>
      </c>
      <c r="H306" s="137">
        <v>26.6</v>
      </c>
      <c r="I306" s="138"/>
      <c r="J306" s="139">
        <f>ROUND(I306*H306,2)</f>
        <v>0</v>
      </c>
      <c r="K306" s="140"/>
      <c r="L306" s="32"/>
      <c r="M306" s="141" t="s">
        <v>1</v>
      </c>
      <c r="N306" s="142" t="s">
        <v>42</v>
      </c>
      <c r="P306" s="143">
        <f>O306*H306</f>
        <v>0</v>
      </c>
      <c r="Q306" s="143">
        <v>0</v>
      </c>
      <c r="R306" s="143">
        <f>Q306*H306</f>
        <v>0</v>
      </c>
      <c r="S306" s="143">
        <v>0</v>
      </c>
      <c r="T306" s="144">
        <f>S306*H306</f>
        <v>0</v>
      </c>
      <c r="AR306" s="145" t="s">
        <v>150</v>
      </c>
      <c r="AT306" s="145" t="s">
        <v>146</v>
      </c>
      <c r="AU306" s="145" t="s">
        <v>87</v>
      </c>
      <c r="AY306" s="17" t="s">
        <v>144</v>
      </c>
      <c r="BE306" s="146">
        <f>IF(N306="základní",J306,0)</f>
        <v>0</v>
      </c>
      <c r="BF306" s="146">
        <f>IF(N306="snížená",J306,0)</f>
        <v>0</v>
      </c>
      <c r="BG306" s="146">
        <f>IF(N306="zákl. přenesená",J306,0)</f>
        <v>0</v>
      </c>
      <c r="BH306" s="146">
        <f>IF(N306="sníž. přenesená",J306,0)</f>
        <v>0</v>
      </c>
      <c r="BI306" s="146">
        <f>IF(N306="nulová",J306,0)</f>
        <v>0</v>
      </c>
      <c r="BJ306" s="17" t="s">
        <v>85</v>
      </c>
      <c r="BK306" s="146">
        <f>ROUND(I306*H306,2)</f>
        <v>0</v>
      </c>
      <c r="BL306" s="17" t="s">
        <v>150</v>
      </c>
      <c r="BM306" s="145" t="s">
        <v>2182</v>
      </c>
    </row>
    <row r="307" spans="2:65" s="1" customFormat="1" ht="21.75" customHeight="1">
      <c r="B307" s="32"/>
      <c r="C307" s="133" t="s">
        <v>262</v>
      </c>
      <c r="D307" s="133" t="s">
        <v>146</v>
      </c>
      <c r="E307" s="134" t="s">
        <v>537</v>
      </c>
      <c r="F307" s="135" t="s">
        <v>538</v>
      </c>
      <c r="G307" s="136" t="s">
        <v>483</v>
      </c>
      <c r="H307" s="137">
        <v>70</v>
      </c>
      <c r="I307" s="138"/>
      <c r="J307" s="139">
        <f>ROUND(I307*H307,2)</f>
        <v>0</v>
      </c>
      <c r="K307" s="140"/>
      <c r="L307" s="32"/>
      <c r="M307" s="141" t="s">
        <v>1</v>
      </c>
      <c r="N307" s="142" t="s">
        <v>42</v>
      </c>
      <c r="P307" s="143">
        <f>O307*H307</f>
        <v>0</v>
      </c>
      <c r="Q307" s="143">
        <v>3.5999999999999999E-3</v>
      </c>
      <c r="R307" s="143">
        <f>Q307*H307</f>
        <v>0.252</v>
      </c>
      <c r="S307" s="143">
        <v>0</v>
      </c>
      <c r="T307" s="144">
        <f>S307*H307</f>
        <v>0</v>
      </c>
      <c r="AR307" s="145" t="s">
        <v>150</v>
      </c>
      <c r="AT307" s="145" t="s">
        <v>146</v>
      </c>
      <c r="AU307" s="145" t="s">
        <v>87</v>
      </c>
      <c r="AY307" s="17" t="s">
        <v>144</v>
      </c>
      <c r="BE307" s="146">
        <f>IF(N307="základní",J307,0)</f>
        <v>0</v>
      </c>
      <c r="BF307" s="146">
        <f>IF(N307="snížená",J307,0)</f>
        <v>0</v>
      </c>
      <c r="BG307" s="146">
        <f>IF(N307="zákl. přenesená",J307,0)</f>
        <v>0</v>
      </c>
      <c r="BH307" s="146">
        <f>IF(N307="sníž. přenesená",J307,0)</f>
        <v>0</v>
      </c>
      <c r="BI307" s="146">
        <f>IF(N307="nulová",J307,0)</f>
        <v>0</v>
      </c>
      <c r="BJ307" s="17" t="s">
        <v>85</v>
      </c>
      <c r="BK307" s="146">
        <f>ROUND(I307*H307,2)</f>
        <v>0</v>
      </c>
      <c r="BL307" s="17" t="s">
        <v>150</v>
      </c>
      <c r="BM307" s="145" t="s">
        <v>2183</v>
      </c>
    </row>
    <row r="308" spans="2:65" s="11" customFormat="1" ht="22.9" customHeight="1">
      <c r="B308" s="121"/>
      <c r="D308" s="122" t="s">
        <v>76</v>
      </c>
      <c r="E308" s="131" t="s">
        <v>191</v>
      </c>
      <c r="F308" s="131" t="s">
        <v>591</v>
      </c>
      <c r="I308" s="124"/>
      <c r="J308" s="132">
        <f>BK308</f>
        <v>0</v>
      </c>
      <c r="L308" s="121"/>
      <c r="M308" s="126"/>
      <c r="P308" s="127">
        <f>SUM(P309:P318)</f>
        <v>0</v>
      </c>
      <c r="R308" s="127">
        <f>SUM(R309:R318)</f>
        <v>0</v>
      </c>
      <c r="T308" s="128">
        <f>SUM(T309:T318)</f>
        <v>0</v>
      </c>
      <c r="AR308" s="122" t="s">
        <v>85</v>
      </c>
      <c r="AT308" s="129" t="s">
        <v>76</v>
      </c>
      <c r="AU308" s="129" t="s">
        <v>85</v>
      </c>
      <c r="AY308" s="122" t="s">
        <v>144</v>
      </c>
      <c r="BK308" s="130">
        <f>SUM(BK309:BK318)</f>
        <v>0</v>
      </c>
    </row>
    <row r="309" spans="2:65" s="1" customFormat="1" ht="16.5" customHeight="1">
      <c r="B309" s="32"/>
      <c r="C309" s="133" t="s">
        <v>267</v>
      </c>
      <c r="D309" s="133" t="s">
        <v>146</v>
      </c>
      <c r="E309" s="134" t="s">
        <v>630</v>
      </c>
      <c r="F309" s="135" t="s">
        <v>631</v>
      </c>
      <c r="G309" s="136" t="s">
        <v>483</v>
      </c>
      <c r="H309" s="137">
        <v>70</v>
      </c>
      <c r="I309" s="138"/>
      <c r="J309" s="139">
        <f>ROUND(I309*H309,2)</f>
        <v>0</v>
      </c>
      <c r="K309" s="140"/>
      <c r="L309" s="32"/>
      <c r="M309" s="141" t="s">
        <v>1</v>
      </c>
      <c r="N309" s="142" t="s">
        <v>42</v>
      </c>
      <c r="P309" s="143">
        <f>O309*H309</f>
        <v>0</v>
      </c>
      <c r="Q309" s="143">
        <v>0</v>
      </c>
      <c r="R309" s="143">
        <f>Q309*H309</f>
        <v>0</v>
      </c>
      <c r="S309" s="143">
        <v>0</v>
      </c>
      <c r="T309" s="144">
        <f>S309*H309</f>
        <v>0</v>
      </c>
      <c r="AR309" s="145" t="s">
        <v>150</v>
      </c>
      <c r="AT309" s="145" t="s">
        <v>146</v>
      </c>
      <c r="AU309" s="145" t="s">
        <v>87</v>
      </c>
      <c r="AY309" s="17" t="s">
        <v>144</v>
      </c>
      <c r="BE309" s="146">
        <f>IF(N309="základní",J309,0)</f>
        <v>0</v>
      </c>
      <c r="BF309" s="146">
        <f>IF(N309="snížená",J309,0)</f>
        <v>0</v>
      </c>
      <c r="BG309" s="146">
        <f>IF(N309="zákl. přenesená",J309,0)</f>
        <v>0</v>
      </c>
      <c r="BH309" s="146">
        <f>IF(N309="sníž. přenesená",J309,0)</f>
        <v>0</v>
      </c>
      <c r="BI309" s="146">
        <f>IF(N309="nulová",J309,0)</f>
        <v>0</v>
      </c>
      <c r="BJ309" s="17" t="s">
        <v>85</v>
      </c>
      <c r="BK309" s="146">
        <f>ROUND(I309*H309,2)</f>
        <v>0</v>
      </c>
      <c r="BL309" s="17" t="s">
        <v>150</v>
      </c>
      <c r="BM309" s="145" t="s">
        <v>2184</v>
      </c>
    </row>
    <row r="310" spans="2:65" s="12" customFormat="1" ht="11.25">
      <c r="B310" s="147"/>
      <c r="D310" s="148" t="s">
        <v>152</v>
      </c>
      <c r="E310" s="149" t="s">
        <v>1</v>
      </c>
      <c r="F310" s="150" t="s">
        <v>153</v>
      </c>
      <c r="H310" s="149" t="s">
        <v>1</v>
      </c>
      <c r="I310" s="151"/>
      <c r="L310" s="147"/>
      <c r="M310" s="152"/>
      <c r="T310" s="153"/>
      <c r="AT310" s="149" t="s">
        <v>152</v>
      </c>
      <c r="AU310" s="149" t="s">
        <v>87</v>
      </c>
      <c r="AV310" s="12" t="s">
        <v>85</v>
      </c>
      <c r="AW310" s="12" t="s">
        <v>32</v>
      </c>
      <c r="AX310" s="12" t="s">
        <v>77</v>
      </c>
      <c r="AY310" s="149" t="s">
        <v>144</v>
      </c>
    </row>
    <row r="311" spans="2:65" s="12" customFormat="1" ht="11.25">
      <c r="B311" s="147"/>
      <c r="D311" s="148" t="s">
        <v>152</v>
      </c>
      <c r="E311" s="149" t="s">
        <v>1</v>
      </c>
      <c r="F311" s="150" t="s">
        <v>154</v>
      </c>
      <c r="H311" s="149" t="s">
        <v>1</v>
      </c>
      <c r="I311" s="151"/>
      <c r="L311" s="147"/>
      <c r="M311" s="152"/>
      <c r="T311" s="153"/>
      <c r="AT311" s="149" t="s">
        <v>152</v>
      </c>
      <c r="AU311" s="149" t="s">
        <v>87</v>
      </c>
      <c r="AV311" s="12" t="s">
        <v>85</v>
      </c>
      <c r="AW311" s="12" t="s">
        <v>32</v>
      </c>
      <c r="AX311" s="12" t="s">
        <v>77</v>
      </c>
      <c r="AY311" s="149" t="s">
        <v>144</v>
      </c>
    </row>
    <row r="312" spans="2:65" s="12" customFormat="1" ht="11.25">
      <c r="B312" s="147"/>
      <c r="D312" s="148" t="s">
        <v>152</v>
      </c>
      <c r="E312" s="149" t="s">
        <v>1</v>
      </c>
      <c r="F312" s="150" t="s">
        <v>200</v>
      </c>
      <c r="H312" s="149" t="s">
        <v>1</v>
      </c>
      <c r="I312" s="151"/>
      <c r="L312" s="147"/>
      <c r="M312" s="152"/>
      <c r="T312" s="153"/>
      <c r="AT312" s="149" t="s">
        <v>152</v>
      </c>
      <c r="AU312" s="149" t="s">
        <v>87</v>
      </c>
      <c r="AV312" s="12" t="s">
        <v>85</v>
      </c>
      <c r="AW312" s="12" t="s">
        <v>32</v>
      </c>
      <c r="AX312" s="12" t="s">
        <v>77</v>
      </c>
      <c r="AY312" s="149" t="s">
        <v>144</v>
      </c>
    </row>
    <row r="313" spans="2:65" s="12" customFormat="1" ht="11.25">
      <c r="B313" s="147"/>
      <c r="D313" s="148" t="s">
        <v>152</v>
      </c>
      <c r="E313" s="149" t="s">
        <v>1</v>
      </c>
      <c r="F313" s="150" t="s">
        <v>2118</v>
      </c>
      <c r="H313" s="149" t="s">
        <v>1</v>
      </c>
      <c r="I313" s="151"/>
      <c r="L313" s="147"/>
      <c r="M313" s="152"/>
      <c r="T313" s="153"/>
      <c r="AT313" s="149" t="s">
        <v>152</v>
      </c>
      <c r="AU313" s="149" t="s">
        <v>87</v>
      </c>
      <c r="AV313" s="12" t="s">
        <v>85</v>
      </c>
      <c r="AW313" s="12" t="s">
        <v>32</v>
      </c>
      <c r="AX313" s="12" t="s">
        <v>77</v>
      </c>
      <c r="AY313" s="149" t="s">
        <v>144</v>
      </c>
    </row>
    <row r="314" spans="2:65" s="12" customFormat="1" ht="11.25">
      <c r="B314" s="147"/>
      <c r="D314" s="148" t="s">
        <v>152</v>
      </c>
      <c r="E314" s="149" t="s">
        <v>1</v>
      </c>
      <c r="F314" s="150" t="s">
        <v>2119</v>
      </c>
      <c r="H314" s="149" t="s">
        <v>1</v>
      </c>
      <c r="I314" s="151"/>
      <c r="L314" s="147"/>
      <c r="M314" s="152"/>
      <c r="T314" s="153"/>
      <c r="AT314" s="149" t="s">
        <v>152</v>
      </c>
      <c r="AU314" s="149" t="s">
        <v>87</v>
      </c>
      <c r="AV314" s="12" t="s">
        <v>85</v>
      </c>
      <c r="AW314" s="12" t="s">
        <v>32</v>
      </c>
      <c r="AX314" s="12" t="s">
        <v>77</v>
      </c>
      <c r="AY314" s="149" t="s">
        <v>144</v>
      </c>
    </row>
    <row r="315" spans="2:65" s="13" customFormat="1" ht="11.25">
      <c r="B315" s="154"/>
      <c r="D315" s="148" t="s">
        <v>152</v>
      </c>
      <c r="E315" s="155" t="s">
        <v>1</v>
      </c>
      <c r="F315" s="156" t="s">
        <v>2185</v>
      </c>
      <c r="H315" s="157">
        <v>59</v>
      </c>
      <c r="I315" s="158"/>
      <c r="L315" s="154"/>
      <c r="M315" s="159"/>
      <c r="T315" s="160"/>
      <c r="AT315" s="155" t="s">
        <v>152</v>
      </c>
      <c r="AU315" s="155" t="s">
        <v>87</v>
      </c>
      <c r="AV315" s="13" t="s">
        <v>87</v>
      </c>
      <c r="AW315" s="13" t="s">
        <v>32</v>
      </c>
      <c r="AX315" s="13" t="s">
        <v>77</v>
      </c>
      <c r="AY315" s="155" t="s">
        <v>144</v>
      </c>
    </row>
    <row r="316" spans="2:65" s="12" customFormat="1" ht="11.25">
      <c r="B316" s="147"/>
      <c r="D316" s="148" t="s">
        <v>152</v>
      </c>
      <c r="E316" s="149" t="s">
        <v>1</v>
      </c>
      <c r="F316" s="150" t="s">
        <v>2121</v>
      </c>
      <c r="H316" s="149" t="s">
        <v>1</v>
      </c>
      <c r="I316" s="151"/>
      <c r="L316" s="147"/>
      <c r="M316" s="152"/>
      <c r="T316" s="153"/>
      <c r="AT316" s="149" t="s">
        <v>152</v>
      </c>
      <c r="AU316" s="149" t="s">
        <v>87</v>
      </c>
      <c r="AV316" s="12" t="s">
        <v>85</v>
      </c>
      <c r="AW316" s="12" t="s">
        <v>32</v>
      </c>
      <c r="AX316" s="12" t="s">
        <v>77</v>
      </c>
      <c r="AY316" s="149" t="s">
        <v>144</v>
      </c>
    </row>
    <row r="317" spans="2:65" s="13" customFormat="1" ht="11.25">
      <c r="B317" s="154"/>
      <c r="D317" s="148" t="s">
        <v>152</v>
      </c>
      <c r="E317" s="155" t="s">
        <v>1</v>
      </c>
      <c r="F317" s="156" t="s">
        <v>2186</v>
      </c>
      <c r="H317" s="157">
        <v>11</v>
      </c>
      <c r="I317" s="158"/>
      <c r="L317" s="154"/>
      <c r="M317" s="159"/>
      <c r="T317" s="160"/>
      <c r="AT317" s="155" t="s">
        <v>152</v>
      </c>
      <c r="AU317" s="155" t="s">
        <v>87</v>
      </c>
      <c r="AV317" s="13" t="s">
        <v>87</v>
      </c>
      <c r="AW317" s="13" t="s">
        <v>32</v>
      </c>
      <c r="AX317" s="13" t="s">
        <v>77</v>
      </c>
      <c r="AY317" s="155" t="s">
        <v>144</v>
      </c>
    </row>
    <row r="318" spans="2:65" s="14" customFormat="1" ht="11.25">
      <c r="B318" s="161"/>
      <c r="D318" s="148" t="s">
        <v>152</v>
      </c>
      <c r="E318" s="162" t="s">
        <v>1</v>
      </c>
      <c r="F318" s="163" t="s">
        <v>157</v>
      </c>
      <c r="H318" s="164">
        <v>70</v>
      </c>
      <c r="I318" s="165"/>
      <c r="L318" s="161"/>
      <c r="M318" s="166"/>
      <c r="T318" s="167"/>
      <c r="AT318" s="162" t="s">
        <v>152</v>
      </c>
      <c r="AU318" s="162" t="s">
        <v>87</v>
      </c>
      <c r="AV318" s="14" t="s">
        <v>150</v>
      </c>
      <c r="AW318" s="14" t="s">
        <v>32</v>
      </c>
      <c r="AX318" s="14" t="s">
        <v>85</v>
      </c>
      <c r="AY318" s="162" t="s">
        <v>144</v>
      </c>
    </row>
    <row r="319" spans="2:65" s="11" customFormat="1" ht="22.9" customHeight="1">
      <c r="B319" s="121"/>
      <c r="D319" s="122" t="s">
        <v>76</v>
      </c>
      <c r="E319" s="131" t="s">
        <v>649</v>
      </c>
      <c r="F319" s="131" t="s">
        <v>650</v>
      </c>
      <c r="I319" s="124"/>
      <c r="J319" s="132">
        <f>BK319</f>
        <v>0</v>
      </c>
      <c r="L319" s="121"/>
      <c r="M319" s="126"/>
      <c r="P319" s="127">
        <f>SUM(P320:P324)</f>
        <v>0</v>
      </c>
      <c r="R319" s="127">
        <f>SUM(R320:R324)</f>
        <v>0</v>
      </c>
      <c r="T319" s="128">
        <f>SUM(T320:T324)</f>
        <v>0</v>
      </c>
      <c r="AR319" s="122" t="s">
        <v>85</v>
      </c>
      <c r="AT319" s="129" t="s">
        <v>76</v>
      </c>
      <c r="AU319" s="129" t="s">
        <v>85</v>
      </c>
      <c r="AY319" s="122" t="s">
        <v>144</v>
      </c>
      <c r="BK319" s="130">
        <f>SUM(BK320:BK324)</f>
        <v>0</v>
      </c>
    </row>
    <row r="320" spans="2:65" s="1" customFormat="1" ht="21.75" customHeight="1">
      <c r="B320" s="32"/>
      <c r="C320" s="133" t="s">
        <v>272</v>
      </c>
      <c r="D320" s="133" t="s">
        <v>146</v>
      </c>
      <c r="E320" s="134" t="s">
        <v>652</v>
      </c>
      <c r="F320" s="135" t="s">
        <v>653</v>
      </c>
      <c r="G320" s="136" t="s">
        <v>343</v>
      </c>
      <c r="H320" s="137">
        <v>25.684999999999999</v>
      </c>
      <c r="I320" s="138"/>
      <c r="J320" s="139">
        <f>ROUND(I320*H320,2)</f>
        <v>0</v>
      </c>
      <c r="K320" s="140"/>
      <c r="L320" s="32"/>
      <c r="M320" s="141" t="s">
        <v>1</v>
      </c>
      <c r="N320" s="142" t="s">
        <v>42</v>
      </c>
      <c r="P320" s="143">
        <f>O320*H320</f>
        <v>0</v>
      </c>
      <c r="Q320" s="143">
        <v>0</v>
      </c>
      <c r="R320" s="143">
        <f>Q320*H320</f>
        <v>0</v>
      </c>
      <c r="S320" s="143">
        <v>0</v>
      </c>
      <c r="T320" s="144">
        <f>S320*H320</f>
        <v>0</v>
      </c>
      <c r="AR320" s="145" t="s">
        <v>150</v>
      </c>
      <c r="AT320" s="145" t="s">
        <v>146</v>
      </c>
      <c r="AU320" s="145" t="s">
        <v>87</v>
      </c>
      <c r="AY320" s="17" t="s">
        <v>144</v>
      </c>
      <c r="BE320" s="146">
        <f>IF(N320="základní",J320,0)</f>
        <v>0</v>
      </c>
      <c r="BF320" s="146">
        <f>IF(N320="snížená",J320,0)</f>
        <v>0</v>
      </c>
      <c r="BG320" s="146">
        <f>IF(N320="zákl. přenesená",J320,0)</f>
        <v>0</v>
      </c>
      <c r="BH320" s="146">
        <f>IF(N320="sníž. přenesená",J320,0)</f>
        <v>0</v>
      </c>
      <c r="BI320" s="146">
        <f>IF(N320="nulová",J320,0)</f>
        <v>0</v>
      </c>
      <c r="BJ320" s="17" t="s">
        <v>85</v>
      </c>
      <c r="BK320" s="146">
        <f>ROUND(I320*H320,2)</f>
        <v>0</v>
      </c>
      <c r="BL320" s="17" t="s">
        <v>150</v>
      </c>
      <c r="BM320" s="145" t="s">
        <v>2187</v>
      </c>
    </row>
    <row r="321" spans="2:65" s="1" customFormat="1" ht="24.2" customHeight="1">
      <c r="B321" s="32"/>
      <c r="C321" s="133" t="s">
        <v>277</v>
      </c>
      <c r="D321" s="133" t="s">
        <v>146</v>
      </c>
      <c r="E321" s="134" t="s">
        <v>656</v>
      </c>
      <c r="F321" s="135" t="s">
        <v>657</v>
      </c>
      <c r="G321" s="136" t="s">
        <v>343</v>
      </c>
      <c r="H321" s="137">
        <v>488.01499999999999</v>
      </c>
      <c r="I321" s="138"/>
      <c r="J321" s="139">
        <f>ROUND(I321*H321,2)</f>
        <v>0</v>
      </c>
      <c r="K321" s="140"/>
      <c r="L321" s="32"/>
      <c r="M321" s="141" t="s">
        <v>1</v>
      </c>
      <c r="N321" s="142" t="s">
        <v>42</v>
      </c>
      <c r="P321" s="143">
        <f>O321*H321</f>
        <v>0</v>
      </c>
      <c r="Q321" s="143">
        <v>0</v>
      </c>
      <c r="R321" s="143">
        <f>Q321*H321</f>
        <v>0</v>
      </c>
      <c r="S321" s="143">
        <v>0</v>
      </c>
      <c r="T321" s="144">
        <f>S321*H321</f>
        <v>0</v>
      </c>
      <c r="AR321" s="145" t="s">
        <v>150</v>
      </c>
      <c r="AT321" s="145" t="s">
        <v>146</v>
      </c>
      <c r="AU321" s="145" t="s">
        <v>87</v>
      </c>
      <c r="AY321" s="17" t="s">
        <v>144</v>
      </c>
      <c r="BE321" s="146">
        <f>IF(N321="základní",J321,0)</f>
        <v>0</v>
      </c>
      <c r="BF321" s="146">
        <f>IF(N321="snížená",J321,0)</f>
        <v>0</v>
      </c>
      <c r="BG321" s="146">
        <f>IF(N321="zákl. přenesená",J321,0)</f>
        <v>0</v>
      </c>
      <c r="BH321" s="146">
        <f>IF(N321="sníž. přenesená",J321,0)</f>
        <v>0</v>
      </c>
      <c r="BI321" s="146">
        <f>IF(N321="nulová",J321,0)</f>
        <v>0</v>
      </c>
      <c r="BJ321" s="17" t="s">
        <v>85</v>
      </c>
      <c r="BK321" s="146">
        <f>ROUND(I321*H321,2)</f>
        <v>0</v>
      </c>
      <c r="BL321" s="17" t="s">
        <v>150</v>
      </c>
      <c r="BM321" s="145" t="s">
        <v>2188</v>
      </c>
    </row>
    <row r="322" spans="2:65" s="13" customFormat="1" ht="11.25">
      <c r="B322" s="154"/>
      <c r="D322" s="148" t="s">
        <v>152</v>
      </c>
      <c r="F322" s="156" t="s">
        <v>2189</v>
      </c>
      <c r="H322" s="157">
        <v>488.01499999999999</v>
      </c>
      <c r="I322" s="158"/>
      <c r="L322" s="154"/>
      <c r="M322" s="159"/>
      <c r="T322" s="160"/>
      <c r="AT322" s="155" t="s">
        <v>152</v>
      </c>
      <c r="AU322" s="155" t="s">
        <v>87</v>
      </c>
      <c r="AV322" s="13" t="s">
        <v>87</v>
      </c>
      <c r="AW322" s="13" t="s">
        <v>4</v>
      </c>
      <c r="AX322" s="13" t="s">
        <v>85</v>
      </c>
      <c r="AY322" s="155" t="s">
        <v>144</v>
      </c>
    </row>
    <row r="323" spans="2:65" s="1" customFormat="1" ht="44.25" customHeight="1">
      <c r="B323" s="32"/>
      <c r="C323" s="133" t="s">
        <v>281</v>
      </c>
      <c r="D323" s="133" t="s">
        <v>146</v>
      </c>
      <c r="E323" s="134" t="s">
        <v>1251</v>
      </c>
      <c r="F323" s="135" t="s">
        <v>1252</v>
      </c>
      <c r="G323" s="136" t="s">
        <v>343</v>
      </c>
      <c r="H323" s="137">
        <v>11.704000000000001</v>
      </c>
      <c r="I323" s="138"/>
      <c r="J323" s="139">
        <f>ROUND(I323*H323,2)</f>
        <v>0</v>
      </c>
      <c r="K323" s="140"/>
      <c r="L323" s="32"/>
      <c r="M323" s="141" t="s">
        <v>1</v>
      </c>
      <c r="N323" s="142" t="s">
        <v>42</v>
      </c>
      <c r="P323" s="143">
        <f>O323*H323</f>
        <v>0</v>
      </c>
      <c r="Q323" s="143">
        <v>0</v>
      </c>
      <c r="R323" s="143">
        <f>Q323*H323</f>
        <v>0</v>
      </c>
      <c r="S323" s="143">
        <v>0</v>
      </c>
      <c r="T323" s="144">
        <f>S323*H323</f>
        <v>0</v>
      </c>
      <c r="AR323" s="145" t="s">
        <v>150</v>
      </c>
      <c r="AT323" s="145" t="s">
        <v>146</v>
      </c>
      <c r="AU323" s="145" t="s">
        <v>87</v>
      </c>
      <c r="AY323" s="17" t="s">
        <v>144</v>
      </c>
      <c r="BE323" s="146">
        <f>IF(N323="základní",J323,0)</f>
        <v>0</v>
      </c>
      <c r="BF323" s="146">
        <f>IF(N323="snížená",J323,0)</f>
        <v>0</v>
      </c>
      <c r="BG323" s="146">
        <f>IF(N323="zákl. přenesená",J323,0)</f>
        <v>0</v>
      </c>
      <c r="BH323" s="146">
        <f>IF(N323="sníž. přenesená",J323,0)</f>
        <v>0</v>
      </c>
      <c r="BI323" s="146">
        <f>IF(N323="nulová",J323,0)</f>
        <v>0</v>
      </c>
      <c r="BJ323" s="17" t="s">
        <v>85</v>
      </c>
      <c r="BK323" s="146">
        <f>ROUND(I323*H323,2)</f>
        <v>0</v>
      </c>
      <c r="BL323" s="17" t="s">
        <v>150</v>
      </c>
      <c r="BM323" s="145" t="s">
        <v>2190</v>
      </c>
    </row>
    <row r="324" spans="2:65" s="1" customFormat="1" ht="44.25" customHeight="1">
      <c r="B324" s="32"/>
      <c r="C324" s="133" t="s">
        <v>285</v>
      </c>
      <c r="D324" s="133" t="s">
        <v>146</v>
      </c>
      <c r="E324" s="134" t="s">
        <v>661</v>
      </c>
      <c r="F324" s="135" t="s">
        <v>662</v>
      </c>
      <c r="G324" s="136" t="s">
        <v>343</v>
      </c>
      <c r="H324" s="137">
        <v>13.981</v>
      </c>
      <c r="I324" s="138"/>
      <c r="J324" s="139">
        <f>ROUND(I324*H324,2)</f>
        <v>0</v>
      </c>
      <c r="K324" s="140"/>
      <c r="L324" s="32"/>
      <c r="M324" s="141" t="s">
        <v>1</v>
      </c>
      <c r="N324" s="142" t="s">
        <v>42</v>
      </c>
      <c r="P324" s="143">
        <f>O324*H324</f>
        <v>0</v>
      </c>
      <c r="Q324" s="143">
        <v>0</v>
      </c>
      <c r="R324" s="143">
        <f>Q324*H324</f>
        <v>0</v>
      </c>
      <c r="S324" s="143">
        <v>0</v>
      </c>
      <c r="T324" s="144">
        <f>S324*H324</f>
        <v>0</v>
      </c>
      <c r="AR324" s="145" t="s">
        <v>150</v>
      </c>
      <c r="AT324" s="145" t="s">
        <v>146</v>
      </c>
      <c r="AU324" s="145" t="s">
        <v>87</v>
      </c>
      <c r="AY324" s="17" t="s">
        <v>144</v>
      </c>
      <c r="BE324" s="146">
        <f>IF(N324="základní",J324,0)</f>
        <v>0</v>
      </c>
      <c r="BF324" s="146">
        <f>IF(N324="snížená",J324,0)</f>
        <v>0</v>
      </c>
      <c r="BG324" s="146">
        <f>IF(N324="zákl. přenesená",J324,0)</f>
        <v>0</v>
      </c>
      <c r="BH324" s="146">
        <f>IF(N324="sníž. přenesená",J324,0)</f>
        <v>0</v>
      </c>
      <c r="BI324" s="146">
        <f>IF(N324="nulová",J324,0)</f>
        <v>0</v>
      </c>
      <c r="BJ324" s="17" t="s">
        <v>85</v>
      </c>
      <c r="BK324" s="146">
        <f>ROUND(I324*H324,2)</f>
        <v>0</v>
      </c>
      <c r="BL324" s="17" t="s">
        <v>150</v>
      </c>
      <c r="BM324" s="145" t="s">
        <v>2191</v>
      </c>
    </row>
    <row r="325" spans="2:65" s="11" customFormat="1" ht="22.9" customHeight="1">
      <c r="B325" s="121"/>
      <c r="D325" s="122" t="s">
        <v>76</v>
      </c>
      <c r="E325" s="131" t="s">
        <v>664</v>
      </c>
      <c r="F325" s="131" t="s">
        <v>665</v>
      </c>
      <c r="I325" s="124"/>
      <c r="J325" s="132">
        <f>BK325</f>
        <v>0</v>
      </c>
      <c r="L325" s="121"/>
      <c r="M325" s="126"/>
      <c r="P325" s="127">
        <f>P326</f>
        <v>0</v>
      </c>
      <c r="R325" s="127">
        <f>R326</f>
        <v>0</v>
      </c>
      <c r="T325" s="128">
        <f>T326</f>
        <v>0</v>
      </c>
      <c r="AR325" s="122" t="s">
        <v>85</v>
      </c>
      <c r="AT325" s="129" t="s">
        <v>76</v>
      </c>
      <c r="AU325" s="129" t="s">
        <v>85</v>
      </c>
      <c r="AY325" s="122" t="s">
        <v>144</v>
      </c>
      <c r="BK325" s="130">
        <f>BK326</f>
        <v>0</v>
      </c>
    </row>
    <row r="326" spans="2:65" s="1" customFormat="1" ht="24.2" customHeight="1">
      <c r="B326" s="32"/>
      <c r="C326" s="133" t="s">
        <v>289</v>
      </c>
      <c r="D326" s="133" t="s">
        <v>146</v>
      </c>
      <c r="E326" s="134" t="s">
        <v>1257</v>
      </c>
      <c r="F326" s="135" t="s">
        <v>1258</v>
      </c>
      <c r="G326" s="136" t="s">
        <v>343</v>
      </c>
      <c r="H326" s="137">
        <v>402.786</v>
      </c>
      <c r="I326" s="138"/>
      <c r="J326" s="139">
        <f>ROUND(I326*H326,2)</f>
        <v>0</v>
      </c>
      <c r="K326" s="140"/>
      <c r="L326" s="32"/>
      <c r="M326" s="141" t="s">
        <v>1</v>
      </c>
      <c r="N326" s="142" t="s">
        <v>42</v>
      </c>
      <c r="P326" s="143">
        <f>O326*H326</f>
        <v>0</v>
      </c>
      <c r="Q326" s="143">
        <v>0</v>
      </c>
      <c r="R326" s="143">
        <f>Q326*H326</f>
        <v>0</v>
      </c>
      <c r="S326" s="143">
        <v>0</v>
      </c>
      <c r="T326" s="144">
        <f>S326*H326</f>
        <v>0</v>
      </c>
      <c r="AR326" s="145" t="s">
        <v>150</v>
      </c>
      <c r="AT326" s="145" t="s">
        <v>146</v>
      </c>
      <c r="AU326" s="145" t="s">
        <v>87</v>
      </c>
      <c r="AY326" s="17" t="s">
        <v>144</v>
      </c>
      <c r="BE326" s="146">
        <f>IF(N326="základní",J326,0)</f>
        <v>0</v>
      </c>
      <c r="BF326" s="146">
        <f>IF(N326="snížená",J326,0)</f>
        <v>0</v>
      </c>
      <c r="BG326" s="146">
        <f>IF(N326="zákl. přenesená",J326,0)</f>
        <v>0</v>
      </c>
      <c r="BH326" s="146">
        <f>IF(N326="sníž. přenesená",J326,0)</f>
        <v>0</v>
      </c>
      <c r="BI326" s="146">
        <f>IF(N326="nulová",J326,0)</f>
        <v>0</v>
      </c>
      <c r="BJ326" s="17" t="s">
        <v>85</v>
      </c>
      <c r="BK326" s="146">
        <f>ROUND(I326*H326,2)</f>
        <v>0</v>
      </c>
      <c r="BL326" s="17" t="s">
        <v>150</v>
      </c>
      <c r="BM326" s="145" t="s">
        <v>2192</v>
      </c>
    </row>
    <row r="327" spans="2:65" s="11" customFormat="1" ht="25.9" customHeight="1">
      <c r="B327" s="121"/>
      <c r="D327" s="122" t="s">
        <v>76</v>
      </c>
      <c r="E327" s="123" t="s">
        <v>340</v>
      </c>
      <c r="F327" s="123" t="s">
        <v>1260</v>
      </c>
      <c r="I327" s="124"/>
      <c r="J327" s="125">
        <f>BK327</f>
        <v>0</v>
      </c>
      <c r="L327" s="121"/>
      <c r="M327" s="126"/>
      <c r="P327" s="127">
        <f>P328+P424</f>
        <v>0</v>
      </c>
      <c r="R327" s="127">
        <f>R328+R424</f>
        <v>0.50684000000000007</v>
      </c>
      <c r="T327" s="128">
        <f>T328+T424</f>
        <v>0</v>
      </c>
      <c r="AR327" s="122" t="s">
        <v>163</v>
      </c>
      <c r="AT327" s="129" t="s">
        <v>76</v>
      </c>
      <c r="AU327" s="129" t="s">
        <v>77</v>
      </c>
      <c r="AY327" s="122" t="s">
        <v>144</v>
      </c>
      <c r="BK327" s="130">
        <f>BK328+BK424</f>
        <v>0</v>
      </c>
    </row>
    <row r="328" spans="2:65" s="11" customFormat="1" ht="22.9" customHeight="1">
      <c r="B328" s="121"/>
      <c r="D328" s="122" t="s">
        <v>76</v>
      </c>
      <c r="E328" s="131" t="s">
        <v>1261</v>
      </c>
      <c r="F328" s="131" t="s">
        <v>1262</v>
      </c>
      <c r="I328" s="124"/>
      <c r="J328" s="132">
        <f>BK328</f>
        <v>0</v>
      </c>
      <c r="L328" s="121"/>
      <c r="M328" s="126"/>
      <c r="P328" s="127">
        <f>SUM(P329:P423)</f>
        <v>0</v>
      </c>
      <c r="R328" s="127">
        <f>SUM(R329:R423)</f>
        <v>0.50684000000000007</v>
      </c>
      <c r="T328" s="128">
        <f>SUM(T329:T423)</f>
        <v>0</v>
      </c>
      <c r="AR328" s="122" t="s">
        <v>163</v>
      </c>
      <c r="AT328" s="129" t="s">
        <v>76</v>
      </c>
      <c r="AU328" s="129" t="s">
        <v>85</v>
      </c>
      <c r="AY328" s="122" t="s">
        <v>144</v>
      </c>
      <c r="BK328" s="130">
        <f>SUM(BK329:BK423)</f>
        <v>0</v>
      </c>
    </row>
    <row r="329" spans="2:65" s="1" customFormat="1" ht="16.5" customHeight="1">
      <c r="B329" s="32"/>
      <c r="C329" s="133" t="s">
        <v>293</v>
      </c>
      <c r="D329" s="133" t="s">
        <v>146</v>
      </c>
      <c r="E329" s="134" t="s">
        <v>2193</v>
      </c>
      <c r="F329" s="135" t="s">
        <v>2194</v>
      </c>
      <c r="G329" s="136" t="s">
        <v>160</v>
      </c>
      <c r="H329" s="137">
        <v>1</v>
      </c>
      <c r="I329" s="138"/>
      <c r="J329" s="139">
        <f>ROUND(I329*H329,2)</f>
        <v>0</v>
      </c>
      <c r="K329" s="140"/>
      <c r="L329" s="32"/>
      <c r="M329" s="141" t="s">
        <v>1</v>
      </c>
      <c r="N329" s="142" t="s">
        <v>42</v>
      </c>
      <c r="P329" s="143">
        <f>O329*H329</f>
        <v>0</v>
      </c>
      <c r="Q329" s="143">
        <v>3.0000000000000001E-5</v>
      </c>
      <c r="R329" s="143">
        <f>Q329*H329</f>
        <v>3.0000000000000001E-5</v>
      </c>
      <c r="S329" s="143">
        <v>0</v>
      </c>
      <c r="T329" s="144">
        <f>S329*H329</f>
        <v>0</v>
      </c>
      <c r="AR329" s="145" t="s">
        <v>623</v>
      </c>
      <c r="AT329" s="145" t="s">
        <v>146</v>
      </c>
      <c r="AU329" s="145" t="s">
        <v>87</v>
      </c>
      <c r="AY329" s="17" t="s">
        <v>144</v>
      </c>
      <c r="BE329" s="146">
        <f>IF(N329="základní",J329,0)</f>
        <v>0</v>
      </c>
      <c r="BF329" s="146">
        <f>IF(N329="snížená",J329,0)</f>
        <v>0</v>
      </c>
      <c r="BG329" s="146">
        <f>IF(N329="zákl. přenesená",J329,0)</f>
        <v>0</v>
      </c>
      <c r="BH329" s="146">
        <f>IF(N329="sníž. přenesená",J329,0)</f>
        <v>0</v>
      </c>
      <c r="BI329" s="146">
        <f>IF(N329="nulová",J329,0)</f>
        <v>0</v>
      </c>
      <c r="BJ329" s="17" t="s">
        <v>85</v>
      </c>
      <c r="BK329" s="146">
        <f>ROUND(I329*H329,2)</f>
        <v>0</v>
      </c>
      <c r="BL329" s="17" t="s">
        <v>623</v>
      </c>
      <c r="BM329" s="145" t="s">
        <v>2195</v>
      </c>
    </row>
    <row r="330" spans="2:65" s="1" customFormat="1" ht="24.2" customHeight="1">
      <c r="B330" s="32"/>
      <c r="C330" s="168" t="s">
        <v>297</v>
      </c>
      <c r="D330" s="168" t="s">
        <v>340</v>
      </c>
      <c r="E330" s="169" t="s">
        <v>2196</v>
      </c>
      <c r="F330" s="170" t="s">
        <v>2197</v>
      </c>
      <c r="G330" s="171" t="s">
        <v>160</v>
      </c>
      <c r="H330" s="172">
        <v>1</v>
      </c>
      <c r="I330" s="173"/>
      <c r="J330" s="174">
        <f>ROUND(I330*H330,2)</f>
        <v>0</v>
      </c>
      <c r="K330" s="175"/>
      <c r="L330" s="176"/>
      <c r="M330" s="177" t="s">
        <v>1</v>
      </c>
      <c r="N330" s="178" t="s">
        <v>42</v>
      </c>
      <c r="P330" s="143">
        <f>O330*H330</f>
        <v>0</v>
      </c>
      <c r="Q330" s="143">
        <v>0</v>
      </c>
      <c r="R330" s="143">
        <f>Q330*H330</f>
        <v>0</v>
      </c>
      <c r="S330" s="143">
        <v>0</v>
      </c>
      <c r="T330" s="144">
        <f>S330*H330</f>
        <v>0</v>
      </c>
      <c r="AR330" s="145" t="s">
        <v>2198</v>
      </c>
      <c r="AT330" s="145" t="s">
        <v>340</v>
      </c>
      <c r="AU330" s="145" t="s">
        <v>87</v>
      </c>
      <c r="AY330" s="17" t="s">
        <v>144</v>
      </c>
      <c r="BE330" s="146">
        <f>IF(N330="základní",J330,0)</f>
        <v>0</v>
      </c>
      <c r="BF330" s="146">
        <f>IF(N330="snížená",J330,0)</f>
        <v>0</v>
      </c>
      <c r="BG330" s="146">
        <f>IF(N330="zákl. přenesená",J330,0)</f>
        <v>0</v>
      </c>
      <c r="BH330" s="146">
        <f>IF(N330="sníž. přenesená",J330,0)</f>
        <v>0</v>
      </c>
      <c r="BI330" s="146">
        <f>IF(N330="nulová",J330,0)</f>
        <v>0</v>
      </c>
      <c r="BJ330" s="17" t="s">
        <v>85</v>
      </c>
      <c r="BK330" s="146">
        <f>ROUND(I330*H330,2)</f>
        <v>0</v>
      </c>
      <c r="BL330" s="17" t="s">
        <v>623</v>
      </c>
      <c r="BM330" s="145" t="s">
        <v>2199</v>
      </c>
    </row>
    <row r="331" spans="2:65" s="12" customFormat="1" ht="11.25">
      <c r="B331" s="147"/>
      <c r="D331" s="148" t="s">
        <v>152</v>
      </c>
      <c r="E331" s="149" t="s">
        <v>1</v>
      </c>
      <c r="F331" s="150" t="s">
        <v>153</v>
      </c>
      <c r="H331" s="149" t="s">
        <v>1</v>
      </c>
      <c r="I331" s="151"/>
      <c r="L331" s="147"/>
      <c r="M331" s="152"/>
      <c r="T331" s="153"/>
      <c r="AT331" s="149" t="s">
        <v>152</v>
      </c>
      <c r="AU331" s="149" t="s">
        <v>87</v>
      </c>
      <c r="AV331" s="12" t="s">
        <v>85</v>
      </c>
      <c r="AW331" s="12" t="s">
        <v>32</v>
      </c>
      <c r="AX331" s="12" t="s">
        <v>77</v>
      </c>
      <c r="AY331" s="149" t="s">
        <v>144</v>
      </c>
    </row>
    <row r="332" spans="2:65" s="12" customFormat="1" ht="11.25">
      <c r="B332" s="147"/>
      <c r="D332" s="148" t="s">
        <v>152</v>
      </c>
      <c r="E332" s="149" t="s">
        <v>1</v>
      </c>
      <c r="F332" s="150" t="s">
        <v>154</v>
      </c>
      <c r="H332" s="149" t="s">
        <v>1</v>
      </c>
      <c r="I332" s="151"/>
      <c r="L332" s="147"/>
      <c r="M332" s="152"/>
      <c r="T332" s="153"/>
      <c r="AT332" s="149" t="s">
        <v>152</v>
      </c>
      <c r="AU332" s="149" t="s">
        <v>87</v>
      </c>
      <c r="AV332" s="12" t="s">
        <v>85</v>
      </c>
      <c r="AW332" s="12" t="s">
        <v>32</v>
      </c>
      <c r="AX332" s="12" t="s">
        <v>77</v>
      </c>
      <c r="AY332" s="149" t="s">
        <v>144</v>
      </c>
    </row>
    <row r="333" spans="2:65" s="12" customFormat="1" ht="11.25">
      <c r="B333" s="147"/>
      <c r="D333" s="148" t="s">
        <v>152</v>
      </c>
      <c r="E333" s="149" t="s">
        <v>1</v>
      </c>
      <c r="F333" s="150" t="s">
        <v>2200</v>
      </c>
      <c r="H333" s="149" t="s">
        <v>1</v>
      </c>
      <c r="I333" s="151"/>
      <c r="L333" s="147"/>
      <c r="M333" s="152"/>
      <c r="T333" s="153"/>
      <c r="AT333" s="149" t="s">
        <v>152</v>
      </c>
      <c r="AU333" s="149" t="s">
        <v>87</v>
      </c>
      <c r="AV333" s="12" t="s">
        <v>85</v>
      </c>
      <c r="AW333" s="12" t="s">
        <v>32</v>
      </c>
      <c r="AX333" s="12" t="s">
        <v>77</v>
      </c>
      <c r="AY333" s="149" t="s">
        <v>144</v>
      </c>
    </row>
    <row r="334" spans="2:65" s="13" customFormat="1" ht="11.25">
      <c r="B334" s="154"/>
      <c r="D334" s="148" t="s">
        <v>152</v>
      </c>
      <c r="E334" s="155" t="s">
        <v>1</v>
      </c>
      <c r="F334" s="156" t="s">
        <v>85</v>
      </c>
      <c r="H334" s="157">
        <v>1</v>
      </c>
      <c r="I334" s="158"/>
      <c r="L334" s="154"/>
      <c r="M334" s="159"/>
      <c r="T334" s="160"/>
      <c r="AT334" s="155" t="s">
        <v>152</v>
      </c>
      <c r="AU334" s="155" t="s">
        <v>87</v>
      </c>
      <c r="AV334" s="13" t="s">
        <v>87</v>
      </c>
      <c r="AW334" s="13" t="s">
        <v>32</v>
      </c>
      <c r="AX334" s="13" t="s">
        <v>85</v>
      </c>
      <c r="AY334" s="155" t="s">
        <v>144</v>
      </c>
    </row>
    <row r="335" spans="2:65" s="1" customFormat="1" ht="24.2" customHeight="1">
      <c r="B335" s="32"/>
      <c r="C335" s="133" t="s">
        <v>302</v>
      </c>
      <c r="D335" s="133" t="s">
        <v>146</v>
      </c>
      <c r="E335" s="134" t="s">
        <v>2201</v>
      </c>
      <c r="F335" s="135" t="s">
        <v>2202</v>
      </c>
      <c r="G335" s="136" t="s">
        <v>483</v>
      </c>
      <c r="H335" s="137">
        <v>2</v>
      </c>
      <c r="I335" s="138"/>
      <c r="J335" s="139">
        <f>ROUND(I335*H335,2)</f>
        <v>0</v>
      </c>
      <c r="K335" s="140"/>
      <c r="L335" s="32"/>
      <c r="M335" s="141" t="s">
        <v>1</v>
      </c>
      <c r="N335" s="142" t="s">
        <v>42</v>
      </c>
      <c r="P335" s="143">
        <f>O335*H335</f>
        <v>0</v>
      </c>
      <c r="Q335" s="143">
        <v>0</v>
      </c>
      <c r="R335" s="143">
        <f>Q335*H335</f>
        <v>0</v>
      </c>
      <c r="S335" s="143">
        <v>0</v>
      </c>
      <c r="T335" s="144">
        <f>S335*H335</f>
        <v>0</v>
      </c>
      <c r="AR335" s="145" t="s">
        <v>623</v>
      </c>
      <c r="AT335" s="145" t="s">
        <v>146</v>
      </c>
      <c r="AU335" s="145" t="s">
        <v>87</v>
      </c>
      <c r="AY335" s="17" t="s">
        <v>144</v>
      </c>
      <c r="BE335" s="146">
        <f>IF(N335="základní",J335,0)</f>
        <v>0</v>
      </c>
      <c r="BF335" s="146">
        <f>IF(N335="snížená",J335,0)</f>
        <v>0</v>
      </c>
      <c r="BG335" s="146">
        <f>IF(N335="zákl. přenesená",J335,0)</f>
        <v>0</v>
      </c>
      <c r="BH335" s="146">
        <f>IF(N335="sníž. přenesená",J335,0)</f>
        <v>0</v>
      </c>
      <c r="BI335" s="146">
        <f>IF(N335="nulová",J335,0)</f>
        <v>0</v>
      </c>
      <c r="BJ335" s="17" t="s">
        <v>85</v>
      </c>
      <c r="BK335" s="146">
        <f>ROUND(I335*H335,2)</f>
        <v>0</v>
      </c>
      <c r="BL335" s="17" t="s">
        <v>623</v>
      </c>
      <c r="BM335" s="145" t="s">
        <v>2203</v>
      </c>
    </row>
    <row r="336" spans="2:65" s="12" customFormat="1" ht="11.25">
      <c r="B336" s="147"/>
      <c r="D336" s="148" t="s">
        <v>152</v>
      </c>
      <c r="E336" s="149" t="s">
        <v>1</v>
      </c>
      <c r="F336" s="150" t="s">
        <v>153</v>
      </c>
      <c r="H336" s="149" t="s">
        <v>1</v>
      </c>
      <c r="I336" s="151"/>
      <c r="L336" s="147"/>
      <c r="M336" s="152"/>
      <c r="T336" s="153"/>
      <c r="AT336" s="149" t="s">
        <v>152</v>
      </c>
      <c r="AU336" s="149" t="s">
        <v>87</v>
      </c>
      <c r="AV336" s="12" t="s">
        <v>85</v>
      </c>
      <c r="AW336" s="12" t="s">
        <v>32</v>
      </c>
      <c r="AX336" s="12" t="s">
        <v>77</v>
      </c>
      <c r="AY336" s="149" t="s">
        <v>144</v>
      </c>
    </row>
    <row r="337" spans="2:65" s="12" customFormat="1" ht="11.25">
      <c r="B337" s="147"/>
      <c r="D337" s="148" t="s">
        <v>152</v>
      </c>
      <c r="E337" s="149" t="s">
        <v>1</v>
      </c>
      <c r="F337" s="150" t="s">
        <v>154</v>
      </c>
      <c r="H337" s="149" t="s">
        <v>1</v>
      </c>
      <c r="I337" s="151"/>
      <c r="L337" s="147"/>
      <c r="M337" s="152"/>
      <c r="T337" s="153"/>
      <c r="AT337" s="149" t="s">
        <v>152</v>
      </c>
      <c r="AU337" s="149" t="s">
        <v>87</v>
      </c>
      <c r="AV337" s="12" t="s">
        <v>85</v>
      </c>
      <c r="AW337" s="12" t="s">
        <v>32</v>
      </c>
      <c r="AX337" s="12" t="s">
        <v>77</v>
      </c>
      <c r="AY337" s="149" t="s">
        <v>144</v>
      </c>
    </row>
    <row r="338" spans="2:65" s="12" customFormat="1" ht="11.25">
      <c r="B338" s="147"/>
      <c r="D338" s="148" t="s">
        <v>152</v>
      </c>
      <c r="E338" s="149" t="s">
        <v>1</v>
      </c>
      <c r="F338" s="150" t="s">
        <v>2200</v>
      </c>
      <c r="H338" s="149" t="s">
        <v>1</v>
      </c>
      <c r="I338" s="151"/>
      <c r="L338" s="147"/>
      <c r="M338" s="152"/>
      <c r="T338" s="153"/>
      <c r="AT338" s="149" t="s">
        <v>152</v>
      </c>
      <c r="AU338" s="149" t="s">
        <v>87</v>
      </c>
      <c r="AV338" s="12" t="s">
        <v>85</v>
      </c>
      <c r="AW338" s="12" t="s">
        <v>32</v>
      </c>
      <c r="AX338" s="12" t="s">
        <v>77</v>
      </c>
      <c r="AY338" s="149" t="s">
        <v>144</v>
      </c>
    </row>
    <row r="339" spans="2:65" s="13" customFormat="1" ht="11.25">
      <c r="B339" s="154"/>
      <c r="D339" s="148" t="s">
        <v>152</v>
      </c>
      <c r="E339" s="155" t="s">
        <v>1</v>
      </c>
      <c r="F339" s="156" t="s">
        <v>2204</v>
      </c>
      <c r="H339" s="157">
        <v>2</v>
      </c>
      <c r="I339" s="158"/>
      <c r="L339" s="154"/>
      <c r="M339" s="159"/>
      <c r="T339" s="160"/>
      <c r="AT339" s="155" t="s">
        <v>152</v>
      </c>
      <c r="AU339" s="155" t="s">
        <v>87</v>
      </c>
      <c r="AV339" s="13" t="s">
        <v>87</v>
      </c>
      <c r="AW339" s="13" t="s">
        <v>32</v>
      </c>
      <c r="AX339" s="13" t="s">
        <v>85</v>
      </c>
      <c r="AY339" s="155" t="s">
        <v>144</v>
      </c>
    </row>
    <row r="340" spans="2:65" s="1" customFormat="1" ht="24.2" customHeight="1">
      <c r="B340" s="32"/>
      <c r="C340" s="133" t="s">
        <v>307</v>
      </c>
      <c r="D340" s="133" t="s">
        <v>146</v>
      </c>
      <c r="E340" s="134" t="s">
        <v>2205</v>
      </c>
      <c r="F340" s="135" t="s">
        <v>2206</v>
      </c>
      <c r="G340" s="136" t="s">
        <v>483</v>
      </c>
      <c r="H340" s="137">
        <v>288</v>
      </c>
      <c r="I340" s="138"/>
      <c r="J340" s="139">
        <f>ROUND(I340*H340,2)</f>
        <v>0</v>
      </c>
      <c r="K340" s="140"/>
      <c r="L340" s="32"/>
      <c r="M340" s="141" t="s">
        <v>1</v>
      </c>
      <c r="N340" s="142" t="s">
        <v>42</v>
      </c>
      <c r="P340" s="143">
        <f>O340*H340</f>
        <v>0</v>
      </c>
      <c r="Q340" s="143">
        <v>0</v>
      </c>
      <c r="R340" s="143">
        <f>Q340*H340</f>
        <v>0</v>
      </c>
      <c r="S340" s="143">
        <v>0</v>
      </c>
      <c r="T340" s="144">
        <f>S340*H340</f>
        <v>0</v>
      </c>
      <c r="AR340" s="145" t="s">
        <v>623</v>
      </c>
      <c r="AT340" s="145" t="s">
        <v>146</v>
      </c>
      <c r="AU340" s="145" t="s">
        <v>87</v>
      </c>
      <c r="AY340" s="17" t="s">
        <v>144</v>
      </c>
      <c r="BE340" s="146">
        <f>IF(N340="základní",J340,0)</f>
        <v>0</v>
      </c>
      <c r="BF340" s="146">
        <f>IF(N340="snížená",J340,0)</f>
        <v>0</v>
      </c>
      <c r="BG340" s="146">
        <f>IF(N340="zákl. přenesená",J340,0)</f>
        <v>0</v>
      </c>
      <c r="BH340" s="146">
        <f>IF(N340="sníž. přenesená",J340,0)</f>
        <v>0</v>
      </c>
      <c r="BI340" s="146">
        <f>IF(N340="nulová",J340,0)</f>
        <v>0</v>
      </c>
      <c r="BJ340" s="17" t="s">
        <v>85</v>
      </c>
      <c r="BK340" s="146">
        <f>ROUND(I340*H340,2)</f>
        <v>0</v>
      </c>
      <c r="BL340" s="17" t="s">
        <v>623</v>
      </c>
      <c r="BM340" s="145" t="s">
        <v>2207</v>
      </c>
    </row>
    <row r="341" spans="2:65" s="12" customFormat="1" ht="11.25">
      <c r="B341" s="147"/>
      <c r="D341" s="148" t="s">
        <v>152</v>
      </c>
      <c r="E341" s="149" t="s">
        <v>1</v>
      </c>
      <c r="F341" s="150" t="s">
        <v>153</v>
      </c>
      <c r="H341" s="149" t="s">
        <v>1</v>
      </c>
      <c r="I341" s="151"/>
      <c r="L341" s="147"/>
      <c r="M341" s="152"/>
      <c r="T341" s="153"/>
      <c r="AT341" s="149" t="s">
        <v>152</v>
      </c>
      <c r="AU341" s="149" t="s">
        <v>87</v>
      </c>
      <c r="AV341" s="12" t="s">
        <v>85</v>
      </c>
      <c r="AW341" s="12" t="s">
        <v>32</v>
      </c>
      <c r="AX341" s="12" t="s">
        <v>77</v>
      </c>
      <c r="AY341" s="149" t="s">
        <v>144</v>
      </c>
    </row>
    <row r="342" spans="2:65" s="12" customFormat="1" ht="11.25">
      <c r="B342" s="147"/>
      <c r="D342" s="148" t="s">
        <v>152</v>
      </c>
      <c r="E342" s="149" t="s">
        <v>1</v>
      </c>
      <c r="F342" s="150" t="s">
        <v>154</v>
      </c>
      <c r="H342" s="149" t="s">
        <v>1</v>
      </c>
      <c r="I342" s="151"/>
      <c r="L342" s="147"/>
      <c r="M342" s="152"/>
      <c r="T342" s="153"/>
      <c r="AT342" s="149" t="s">
        <v>152</v>
      </c>
      <c r="AU342" s="149" t="s">
        <v>87</v>
      </c>
      <c r="AV342" s="12" t="s">
        <v>85</v>
      </c>
      <c r="AW342" s="12" t="s">
        <v>32</v>
      </c>
      <c r="AX342" s="12" t="s">
        <v>77</v>
      </c>
      <c r="AY342" s="149" t="s">
        <v>144</v>
      </c>
    </row>
    <row r="343" spans="2:65" s="12" customFormat="1" ht="11.25">
      <c r="B343" s="147"/>
      <c r="D343" s="148" t="s">
        <v>152</v>
      </c>
      <c r="E343" s="149" t="s">
        <v>1</v>
      </c>
      <c r="F343" s="150" t="s">
        <v>2200</v>
      </c>
      <c r="H343" s="149" t="s">
        <v>1</v>
      </c>
      <c r="I343" s="151"/>
      <c r="L343" s="147"/>
      <c r="M343" s="152"/>
      <c r="T343" s="153"/>
      <c r="AT343" s="149" t="s">
        <v>152</v>
      </c>
      <c r="AU343" s="149" t="s">
        <v>87</v>
      </c>
      <c r="AV343" s="12" t="s">
        <v>85</v>
      </c>
      <c r="AW343" s="12" t="s">
        <v>32</v>
      </c>
      <c r="AX343" s="12" t="s">
        <v>77</v>
      </c>
      <c r="AY343" s="149" t="s">
        <v>144</v>
      </c>
    </row>
    <row r="344" spans="2:65" s="13" customFormat="1" ht="11.25">
      <c r="B344" s="154"/>
      <c r="D344" s="148" t="s">
        <v>152</v>
      </c>
      <c r="E344" s="155" t="s">
        <v>1</v>
      </c>
      <c r="F344" s="156" t="s">
        <v>2208</v>
      </c>
      <c r="H344" s="157">
        <v>288</v>
      </c>
      <c r="I344" s="158"/>
      <c r="L344" s="154"/>
      <c r="M344" s="159"/>
      <c r="T344" s="160"/>
      <c r="AT344" s="155" t="s">
        <v>152</v>
      </c>
      <c r="AU344" s="155" t="s">
        <v>87</v>
      </c>
      <c r="AV344" s="13" t="s">
        <v>87</v>
      </c>
      <c r="AW344" s="13" t="s">
        <v>32</v>
      </c>
      <c r="AX344" s="13" t="s">
        <v>85</v>
      </c>
      <c r="AY344" s="155" t="s">
        <v>144</v>
      </c>
    </row>
    <row r="345" spans="2:65" s="1" customFormat="1" ht="21.75" customHeight="1">
      <c r="B345" s="32"/>
      <c r="C345" s="133" t="s">
        <v>311</v>
      </c>
      <c r="D345" s="133" t="s">
        <v>146</v>
      </c>
      <c r="E345" s="134" t="s">
        <v>2209</v>
      </c>
      <c r="F345" s="135" t="s">
        <v>2210</v>
      </c>
      <c r="G345" s="136" t="s">
        <v>160</v>
      </c>
      <c r="H345" s="137">
        <v>4</v>
      </c>
      <c r="I345" s="138"/>
      <c r="J345" s="139">
        <f>ROUND(I345*H345,2)</f>
        <v>0</v>
      </c>
      <c r="K345" s="140"/>
      <c r="L345" s="32"/>
      <c r="M345" s="141" t="s">
        <v>1</v>
      </c>
      <c r="N345" s="142" t="s">
        <v>42</v>
      </c>
      <c r="P345" s="143">
        <f>O345*H345</f>
        <v>0</v>
      </c>
      <c r="Q345" s="143">
        <v>0</v>
      </c>
      <c r="R345" s="143">
        <f>Q345*H345</f>
        <v>0</v>
      </c>
      <c r="S345" s="143">
        <v>0</v>
      </c>
      <c r="T345" s="144">
        <f>S345*H345</f>
        <v>0</v>
      </c>
      <c r="AR345" s="145" t="s">
        <v>623</v>
      </c>
      <c r="AT345" s="145" t="s">
        <v>146</v>
      </c>
      <c r="AU345" s="145" t="s">
        <v>87</v>
      </c>
      <c r="AY345" s="17" t="s">
        <v>144</v>
      </c>
      <c r="BE345" s="146">
        <f>IF(N345="základní",J345,0)</f>
        <v>0</v>
      </c>
      <c r="BF345" s="146">
        <f>IF(N345="snížená",J345,0)</f>
        <v>0</v>
      </c>
      <c r="BG345" s="146">
        <f>IF(N345="zákl. přenesená",J345,0)</f>
        <v>0</v>
      </c>
      <c r="BH345" s="146">
        <f>IF(N345="sníž. přenesená",J345,0)</f>
        <v>0</v>
      </c>
      <c r="BI345" s="146">
        <f>IF(N345="nulová",J345,0)</f>
        <v>0</v>
      </c>
      <c r="BJ345" s="17" t="s">
        <v>85</v>
      </c>
      <c r="BK345" s="146">
        <f>ROUND(I345*H345,2)</f>
        <v>0</v>
      </c>
      <c r="BL345" s="17" t="s">
        <v>623</v>
      </c>
      <c r="BM345" s="145" t="s">
        <v>2211</v>
      </c>
    </row>
    <row r="346" spans="2:65" s="1" customFormat="1" ht="16.5" customHeight="1">
      <c r="B346" s="32"/>
      <c r="C346" s="168" t="s">
        <v>316</v>
      </c>
      <c r="D346" s="168" t="s">
        <v>340</v>
      </c>
      <c r="E346" s="169" t="s">
        <v>2212</v>
      </c>
      <c r="F346" s="170" t="s">
        <v>2213</v>
      </c>
      <c r="G346" s="171" t="s">
        <v>160</v>
      </c>
      <c r="H346" s="172">
        <v>4</v>
      </c>
      <c r="I346" s="173"/>
      <c r="J346" s="174">
        <f>ROUND(I346*H346,2)</f>
        <v>0</v>
      </c>
      <c r="K346" s="175"/>
      <c r="L346" s="176"/>
      <c r="M346" s="177" t="s">
        <v>1</v>
      </c>
      <c r="N346" s="178" t="s">
        <v>42</v>
      </c>
      <c r="P346" s="143">
        <f>O346*H346</f>
        <v>0</v>
      </c>
      <c r="Q346" s="143">
        <v>0</v>
      </c>
      <c r="R346" s="143">
        <f>Q346*H346</f>
        <v>0</v>
      </c>
      <c r="S346" s="143">
        <v>0</v>
      </c>
      <c r="T346" s="144">
        <f>S346*H346</f>
        <v>0</v>
      </c>
      <c r="AR346" s="145" t="s">
        <v>2198</v>
      </c>
      <c r="AT346" s="145" t="s">
        <v>340</v>
      </c>
      <c r="AU346" s="145" t="s">
        <v>87</v>
      </c>
      <c r="AY346" s="17" t="s">
        <v>144</v>
      </c>
      <c r="BE346" s="146">
        <f>IF(N346="základní",J346,0)</f>
        <v>0</v>
      </c>
      <c r="BF346" s="146">
        <f>IF(N346="snížená",J346,0)</f>
        <v>0</v>
      </c>
      <c r="BG346" s="146">
        <f>IF(N346="zákl. přenesená",J346,0)</f>
        <v>0</v>
      </c>
      <c r="BH346" s="146">
        <f>IF(N346="sníž. přenesená",J346,0)</f>
        <v>0</v>
      </c>
      <c r="BI346" s="146">
        <f>IF(N346="nulová",J346,0)</f>
        <v>0</v>
      </c>
      <c r="BJ346" s="17" t="s">
        <v>85</v>
      </c>
      <c r="BK346" s="146">
        <f>ROUND(I346*H346,2)</f>
        <v>0</v>
      </c>
      <c r="BL346" s="17" t="s">
        <v>623</v>
      </c>
      <c r="BM346" s="145" t="s">
        <v>2214</v>
      </c>
    </row>
    <row r="347" spans="2:65" s="12" customFormat="1" ht="11.25">
      <c r="B347" s="147"/>
      <c r="D347" s="148" t="s">
        <v>152</v>
      </c>
      <c r="E347" s="149" t="s">
        <v>1</v>
      </c>
      <c r="F347" s="150" t="s">
        <v>153</v>
      </c>
      <c r="H347" s="149" t="s">
        <v>1</v>
      </c>
      <c r="I347" s="151"/>
      <c r="L347" s="147"/>
      <c r="M347" s="152"/>
      <c r="T347" s="153"/>
      <c r="AT347" s="149" t="s">
        <v>152</v>
      </c>
      <c r="AU347" s="149" t="s">
        <v>87</v>
      </c>
      <c r="AV347" s="12" t="s">
        <v>85</v>
      </c>
      <c r="AW347" s="12" t="s">
        <v>32</v>
      </c>
      <c r="AX347" s="12" t="s">
        <v>77</v>
      </c>
      <c r="AY347" s="149" t="s">
        <v>144</v>
      </c>
    </row>
    <row r="348" spans="2:65" s="12" customFormat="1" ht="11.25">
      <c r="B348" s="147"/>
      <c r="D348" s="148" t="s">
        <v>152</v>
      </c>
      <c r="E348" s="149" t="s">
        <v>1</v>
      </c>
      <c r="F348" s="150" t="s">
        <v>154</v>
      </c>
      <c r="H348" s="149" t="s">
        <v>1</v>
      </c>
      <c r="I348" s="151"/>
      <c r="L348" s="147"/>
      <c r="M348" s="152"/>
      <c r="T348" s="153"/>
      <c r="AT348" s="149" t="s">
        <v>152</v>
      </c>
      <c r="AU348" s="149" t="s">
        <v>87</v>
      </c>
      <c r="AV348" s="12" t="s">
        <v>85</v>
      </c>
      <c r="AW348" s="12" t="s">
        <v>32</v>
      </c>
      <c r="AX348" s="12" t="s">
        <v>77</v>
      </c>
      <c r="AY348" s="149" t="s">
        <v>144</v>
      </c>
    </row>
    <row r="349" spans="2:65" s="12" customFormat="1" ht="11.25">
      <c r="B349" s="147"/>
      <c r="D349" s="148" t="s">
        <v>152</v>
      </c>
      <c r="E349" s="149" t="s">
        <v>1</v>
      </c>
      <c r="F349" s="150" t="s">
        <v>2200</v>
      </c>
      <c r="H349" s="149" t="s">
        <v>1</v>
      </c>
      <c r="I349" s="151"/>
      <c r="L349" s="147"/>
      <c r="M349" s="152"/>
      <c r="T349" s="153"/>
      <c r="AT349" s="149" t="s">
        <v>152</v>
      </c>
      <c r="AU349" s="149" t="s">
        <v>87</v>
      </c>
      <c r="AV349" s="12" t="s">
        <v>85</v>
      </c>
      <c r="AW349" s="12" t="s">
        <v>32</v>
      </c>
      <c r="AX349" s="12" t="s">
        <v>77</v>
      </c>
      <c r="AY349" s="149" t="s">
        <v>144</v>
      </c>
    </row>
    <row r="350" spans="2:65" s="13" customFormat="1" ht="11.25">
      <c r="B350" s="154"/>
      <c r="D350" s="148" t="s">
        <v>152</v>
      </c>
      <c r="E350" s="155" t="s">
        <v>1</v>
      </c>
      <c r="F350" s="156" t="s">
        <v>150</v>
      </c>
      <c r="H350" s="157">
        <v>4</v>
      </c>
      <c r="I350" s="158"/>
      <c r="L350" s="154"/>
      <c r="M350" s="159"/>
      <c r="T350" s="160"/>
      <c r="AT350" s="155" t="s">
        <v>152</v>
      </c>
      <c r="AU350" s="155" t="s">
        <v>87</v>
      </c>
      <c r="AV350" s="13" t="s">
        <v>87</v>
      </c>
      <c r="AW350" s="13" t="s">
        <v>32</v>
      </c>
      <c r="AX350" s="13" t="s">
        <v>85</v>
      </c>
      <c r="AY350" s="155" t="s">
        <v>144</v>
      </c>
    </row>
    <row r="351" spans="2:65" s="1" customFormat="1" ht="21.75" customHeight="1">
      <c r="B351" s="32"/>
      <c r="C351" s="133" t="s">
        <v>321</v>
      </c>
      <c r="D351" s="133" t="s">
        <v>146</v>
      </c>
      <c r="E351" s="134" t="s">
        <v>2215</v>
      </c>
      <c r="F351" s="135" t="s">
        <v>2216</v>
      </c>
      <c r="G351" s="136" t="s">
        <v>2217</v>
      </c>
      <c r="H351" s="137">
        <v>1</v>
      </c>
      <c r="I351" s="138"/>
      <c r="J351" s="139">
        <f>ROUND(I351*H351,2)</f>
        <v>0</v>
      </c>
      <c r="K351" s="140"/>
      <c r="L351" s="32"/>
      <c r="M351" s="141" t="s">
        <v>1</v>
      </c>
      <c r="N351" s="142" t="s">
        <v>42</v>
      </c>
      <c r="P351" s="143">
        <f>O351*H351</f>
        <v>0</v>
      </c>
      <c r="Q351" s="143">
        <v>0</v>
      </c>
      <c r="R351" s="143">
        <f>Q351*H351</f>
        <v>0</v>
      </c>
      <c r="S351" s="143">
        <v>0</v>
      </c>
      <c r="T351" s="144">
        <f>S351*H351</f>
        <v>0</v>
      </c>
      <c r="AR351" s="145" t="s">
        <v>623</v>
      </c>
      <c r="AT351" s="145" t="s">
        <v>146</v>
      </c>
      <c r="AU351" s="145" t="s">
        <v>87</v>
      </c>
      <c r="AY351" s="17" t="s">
        <v>144</v>
      </c>
      <c r="BE351" s="146">
        <f>IF(N351="základní",J351,0)</f>
        <v>0</v>
      </c>
      <c r="BF351" s="146">
        <f>IF(N351="snížená",J351,0)</f>
        <v>0</v>
      </c>
      <c r="BG351" s="146">
        <f>IF(N351="zákl. přenesená",J351,0)</f>
        <v>0</v>
      </c>
      <c r="BH351" s="146">
        <f>IF(N351="sníž. přenesená",J351,0)</f>
        <v>0</v>
      </c>
      <c r="BI351" s="146">
        <f>IF(N351="nulová",J351,0)</f>
        <v>0</v>
      </c>
      <c r="BJ351" s="17" t="s">
        <v>85</v>
      </c>
      <c r="BK351" s="146">
        <f>ROUND(I351*H351,2)</f>
        <v>0</v>
      </c>
      <c r="BL351" s="17" t="s">
        <v>623</v>
      </c>
      <c r="BM351" s="145" t="s">
        <v>2218</v>
      </c>
    </row>
    <row r="352" spans="2:65" s="1" customFormat="1" ht="24.2" customHeight="1">
      <c r="B352" s="32"/>
      <c r="C352" s="133" t="s">
        <v>325</v>
      </c>
      <c r="D352" s="133" t="s">
        <v>146</v>
      </c>
      <c r="E352" s="134" t="s">
        <v>2219</v>
      </c>
      <c r="F352" s="135" t="s">
        <v>2220</v>
      </c>
      <c r="G352" s="136" t="s">
        <v>2217</v>
      </c>
      <c r="H352" s="137">
        <v>1</v>
      </c>
      <c r="I352" s="138"/>
      <c r="J352" s="139">
        <f>ROUND(I352*H352,2)</f>
        <v>0</v>
      </c>
      <c r="K352" s="140"/>
      <c r="L352" s="32"/>
      <c r="M352" s="141" t="s">
        <v>1</v>
      </c>
      <c r="N352" s="142" t="s">
        <v>42</v>
      </c>
      <c r="P352" s="143">
        <f>O352*H352</f>
        <v>0</v>
      </c>
      <c r="Q352" s="143">
        <v>0</v>
      </c>
      <c r="R352" s="143">
        <f>Q352*H352</f>
        <v>0</v>
      </c>
      <c r="S352" s="143">
        <v>0</v>
      </c>
      <c r="T352" s="144">
        <f>S352*H352</f>
        <v>0</v>
      </c>
      <c r="AR352" s="145" t="s">
        <v>623</v>
      </c>
      <c r="AT352" s="145" t="s">
        <v>146</v>
      </c>
      <c r="AU352" s="145" t="s">
        <v>87</v>
      </c>
      <c r="AY352" s="17" t="s">
        <v>144</v>
      </c>
      <c r="BE352" s="146">
        <f>IF(N352="základní",J352,0)</f>
        <v>0</v>
      </c>
      <c r="BF352" s="146">
        <f>IF(N352="snížená",J352,0)</f>
        <v>0</v>
      </c>
      <c r="BG352" s="146">
        <f>IF(N352="zákl. přenesená",J352,0)</f>
        <v>0</v>
      </c>
      <c r="BH352" s="146">
        <f>IF(N352="sníž. přenesená",J352,0)</f>
        <v>0</v>
      </c>
      <c r="BI352" s="146">
        <f>IF(N352="nulová",J352,0)</f>
        <v>0</v>
      </c>
      <c r="BJ352" s="17" t="s">
        <v>85</v>
      </c>
      <c r="BK352" s="146">
        <f>ROUND(I352*H352,2)</f>
        <v>0</v>
      </c>
      <c r="BL352" s="17" t="s">
        <v>623</v>
      </c>
      <c r="BM352" s="145" t="s">
        <v>2221</v>
      </c>
    </row>
    <row r="353" spans="2:65" s="1" customFormat="1" ht="37.9" customHeight="1">
      <c r="B353" s="32"/>
      <c r="C353" s="133" t="s">
        <v>334</v>
      </c>
      <c r="D353" s="133" t="s">
        <v>146</v>
      </c>
      <c r="E353" s="134" t="s">
        <v>2222</v>
      </c>
      <c r="F353" s="135" t="s">
        <v>2223</v>
      </c>
      <c r="G353" s="136" t="s">
        <v>160</v>
      </c>
      <c r="H353" s="137">
        <v>1</v>
      </c>
      <c r="I353" s="138"/>
      <c r="J353" s="139">
        <f>ROUND(I353*H353,2)</f>
        <v>0</v>
      </c>
      <c r="K353" s="140"/>
      <c r="L353" s="32"/>
      <c r="M353" s="141" t="s">
        <v>1</v>
      </c>
      <c r="N353" s="142" t="s">
        <v>42</v>
      </c>
      <c r="P353" s="143">
        <f>O353*H353</f>
        <v>0</v>
      </c>
      <c r="Q353" s="143">
        <v>0</v>
      </c>
      <c r="R353" s="143">
        <f>Q353*H353</f>
        <v>0</v>
      </c>
      <c r="S353" s="143">
        <v>0</v>
      </c>
      <c r="T353" s="144">
        <f>S353*H353</f>
        <v>0</v>
      </c>
      <c r="AR353" s="145" t="s">
        <v>623</v>
      </c>
      <c r="AT353" s="145" t="s">
        <v>146</v>
      </c>
      <c r="AU353" s="145" t="s">
        <v>87</v>
      </c>
      <c r="AY353" s="17" t="s">
        <v>144</v>
      </c>
      <c r="BE353" s="146">
        <f>IF(N353="základní",J353,0)</f>
        <v>0</v>
      </c>
      <c r="BF353" s="146">
        <f>IF(N353="snížená",J353,0)</f>
        <v>0</v>
      </c>
      <c r="BG353" s="146">
        <f>IF(N353="zákl. přenesená",J353,0)</f>
        <v>0</v>
      </c>
      <c r="BH353" s="146">
        <f>IF(N353="sníž. přenesená",J353,0)</f>
        <v>0</v>
      </c>
      <c r="BI353" s="146">
        <f>IF(N353="nulová",J353,0)</f>
        <v>0</v>
      </c>
      <c r="BJ353" s="17" t="s">
        <v>85</v>
      </c>
      <c r="BK353" s="146">
        <f>ROUND(I353*H353,2)</f>
        <v>0</v>
      </c>
      <c r="BL353" s="17" t="s">
        <v>623</v>
      </c>
      <c r="BM353" s="145" t="s">
        <v>2224</v>
      </c>
    </row>
    <row r="354" spans="2:65" s="12" customFormat="1" ht="11.25">
      <c r="B354" s="147"/>
      <c r="D354" s="148" t="s">
        <v>152</v>
      </c>
      <c r="E354" s="149" t="s">
        <v>1</v>
      </c>
      <c r="F354" s="150" t="s">
        <v>153</v>
      </c>
      <c r="H354" s="149" t="s">
        <v>1</v>
      </c>
      <c r="I354" s="151"/>
      <c r="L354" s="147"/>
      <c r="M354" s="152"/>
      <c r="T354" s="153"/>
      <c r="AT354" s="149" t="s">
        <v>152</v>
      </c>
      <c r="AU354" s="149" t="s">
        <v>87</v>
      </c>
      <c r="AV354" s="12" t="s">
        <v>85</v>
      </c>
      <c r="AW354" s="12" t="s">
        <v>32</v>
      </c>
      <c r="AX354" s="12" t="s">
        <v>77</v>
      </c>
      <c r="AY354" s="149" t="s">
        <v>144</v>
      </c>
    </row>
    <row r="355" spans="2:65" s="12" customFormat="1" ht="11.25">
      <c r="B355" s="147"/>
      <c r="D355" s="148" t="s">
        <v>152</v>
      </c>
      <c r="E355" s="149" t="s">
        <v>1</v>
      </c>
      <c r="F355" s="150" t="s">
        <v>154</v>
      </c>
      <c r="H355" s="149" t="s">
        <v>1</v>
      </c>
      <c r="I355" s="151"/>
      <c r="L355" s="147"/>
      <c r="M355" s="152"/>
      <c r="T355" s="153"/>
      <c r="AT355" s="149" t="s">
        <v>152</v>
      </c>
      <c r="AU355" s="149" t="s">
        <v>87</v>
      </c>
      <c r="AV355" s="12" t="s">
        <v>85</v>
      </c>
      <c r="AW355" s="12" t="s">
        <v>32</v>
      </c>
      <c r="AX355" s="12" t="s">
        <v>77</v>
      </c>
      <c r="AY355" s="149" t="s">
        <v>144</v>
      </c>
    </row>
    <row r="356" spans="2:65" s="12" customFormat="1" ht="11.25">
      <c r="B356" s="147"/>
      <c r="D356" s="148" t="s">
        <v>152</v>
      </c>
      <c r="E356" s="149" t="s">
        <v>1</v>
      </c>
      <c r="F356" s="150" t="s">
        <v>2200</v>
      </c>
      <c r="H356" s="149" t="s">
        <v>1</v>
      </c>
      <c r="I356" s="151"/>
      <c r="L356" s="147"/>
      <c r="M356" s="152"/>
      <c r="T356" s="153"/>
      <c r="AT356" s="149" t="s">
        <v>152</v>
      </c>
      <c r="AU356" s="149" t="s">
        <v>87</v>
      </c>
      <c r="AV356" s="12" t="s">
        <v>85</v>
      </c>
      <c r="AW356" s="12" t="s">
        <v>32</v>
      </c>
      <c r="AX356" s="12" t="s">
        <v>77</v>
      </c>
      <c r="AY356" s="149" t="s">
        <v>144</v>
      </c>
    </row>
    <row r="357" spans="2:65" s="13" customFormat="1" ht="11.25">
      <c r="B357" s="154"/>
      <c r="D357" s="148" t="s">
        <v>152</v>
      </c>
      <c r="E357" s="155" t="s">
        <v>1</v>
      </c>
      <c r="F357" s="156" t="s">
        <v>85</v>
      </c>
      <c r="H357" s="157">
        <v>1</v>
      </c>
      <c r="I357" s="158"/>
      <c r="L357" s="154"/>
      <c r="M357" s="159"/>
      <c r="T357" s="160"/>
      <c r="AT357" s="155" t="s">
        <v>152</v>
      </c>
      <c r="AU357" s="155" t="s">
        <v>87</v>
      </c>
      <c r="AV357" s="13" t="s">
        <v>87</v>
      </c>
      <c r="AW357" s="13" t="s">
        <v>32</v>
      </c>
      <c r="AX357" s="13" t="s">
        <v>85</v>
      </c>
      <c r="AY357" s="155" t="s">
        <v>144</v>
      </c>
    </row>
    <row r="358" spans="2:65" s="1" customFormat="1" ht="24.2" customHeight="1">
      <c r="B358" s="32"/>
      <c r="C358" s="133" t="s">
        <v>339</v>
      </c>
      <c r="D358" s="133" t="s">
        <v>146</v>
      </c>
      <c r="E358" s="134" t="s">
        <v>2225</v>
      </c>
      <c r="F358" s="135" t="s">
        <v>2226</v>
      </c>
      <c r="G358" s="136" t="s">
        <v>483</v>
      </c>
      <c r="H358" s="137">
        <v>2</v>
      </c>
      <c r="I358" s="138"/>
      <c r="J358" s="139">
        <f>ROUND(I358*H358,2)</f>
        <v>0</v>
      </c>
      <c r="K358" s="140"/>
      <c r="L358" s="32"/>
      <c r="M358" s="141" t="s">
        <v>1</v>
      </c>
      <c r="N358" s="142" t="s">
        <v>42</v>
      </c>
      <c r="P358" s="143">
        <f>O358*H358</f>
        <v>0</v>
      </c>
      <c r="Q358" s="143">
        <v>0</v>
      </c>
      <c r="R358" s="143">
        <f>Q358*H358</f>
        <v>0</v>
      </c>
      <c r="S358" s="143">
        <v>0</v>
      </c>
      <c r="T358" s="144">
        <f>S358*H358</f>
        <v>0</v>
      </c>
      <c r="AR358" s="145" t="s">
        <v>623</v>
      </c>
      <c r="AT358" s="145" t="s">
        <v>146</v>
      </c>
      <c r="AU358" s="145" t="s">
        <v>87</v>
      </c>
      <c r="AY358" s="17" t="s">
        <v>144</v>
      </c>
      <c r="BE358" s="146">
        <f>IF(N358="základní",J358,0)</f>
        <v>0</v>
      </c>
      <c r="BF358" s="146">
        <f>IF(N358="snížená",J358,0)</f>
        <v>0</v>
      </c>
      <c r="BG358" s="146">
        <f>IF(N358="zákl. přenesená",J358,0)</f>
        <v>0</v>
      </c>
      <c r="BH358" s="146">
        <f>IF(N358="sníž. přenesená",J358,0)</f>
        <v>0</v>
      </c>
      <c r="BI358" s="146">
        <f>IF(N358="nulová",J358,0)</f>
        <v>0</v>
      </c>
      <c r="BJ358" s="17" t="s">
        <v>85</v>
      </c>
      <c r="BK358" s="146">
        <f>ROUND(I358*H358,2)</f>
        <v>0</v>
      </c>
      <c r="BL358" s="17" t="s">
        <v>623</v>
      </c>
      <c r="BM358" s="145" t="s">
        <v>2227</v>
      </c>
    </row>
    <row r="359" spans="2:65" s="12" customFormat="1" ht="11.25">
      <c r="B359" s="147"/>
      <c r="D359" s="148" t="s">
        <v>152</v>
      </c>
      <c r="E359" s="149" t="s">
        <v>1</v>
      </c>
      <c r="F359" s="150" t="s">
        <v>153</v>
      </c>
      <c r="H359" s="149" t="s">
        <v>1</v>
      </c>
      <c r="I359" s="151"/>
      <c r="L359" s="147"/>
      <c r="M359" s="152"/>
      <c r="T359" s="153"/>
      <c r="AT359" s="149" t="s">
        <v>152</v>
      </c>
      <c r="AU359" s="149" t="s">
        <v>87</v>
      </c>
      <c r="AV359" s="12" t="s">
        <v>85</v>
      </c>
      <c r="AW359" s="12" t="s">
        <v>32</v>
      </c>
      <c r="AX359" s="12" t="s">
        <v>77</v>
      </c>
      <c r="AY359" s="149" t="s">
        <v>144</v>
      </c>
    </row>
    <row r="360" spans="2:65" s="12" customFormat="1" ht="11.25">
      <c r="B360" s="147"/>
      <c r="D360" s="148" t="s">
        <v>152</v>
      </c>
      <c r="E360" s="149" t="s">
        <v>1</v>
      </c>
      <c r="F360" s="150" t="s">
        <v>154</v>
      </c>
      <c r="H360" s="149" t="s">
        <v>1</v>
      </c>
      <c r="I360" s="151"/>
      <c r="L360" s="147"/>
      <c r="M360" s="152"/>
      <c r="T360" s="153"/>
      <c r="AT360" s="149" t="s">
        <v>152</v>
      </c>
      <c r="AU360" s="149" t="s">
        <v>87</v>
      </c>
      <c r="AV360" s="12" t="s">
        <v>85</v>
      </c>
      <c r="AW360" s="12" t="s">
        <v>32</v>
      </c>
      <c r="AX360" s="12" t="s">
        <v>77</v>
      </c>
      <c r="AY360" s="149" t="s">
        <v>144</v>
      </c>
    </row>
    <row r="361" spans="2:65" s="12" customFormat="1" ht="11.25">
      <c r="B361" s="147"/>
      <c r="D361" s="148" t="s">
        <v>152</v>
      </c>
      <c r="E361" s="149" t="s">
        <v>1</v>
      </c>
      <c r="F361" s="150" t="s">
        <v>2200</v>
      </c>
      <c r="H361" s="149" t="s">
        <v>1</v>
      </c>
      <c r="I361" s="151"/>
      <c r="L361" s="147"/>
      <c r="M361" s="152"/>
      <c r="T361" s="153"/>
      <c r="AT361" s="149" t="s">
        <v>152</v>
      </c>
      <c r="AU361" s="149" t="s">
        <v>87</v>
      </c>
      <c r="AV361" s="12" t="s">
        <v>85</v>
      </c>
      <c r="AW361" s="12" t="s">
        <v>32</v>
      </c>
      <c r="AX361" s="12" t="s">
        <v>77</v>
      </c>
      <c r="AY361" s="149" t="s">
        <v>144</v>
      </c>
    </row>
    <row r="362" spans="2:65" s="13" customFormat="1" ht="11.25">
      <c r="B362" s="154"/>
      <c r="D362" s="148" t="s">
        <v>152</v>
      </c>
      <c r="E362" s="155" t="s">
        <v>1</v>
      </c>
      <c r="F362" s="156" t="s">
        <v>2204</v>
      </c>
      <c r="H362" s="157">
        <v>2</v>
      </c>
      <c r="I362" s="158"/>
      <c r="L362" s="154"/>
      <c r="M362" s="159"/>
      <c r="T362" s="160"/>
      <c r="AT362" s="155" t="s">
        <v>152</v>
      </c>
      <c r="AU362" s="155" t="s">
        <v>87</v>
      </c>
      <c r="AV362" s="13" t="s">
        <v>87</v>
      </c>
      <c r="AW362" s="13" t="s">
        <v>32</v>
      </c>
      <c r="AX362" s="13" t="s">
        <v>85</v>
      </c>
      <c r="AY362" s="155" t="s">
        <v>144</v>
      </c>
    </row>
    <row r="363" spans="2:65" s="1" customFormat="1" ht="24.2" customHeight="1">
      <c r="B363" s="32"/>
      <c r="C363" s="168" t="s">
        <v>346</v>
      </c>
      <c r="D363" s="168" t="s">
        <v>340</v>
      </c>
      <c r="E363" s="169" t="s">
        <v>2228</v>
      </c>
      <c r="F363" s="170" t="s">
        <v>2229</v>
      </c>
      <c r="G363" s="171" t="s">
        <v>483</v>
      </c>
      <c r="H363" s="172">
        <v>2</v>
      </c>
      <c r="I363" s="173"/>
      <c r="J363" s="174">
        <f>ROUND(I363*H363,2)</f>
        <v>0</v>
      </c>
      <c r="K363" s="175"/>
      <c r="L363" s="176"/>
      <c r="M363" s="177" t="s">
        <v>1</v>
      </c>
      <c r="N363" s="178" t="s">
        <v>42</v>
      </c>
      <c r="P363" s="143">
        <f>O363*H363</f>
        <v>0</v>
      </c>
      <c r="Q363" s="143">
        <v>4.2999999999999999E-4</v>
      </c>
      <c r="R363" s="143">
        <f>Q363*H363</f>
        <v>8.5999999999999998E-4</v>
      </c>
      <c r="S363" s="143">
        <v>0</v>
      </c>
      <c r="T363" s="144">
        <f>S363*H363</f>
        <v>0</v>
      </c>
      <c r="AR363" s="145" t="s">
        <v>2198</v>
      </c>
      <c r="AT363" s="145" t="s">
        <v>340</v>
      </c>
      <c r="AU363" s="145" t="s">
        <v>87</v>
      </c>
      <c r="AY363" s="17" t="s">
        <v>144</v>
      </c>
      <c r="BE363" s="146">
        <f>IF(N363="základní",J363,0)</f>
        <v>0</v>
      </c>
      <c r="BF363" s="146">
        <f>IF(N363="snížená",J363,0)</f>
        <v>0</v>
      </c>
      <c r="BG363" s="146">
        <f>IF(N363="zákl. přenesená",J363,0)</f>
        <v>0</v>
      </c>
      <c r="BH363" s="146">
        <f>IF(N363="sníž. přenesená",J363,0)</f>
        <v>0</v>
      </c>
      <c r="BI363" s="146">
        <f>IF(N363="nulová",J363,0)</f>
        <v>0</v>
      </c>
      <c r="BJ363" s="17" t="s">
        <v>85</v>
      </c>
      <c r="BK363" s="146">
        <f>ROUND(I363*H363,2)</f>
        <v>0</v>
      </c>
      <c r="BL363" s="17" t="s">
        <v>623</v>
      </c>
      <c r="BM363" s="145" t="s">
        <v>2230</v>
      </c>
    </row>
    <row r="364" spans="2:65" s="1" customFormat="1" ht="24.2" customHeight="1">
      <c r="B364" s="32"/>
      <c r="C364" s="133" t="s">
        <v>350</v>
      </c>
      <c r="D364" s="133" t="s">
        <v>146</v>
      </c>
      <c r="E364" s="134" t="s">
        <v>2231</v>
      </c>
      <c r="F364" s="135" t="s">
        <v>2232</v>
      </c>
      <c r="G364" s="136" t="s">
        <v>483</v>
      </c>
      <c r="H364" s="137">
        <v>288</v>
      </c>
      <c r="I364" s="138"/>
      <c r="J364" s="139">
        <f>ROUND(I364*H364,2)</f>
        <v>0</v>
      </c>
      <c r="K364" s="140"/>
      <c r="L364" s="32"/>
      <c r="M364" s="141" t="s">
        <v>1</v>
      </c>
      <c r="N364" s="142" t="s">
        <v>42</v>
      </c>
      <c r="P364" s="143">
        <f>O364*H364</f>
        <v>0</v>
      </c>
      <c r="Q364" s="143">
        <v>0</v>
      </c>
      <c r="R364" s="143">
        <f>Q364*H364</f>
        <v>0</v>
      </c>
      <c r="S364" s="143">
        <v>0</v>
      </c>
      <c r="T364" s="144">
        <f>S364*H364</f>
        <v>0</v>
      </c>
      <c r="AR364" s="145" t="s">
        <v>623</v>
      </c>
      <c r="AT364" s="145" t="s">
        <v>146</v>
      </c>
      <c r="AU364" s="145" t="s">
        <v>87</v>
      </c>
      <c r="AY364" s="17" t="s">
        <v>144</v>
      </c>
      <c r="BE364" s="146">
        <f>IF(N364="základní",J364,0)</f>
        <v>0</v>
      </c>
      <c r="BF364" s="146">
        <f>IF(N364="snížená",J364,0)</f>
        <v>0</v>
      </c>
      <c r="BG364" s="146">
        <f>IF(N364="zákl. přenesená",J364,0)</f>
        <v>0</v>
      </c>
      <c r="BH364" s="146">
        <f>IF(N364="sníž. přenesená",J364,0)</f>
        <v>0</v>
      </c>
      <c r="BI364" s="146">
        <f>IF(N364="nulová",J364,0)</f>
        <v>0</v>
      </c>
      <c r="BJ364" s="17" t="s">
        <v>85</v>
      </c>
      <c r="BK364" s="146">
        <f>ROUND(I364*H364,2)</f>
        <v>0</v>
      </c>
      <c r="BL364" s="17" t="s">
        <v>623</v>
      </c>
      <c r="BM364" s="145" t="s">
        <v>2233</v>
      </c>
    </row>
    <row r="365" spans="2:65" s="12" customFormat="1" ht="11.25">
      <c r="B365" s="147"/>
      <c r="D365" s="148" t="s">
        <v>152</v>
      </c>
      <c r="E365" s="149" t="s">
        <v>1</v>
      </c>
      <c r="F365" s="150" t="s">
        <v>153</v>
      </c>
      <c r="H365" s="149" t="s">
        <v>1</v>
      </c>
      <c r="I365" s="151"/>
      <c r="L365" s="147"/>
      <c r="M365" s="152"/>
      <c r="T365" s="153"/>
      <c r="AT365" s="149" t="s">
        <v>152</v>
      </c>
      <c r="AU365" s="149" t="s">
        <v>87</v>
      </c>
      <c r="AV365" s="12" t="s">
        <v>85</v>
      </c>
      <c r="AW365" s="12" t="s">
        <v>32</v>
      </c>
      <c r="AX365" s="12" t="s">
        <v>77</v>
      </c>
      <c r="AY365" s="149" t="s">
        <v>144</v>
      </c>
    </row>
    <row r="366" spans="2:65" s="12" customFormat="1" ht="11.25">
      <c r="B366" s="147"/>
      <c r="D366" s="148" t="s">
        <v>152</v>
      </c>
      <c r="E366" s="149" t="s">
        <v>1</v>
      </c>
      <c r="F366" s="150" t="s">
        <v>154</v>
      </c>
      <c r="H366" s="149" t="s">
        <v>1</v>
      </c>
      <c r="I366" s="151"/>
      <c r="L366" s="147"/>
      <c r="M366" s="152"/>
      <c r="T366" s="153"/>
      <c r="AT366" s="149" t="s">
        <v>152</v>
      </c>
      <c r="AU366" s="149" t="s">
        <v>87</v>
      </c>
      <c r="AV366" s="12" t="s">
        <v>85</v>
      </c>
      <c r="AW366" s="12" t="s">
        <v>32</v>
      </c>
      <c r="AX366" s="12" t="s">
        <v>77</v>
      </c>
      <c r="AY366" s="149" t="s">
        <v>144</v>
      </c>
    </row>
    <row r="367" spans="2:65" s="12" customFormat="1" ht="11.25">
      <c r="B367" s="147"/>
      <c r="D367" s="148" t="s">
        <v>152</v>
      </c>
      <c r="E367" s="149" t="s">
        <v>1</v>
      </c>
      <c r="F367" s="150" t="s">
        <v>2200</v>
      </c>
      <c r="H367" s="149" t="s">
        <v>1</v>
      </c>
      <c r="I367" s="151"/>
      <c r="L367" s="147"/>
      <c r="M367" s="152"/>
      <c r="T367" s="153"/>
      <c r="AT367" s="149" t="s">
        <v>152</v>
      </c>
      <c r="AU367" s="149" t="s">
        <v>87</v>
      </c>
      <c r="AV367" s="12" t="s">
        <v>85</v>
      </c>
      <c r="AW367" s="12" t="s">
        <v>32</v>
      </c>
      <c r="AX367" s="12" t="s">
        <v>77</v>
      </c>
      <c r="AY367" s="149" t="s">
        <v>144</v>
      </c>
    </row>
    <row r="368" spans="2:65" s="13" customFormat="1" ht="11.25">
      <c r="B368" s="154"/>
      <c r="D368" s="148" t="s">
        <v>152</v>
      </c>
      <c r="E368" s="155" t="s">
        <v>1</v>
      </c>
      <c r="F368" s="156" t="s">
        <v>2208</v>
      </c>
      <c r="H368" s="157">
        <v>288</v>
      </c>
      <c r="I368" s="158"/>
      <c r="L368" s="154"/>
      <c r="M368" s="159"/>
      <c r="T368" s="160"/>
      <c r="AT368" s="155" t="s">
        <v>152</v>
      </c>
      <c r="AU368" s="155" t="s">
        <v>87</v>
      </c>
      <c r="AV368" s="13" t="s">
        <v>87</v>
      </c>
      <c r="AW368" s="13" t="s">
        <v>32</v>
      </c>
      <c r="AX368" s="13" t="s">
        <v>85</v>
      </c>
      <c r="AY368" s="155" t="s">
        <v>144</v>
      </c>
    </row>
    <row r="369" spans="2:65" s="1" customFormat="1" ht="24.2" customHeight="1">
      <c r="B369" s="32"/>
      <c r="C369" s="168" t="s">
        <v>532</v>
      </c>
      <c r="D369" s="168" t="s">
        <v>340</v>
      </c>
      <c r="E369" s="169" t="s">
        <v>2234</v>
      </c>
      <c r="F369" s="170" t="s">
        <v>2235</v>
      </c>
      <c r="G369" s="171" t="s">
        <v>483</v>
      </c>
      <c r="H369" s="172">
        <v>288</v>
      </c>
      <c r="I369" s="173"/>
      <c r="J369" s="174">
        <f>ROUND(I369*H369,2)</f>
        <v>0</v>
      </c>
      <c r="K369" s="175"/>
      <c r="L369" s="176"/>
      <c r="M369" s="177" t="s">
        <v>1</v>
      </c>
      <c r="N369" s="178" t="s">
        <v>42</v>
      </c>
      <c r="P369" s="143">
        <f>O369*H369</f>
        <v>0</v>
      </c>
      <c r="Q369" s="143">
        <v>1.4400000000000001E-3</v>
      </c>
      <c r="R369" s="143">
        <f>Q369*H369</f>
        <v>0.41472000000000003</v>
      </c>
      <c r="S369" s="143">
        <v>0</v>
      </c>
      <c r="T369" s="144">
        <f>S369*H369</f>
        <v>0</v>
      </c>
      <c r="AR369" s="145" t="s">
        <v>1275</v>
      </c>
      <c r="AT369" s="145" t="s">
        <v>340</v>
      </c>
      <c r="AU369" s="145" t="s">
        <v>87</v>
      </c>
      <c r="AY369" s="17" t="s">
        <v>144</v>
      </c>
      <c r="BE369" s="146">
        <f>IF(N369="základní",J369,0)</f>
        <v>0</v>
      </c>
      <c r="BF369" s="146">
        <f>IF(N369="snížená",J369,0)</f>
        <v>0</v>
      </c>
      <c r="BG369" s="146">
        <f>IF(N369="zákl. přenesená",J369,0)</f>
        <v>0</v>
      </c>
      <c r="BH369" s="146">
        <f>IF(N369="sníž. přenesená",J369,0)</f>
        <v>0</v>
      </c>
      <c r="BI369" s="146">
        <f>IF(N369="nulová",J369,0)</f>
        <v>0</v>
      </c>
      <c r="BJ369" s="17" t="s">
        <v>85</v>
      </c>
      <c r="BK369" s="146">
        <f>ROUND(I369*H369,2)</f>
        <v>0</v>
      </c>
      <c r="BL369" s="17" t="s">
        <v>1275</v>
      </c>
      <c r="BM369" s="145" t="s">
        <v>2236</v>
      </c>
    </row>
    <row r="370" spans="2:65" s="1" customFormat="1" ht="24.2" customHeight="1">
      <c r="B370" s="32"/>
      <c r="C370" s="133" t="s">
        <v>536</v>
      </c>
      <c r="D370" s="133" t="s">
        <v>146</v>
      </c>
      <c r="E370" s="134" t="s">
        <v>2237</v>
      </c>
      <c r="F370" s="135" t="s">
        <v>2238</v>
      </c>
      <c r="G370" s="136" t="s">
        <v>160</v>
      </c>
      <c r="H370" s="137">
        <v>1</v>
      </c>
      <c r="I370" s="138"/>
      <c r="J370" s="139">
        <f>ROUND(I370*H370,2)</f>
        <v>0</v>
      </c>
      <c r="K370" s="140"/>
      <c r="L370" s="32"/>
      <c r="M370" s="141" t="s">
        <v>1</v>
      </c>
      <c r="N370" s="142" t="s">
        <v>42</v>
      </c>
      <c r="P370" s="143">
        <f>O370*H370</f>
        <v>0</v>
      </c>
      <c r="Q370" s="143">
        <v>0</v>
      </c>
      <c r="R370" s="143">
        <f>Q370*H370</f>
        <v>0</v>
      </c>
      <c r="S370" s="143">
        <v>0</v>
      </c>
      <c r="T370" s="144">
        <f>S370*H370</f>
        <v>0</v>
      </c>
      <c r="AR370" s="145" t="s">
        <v>623</v>
      </c>
      <c r="AT370" s="145" t="s">
        <v>146</v>
      </c>
      <c r="AU370" s="145" t="s">
        <v>87</v>
      </c>
      <c r="AY370" s="17" t="s">
        <v>144</v>
      </c>
      <c r="BE370" s="146">
        <f>IF(N370="základní",J370,0)</f>
        <v>0</v>
      </c>
      <c r="BF370" s="146">
        <f>IF(N370="snížená",J370,0)</f>
        <v>0</v>
      </c>
      <c r="BG370" s="146">
        <f>IF(N370="zákl. přenesená",J370,0)</f>
        <v>0</v>
      </c>
      <c r="BH370" s="146">
        <f>IF(N370="sníž. přenesená",J370,0)</f>
        <v>0</v>
      </c>
      <c r="BI370" s="146">
        <f>IF(N370="nulová",J370,0)</f>
        <v>0</v>
      </c>
      <c r="BJ370" s="17" t="s">
        <v>85</v>
      </c>
      <c r="BK370" s="146">
        <f>ROUND(I370*H370,2)</f>
        <v>0</v>
      </c>
      <c r="BL370" s="17" t="s">
        <v>623</v>
      </c>
      <c r="BM370" s="145" t="s">
        <v>2239</v>
      </c>
    </row>
    <row r="371" spans="2:65" s="1" customFormat="1" ht="16.5" customHeight="1">
      <c r="B371" s="32"/>
      <c r="C371" s="168" t="s">
        <v>543</v>
      </c>
      <c r="D371" s="168" t="s">
        <v>340</v>
      </c>
      <c r="E371" s="169" t="s">
        <v>2240</v>
      </c>
      <c r="F371" s="170" t="s">
        <v>2241</v>
      </c>
      <c r="G371" s="171" t="s">
        <v>160</v>
      </c>
      <c r="H371" s="172">
        <v>1</v>
      </c>
      <c r="I371" s="173"/>
      <c r="J371" s="174">
        <f>ROUND(I371*H371,2)</f>
        <v>0</v>
      </c>
      <c r="K371" s="175"/>
      <c r="L371" s="176"/>
      <c r="M371" s="177" t="s">
        <v>1</v>
      </c>
      <c r="N371" s="178" t="s">
        <v>42</v>
      </c>
      <c r="P371" s="143">
        <f>O371*H371</f>
        <v>0</v>
      </c>
      <c r="Q371" s="143">
        <v>1.2999999999999999E-4</v>
      </c>
      <c r="R371" s="143">
        <f>Q371*H371</f>
        <v>1.2999999999999999E-4</v>
      </c>
      <c r="S371" s="143">
        <v>0</v>
      </c>
      <c r="T371" s="144">
        <f>S371*H371</f>
        <v>0</v>
      </c>
      <c r="AR371" s="145" t="s">
        <v>2198</v>
      </c>
      <c r="AT371" s="145" t="s">
        <v>340</v>
      </c>
      <c r="AU371" s="145" t="s">
        <v>87</v>
      </c>
      <c r="AY371" s="17" t="s">
        <v>144</v>
      </c>
      <c r="BE371" s="146">
        <f>IF(N371="základní",J371,0)</f>
        <v>0</v>
      </c>
      <c r="BF371" s="146">
        <f>IF(N371="snížená",J371,0)</f>
        <v>0</v>
      </c>
      <c r="BG371" s="146">
        <f>IF(N371="zákl. přenesená",J371,0)</f>
        <v>0</v>
      </c>
      <c r="BH371" s="146">
        <f>IF(N371="sníž. přenesená",J371,0)</f>
        <v>0</v>
      </c>
      <c r="BI371" s="146">
        <f>IF(N371="nulová",J371,0)</f>
        <v>0</v>
      </c>
      <c r="BJ371" s="17" t="s">
        <v>85</v>
      </c>
      <c r="BK371" s="146">
        <f>ROUND(I371*H371,2)</f>
        <v>0</v>
      </c>
      <c r="BL371" s="17" t="s">
        <v>623</v>
      </c>
      <c r="BM371" s="145" t="s">
        <v>2242</v>
      </c>
    </row>
    <row r="372" spans="2:65" s="12" customFormat="1" ht="11.25">
      <c r="B372" s="147"/>
      <c r="D372" s="148" t="s">
        <v>152</v>
      </c>
      <c r="E372" s="149" t="s">
        <v>1</v>
      </c>
      <c r="F372" s="150" t="s">
        <v>153</v>
      </c>
      <c r="H372" s="149" t="s">
        <v>1</v>
      </c>
      <c r="I372" s="151"/>
      <c r="L372" s="147"/>
      <c r="M372" s="152"/>
      <c r="T372" s="153"/>
      <c r="AT372" s="149" t="s">
        <v>152</v>
      </c>
      <c r="AU372" s="149" t="s">
        <v>87</v>
      </c>
      <c r="AV372" s="12" t="s">
        <v>85</v>
      </c>
      <c r="AW372" s="12" t="s">
        <v>32</v>
      </c>
      <c r="AX372" s="12" t="s">
        <v>77</v>
      </c>
      <c r="AY372" s="149" t="s">
        <v>144</v>
      </c>
    </row>
    <row r="373" spans="2:65" s="12" customFormat="1" ht="11.25">
      <c r="B373" s="147"/>
      <c r="D373" s="148" t="s">
        <v>152</v>
      </c>
      <c r="E373" s="149" t="s">
        <v>1</v>
      </c>
      <c r="F373" s="150" t="s">
        <v>154</v>
      </c>
      <c r="H373" s="149" t="s">
        <v>1</v>
      </c>
      <c r="I373" s="151"/>
      <c r="L373" s="147"/>
      <c r="M373" s="152"/>
      <c r="T373" s="153"/>
      <c r="AT373" s="149" t="s">
        <v>152</v>
      </c>
      <c r="AU373" s="149" t="s">
        <v>87</v>
      </c>
      <c r="AV373" s="12" t="s">
        <v>85</v>
      </c>
      <c r="AW373" s="12" t="s">
        <v>32</v>
      </c>
      <c r="AX373" s="12" t="s">
        <v>77</v>
      </c>
      <c r="AY373" s="149" t="s">
        <v>144</v>
      </c>
    </row>
    <row r="374" spans="2:65" s="12" customFormat="1" ht="11.25">
      <c r="B374" s="147"/>
      <c r="D374" s="148" t="s">
        <v>152</v>
      </c>
      <c r="E374" s="149" t="s">
        <v>1</v>
      </c>
      <c r="F374" s="150" t="s">
        <v>2200</v>
      </c>
      <c r="H374" s="149" t="s">
        <v>1</v>
      </c>
      <c r="I374" s="151"/>
      <c r="L374" s="147"/>
      <c r="M374" s="152"/>
      <c r="T374" s="153"/>
      <c r="AT374" s="149" t="s">
        <v>152</v>
      </c>
      <c r="AU374" s="149" t="s">
        <v>87</v>
      </c>
      <c r="AV374" s="12" t="s">
        <v>85</v>
      </c>
      <c r="AW374" s="12" t="s">
        <v>32</v>
      </c>
      <c r="AX374" s="12" t="s">
        <v>77</v>
      </c>
      <c r="AY374" s="149" t="s">
        <v>144</v>
      </c>
    </row>
    <row r="375" spans="2:65" s="13" customFormat="1" ht="11.25">
      <c r="B375" s="154"/>
      <c r="D375" s="148" t="s">
        <v>152</v>
      </c>
      <c r="E375" s="155" t="s">
        <v>1</v>
      </c>
      <c r="F375" s="156" t="s">
        <v>85</v>
      </c>
      <c r="H375" s="157">
        <v>1</v>
      </c>
      <c r="I375" s="158"/>
      <c r="L375" s="154"/>
      <c r="M375" s="159"/>
      <c r="T375" s="160"/>
      <c r="AT375" s="155" t="s">
        <v>152</v>
      </c>
      <c r="AU375" s="155" t="s">
        <v>87</v>
      </c>
      <c r="AV375" s="13" t="s">
        <v>87</v>
      </c>
      <c r="AW375" s="13" t="s">
        <v>32</v>
      </c>
      <c r="AX375" s="13" t="s">
        <v>85</v>
      </c>
      <c r="AY375" s="155" t="s">
        <v>144</v>
      </c>
    </row>
    <row r="376" spans="2:65" s="1" customFormat="1" ht="24.2" customHeight="1">
      <c r="B376" s="32"/>
      <c r="C376" s="133" t="s">
        <v>547</v>
      </c>
      <c r="D376" s="133" t="s">
        <v>146</v>
      </c>
      <c r="E376" s="134" t="s">
        <v>2243</v>
      </c>
      <c r="F376" s="135" t="s">
        <v>2244</v>
      </c>
      <c r="G376" s="136" t="s">
        <v>160</v>
      </c>
      <c r="H376" s="137">
        <v>20</v>
      </c>
      <c r="I376" s="138"/>
      <c r="J376" s="139">
        <f>ROUND(I376*H376,2)</f>
        <v>0</v>
      </c>
      <c r="K376" s="140"/>
      <c r="L376" s="32"/>
      <c r="M376" s="141" t="s">
        <v>1</v>
      </c>
      <c r="N376" s="142" t="s">
        <v>42</v>
      </c>
      <c r="P376" s="143">
        <f>O376*H376</f>
        <v>0</v>
      </c>
      <c r="Q376" s="143">
        <v>0</v>
      </c>
      <c r="R376" s="143">
        <f>Q376*H376</f>
        <v>0</v>
      </c>
      <c r="S376" s="143">
        <v>0</v>
      </c>
      <c r="T376" s="144">
        <f>S376*H376</f>
        <v>0</v>
      </c>
      <c r="AR376" s="145" t="s">
        <v>623</v>
      </c>
      <c r="AT376" s="145" t="s">
        <v>146</v>
      </c>
      <c r="AU376" s="145" t="s">
        <v>87</v>
      </c>
      <c r="AY376" s="17" t="s">
        <v>144</v>
      </c>
      <c r="BE376" s="146">
        <f>IF(N376="základní",J376,0)</f>
        <v>0</v>
      </c>
      <c r="BF376" s="146">
        <f>IF(N376="snížená",J376,0)</f>
        <v>0</v>
      </c>
      <c r="BG376" s="146">
        <f>IF(N376="zákl. přenesená",J376,0)</f>
        <v>0</v>
      </c>
      <c r="BH376" s="146">
        <f>IF(N376="sníž. přenesená",J376,0)</f>
        <v>0</v>
      </c>
      <c r="BI376" s="146">
        <f>IF(N376="nulová",J376,0)</f>
        <v>0</v>
      </c>
      <c r="BJ376" s="17" t="s">
        <v>85</v>
      </c>
      <c r="BK376" s="146">
        <f>ROUND(I376*H376,2)</f>
        <v>0</v>
      </c>
      <c r="BL376" s="17" t="s">
        <v>623</v>
      </c>
      <c r="BM376" s="145" t="s">
        <v>2245</v>
      </c>
    </row>
    <row r="377" spans="2:65" s="1" customFormat="1" ht="16.5" customHeight="1">
      <c r="B377" s="32"/>
      <c r="C377" s="168" t="s">
        <v>551</v>
      </c>
      <c r="D377" s="168" t="s">
        <v>340</v>
      </c>
      <c r="E377" s="169" t="s">
        <v>1027</v>
      </c>
      <c r="F377" s="170" t="s">
        <v>1028</v>
      </c>
      <c r="G377" s="171" t="s">
        <v>160</v>
      </c>
      <c r="H377" s="172">
        <v>12</v>
      </c>
      <c r="I377" s="173"/>
      <c r="J377" s="174">
        <f>ROUND(I377*H377,2)</f>
        <v>0</v>
      </c>
      <c r="K377" s="175"/>
      <c r="L377" s="176"/>
      <c r="M377" s="177" t="s">
        <v>1</v>
      </c>
      <c r="N377" s="178" t="s">
        <v>42</v>
      </c>
      <c r="P377" s="143">
        <f>O377*H377</f>
        <v>0</v>
      </c>
      <c r="Q377" s="143">
        <v>3.8999999999999999E-4</v>
      </c>
      <c r="R377" s="143">
        <f>Q377*H377</f>
        <v>4.6800000000000001E-3</v>
      </c>
      <c r="S377" s="143">
        <v>0</v>
      </c>
      <c r="T377" s="144">
        <f>S377*H377</f>
        <v>0</v>
      </c>
      <c r="AR377" s="145" t="s">
        <v>2198</v>
      </c>
      <c r="AT377" s="145" t="s">
        <v>340</v>
      </c>
      <c r="AU377" s="145" t="s">
        <v>87</v>
      </c>
      <c r="AY377" s="17" t="s">
        <v>144</v>
      </c>
      <c r="BE377" s="146">
        <f>IF(N377="základní",J377,0)</f>
        <v>0</v>
      </c>
      <c r="BF377" s="146">
        <f>IF(N377="snížená",J377,0)</f>
        <v>0</v>
      </c>
      <c r="BG377" s="146">
        <f>IF(N377="zákl. přenesená",J377,0)</f>
        <v>0</v>
      </c>
      <c r="BH377" s="146">
        <f>IF(N377="sníž. přenesená",J377,0)</f>
        <v>0</v>
      </c>
      <c r="BI377" s="146">
        <f>IF(N377="nulová",J377,0)</f>
        <v>0</v>
      </c>
      <c r="BJ377" s="17" t="s">
        <v>85</v>
      </c>
      <c r="BK377" s="146">
        <f>ROUND(I377*H377,2)</f>
        <v>0</v>
      </c>
      <c r="BL377" s="17" t="s">
        <v>623</v>
      </c>
      <c r="BM377" s="145" t="s">
        <v>2246</v>
      </c>
    </row>
    <row r="378" spans="2:65" s="12" customFormat="1" ht="11.25">
      <c r="B378" s="147"/>
      <c r="D378" s="148" t="s">
        <v>152</v>
      </c>
      <c r="E378" s="149" t="s">
        <v>1</v>
      </c>
      <c r="F378" s="150" t="s">
        <v>153</v>
      </c>
      <c r="H378" s="149" t="s">
        <v>1</v>
      </c>
      <c r="I378" s="151"/>
      <c r="L378" s="147"/>
      <c r="M378" s="152"/>
      <c r="T378" s="153"/>
      <c r="AT378" s="149" t="s">
        <v>152</v>
      </c>
      <c r="AU378" s="149" t="s">
        <v>87</v>
      </c>
      <c r="AV378" s="12" t="s">
        <v>85</v>
      </c>
      <c r="AW378" s="12" t="s">
        <v>32</v>
      </c>
      <c r="AX378" s="12" t="s">
        <v>77</v>
      </c>
      <c r="AY378" s="149" t="s">
        <v>144</v>
      </c>
    </row>
    <row r="379" spans="2:65" s="12" customFormat="1" ht="11.25">
      <c r="B379" s="147"/>
      <c r="D379" s="148" t="s">
        <v>152</v>
      </c>
      <c r="E379" s="149" t="s">
        <v>1</v>
      </c>
      <c r="F379" s="150" t="s">
        <v>154</v>
      </c>
      <c r="H379" s="149" t="s">
        <v>1</v>
      </c>
      <c r="I379" s="151"/>
      <c r="L379" s="147"/>
      <c r="M379" s="152"/>
      <c r="T379" s="153"/>
      <c r="AT379" s="149" t="s">
        <v>152</v>
      </c>
      <c r="AU379" s="149" t="s">
        <v>87</v>
      </c>
      <c r="AV379" s="12" t="s">
        <v>85</v>
      </c>
      <c r="AW379" s="12" t="s">
        <v>32</v>
      </c>
      <c r="AX379" s="12" t="s">
        <v>77</v>
      </c>
      <c r="AY379" s="149" t="s">
        <v>144</v>
      </c>
    </row>
    <row r="380" spans="2:65" s="12" customFormat="1" ht="11.25">
      <c r="B380" s="147"/>
      <c r="D380" s="148" t="s">
        <v>152</v>
      </c>
      <c r="E380" s="149" t="s">
        <v>1</v>
      </c>
      <c r="F380" s="150" t="s">
        <v>2200</v>
      </c>
      <c r="H380" s="149" t="s">
        <v>1</v>
      </c>
      <c r="I380" s="151"/>
      <c r="L380" s="147"/>
      <c r="M380" s="152"/>
      <c r="T380" s="153"/>
      <c r="AT380" s="149" t="s">
        <v>152</v>
      </c>
      <c r="AU380" s="149" t="s">
        <v>87</v>
      </c>
      <c r="AV380" s="12" t="s">
        <v>85</v>
      </c>
      <c r="AW380" s="12" t="s">
        <v>32</v>
      </c>
      <c r="AX380" s="12" t="s">
        <v>77</v>
      </c>
      <c r="AY380" s="149" t="s">
        <v>144</v>
      </c>
    </row>
    <row r="381" spans="2:65" s="13" customFormat="1" ht="11.25">
      <c r="B381" s="154"/>
      <c r="D381" s="148" t="s">
        <v>152</v>
      </c>
      <c r="E381" s="155" t="s">
        <v>1</v>
      </c>
      <c r="F381" s="156" t="s">
        <v>8</v>
      </c>
      <c r="H381" s="157">
        <v>12</v>
      </c>
      <c r="I381" s="158"/>
      <c r="L381" s="154"/>
      <c r="M381" s="159"/>
      <c r="T381" s="160"/>
      <c r="AT381" s="155" t="s">
        <v>152</v>
      </c>
      <c r="AU381" s="155" t="s">
        <v>87</v>
      </c>
      <c r="AV381" s="13" t="s">
        <v>87</v>
      </c>
      <c r="AW381" s="13" t="s">
        <v>32</v>
      </c>
      <c r="AX381" s="13" t="s">
        <v>85</v>
      </c>
      <c r="AY381" s="155" t="s">
        <v>144</v>
      </c>
    </row>
    <row r="382" spans="2:65" s="1" customFormat="1" ht="16.5" customHeight="1">
      <c r="B382" s="32"/>
      <c r="C382" s="168" t="s">
        <v>555</v>
      </c>
      <c r="D382" s="168" t="s">
        <v>340</v>
      </c>
      <c r="E382" s="169" t="s">
        <v>2247</v>
      </c>
      <c r="F382" s="170" t="s">
        <v>2248</v>
      </c>
      <c r="G382" s="171" t="s">
        <v>160</v>
      </c>
      <c r="H382" s="172">
        <v>2</v>
      </c>
      <c r="I382" s="173"/>
      <c r="J382" s="174">
        <f>ROUND(I382*H382,2)</f>
        <v>0</v>
      </c>
      <c r="K382" s="175"/>
      <c r="L382" s="176"/>
      <c r="M382" s="177" t="s">
        <v>1</v>
      </c>
      <c r="N382" s="178" t="s">
        <v>42</v>
      </c>
      <c r="P382" s="143">
        <f>O382*H382</f>
        <v>0</v>
      </c>
      <c r="Q382" s="143">
        <v>5.5999999999999995E-4</v>
      </c>
      <c r="R382" s="143">
        <f>Q382*H382</f>
        <v>1.1199999999999999E-3</v>
      </c>
      <c r="S382" s="143">
        <v>0</v>
      </c>
      <c r="T382" s="144">
        <f>S382*H382</f>
        <v>0</v>
      </c>
      <c r="AR382" s="145" t="s">
        <v>2198</v>
      </c>
      <c r="AT382" s="145" t="s">
        <v>340</v>
      </c>
      <c r="AU382" s="145" t="s">
        <v>87</v>
      </c>
      <c r="AY382" s="17" t="s">
        <v>144</v>
      </c>
      <c r="BE382" s="146">
        <f>IF(N382="základní",J382,0)</f>
        <v>0</v>
      </c>
      <c r="BF382" s="146">
        <f>IF(N382="snížená",J382,0)</f>
        <v>0</v>
      </c>
      <c r="BG382" s="146">
        <f>IF(N382="zákl. přenesená",J382,0)</f>
        <v>0</v>
      </c>
      <c r="BH382" s="146">
        <f>IF(N382="sníž. přenesená",J382,0)</f>
        <v>0</v>
      </c>
      <c r="BI382" s="146">
        <f>IF(N382="nulová",J382,0)</f>
        <v>0</v>
      </c>
      <c r="BJ382" s="17" t="s">
        <v>85</v>
      </c>
      <c r="BK382" s="146">
        <f>ROUND(I382*H382,2)</f>
        <v>0</v>
      </c>
      <c r="BL382" s="17" t="s">
        <v>623</v>
      </c>
      <c r="BM382" s="145" t="s">
        <v>2249</v>
      </c>
    </row>
    <row r="383" spans="2:65" s="12" customFormat="1" ht="11.25">
      <c r="B383" s="147"/>
      <c r="D383" s="148" t="s">
        <v>152</v>
      </c>
      <c r="E383" s="149" t="s">
        <v>1</v>
      </c>
      <c r="F383" s="150" t="s">
        <v>153</v>
      </c>
      <c r="H383" s="149" t="s">
        <v>1</v>
      </c>
      <c r="I383" s="151"/>
      <c r="L383" s="147"/>
      <c r="M383" s="152"/>
      <c r="T383" s="153"/>
      <c r="AT383" s="149" t="s">
        <v>152</v>
      </c>
      <c r="AU383" s="149" t="s">
        <v>87</v>
      </c>
      <c r="AV383" s="12" t="s">
        <v>85</v>
      </c>
      <c r="AW383" s="12" t="s">
        <v>32</v>
      </c>
      <c r="AX383" s="12" t="s">
        <v>77</v>
      </c>
      <c r="AY383" s="149" t="s">
        <v>144</v>
      </c>
    </row>
    <row r="384" spans="2:65" s="12" customFormat="1" ht="11.25">
      <c r="B384" s="147"/>
      <c r="D384" s="148" t="s">
        <v>152</v>
      </c>
      <c r="E384" s="149" t="s">
        <v>1</v>
      </c>
      <c r="F384" s="150" t="s">
        <v>154</v>
      </c>
      <c r="H384" s="149" t="s">
        <v>1</v>
      </c>
      <c r="I384" s="151"/>
      <c r="L384" s="147"/>
      <c r="M384" s="152"/>
      <c r="T384" s="153"/>
      <c r="AT384" s="149" t="s">
        <v>152</v>
      </c>
      <c r="AU384" s="149" t="s">
        <v>87</v>
      </c>
      <c r="AV384" s="12" t="s">
        <v>85</v>
      </c>
      <c r="AW384" s="12" t="s">
        <v>32</v>
      </c>
      <c r="AX384" s="12" t="s">
        <v>77</v>
      </c>
      <c r="AY384" s="149" t="s">
        <v>144</v>
      </c>
    </row>
    <row r="385" spans="2:65" s="12" customFormat="1" ht="11.25">
      <c r="B385" s="147"/>
      <c r="D385" s="148" t="s">
        <v>152</v>
      </c>
      <c r="E385" s="149" t="s">
        <v>1</v>
      </c>
      <c r="F385" s="150" t="s">
        <v>2200</v>
      </c>
      <c r="H385" s="149" t="s">
        <v>1</v>
      </c>
      <c r="I385" s="151"/>
      <c r="L385" s="147"/>
      <c r="M385" s="152"/>
      <c r="T385" s="153"/>
      <c r="AT385" s="149" t="s">
        <v>152</v>
      </c>
      <c r="AU385" s="149" t="s">
        <v>87</v>
      </c>
      <c r="AV385" s="12" t="s">
        <v>85</v>
      </c>
      <c r="AW385" s="12" t="s">
        <v>32</v>
      </c>
      <c r="AX385" s="12" t="s">
        <v>77</v>
      </c>
      <c r="AY385" s="149" t="s">
        <v>144</v>
      </c>
    </row>
    <row r="386" spans="2:65" s="13" customFormat="1" ht="11.25">
      <c r="B386" s="154"/>
      <c r="D386" s="148" t="s">
        <v>152</v>
      </c>
      <c r="E386" s="155" t="s">
        <v>1</v>
      </c>
      <c r="F386" s="156" t="s">
        <v>87</v>
      </c>
      <c r="H386" s="157">
        <v>2</v>
      </c>
      <c r="I386" s="158"/>
      <c r="L386" s="154"/>
      <c r="M386" s="159"/>
      <c r="T386" s="160"/>
      <c r="AT386" s="155" t="s">
        <v>152</v>
      </c>
      <c r="AU386" s="155" t="s">
        <v>87</v>
      </c>
      <c r="AV386" s="13" t="s">
        <v>87</v>
      </c>
      <c r="AW386" s="13" t="s">
        <v>32</v>
      </c>
      <c r="AX386" s="13" t="s">
        <v>85</v>
      </c>
      <c r="AY386" s="155" t="s">
        <v>144</v>
      </c>
    </row>
    <row r="387" spans="2:65" s="1" customFormat="1" ht="16.5" customHeight="1">
      <c r="B387" s="32"/>
      <c r="C387" s="168" t="s">
        <v>559</v>
      </c>
      <c r="D387" s="168" t="s">
        <v>340</v>
      </c>
      <c r="E387" s="169" t="s">
        <v>2250</v>
      </c>
      <c r="F387" s="170" t="s">
        <v>2251</v>
      </c>
      <c r="G387" s="171" t="s">
        <v>160</v>
      </c>
      <c r="H387" s="172">
        <v>3</v>
      </c>
      <c r="I387" s="173"/>
      <c r="J387" s="174">
        <f>ROUND(I387*H387,2)</f>
        <v>0</v>
      </c>
      <c r="K387" s="175"/>
      <c r="L387" s="176"/>
      <c r="M387" s="177" t="s">
        <v>1</v>
      </c>
      <c r="N387" s="178" t="s">
        <v>42</v>
      </c>
      <c r="P387" s="143">
        <f>O387*H387</f>
        <v>0</v>
      </c>
      <c r="Q387" s="143">
        <v>8.9999999999999998E-4</v>
      </c>
      <c r="R387" s="143">
        <f>Q387*H387</f>
        <v>2.7000000000000001E-3</v>
      </c>
      <c r="S387" s="143">
        <v>0</v>
      </c>
      <c r="T387" s="144">
        <f>S387*H387</f>
        <v>0</v>
      </c>
      <c r="AR387" s="145" t="s">
        <v>2198</v>
      </c>
      <c r="AT387" s="145" t="s">
        <v>340</v>
      </c>
      <c r="AU387" s="145" t="s">
        <v>87</v>
      </c>
      <c r="AY387" s="17" t="s">
        <v>144</v>
      </c>
      <c r="BE387" s="146">
        <f>IF(N387="základní",J387,0)</f>
        <v>0</v>
      </c>
      <c r="BF387" s="146">
        <f>IF(N387="snížená",J387,0)</f>
        <v>0</v>
      </c>
      <c r="BG387" s="146">
        <f>IF(N387="zákl. přenesená",J387,0)</f>
        <v>0</v>
      </c>
      <c r="BH387" s="146">
        <f>IF(N387="sníž. přenesená",J387,0)</f>
        <v>0</v>
      </c>
      <c r="BI387" s="146">
        <f>IF(N387="nulová",J387,0)</f>
        <v>0</v>
      </c>
      <c r="BJ387" s="17" t="s">
        <v>85</v>
      </c>
      <c r="BK387" s="146">
        <f>ROUND(I387*H387,2)</f>
        <v>0</v>
      </c>
      <c r="BL387" s="17" t="s">
        <v>623</v>
      </c>
      <c r="BM387" s="145" t="s">
        <v>2252</v>
      </c>
    </row>
    <row r="388" spans="2:65" s="12" customFormat="1" ht="11.25">
      <c r="B388" s="147"/>
      <c r="D388" s="148" t="s">
        <v>152</v>
      </c>
      <c r="E388" s="149" t="s">
        <v>1</v>
      </c>
      <c r="F388" s="150" t="s">
        <v>153</v>
      </c>
      <c r="H388" s="149" t="s">
        <v>1</v>
      </c>
      <c r="I388" s="151"/>
      <c r="L388" s="147"/>
      <c r="M388" s="152"/>
      <c r="T388" s="153"/>
      <c r="AT388" s="149" t="s">
        <v>152</v>
      </c>
      <c r="AU388" s="149" t="s">
        <v>87</v>
      </c>
      <c r="AV388" s="12" t="s">
        <v>85</v>
      </c>
      <c r="AW388" s="12" t="s">
        <v>32</v>
      </c>
      <c r="AX388" s="12" t="s">
        <v>77</v>
      </c>
      <c r="AY388" s="149" t="s">
        <v>144</v>
      </c>
    </row>
    <row r="389" spans="2:65" s="12" customFormat="1" ht="11.25">
      <c r="B389" s="147"/>
      <c r="D389" s="148" t="s">
        <v>152</v>
      </c>
      <c r="E389" s="149" t="s">
        <v>1</v>
      </c>
      <c r="F389" s="150" t="s">
        <v>154</v>
      </c>
      <c r="H389" s="149" t="s">
        <v>1</v>
      </c>
      <c r="I389" s="151"/>
      <c r="L389" s="147"/>
      <c r="M389" s="152"/>
      <c r="T389" s="153"/>
      <c r="AT389" s="149" t="s">
        <v>152</v>
      </c>
      <c r="AU389" s="149" t="s">
        <v>87</v>
      </c>
      <c r="AV389" s="12" t="s">
        <v>85</v>
      </c>
      <c r="AW389" s="12" t="s">
        <v>32</v>
      </c>
      <c r="AX389" s="12" t="s">
        <v>77</v>
      </c>
      <c r="AY389" s="149" t="s">
        <v>144</v>
      </c>
    </row>
    <row r="390" spans="2:65" s="12" customFormat="1" ht="11.25">
      <c r="B390" s="147"/>
      <c r="D390" s="148" t="s">
        <v>152</v>
      </c>
      <c r="E390" s="149" t="s">
        <v>1</v>
      </c>
      <c r="F390" s="150" t="s">
        <v>2200</v>
      </c>
      <c r="H390" s="149" t="s">
        <v>1</v>
      </c>
      <c r="I390" s="151"/>
      <c r="L390" s="147"/>
      <c r="M390" s="152"/>
      <c r="T390" s="153"/>
      <c r="AT390" s="149" t="s">
        <v>152</v>
      </c>
      <c r="AU390" s="149" t="s">
        <v>87</v>
      </c>
      <c r="AV390" s="12" t="s">
        <v>85</v>
      </c>
      <c r="AW390" s="12" t="s">
        <v>32</v>
      </c>
      <c r="AX390" s="12" t="s">
        <v>77</v>
      </c>
      <c r="AY390" s="149" t="s">
        <v>144</v>
      </c>
    </row>
    <row r="391" spans="2:65" s="13" customFormat="1" ht="11.25">
      <c r="B391" s="154"/>
      <c r="D391" s="148" t="s">
        <v>152</v>
      </c>
      <c r="E391" s="155" t="s">
        <v>1</v>
      </c>
      <c r="F391" s="156" t="s">
        <v>163</v>
      </c>
      <c r="H391" s="157">
        <v>3</v>
      </c>
      <c r="I391" s="158"/>
      <c r="L391" s="154"/>
      <c r="M391" s="159"/>
      <c r="T391" s="160"/>
      <c r="AT391" s="155" t="s">
        <v>152</v>
      </c>
      <c r="AU391" s="155" t="s">
        <v>87</v>
      </c>
      <c r="AV391" s="13" t="s">
        <v>87</v>
      </c>
      <c r="AW391" s="13" t="s">
        <v>32</v>
      </c>
      <c r="AX391" s="13" t="s">
        <v>85</v>
      </c>
      <c r="AY391" s="155" t="s">
        <v>144</v>
      </c>
    </row>
    <row r="392" spans="2:65" s="1" customFormat="1" ht="24.2" customHeight="1">
      <c r="B392" s="32"/>
      <c r="C392" s="168" t="s">
        <v>563</v>
      </c>
      <c r="D392" s="168" t="s">
        <v>340</v>
      </c>
      <c r="E392" s="169" t="s">
        <v>2253</v>
      </c>
      <c r="F392" s="170" t="s">
        <v>2254</v>
      </c>
      <c r="G392" s="171" t="s">
        <v>160</v>
      </c>
      <c r="H392" s="172">
        <v>1</v>
      </c>
      <c r="I392" s="173"/>
      <c r="J392" s="174">
        <f>ROUND(I392*H392,2)</f>
        <v>0</v>
      </c>
      <c r="K392" s="175"/>
      <c r="L392" s="176"/>
      <c r="M392" s="177" t="s">
        <v>1</v>
      </c>
      <c r="N392" s="178" t="s">
        <v>42</v>
      </c>
      <c r="P392" s="143">
        <f>O392*H392</f>
        <v>0</v>
      </c>
      <c r="Q392" s="143">
        <v>1.4499999999999999E-3</v>
      </c>
      <c r="R392" s="143">
        <f>Q392*H392</f>
        <v>1.4499999999999999E-3</v>
      </c>
      <c r="S392" s="143">
        <v>0</v>
      </c>
      <c r="T392" s="144">
        <f>S392*H392</f>
        <v>0</v>
      </c>
      <c r="AR392" s="145" t="s">
        <v>2198</v>
      </c>
      <c r="AT392" s="145" t="s">
        <v>340</v>
      </c>
      <c r="AU392" s="145" t="s">
        <v>87</v>
      </c>
      <c r="AY392" s="17" t="s">
        <v>144</v>
      </c>
      <c r="BE392" s="146">
        <f>IF(N392="základní",J392,0)</f>
        <v>0</v>
      </c>
      <c r="BF392" s="146">
        <f>IF(N392="snížená",J392,0)</f>
        <v>0</v>
      </c>
      <c r="BG392" s="146">
        <f>IF(N392="zákl. přenesená",J392,0)</f>
        <v>0</v>
      </c>
      <c r="BH392" s="146">
        <f>IF(N392="sníž. přenesená",J392,0)</f>
        <v>0</v>
      </c>
      <c r="BI392" s="146">
        <f>IF(N392="nulová",J392,0)</f>
        <v>0</v>
      </c>
      <c r="BJ392" s="17" t="s">
        <v>85</v>
      </c>
      <c r="BK392" s="146">
        <f>ROUND(I392*H392,2)</f>
        <v>0</v>
      </c>
      <c r="BL392" s="17" t="s">
        <v>623</v>
      </c>
      <c r="BM392" s="145" t="s">
        <v>2255</v>
      </c>
    </row>
    <row r="393" spans="2:65" s="12" customFormat="1" ht="11.25">
      <c r="B393" s="147"/>
      <c r="D393" s="148" t="s">
        <v>152</v>
      </c>
      <c r="E393" s="149" t="s">
        <v>1</v>
      </c>
      <c r="F393" s="150" t="s">
        <v>153</v>
      </c>
      <c r="H393" s="149" t="s">
        <v>1</v>
      </c>
      <c r="I393" s="151"/>
      <c r="L393" s="147"/>
      <c r="M393" s="152"/>
      <c r="T393" s="153"/>
      <c r="AT393" s="149" t="s">
        <v>152</v>
      </c>
      <c r="AU393" s="149" t="s">
        <v>87</v>
      </c>
      <c r="AV393" s="12" t="s">
        <v>85</v>
      </c>
      <c r="AW393" s="12" t="s">
        <v>32</v>
      </c>
      <c r="AX393" s="12" t="s">
        <v>77</v>
      </c>
      <c r="AY393" s="149" t="s">
        <v>144</v>
      </c>
    </row>
    <row r="394" spans="2:65" s="12" customFormat="1" ht="11.25">
      <c r="B394" s="147"/>
      <c r="D394" s="148" t="s">
        <v>152</v>
      </c>
      <c r="E394" s="149" t="s">
        <v>1</v>
      </c>
      <c r="F394" s="150" t="s">
        <v>154</v>
      </c>
      <c r="H394" s="149" t="s">
        <v>1</v>
      </c>
      <c r="I394" s="151"/>
      <c r="L394" s="147"/>
      <c r="M394" s="152"/>
      <c r="T394" s="153"/>
      <c r="AT394" s="149" t="s">
        <v>152</v>
      </c>
      <c r="AU394" s="149" t="s">
        <v>87</v>
      </c>
      <c r="AV394" s="12" t="s">
        <v>85</v>
      </c>
      <c r="AW394" s="12" t="s">
        <v>32</v>
      </c>
      <c r="AX394" s="12" t="s">
        <v>77</v>
      </c>
      <c r="AY394" s="149" t="s">
        <v>144</v>
      </c>
    </row>
    <row r="395" spans="2:65" s="12" customFormat="1" ht="11.25">
      <c r="B395" s="147"/>
      <c r="D395" s="148" t="s">
        <v>152</v>
      </c>
      <c r="E395" s="149" t="s">
        <v>1</v>
      </c>
      <c r="F395" s="150" t="s">
        <v>2200</v>
      </c>
      <c r="H395" s="149" t="s">
        <v>1</v>
      </c>
      <c r="I395" s="151"/>
      <c r="L395" s="147"/>
      <c r="M395" s="152"/>
      <c r="T395" s="153"/>
      <c r="AT395" s="149" t="s">
        <v>152</v>
      </c>
      <c r="AU395" s="149" t="s">
        <v>87</v>
      </c>
      <c r="AV395" s="12" t="s">
        <v>85</v>
      </c>
      <c r="AW395" s="12" t="s">
        <v>32</v>
      </c>
      <c r="AX395" s="12" t="s">
        <v>77</v>
      </c>
      <c r="AY395" s="149" t="s">
        <v>144</v>
      </c>
    </row>
    <row r="396" spans="2:65" s="13" customFormat="1" ht="11.25">
      <c r="B396" s="154"/>
      <c r="D396" s="148" t="s">
        <v>152</v>
      </c>
      <c r="E396" s="155" t="s">
        <v>1</v>
      </c>
      <c r="F396" s="156" t="s">
        <v>85</v>
      </c>
      <c r="H396" s="157">
        <v>1</v>
      </c>
      <c r="I396" s="158"/>
      <c r="L396" s="154"/>
      <c r="M396" s="159"/>
      <c r="T396" s="160"/>
      <c r="AT396" s="155" t="s">
        <v>152</v>
      </c>
      <c r="AU396" s="155" t="s">
        <v>87</v>
      </c>
      <c r="AV396" s="13" t="s">
        <v>87</v>
      </c>
      <c r="AW396" s="13" t="s">
        <v>32</v>
      </c>
      <c r="AX396" s="13" t="s">
        <v>85</v>
      </c>
      <c r="AY396" s="155" t="s">
        <v>144</v>
      </c>
    </row>
    <row r="397" spans="2:65" s="1" customFormat="1" ht="16.5" customHeight="1">
      <c r="B397" s="32"/>
      <c r="C397" s="168" t="s">
        <v>567</v>
      </c>
      <c r="D397" s="168" t="s">
        <v>340</v>
      </c>
      <c r="E397" s="169" t="s">
        <v>2256</v>
      </c>
      <c r="F397" s="170" t="s">
        <v>2257</v>
      </c>
      <c r="G397" s="171" t="s">
        <v>160</v>
      </c>
      <c r="H397" s="172">
        <v>1</v>
      </c>
      <c r="I397" s="173"/>
      <c r="J397" s="174">
        <f>ROUND(I397*H397,2)</f>
        <v>0</v>
      </c>
      <c r="K397" s="175"/>
      <c r="L397" s="176"/>
      <c r="M397" s="177" t="s">
        <v>1</v>
      </c>
      <c r="N397" s="178" t="s">
        <v>42</v>
      </c>
      <c r="P397" s="143">
        <f>O397*H397</f>
        <v>0</v>
      </c>
      <c r="Q397" s="143">
        <v>5.1000000000000004E-4</v>
      </c>
      <c r="R397" s="143">
        <f>Q397*H397</f>
        <v>5.1000000000000004E-4</v>
      </c>
      <c r="S397" s="143">
        <v>0</v>
      </c>
      <c r="T397" s="144">
        <f>S397*H397</f>
        <v>0</v>
      </c>
      <c r="AR397" s="145" t="s">
        <v>2198</v>
      </c>
      <c r="AT397" s="145" t="s">
        <v>340</v>
      </c>
      <c r="AU397" s="145" t="s">
        <v>87</v>
      </c>
      <c r="AY397" s="17" t="s">
        <v>144</v>
      </c>
      <c r="BE397" s="146">
        <f>IF(N397="základní",J397,0)</f>
        <v>0</v>
      </c>
      <c r="BF397" s="146">
        <f>IF(N397="snížená",J397,0)</f>
        <v>0</v>
      </c>
      <c r="BG397" s="146">
        <f>IF(N397="zákl. přenesená",J397,0)</f>
        <v>0</v>
      </c>
      <c r="BH397" s="146">
        <f>IF(N397="sníž. přenesená",J397,0)</f>
        <v>0</v>
      </c>
      <c r="BI397" s="146">
        <f>IF(N397="nulová",J397,0)</f>
        <v>0</v>
      </c>
      <c r="BJ397" s="17" t="s">
        <v>85</v>
      </c>
      <c r="BK397" s="146">
        <f>ROUND(I397*H397,2)</f>
        <v>0</v>
      </c>
      <c r="BL397" s="17" t="s">
        <v>623</v>
      </c>
      <c r="BM397" s="145" t="s">
        <v>2258</v>
      </c>
    </row>
    <row r="398" spans="2:65" s="12" customFormat="1" ht="11.25">
      <c r="B398" s="147"/>
      <c r="D398" s="148" t="s">
        <v>152</v>
      </c>
      <c r="E398" s="149" t="s">
        <v>1</v>
      </c>
      <c r="F398" s="150" t="s">
        <v>153</v>
      </c>
      <c r="H398" s="149" t="s">
        <v>1</v>
      </c>
      <c r="I398" s="151"/>
      <c r="L398" s="147"/>
      <c r="M398" s="152"/>
      <c r="T398" s="153"/>
      <c r="AT398" s="149" t="s">
        <v>152</v>
      </c>
      <c r="AU398" s="149" t="s">
        <v>87</v>
      </c>
      <c r="AV398" s="12" t="s">
        <v>85</v>
      </c>
      <c r="AW398" s="12" t="s">
        <v>32</v>
      </c>
      <c r="AX398" s="12" t="s">
        <v>77</v>
      </c>
      <c r="AY398" s="149" t="s">
        <v>144</v>
      </c>
    </row>
    <row r="399" spans="2:65" s="12" customFormat="1" ht="11.25">
      <c r="B399" s="147"/>
      <c r="D399" s="148" t="s">
        <v>152</v>
      </c>
      <c r="E399" s="149" t="s">
        <v>1</v>
      </c>
      <c r="F399" s="150" t="s">
        <v>154</v>
      </c>
      <c r="H399" s="149" t="s">
        <v>1</v>
      </c>
      <c r="I399" s="151"/>
      <c r="L399" s="147"/>
      <c r="M399" s="152"/>
      <c r="T399" s="153"/>
      <c r="AT399" s="149" t="s">
        <v>152</v>
      </c>
      <c r="AU399" s="149" t="s">
        <v>87</v>
      </c>
      <c r="AV399" s="12" t="s">
        <v>85</v>
      </c>
      <c r="AW399" s="12" t="s">
        <v>32</v>
      </c>
      <c r="AX399" s="12" t="s">
        <v>77</v>
      </c>
      <c r="AY399" s="149" t="s">
        <v>144</v>
      </c>
    </row>
    <row r="400" spans="2:65" s="12" customFormat="1" ht="11.25">
      <c r="B400" s="147"/>
      <c r="D400" s="148" t="s">
        <v>152</v>
      </c>
      <c r="E400" s="149" t="s">
        <v>1</v>
      </c>
      <c r="F400" s="150" t="s">
        <v>2200</v>
      </c>
      <c r="H400" s="149" t="s">
        <v>1</v>
      </c>
      <c r="I400" s="151"/>
      <c r="L400" s="147"/>
      <c r="M400" s="152"/>
      <c r="T400" s="153"/>
      <c r="AT400" s="149" t="s">
        <v>152</v>
      </c>
      <c r="AU400" s="149" t="s">
        <v>87</v>
      </c>
      <c r="AV400" s="12" t="s">
        <v>85</v>
      </c>
      <c r="AW400" s="12" t="s">
        <v>32</v>
      </c>
      <c r="AX400" s="12" t="s">
        <v>77</v>
      </c>
      <c r="AY400" s="149" t="s">
        <v>144</v>
      </c>
    </row>
    <row r="401" spans="2:65" s="13" customFormat="1" ht="11.25">
      <c r="B401" s="154"/>
      <c r="D401" s="148" t="s">
        <v>152</v>
      </c>
      <c r="E401" s="155" t="s">
        <v>1</v>
      </c>
      <c r="F401" s="156" t="s">
        <v>85</v>
      </c>
      <c r="H401" s="157">
        <v>1</v>
      </c>
      <c r="I401" s="158"/>
      <c r="L401" s="154"/>
      <c r="M401" s="159"/>
      <c r="T401" s="160"/>
      <c r="AT401" s="155" t="s">
        <v>152</v>
      </c>
      <c r="AU401" s="155" t="s">
        <v>87</v>
      </c>
      <c r="AV401" s="13" t="s">
        <v>87</v>
      </c>
      <c r="AW401" s="13" t="s">
        <v>32</v>
      </c>
      <c r="AX401" s="13" t="s">
        <v>85</v>
      </c>
      <c r="AY401" s="155" t="s">
        <v>144</v>
      </c>
    </row>
    <row r="402" spans="2:65" s="1" customFormat="1" ht="16.5" customHeight="1">
      <c r="B402" s="32"/>
      <c r="C402" s="168" t="s">
        <v>571</v>
      </c>
      <c r="D402" s="168" t="s">
        <v>340</v>
      </c>
      <c r="E402" s="169" t="s">
        <v>2259</v>
      </c>
      <c r="F402" s="170" t="s">
        <v>2260</v>
      </c>
      <c r="G402" s="171" t="s">
        <v>160</v>
      </c>
      <c r="H402" s="172">
        <v>1</v>
      </c>
      <c r="I402" s="173"/>
      <c r="J402" s="174">
        <f>ROUND(I402*H402,2)</f>
        <v>0</v>
      </c>
      <c r="K402" s="175"/>
      <c r="L402" s="176"/>
      <c r="M402" s="177" t="s">
        <v>1</v>
      </c>
      <c r="N402" s="178" t="s">
        <v>42</v>
      </c>
      <c r="P402" s="143">
        <f>O402*H402</f>
        <v>0</v>
      </c>
      <c r="Q402" s="143">
        <v>0</v>
      </c>
      <c r="R402" s="143">
        <f>Q402*H402</f>
        <v>0</v>
      </c>
      <c r="S402" s="143">
        <v>0</v>
      </c>
      <c r="T402" s="144">
        <f>S402*H402</f>
        <v>0</v>
      </c>
      <c r="AR402" s="145" t="s">
        <v>2198</v>
      </c>
      <c r="AT402" s="145" t="s">
        <v>340</v>
      </c>
      <c r="AU402" s="145" t="s">
        <v>87</v>
      </c>
      <c r="AY402" s="17" t="s">
        <v>144</v>
      </c>
      <c r="BE402" s="146">
        <f>IF(N402="základní",J402,0)</f>
        <v>0</v>
      </c>
      <c r="BF402" s="146">
        <f>IF(N402="snížená",J402,0)</f>
        <v>0</v>
      </c>
      <c r="BG402" s="146">
        <f>IF(N402="zákl. přenesená",J402,0)</f>
        <v>0</v>
      </c>
      <c r="BH402" s="146">
        <f>IF(N402="sníž. přenesená",J402,0)</f>
        <v>0</v>
      </c>
      <c r="BI402" s="146">
        <f>IF(N402="nulová",J402,0)</f>
        <v>0</v>
      </c>
      <c r="BJ402" s="17" t="s">
        <v>85</v>
      </c>
      <c r="BK402" s="146">
        <f>ROUND(I402*H402,2)</f>
        <v>0</v>
      </c>
      <c r="BL402" s="17" t="s">
        <v>623</v>
      </c>
      <c r="BM402" s="145" t="s">
        <v>2261</v>
      </c>
    </row>
    <row r="403" spans="2:65" s="1" customFormat="1" ht="16.5" customHeight="1">
      <c r="B403" s="32"/>
      <c r="C403" s="133" t="s">
        <v>575</v>
      </c>
      <c r="D403" s="133" t="s">
        <v>146</v>
      </c>
      <c r="E403" s="134" t="s">
        <v>2262</v>
      </c>
      <c r="F403" s="135" t="s">
        <v>2263</v>
      </c>
      <c r="G403" s="136" t="s">
        <v>160</v>
      </c>
      <c r="H403" s="137">
        <v>1</v>
      </c>
      <c r="I403" s="138"/>
      <c r="J403" s="139">
        <f>ROUND(I403*H403,2)</f>
        <v>0</v>
      </c>
      <c r="K403" s="140"/>
      <c r="L403" s="32"/>
      <c r="M403" s="141" t="s">
        <v>1</v>
      </c>
      <c r="N403" s="142" t="s">
        <v>42</v>
      </c>
      <c r="P403" s="143">
        <f>O403*H403</f>
        <v>0</v>
      </c>
      <c r="Q403" s="143">
        <v>0</v>
      </c>
      <c r="R403" s="143">
        <f>Q403*H403</f>
        <v>0</v>
      </c>
      <c r="S403" s="143">
        <v>0</v>
      </c>
      <c r="T403" s="144">
        <f>S403*H403</f>
        <v>0</v>
      </c>
      <c r="AR403" s="145" t="s">
        <v>623</v>
      </c>
      <c r="AT403" s="145" t="s">
        <v>146</v>
      </c>
      <c r="AU403" s="145" t="s">
        <v>87</v>
      </c>
      <c r="AY403" s="17" t="s">
        <v>144</v>
      </c>
      <c r="BE403" s="146">
        <f>IF(N403="základní",J403,0)</f>
        <v>0</v>
      </c>
      <c r="BF403" s="146">
        <f>IF(N403="snížená",J403,0)</f>
        <v>0</v>
      </c>
      <c r="BG403" s="146">
        <f>IF(N403="zákl. přenesená",J403,0)</f>
        <v>0</v>
      </c>
      <c r="BH403" s="146">
        <f>IF(N403="sníž. přenesená",J403,0)</f>
        <v>0</v>
      </c>
      <c r="BI403" s="146">
        <f>IF(N403="nulová",J403,0)</f>
        <v>0</v>
      </c>
      <c r="BJ403" s="17" t="s">
        <v>85</v>
      </c>
      <c r="BK403" s="146">
        <f>ROUND(I403*H403,2)</f>
        <v>0</v>
      </c>
      <c r="BL403" s="17" t="s">
        <v>623</v>
      </c>
      <c r="BM403" s="145" t="s">
        <v>2264</v>
      </c>
    </row>
    <row r="404" spans="2:65" s="12" customFormat="1" ht="11.25">
      <c r="B404" s="147"/>
      <c r="D404" s="148" t="s">
        <v>152</v>
      </c>
      <c r="E404" s="149" t="s">
        <v>1</v>
      </c>
      <c r="F404" s="150" t="s">
        <v>153</v>
      </c>
      <c r="H404" s="149" t="s">
        <v>1</v>
      </c>
      <c r="I404" s="151"/>
      <c r="L404" s="147"/>
      <c r="M404" s="152"/>
      <c r="T404" s="153"/>
      <c r="AT404" s="149" t="s">
        <v>152</v>
      </c>
      <c r="AU404" s="149" t="s">
        <v>87</v>
      </c>
      <c r="AV404" s="12" t="s">
        <v>85</v>
      </c>
      <c r="AW404" s="12" t="s">
        <v>32</v>
      </c>
      <c r="AX404" s="12" t="s">
        <v>77</v>
      </c>
      <c r="AY404" s="149" t="s">
        <v>144</v>
      </c>
    </row>
    <row r="405" spans="2:65" s="12" customFormat="1" ht="11.25">
      <c r="B405" s="147"/>
      <c r="D405" s="148" t="s">
        <v>152</v>
      </c>
      <c r="E405" s="149" t="s">
        <v>1</v>
      </c>
      <c r="F405" s="150" t="s">
        <v>154</v>
      </c>
      <c r="H405" s="149" t="s">
        <v>1</v>
      </c>
      <c r="I405" s="151"/>
      <c r="L405" s="147"/>
      <c r="M405" s="152"/>
      <c r="T405" s="153"/>
      <c r="AT405" s="149" t="s">
        <v>152</v>
      </c>
      <c r="AU405" s="149" t="s">
        <v>87</v>
      </c>
      <c r="AV405" s="12" t="s">
        <v>85</v>
      </c>
      <c r="AW405" s="12" t="s">
        <v>32</v>
      </c>
      <c r="AX405" s="12" t="s">
        <v>77</v>
      </c>
      <c r="AY405" s="149" t="s">
        <v>144</v>
      </c>
    </row>
    <row r="406" spans="2:65" s="12" customFormat="1" ht="11.25">
      <c r="B406" s="147"/>
      <c r="D406" s="148" t="s">
        <v>152</v>
      </c>
      <c r="E406" s="149" t="s">
        <v>1</v>
      </c>
      <c r="F406" s="150" t="s">
        <v>2200</v>
      </c>
      <c r="H406" s="149" t="s">
        <v>1</v>
      </c>
      <c r="I406" s="151"/>
      <c r="L406" s="147"/>
      <c r="M406" s="152"/>
      <c r="T406" s="153"/>
      <c r="AT406" s="149" t="s">
        <v>152</v>
      </c>
      <c r="AU406" s="149" t="s">
        <v>87</v>
      </c>
      <c r="AV406" s="12" t="s">
        <v>85</v>
      </c>
      <c r="AW406" s="12" t="s">
        <v>32</v>
      </c>
      <c r="AX406" s="12" t="s">
        <v>77</v>
      </c>
      <c r="AY406" s="149" t="s">
        <v>144</v>
      </c>
    </row>
    <row r="407" spans="2:65" s="13" customFormat="1" ht="11.25">
      <c r="B407" s="154"/>
      <c r="D407" s="148" t="s">
        <v>152</v>
      </c>
      <c r="E407" s="155" t="s">
        <v>1</v>
      </c>
      <c r="F407" s="156" t="s">
        <v>85</v>
      </c>
      <c r="H407" s="157">
        <v>1</v>
      </c>
      <c r="I407" s="158"/>
      <c r="L407" s="154"/>
      <c r="M407" s="159"/>
      <c r="T407" s="160"/>
      <c r="AT407" s="155" t="s">
        <v>152</v>
      </c>
      <c r="AU407" s="155" t="s">
        <v>87</v>
      </c>
      <c r="AV407" s="13" t="s">
        <v>87</v>
      </c>
      <c r="AW407" s="13" t="s">
        <v>32</v>
      </c>
      <c r="AX407" s="13" t="s">
        <v>85</v>
      </c>
      <c r="AY407" s="155" t="s">
        <v>144</v>
      </c>
    </row>
    <row r="408" spans="2:65" s="1" customFormat="1" ht="16.5" customHeight="1">
      <c r="B408" s="32"/>
      <c r="C408" s="168" t="s">
        <v>579</v>
      </c>
      <c r="D408" s="168" t="s">
        <v>340</v>
      </c>
      <c r="E408" s="169" t="s">
        <v>2265</v>
      </c>
      <c r="F408" s="170" t="s">
        <v>2266</v>
      </c>
      <c r="G408" s="171" t="s">
        <v>160</v>
      </c>
      <c r="H408" s="172">
        <v>1</v>
      </c>
      <c r="I408" s="173"/>
      <c r="J408" s="174">
        <f>ROUND(I408*H408,2)</f>
        <v>0</v>
      </c>
      <c r="K408" s="175"/>
      <c r="L408" s="176"/>
      <c r="M408" s="177" t="s">
        <v>1</v>
      </c>
      <c r="N408" s="178" t="s">
        <v>42</v>
      </c>
      <c r="P408" s="143">
        <f>O408*H408</f>
        <v>0</v>
      </c>
      <c r="Q408" s="143">
        <v>0</v>
      </c>
      <c r="R408" s="143">
        <f>Q408*H408</f>
        <v>0</v>
      </c>
      <c r="S408" s="143">
        <v>0</v>
      </c>
      <c r="T408" s="144">
        <f>S408*H408</f>
        <v>0</v>
      </c>
      <c r="AR408" s="145" t="s">
        <v>2198</v>
      </c>
      <c r="AT408" s="145" t="s">
        <v>340</v>
      </c>
      <c r="AU408" s="145" t="s">
        <v>87</v>
      </c>
      <c r="AY408" s="17" t="s">
        <v>144</v>
      </c>
      <c r="BE408" s="146">
        <f>IF(N408="základní",J408,0)</f>
        <v>0</v>
      </c>
      <c r="BF408" s="146">
        <f>IF(N408="snížená",J408,0)</f>
        <v>0</v>
      </c>
      <c r="BG408" s="146">
        <f>IF(N408="zákl. přenesená",J408,0)</f>
        <v>0</v>
      </c>
      <c r="BH408" s="146">
        <f>IF(N408="sníž. přenesená",J408,0)</f>
        <v>0</v>
      </c>
      <c r="BI408" s="146">
        <f>IF(N408="nulová",J408,0)</f>
        <v>0</v>
      </c>
      <c r="BJ408" s="17" t="s">
        <v>85</v>
      </c>
      <c r="BK408" s="146">
        <f>ROUND(I408*H408,2)</f>
        <v>0</v>
      </c>
      <c r="BL408" s="17" t="s">
        <v>623</v>
      </c>
      <c r="BM408" s="145" t="s">
        <v>2267</v>
      </c>
    </row>
    <row r="409" spans="2:65" s="1" customFormat="1" ht="21.75" customHeight="1">
      <c r="B409" s="32"/>
      <c r="C409" s="133" t="s">
        <v>583</v>
      </c>
      <c r="D409" s="133" t="s">
        <v>146</v>
      </c>
      <c r="E409" s="134" t="s">
        <v>2268</v>
      </c>
      <c r="F409" s="135" t="s">
        <v>2269</v>
      </c>
      <c r="G409" s="136" t="s">
        <v>483</v>
      </c>
      <c r="H409" s="137">
        <v>2</v>
      </c>
      <c r="I409" s="138"/>
      <c r="J409" s="139">
        <f>ROUND(I409*H409,2)</f>
        <v>0</v>
      </c>
      <c r="K409" s="140"/>
      <c r="L409" s="32"/>
      <c r="M409" s="141" t="s">
        <v>1</v>
      </c>
      <c r="N409" s="142" t="s">
        <v>42</v>
      </c>
      <c r="P409" s="143">
        <f>O409*H409</f>
        <v>0</v>
      </c>
      <c r="Q409" s="143">
        <v>0</v>
      </c>
      <c r="R409" s="143">
        <f>Q409*H409</f>
        <v>0</v>
      </c>
      <c r="S409" s="143">
        <v>0</v>
      </c>
      <c r="T409" s="144">
        <f>S409*H409</f>
        <v>0</v>
      </c>
      <c r="AR409" s="145" t="s">
        <v>623</v>
      </c>
      <c r="AT409" s="145" t="s">
        <v>146</v>
      </c>
      <c r="AU409" s="145" t="s">
        <v>87</v>
      </c>
      <c r="AY409" s="17" t="s">
        <v>144</v>
      </c>
      <c r="BE409" s="146">
        <f>IF(N409="základní",J409,0)</f>
        <v>0</v>
      </c>
      <c r="BF409" s="146">
        <f>IF(N409="snížená",J409,0)</f>
        <v>0</v>
      </c>
      <c r="BG409" s="146">
        <f>IF(N409="zákl. přenesená",J409,0)</f>
        <v>0</v>
      </c>
      <c r="BH409" s="146">
        <f>IF(N409="sníž. přenesená",J409,0)</f>
        <v>0</v>
      </c>
      <c r="BI409" s="146">
        <f>IF(N409="nulová",J409,0)</f>
        <v>0</v>
      </c>
      <c r="BJ409" s="17" t="s">
        <v>85</v>
      </c>
      <c r="BK409" s="146">
        <f>ROUND(I409*H409,2)</f>
        <v>0</v>
      </c>
      <c r="BL409" s="17" t="s">
        <v>623</v>
      </c>
      <c r="BM409" s="145" t="s">
        <v>2270</v>
      </c>
    </row>
    <row r="410" spans="2:65" s="1" customFormat="1" ht="21.75" customHeight="1">
      <c r="B410" s="32"/>
      <c r="C410" s="133" t="s">
        <v>587</v>
      </c>
      <c r="D410" s="133" t="s">
        <v>146</v>
      </c>
      <c r="E410" s="134" t="s">
        <v>2271</v>
      </c>
      <c r="F410" s="135" t="s">
        <v>2272</v>
      </c>
      <c r="G410" s="136" t="s">
        <v>483</v>
      </c>
      <c r="H410" s="137">
        <v>288</v>
      </c>
      <c r="I410" s="138"/>
      <c r="J410" s="139">
        <f>ROUND(I410*H410,2)</f>
        <v>0</v>
      </c>
      <c r="K410" s="140"/>
      <c r="L410" s="32"/>
      <c r="M410" s="141" t="s">
        <v>1</v>
      </c>
      <c r="N410" s="142" t="s">
        <v>42</v>
      </c>
      <c r="P410" s="143">
        <f>O410*H410</f>
        <v>0</v>
      </c>
      <c r="Q410" s="143">
        <v>0</v>
      </c>
      <c r="R410" s="143">
        <f>Q410*H410</f>
        <v>0</v>
      </c>
      <c r="S410" s="143">
        <v>0</v>
      </c>
      <c r="T410" s="144">
        <f>S410*H410</f>
        <v>0</v>
      </c>
      <c r="AR410" s="145" t="s">
        <v>623</v>
      </c>
      <c r="AT410" s="145" t="s">
        <v>146</v>
      </c>
      <c r="AU410" s="145" t="s">
        <v>87</v>
      </c>
      <c r="AY410" s="17" t="s">
        <v>144</v>
      </c>
      <c r="BE410" s="146">
        <f>IF(N410="základní",J410,0)</f>
        <v>0</v>
      </c>
      <c r="BF410" s="146">
        <f>IF(N410="snížená",J410,0)</f>
        <v>0</v>
      </c>
      <c r="BG410" s="146">
        <f>IF(N410="zákl. přenesená",J410,0)</f>
        <v>0</v>
      </c>
      <c r="BH410" s="146">
        <f>IF(N410="sníž. přenesená",J410,0)</f>
        <v>0</v>
      </c>
      <c r="BI410" s="146">
        <f>IF(N410="nulová",J410,0)</f>
        <v>0</v>
      </c>
      <c r="BJ410" s="17" t="s">
        <v>85</v>
      </c>
      <c r="BK410" s="146">
        <f>ROUND(I410*H410,2)</f>
        <v>0</v>
      </c>
      <c r="BL410" s="17" t="s">
        <v>623</v>
      </c>
      <c r="BM410" s="145" t="s">
        <v>2273</v>
      </c>
    </row>
    <row r="411" spans="2:65" s="1" customFormat="1" ht="21.75" customHeight="1">
      <c r="B411" s="32"/>
      <c r="C411" s="133" t="s">
        <v>592</v>
      </c>
      <c r="D411" s="133" t="s">
        <v>146</v>
      </c>
      <c r="E411" s="134" t="s">
        <v>1202</v>
      </c>
      <c r="F411" s="135" t="s">
        <v>1203</v>
      </c>
      <c r="G411" s="136" t="s">
        <v>483</v>
      </c>
      <c r="H411" s="137">
        <v>288</v>
      </c>
      <c r="I411" s="138"/>
      <c r="J411" s="139">
        <f>ROUND(I411*H411,2)</f>
        <v>0</v>
      </c>
      <c r="K411" s="140"/>
      <c r="L411" s="32"/>
      <c r="M411" s="141" t="s">
        <v>1</v>
      </c>
      <c r="N411" s="142" t="s">
        <v>42</v>
      </c>
      <c r="P411" s="143">
        <f>O411*H411</f>
        <v>0</v>
      </c>
      <c r="Q411" s="143">
        <v>9.0000000000000006E-5</v>
      </c>
      <c r="R411" s="143">
        <f>Q411*H411</f>
        <v>2.5920000000000002E-2</v>
      </c>
      <c r="S411" s="143">
        <v>0</v>
      </c>
      <c r="T411" s="144">
        <f>S411*H411</f>
        <v>0</v>
      </c>
      <c r="AR411" s="145" t="s">
        <v>150</v>
      </c>
      <c r="AT411" s="145" t="s">
        <v>146</v>
      </c>
      <c r="AU411" s="145" t="s">
        <v>87</v>
      </c>
      <c r="AY411" s="17" t="s">
        <v>144</v>
      </c>
      <c r="BE411" s="146">
        <f>IF(N411="základní",J411,0)</f>
        <v>0</v>
      </c>
      <c r="BF411" s="146">
        <f>IF(N411="snížená",J411,0)</f>
        <v>0</v>
      </c>
      <c r="BG411" s="146">
        <f>IF(N411="zákl. přenesená",J411,0)</f>
        <v>0</v>
      </c>
      <c r="BH411" s="146">
        <f>IF(N411="sníž. přenesená",J411,0)</f>
        <v>0</v>
      </c>
      <c r="BI411" s="146">
        <f>IF(N411="nulová",J411,0)</f>
        <v>0</v>
      </c>
      <c r="BJ411" s="17" t="s">
        <v>85</v>
      </c>
      <c r="BK411" s="146">
        <f>ROUND(I411*H411,2)</f>
        <v>0</v>
      </c>
      <c r="BL411" s="17" t="s">
        <v>150</v>
      </c>
      <c r="BM411" s="145" t="s">
        <v>2274</v>
      </c>
    </row>
    <row r="412" spans="2:65" s="12" customFormat="1" ht="11.25">
      <c r="B412" s="147"/>
      <c r="D412" s="148" t="s">
        <v>152</v>
      </c>
      <c r="E412" s="149" t="s">
        <v>1</v>
      </c>
      <c r="F412" s="150" t="s">
        <v>153</v>
      </c>
      <c r="H412" s="149" t="s">
        <v>1</v>
      </c>
      <c r="I412" s="151"/>
      <c r="L412" s="147"/>
      <c r="M412" s="152"/>
      <c r="T412" s="153"/>
      <c r="AT412" s="149" t="s">
        <v>152</v>
      </c>
      <c r="AU412" s="149" t="s">
        <v>87</v>
      </c>
      <c r="AV412" s="12" t="s">
        <v>85</v>
      </c>
      <c r="AW412" s="12" t="s">
        <v>32</v>
      </c>
      <c r="AX412" s="12" t="s">
        <v>77</v>
      </c>
      <c r="AY412" s="149" t="s">
        <v>144</v>
      </c>
    </row>
    <row r="413" spans="2:65" s="12" customFormat="1" ht="11.25">
      <c r="B413" s="147"/>
      <c r="D413" s="148" t="s">
        <v>152</v>
      </c>
      <c r="E413" s="149" t="s">
        <v>1</v>
      </c>
      <c r="F413" s="150" t="s">
        <v>154</v>
      </c>
      <c r="H413" s="149" t="s">
        <v>1</v>
      </c>
      <c r="I413" s="151"/>
      <c r="L413" s="147"/>
      <c r="M413" s="152"/>
      <c r="T413" s="153"/>
      <c r="AT413" s="149" t="s">
        <v>152</v>
      </c>
      <c r="AU413" s="149" t="s">
        <v>87</v>
      </c>
      <c r="AV413" s="12" t="s">
        <v>85</v>
      </c>
      <c r="AW413" s="12" t="s">
        <v>32</v>
      </c>
      <c r="AX413" s="12" t="s">
        <v>77</v>
      </c>
      <c r="AY413" s="149" t="s">
        <v>144</v>
      </c>
    </row>
    <row r="414" spans="2:65" s="12" customFormat="1" ht="11.25">
      <c r="B414" s="147"/>
      <c r="D414" s="148" t="s">
        <v>152</v>
      </c>
      <c r="E414" s="149" t="s">
        <v>1</v>
      </c>
      <c r="F414" s="150" t="s">
        <v>2200</v>
      </c>
      <c r="H414" s="149" t="s">
        <v>1</v>
      </c>
      <c r="I414" s="151"/>
      <c r="L414" s="147"/>
      <c r="M414" s="152"/>
      <c r="T414" s="153"/>
      <c r="AT414" s="149" t="s">
        <v>152</v>
      </c>
      <c r="AU414" s="149" t="s">
        <v>87</v>
      </c>
      <c r="AV414" s="12" t="s">
        <v>85</v>
      </c>
      <c r="AW414" s="12" t="s">
        <v>32</v>
      </c>
      <c r="AX414" s="12" t="s">
        <v>77</v>
      </c>
      <c r="AY414" s="149" t="s">
        <v>144</v>
      </c>
    </row>
    <row r="415" spans="2:65" s="13" customFormat="1" ht="11.25">
      <c r="B415" s="154"/>
      <c r="D415" s="148" t="s">
        <v>152</v>
      </c>
      <c r="E415" s="155" t="s">
        <v>1</v>
      </c>
      <c r="F415" s="156" t="s">
        <v>2208</v>
      </c>
      <c r="H415" s="157">
        <v>288</v>
      </c>
      <c r="I415" s="158"/>
      <c r="L415" s="154"/>
      <c r="M415" s="159"/>
      <c r="T415" s="160"/>
      <c r="AT415" s="155" t="s">
        <v>152</v>
      </c>
      <c r="AU415" s="155" t="s">
        <v>87</v>
      </c>
      <c r="AV415" s="13" t="s">
        <v>87</v>
      </c>
      <c r="AW415" s="13" t="s">
        <v>32</v>
      </c>
      <c r="AX415" s="13" t="s">
        <v>85</v>
      </c>
      <c r="AY415" s="155" t="s">
        <v>144</v>
      </c>
    </row>
    <row r="416" spans="2:65" s="1" customFormat="1" ht="16.5" customHeight="1">
      <c r="B416" s="32"/>
      <c r="C416" s="133" t="s">
        <v>602</v>
      </c>
      <c r="D416" s="133" t="s">
        <v>146</v>
      </c>
      <c r="E416" s="134" t="s">
        <v>1195</v>
      </c>
      <c r="F416" s="135" t="s">
        <v>1196</v>
      </c>
      <c r="G416" s="136" t="s">
        <v>483</v>
      </c>
      <c r="H416" s="137">
        <v>288</v>
      </c>
      <c r="I416" s="138"/>
      <c r="J416" s="139">
        <f>ROUND(I416*H416,2)</f>
        <v>0</v>
      </c>
      <c r="K416" s="140"/>
      <c r="L416" s="32"/>
      <c r="M416" s="141" t="s">
        <v>1</v>
      </c>
      <c r="N416" s="142" t="s">
        <v>42</v>
      </c>
      <c r="P416" s="143">
        <f>O416*H416</f>
        <v>0</v>
      </c>
      <c r="Q416" s="143">
        <v>1.9000000000000001E-4</v>
      </c>
      <c r="R416" s="143">
        <f>Q416*H416</f>
        <v>5.4720000000000005E-2</v>
      </c>
      <c r="S416" s="143">
        <v>0</v>
      </c>
      <c r="T416" s="144">
        <f>S416*H416</f>
        <v>0</v>
      </c>
      <c r="AR416" s="145" t="s">
        <v>150</v>
      </c>
      <c r="AT416" s="145" t="s">
        <v>146</v>
      </c>
      <c r="AU416" s="145" t="s">
        <v>87</v>
      </c>
      <c r="AY416" s="17" t="s">
        <v>144</v>
      </c>
      <c r="BE416" s="146">
        <f>IF(N416="základní",J416,0)</f>
        <v>0</v>
      </c>
      <c r="BF416" s="146">
        <f>IF(N416="snížená",J416,0)</f>
        <v>0</v>
      </c>
      <c r="BG416" s="146">
        <f>IF(N416="zákl. přenesená",J416,0)</f>
        <v>0</v>
      </c>
      <c r="BH416" s="146">
        <f>IF(N416="sníž. přenesená",J416,0)</f>
        <v>0</v>
      </c>
      <c r="BI416" s="146">
        <f>IF(N416="nulová",J416,0)</f>
        <v>0</v>
      </c>
      <c r="BJ416" s="17" t="s">
        <v>85</v>
      </c>
      <c r="BK416" s="146">
        <f>ROUND(I416*H416,2)</f>
        <v>0</v>
      </c>
      <c r="BL416" s="17" t="s">
        <v>150</v>
      </c>
      <c r="BM416" s="145" t="s">
        <v>2275</v>
      </c>
    </row>
    <row r="417" spans="2:65" s="12" customFormat="1" ht="11.25">
      <c r="B417" s="147"/>
      <c r="D417" s="148" t="s">
        <v>152</v>
      </c>
      <c r="E417" s="149" t="s">
        <v>1</v>
      </c>
      <c r="F417" s="150" t="s">
        <v>153</v>
      </c>
      <c r="H417" s="149" t="s">
        <v>1</v>
      </c>
      <c r="I417" s="151"/>
      <c r="L417" s="147"/>
      <c r="M417" s="152"/>
      <c r="T417" s="153"/>
      <c r="AT417" s="149" t="s">
        <v>152</v>
      </c>
      <c r="AU417" s="149" t="s">
        <v>87</v>
      </c>
      <c r="AV417" s="12" t="s">
        <v>85</v>
      </c>
      <c r="AW417" s="12" t="s">
        <v>32</v>
      </c>
      <c r="AX417" s="12" t="s">
        <v>77</v>
      </c>
      <c r="AY417" s="149" t="s">
        <v>144</v>
      </c>
    </row>
    <row r="418" spans="2:65" s="12" customFormat="1" ht="11.25">
      <c r="B418" s="147"/>
      <c r="D418" s="148" t="s">
        <v>152</v>
      </c>
      <c r="E418" s="149" t="s">
        <v>1</v>
      </c>
      <c r="F418" s="150" t="s">
        <v>154</v>
      </c>
      <c r="H418" s="149" t="s">
        <v>1</v>
      </c>
      <c r="I418" s="151"/>
      <c r="L418" s="147"/>
      <c r="M418" s="152"/>
      <c r="T418" s="153"/>
      <c r="AT418" s="149" t="s">
        <v>152</v>
      </c>
      <c r="AU418" s="149" t="s">
        <v>87</v>
      </c>
      <c r="AV418" s="12" t="s">
        <v>85</v>
      </c>
      <c r="AW418" s="12" t="s">
        <v>32</v>
      </c>
      <c r="AX418" s="12" t="s">
        <v>77</v>
      </c>
      <c r="AY418" s="149" t="s">
        <v>144</v>
      </c>
    </row>
    <row r="419" spans="2:65" s="12" customFormat="1" ht="11.25">
      <c r="B419" s="147"/>
      <c r="D419" s="148" t="s">
        <v>152</v>
      </c>
      <c r="E419" s="149" t="s">
        <v>1</v>
      </c>
      <c r="F419" s="150" t="s">
        <v>2200</v>
      </c>
      <c r="H419" s="149" t="s">
        <v>1</v>
      </c>
      <c r="I419" s="151"/>
      <c r="L419" s="147"/>
      <c r="M419" s="152"/>
      <c r="T419" s="153"/>
      <c r="AT419" s="149" t="s">
        <v>152</v>
      </c>
      <c r="AU419" s="149" t="s">
        <v>87</v>
      </c>
      <c r="AV419" s="12" t="s">
        <v>85</v>
      </c>
      <c r="AW419" s="12" t="s">
        <v>32</v>
      </c>
      <c r="AX419" s="12" t="s">
        <v>77</v>
      </c>
      <c r="AY419" s="149" t="s">
        <v>144</v>
      </c>
    </row>
    <row r="420" spans="2:65" s="13" customFormat="1" ht="11.25">
      <c r="B420" s="154"/>
      <c r="D420" s="148" t="s">
        <v>152</v>
      </c>
      <c r="E420" s="155" t="s">
        <v>1</v>
      </c>
      <c r="F420" s="156" t="s">
        <v>2208</v>
      </c>
      <c r="H420" s="157">
        <v>288</v>
      </c>
      <c r="I420" s="158"/>
      <c r="L420" s="154"/>
      <c r="M420" s="159"/>
      <c r="T420" s="160"/>
      <c r="AT420" s="155" t="s">
        <v>152</v>
      </c>
      <c r="AU420" s="155" t="s">
        <v>87</v>
      </c>
      <c r="AV420" s="13" t="s">
        <v>87</v>
      </c>
      <c r="AW420" s="13" t="s">
        <v>32</v>
      </c>
      <c r="AX420" s="13" t="s">
        <v>85</v>
      </c>
      <c r="AY420" s="155" t="s">
        <v>144</v>
      </c>
    </row>
    <row r="421" spans="2:65" s="1" customFormat="1" ht="16.5" customHeight="1">
      <c r="B421" s="32"/>
      <c r="C421" s="133" t="s">
        <v>607</v>
      </c>
      <c r="D421" s="133" t="s">
        <v>146</v>
      </c>
      <c r="E421" s="134" t="s">
        <v>2276</v>
      </c>
      <c r="F421" s="135" t="s">
        <v>2277</v>
      </c>
      <c r="G421" s="136" t="s">
        <v>2278</v>
      </c>
      <c r="H421" s="137">
        <v>1</v>
      </c>
      <c r="I421" s="138"/>
      <c r="J421" s="139">
        <f>ROUND(I421*H421,2)</f>
        <v>0</v>
      </c>
      <c r="K421" s="140"/>
      <c r="L421" s="32"/>
      <c r="M421" s="141" t="s">
        <v>1</v>
      </c>
      <c r="N421" s="142" t="s">
        <v>42</v>
      </c>
      <c r="P421" s="143">
        <f>O421*H421</f>
        <v>0</v>
      </c>
      <c r="Q421" s="143">
        <v>0</v>
      </c>
      <c r="R421" s="143">
        <f>Q421*H421</f>
        <v>0</v>
      </c>
      <c r="S421" s="143">
        <v>0</v>
      </c>
      <c r="T421" s="144">
        <f>S421*H421</f>
        <v>0</v>
      </c>
      <c r="AR421" s="145" t="s">
        <v>623</v>
      </c>
      <c r="AT421" s="145" t="s">
        <v>146</v>
      </c>
      <c r="AU421" s="145" t="s">
        <v>87</v>
      </c>
      <c r="AY421" s="17" t="s">
        <v>144</v>
      </c>
      <c r="BE421" s="146">
        <f>IF(N421="základní",J421,0)</f>
        <v>0</v>
      </c>
      <c r="BF421" s="146">
        <f>IF(N421="snížená",J421,0)</f>
        <v>0</v>
      </c>
      <c r="BG421" s="146">
        <f>IF(N421="zákl. přenesená",J421,0)</f>
        <v>0</v>
      </c>
      <c r="BH421" s="146">
        <f>IF(N421="sníž. přenesená",J421,0)</f>
        <v>0</v>
      </c>
      <c r="BI421" s="146">
        <f>IF(N421="nulová",J421,0)</f>
        <v>0</v>
      </c>
      <c r="BJ421" s="17" t="s">
        <v>85</v>
      </c>
      <c r="BK421" s="146">
        <f>ROUND(I421*H421,2)</f>
        <v>0</v>
      </c>
      <c r="BL421" s="17" t="s">
        <v>623</v>
      </c>
      <c r="BM421" s="145" t="s">
        <v>2279</v>
      </c>
    </row>
    <row r="422" spans="2:65" s="1" customFormat="1" ht="16.5" customHeight="1">
      <c r="B422" s="32"/>
      <c r="C422" s="133" t="s">
        <v>612</v>
      </c>
      <c r="D422" s="133" t="s">
        <v>146</v>
      </c>
      <c r="E422" s="134" t="s">
        <v>2280</v>
      </c>
      <c r="F422" s="135" t="s">
        <v>2281</v>
      </c>
      <c r="G422" s="136" t="s">
        <v>2278</v>
      </c>
      <c r="H422" s="137">
        <v>1</v>
      </c>
      <c r="I422" s="138"/>
      <c r="J422" s="139">
        <f>ROUND(I422*H422,2)</f>
        <v>0</v>
      </c>
      <c r="K422" s="140"/>
      <c r="L422" s="32"/>
      <c r="M422" s="141" t="s">
        <v>1</v>
      </c>
      <c r="N422" s="142" t="s">
        <v>42</v>
      </c>
      <c r="P422" s="143">
        <f>O422*H422</f>
        <v>0</v>
      </c>
      <c r="Q422" s="143">
        <v>0</v>
      </c>
      <c r="R422" s="143">
        <f>Q422*H422</f>
        <v>0</v>
      </c>
      <c r="S422" s="143">
        <v>0</v>
      </c>
      <c r="T422" s="144">
        <f>S422*H422</f>
        <v>0</v>
      </c>
      <c r="AR422" s="145" t="s">
        <v>623</v>
      </c>
      <c r="AT422" s="145" t="s">
        <v>146</v>
      </c>
      <c r="AU422" s="145" t="s">
        <v>87</v>
      </c>
      <c r="AY422" s="17" t="s">
        <v>144</v>
      </c>
      <c r="BE422" s="146">
        <f>IF(N422="základní",J422,0)</f>
        <v>0</v>
      </c>
      <c r="BF422" s="146">
        <f>IF(N422="snížená",J422,0)</f>
        <v>0</v>
      </c>
      <c r="BG422" s="146">
        <f>IF(N422="zákl. přenesená",J422,0)</f>
        <v>0</v>
      </c>
      <c r="BH422" s="146">
        <f>IF(N422="sníž. přenesená",J422,0)</f>
        <v>0</v>
      </c>
      <c r="BI422" s="146">
        <f>IF(N422="nulová",J422,0)</f>
        <v>0</v>
      </c>
      <c r="BJ422" s="17" t="s">
        <v>85</v>
      </c>
      <c r="BK422" s="146">
        <f>ROUND(I422*H422,2)</f>
        <v>0</v>
      </c>
      <c r="BL422" s="17" t="s">
        <v>623</v>
      </c>
      <c r="BM422" s="145" t="s">
        <v>2282</v>
      </c>
    </row>
    <row r="423" spans="2:65" s="1" customFormat="1" ht="16.5" customHeight="1">
      <c r="B423" s="32"/>
      <c r="C423" s="133" t="s">
        <v>618</v>
      </c>
      <c r="D423" s="133" t="s">
        <v>146</v>
      </c>
      <c r="E423" s="134" t="s">
        <v>2283</v>
      </c>
      <c r="F423" s="135" t="s">
        <v>2284</v>
      </c>
      <c r="G423" s="136" t="s">
        <v>160</v>
      </c>
      <c r="H423" s="137">
        <v>1</v>
      </c>
      <c r="I423" s="138"/>
      <c r="J423" s="139">
        <f>ROUND(I423*H423,2)</f>
        <v>0</v>
      </c>
      <c r="K423" s="140"/>
      <c r="L423" s="32"/>
      <c r="M423" s="141" t="s">
        <v>1</v>
      </c>
      <c r="N423" s="142" t="s">
        <v>42</v>
      </c>
      <c r="P423" s="143">
        <f>O423*H423</f>
        <v>0</v>
      </c>
      <c r="Q423" s="143">
        <v>0</v>
      </c>
      <c r="R423" s="143">
        <f>Q423*H423</f>
        <v>0</v>
      </c>
      <c r="S423" s="143">
        <v>0</v>
      </c>
      <c r="T423" s="144">
        <f>S423*H423</f>
        <v>0</v>
      </c>
      <c r="AR423" s="145" t="s">
        <v>623</v>
      </c>
      <c r="AT423" s="145" t="s">
        <v>146</v>
      </c>
      <c r="AU423" s="145" t="s">
        <v>87</v>
      </c>
      <c r="AY423" s="17" t="s">
        <v>144</v>
      </c>
      <c r="BE423" s="146">
        <f>IF(N423="základní",J423,0)</f>
        <v>0</v>
      </c>
      <c r="BF423" s="146">
        <f>IF(N423="snížená",J423,0)</f>
        <v>0</v>
      </c>
      <c r="BG423" s="146">
        <f>IF(N423="zákl. přenesená",J423,0)</f>
        <v>0</v>
      </c>
      <c r="BH423" s="146">
        <f>IF(N423="sníž. přenesená",J423,0)</f>
        <v>0</v>
      </c>
      <c r="BI423" s="146">
        <f>IF(N423="nulová",J423,0)</f>
        <v>0</v>
      </c>
      <c r="BJ423" s="17" t="s">
        <v>85</v>
      </c>
      <c r="BK423" s="146">
        <f>ROUND(I423*H423,2)</f>
        <v>0</v>
      </c>
      <c r="BL423" s="17" t="s">
        <v>623</v>
      </c>
      <c r="BM423" s="145" t="s">
        <v>2285</v>
      </c>
    </row>
    <row r="424" spans="2:65" s="11" customFormat="1" ht="22.9" customHeight="1">
      <c r="B424" s="121"/>
      <c r="D424" s="122" t="s">
        <v>76</v>
      </c>
      <c r="E424" s="131" t="s">
        <v>2286</v>
      </c>
      <c r="F424" s="131" t="s">
        <v>2287</v>
      </c>
      <c r="I424" s="124"/>
      <c r="J424" s="132">
        <f>BK424</f>
        <v>0</v>
      </c>
      <c r="L424" s="121"/>
      <c r="M424" s="126"/>
      <c r="P424" s="127">
        <f>SUM(P425:P430)</f>
        <v>0</v>
      </c>
      <c r="R424" s="127">
        <f>SUM(R425:R430)</f>
        <v>0</v>
      </c>
      <c r="T424" s="128">
        <f>SUM(T425:T430)</f>
        <v>0</v>
      </c>
      <c r="AR424" s="122" t="s">
        <v>163</v>
      </c>
      <c r="AT424" s="129" t="s">
        <v>76</v>
      </c>
      <c r="AU424" s="129" t="s">
        <v>85</v>
      </c>
      <c r="AY424" s="122" t="s">
        <v>144</v>
      </c>
      <c r="BK424" s="130">
        <f>SUM(BK425:BK430)</f>
        <v>0</v>
      </c>
    </row>
    <row r="425" spans="2:65" s="1" customFormat="1" ht="24.2" customHeight="1">
      <c r="B425" s="32"/>
      <c r="C425" s="133" t="s">
        <v>623</v>
      </c>
      <c r="D425" s="133" t="s">
        <v>146</v>
      </c>
      <c r="E425" s="134" t="s">
        <v>2288</v>
      </c>
      <c r="F425" s="135" t="s">
        <v>2289</v>
      </c>
      <c r="G425" s="136" t="s">
        <v>483</v>
      </c>
      <c r="H425" s="137">
        <v>4</v>
      </c>
      <c r="I425" s="138"/>
      <c r="J425" s="139">
        <f>ROUND(I425*H425,2)</f>
        <v>0</v>
      </c>
      <c r="K425" s="140"/>
      <c r="L425" s="32"/>
      <c r="M425" s="141" t="s">
        <v>1</v>
      </c>
      <c r="N425" s="142" t="s">
        <v>42</v>
      </c>
      <c r="P425" s="143">
        <f>O425*H425</f>
        <v>0</v>
      </c>
      <c r="Q425" s="143">
        <v>0</v>
      </c>
      <c r="R425" s="143">
        <f>Q425*H425</f>
        <v>0</v>
      </c>
      <c r="S425" s="143">
        <v>0</v>
      </c>
      <c r="T425" s="144">
        <f>S425*H425</f>
        <v>0</v>
      </c>
      <c r="AR425" s="145" t="s">
        <v>623</v>
      </c>
      <c r="AT425" s="145" t="s">
        <v>146</v>
      </c>
      <c r="AU425" s="145" t="s">
        <v>87</v>
      </c>
      <c r="AY425" s="17" t="s">
        <v>144</v>
      </c>
      <c r="BE425" s="146">
        <f>IF(N425="základní",J425,0)</f>
        <v>0</v>
      </c>
      <c r="BF425" s="146">
        <f>IF(N425="snížená",J425,0)</f>
        <v>0</v>
      </c>
      <c r="BG425" s="146">
        <f>IF(N425="zákl. přenesená",J425,0)</f>
        <v>0</v>
      </c>
      <c r="BH425" s="146">
        <f>IF(N425="sníž. přenesená",J425,0)</f>
        <v>0</v>
      </c>
      <c r="BI425" s="146">
        <f>IF(N425="nulová",J425,0)</f>
        <v>0</v>
      </c>
      <c r="BJ425" s="17" t="s">
        <v>85</v>
      </c>
      <c r="BK425" s="146">
        <f>ROUND(I425*H425,2)</f>
        <v>0</v>
      </c>
      <c r="BL425" s="17" t="s">
        <v>623</v>
      </c>
      <c r="BM425" s="145" t="s">
        <v>2290</v>
      </c>
    </row>
    <row r="426" spans="2:65" s="1" customFormat="1" ht="16.5" customHeight="1">
      <c r="B426" s="32"/>
      <c r="C426" s="168" t="s">
        <v>629</v>
      </c>
      <c r="D426" s="168" t="s">
        <v>340</v>
      </c>
      <c r="E426" s="169" t="s">
        <v>2291</v>
      </c>
      <c r="F426" s="170" t="s">
        <v>2292</v>
      </c>
      <c r="G426" s="171" t="s">
        <v>483</v>
      </c>
      <c r="H426" s="172">
        <v>4</v>
      </c>
      <c r="I426" s="173"/>
      <c r="J426" s="174">
        <f>ROUND(I426*H426,2)</f>
        <v>0</v>
      </c>
      <c r="K426" s="175"/>
      <c r="L426" s="176"/>
      <c r="M426" s="177" t="s">
        <v>1</v>
      </c>
      <c r="N426" s="178" t="s">
        <v>42</v>
      </c>
      <c r="P426" s="143">
        <f>O426*H426</f>
        <v>0</v>
      </c>
      <c r="Q426" s="143">
        <v>0</v>
      </c>
      <c r="R426" s="143">
        <f>Q426*H426</f>
        <v>0</v>
      </c>
      <c r="S426" s="143">
        <v>0</v>
      </c>
      <c r="T426" s="144">
        <f>S426*H426</f>
        <v>0</v>
      </c>
      <c r="AR426" s="145" t="s">
        <v>2198</v>
      </c>
      <c r="AT426" s="145" t="s">
        <v>340</v>
      </c>
      <c r="AU426" s="145" t="s">
        <v>87</v>
      </c>
      <c r="AY426" s="17" t="s">
        <v>144</v>
      </c>
      <c r="BE426" s="146">
        <f>IF(N426="základní",J426,0)</f>
        <v>0</v>
      </c>
      <c r="BF426" s="146">
        <f>IF(N426="snížená",J426,0)</f>
        <v>0</v>
      </c>
      <c r="BG426" s="146">
        <f>IF(N426="zákl. přenesená",J426,0)</f>
        <v>0</v>
      </c>
      <c r="BH426" s="146">
        <f>IF(N426="sníž. přenesená",J426,0)</f>
        <v>0</v>
      </c>
      <c r="BI426" s="146">
        <f>IF(N426="nulová",J426,0)</f>
        <v>0</v>
      </c>
      <c r="BJ426" s="17" t="s">
        <v>85</v>
      </c>
      <c r="BK426" s="146">
        <f>ROUND(I426*H426,2)</f>
        <v>0</v>
      </c>
      <c r="BL426" s="17" t="s">
        <v>623</v>
      </c>
      <c r="BM426" s="145" t="s">
        <v>2293</v>
      </c>
    </row>
    <row r="427" spans="2:65" s="12" customFormat="1" ht="11.25">
      <c r="B427" s="147"/>
      <c r="D427" s="148" t="s">
        <v>152</v>
      </c>
      <c r="E427" s="149" t="s">
        <v>1</v>
      </c>
      <c r="F427" s="150" t="s">
        <v>153</v>
      </c>
      <c r="H427" s="149" t="s">
        <v>1</v>
      </c>
      <c r="I427" s="151"/>
      <c r="L427" s="147"/>
      <c r="M427" s="152"/>
      <c r="T427" s="153"/>
      <c r="AT427" s="149" t="s">
        <v>152</v>
      </c>
      <c r="AU427" s="149" t="s">
        <v>87</v>
      </c>
      <c r="AV427" s="12" t="s">
        <v>85</v>
      </c>
      <c r="AW427" s="12" t="s">
        <v>32</v>
      </c>
      <c r="AX427" s="12" t="s">
        <v>77</v>
      </c>
      <c r="AY427" s="149" t="s">
        <v>144</v>
      </c>
    </row>
    <row r="428" spans="2:65" s="12" customFormat="1" ht="11.25">
      <c r="B428" s="147"/>
      <c r="D428" s="148" t="s">
        <v>152</v>
      </c>
      <c r="E428" s="149" t="s">
        <v>1</v>
      </c>
      <c r="F428" s="150" t="s">
        <v>154</v>
      </c>
      <c r="H428" s="149" t="s">
        <v>1</v>
      </c>
      <c r="I428" s="151"/>
      <c r="L428" s="147"/>
      <c r="M428" s="152"/>
      <c r="T428" s="153"/>
      <c r="AT428" s="149" t="s">
        <v>152</v>
      </c>
      <c r="AU428" s="149" t="s">
        <v>87</v>
      </c>
      <c r="AV428" s="12" t="s">
        <v>85</v>
      </c>
      <c r="AW428" s="12" t="s">
        <v>32</v>
      </c>
      <c r="AX428" s="12" t="s">
        <v>77</v>
      </c>
      <c r="AY428" s="149" t="s">
        <v>144</v>
      </c>
    </row>
    <row r="429" spans="2:65" s="12" customFormat="1" ht="11.25">
      <c r="B429" s="147"/>
      <c r="D429" s="148" t="s">
        <v>152</v>
      </c>
      <c r="E429" s="149" t="s">
        <v>1</v>
      </c>
      <c r="F429" s="150" t="s">
        <v>2200</v>
      </c>
      <c r="H429" s="149" t="s">
        <v>1</v>
      </c>
      <c r="I429" s="151"/>
      <c r="L429" s="147"/>
      <c r="M429" s="152"/>
      <c r="T429" s="153"/>
      <c r="AT429" s="149" t="s">
        <v>152</v>
      </c>
      <c r="AU429" s="149" t="s">
        <v>87</v>
      </c>
      <c r="AV429" s="12" t="s">
        <v>85</v>
      </c>
      <c r="AW429" s="12" t="s">
        <v>32</v>
      </c>
      <c r="AX429" s="12" t="s">
        <v>77</v>
      </c>
      <c r="AY429" s="149" t="s">
        <v>144</v>
      </c>
    </row>
    <row r="430" spans="2:65" s="13" customFormat="1" ht="11.25">
      <c r="B430" s="154"/>
      <c r="D430" s="148" t="s">
        <v>152</v>
      </c>
      <c r="E430" s="155" t="s">
        <v>1</v>
      </c>
      <c r="F430" s="156" t="s">
        <v>802</v>
      </c>
      <c r="H430" s="157">
        <v>4</v>
      </c>
      <c r="I430" s="158"/>
      <c r="L430" s="154"/>
      <c r="M430" s="179"/>
      <c r="N430" s="180"/>
      <c r="O430" s="180"/>
      <c r="P430" s="180"/>
      <c r="Q430" s="180"/>
      <c r="R430" s="180"/>
      <c r="S430" s="180"/>
      <c r="T430" s="181"/>
      <c r="AT430" s="155" t="s">
        <v>152</v>
      </c>
      <c r="AU430" s="155" t="s">
        <v>87</v>
      </c>
      <c r="AV430" s="13" t="s">
        <v>87</v>
      </c>
      <c r="AW430" s="13" t="s">
        <v>32</v>
      </c>
      <c r="AX430" s="13" t="s">
        <v>85</v>
      </c>
      <c r="AY430" s="155" t="s">
        <v>144</v>
      </c>
    </row>
    <row r="431" spans="2:65" s="1" customFormat="1" ht="6.95" customHeight="1">
      <c r="B431" s="44"/>
      <c r="C431" s="45"/>
      <c r="D431" s="45"/>
      <c r="E431" s="45"/>
      <c r="F431" s="45"/>
      <c r="G431" s="45"/>
      <c r="H431" s="45"/>
      <c r="I431" s="45"/>
      <c r="J431" s="45"/>
      <c r="K431" s="45"/>
      <c r="L431" s="32"/>
    </row>
  </sheetData>
  <sheetProtection algorithmName="SHA-512" hashValue="knL0tGQxofdOHoyBb1g3pJnCkiP7dG3LxXgyoQ5NJP9qCT9Gs3EbprmpvJ7x/6b2Mjf1KVmqfiOAM4PPNZPiiw==" saltValue="1wFx8GtIEmWuxLO6tUNrMHQvdgij2nmSjH1TQEaSKrzlD3bNcjIviTATVYEGQpHn2Ga9VKwlr5ek1zTbNO8mpg==" spinCount="100000" sheet="1" objects="1" scenarios="1" formatColumns="0" formatRows="0" autoFilter="0"/>
  <autoFilter ref="C125:K430" xr:uid="{00000000-0009-0000-0000-000009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31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114</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2294</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121</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ROUND(J124,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ROUND((SUM(BE124:BE310)),  2)</f>
        <v>0</v>
      </c>
      <c r="I33" s="92">
        <v>0.21</v>
      </c>
      <c r="J33" s="91">
        <f>ROUND(((SUM(BE124:BE310))*I33),  2)</f>
        <v>0</v>
      </c>
      <c r="L33" s="32"/>
    </row>
    <row r="34" spans="2:12" s="1" customFormat="1" ht="14.45" customHeight="1">
      <c r="B34" s="32"/>
      <c r="E34" s="27" t="s">
        <v>43</v>
      </c>
      <c r="F34" s="91">
        <f>ROUND((SUM(BF124:BF310)),  2)</f>
        <v>0</v>
      </c>
      <c r="I34" s="92">
        <v>0.12</v>
      </c>
      <c r="J34" s="91">
        <f>ROUND(((SUM(BF124:BF310))*I34),  2)</f>
        <v>0</v>
      </c>
      <c r="L34" s="32"/>
    </row>
    <row r="35" spans="2:12" s="1" customFormat="1" ht="14.45" hidden="1" customHeight="1">
      <c r="B35" s="32"/>
      <c r="E35" s="27" t="s">
        <v>44</v>
      </c>
      <c r="F35" s="91">
        <f>ROUND((SUM(BG124:BG310)),  2)</f>
        <v>0</v>
      </c>
      <c r="I35" s="92">
        <v>0.21</v>
      </c>
      <c r="J35" s="91">
        <f>0</f>
        <v>0</v>
      </c>
      <c r="L35" s="32"/>
    </row>
    <row r="36" spans="2:12" s="1" customFormat="1" ht="14.45" hidden="1" customHeight="1">
      <c r="B36" s="32"/>
      <c r="E36" s="27" t="s">
        <v>45</v>
      </c>
      <c r="F36" s="91">
        <f>ROUND((SUM(BH124:BH310)),  2)</f>
        <v>0</v>
      </c>
      <c r="I36" s="92">
        <v>0.12</v>
      </c>
      <c r="J36" s="91">
        <f>0</f>
        <v>0</v>
      </c>
      <c r="L36" s="32"/>
    </row>
    <row r="37" spans="2:12" s="1" customFormat="1" ht="14.45" hidden="1" customHeight="1">
      <c r="B37" s="32"/>
      <c r="E37" s="27" t="s">
        <v>46</v>
      </c>
      <c r="F37" s="91">
        <f>ROUND((SUM(BI124:BI310)),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601 - VEŘEJNÉ OSVĚTLENÍ</v>
      </c>
      <c r="F87" s="237"/>
      <c r="G87" s="237"/>
      <c r="H87" s="237"/>
      <c r="L87" s="32"/>
    </row>
    <row r="88" spans="2:47" s="1" customFormat="1" ht="6.95" customHeight="1">
      <c r="B88" s="32"/>
      <c r="L88" s="32"/>
    </row>
    <row r="89" spans="2:47" s="1" customFormat="1" ht="12" customHeight="1">
      <c r="B89" s="32"/>
      <c r="C89" s="27" t="s">
        <v>20</v>
      </c>
      <c r="F89" s="25" t="str">
        <f>F12</f>
        <v>Bolatice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Jakub Nevyjel</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J124</f>
        <v>0</v>
      </c>
      <c r="L96" s="32"/>
      <c r="AU96" s="17" t="s">
        <v>126</v>
      </c>
    </row>
    <row r="97" spans="2:12" s="8" customFormat="1" ht="24.95" customHeight="1">
      <c r="B97" s="104"/>
      <c r="D97" s="105" t="s">
        <v>127</v>
      </c>
      <c r="E97" s="106"/>
      <c r="F97" s="106"/>
      <c r="G97" s="106"/>
      <c r="H97" s="106"/>
      <c r="I97" s="106"/>
      <c r="J97" s="107">
        <f>J125</f>
        <v>0</v>
      </c>
      <c r="L97" s="104"/>
    </row>
    <row r="98" spans="2:12" s="9" customFormat="1" ht="19.899999999999999" customHeight="1">
      <c r="B98" s="108"/>
      <c r="D98" s="109" t="s">
        <v>128</v>
      </c>
      <c r="E98" s="110"/>
      <c r="F98" s="110"/>
      <c r="G98" s="110"/>
      <c r="H98" s="110"/>
      <c r="I98" s="110"/>
      <c r="J98" s="111">
        <f>J126</f>
        <v>0</v>
      </c>
      <c r="L98" s="108"/>
    </row>
    <row r="99" spans="2:12" s="9" customFormat="1" ht="19.899999999999999" customHeight="1">
      <c r="B99" s="108"/>
      <c r="D99" s="109" t="s">
        <v>357</v>
      </c>
      <c r="E99" s="110"/>
      <c r="F99" s="110"/>
      <c r="G99" s="110"/>
      <c r="H99" s="110"/>
      <c r="I99" s="110"/>
      <c r="J99" s="111">
        <f>J190</f>
        <v>0</v>
      </c>
      <c r="L99" s="108"/>
    </row>
    <row r="100" spans="2:12" s="9" customFormat="1" ht="19.899999999999999" customHeight="1">
      <c r="B100" s="108"/>
      <c r="D100" s="109" t="s">
        <v>358</v>
      </c>
      <c r="E100" s="110"/>
      <c r="F100" s="110"/>
      <c r="G100" s="110"/>
      <c r="H100" s="110"/>
      <c r="I100" s="110"/>
      <c r="J100" s="111">
        <f>J236</f>
        <v>0</v>
      </c>
      <c r="L100" s="108"/>
    </row>
    <row r="101" spans="2:12" s="8" customFormat="1" ht="24.95" customHeight="1">
      <c r="B101" s="104"/>
      <c r="D101" s="105" t="s">
        <v>732</v>
      </c>
      <c r="E101" s="106"/>
      <c r="F101" s="106"/>
      <c r="G101" s="106"/>
      <c r="H101" s="106"/>
      <c r="I101" s="106"/>
      <c r="J101" s="107">
        <f>J256</f>
        <v>0</v>
      </c>
      <c r="L101" s="104"/>
    </row>
    <row r="102" spans="2:12" s="9" customFormat="1" ht="19.899999999999999" customHeight="1">
      <c r="B102" s="108"/>
      <c r="D102" s="109" t="s">
        <v>2295</v>
      </c>
      <c r="E102" s="110"/>
      <c r="F102" s="110"/>
      <c r="G102" s="110"/>
      <c r="H102" s="110"/>
      <c r="I102" s="110"/>
      <c r="J102" s="111">
        <f>J257</f>
        <v>0</v>
      </c>
      <c r="L102" s="108"/>
    </row>
    <row r="103" spans="2:12" s="9" customFormat="1" ht="14.85" customHeight="1">
      <c r="B103" s="108"/>
      <c r="D103" s="109" t="s">
        <v>2296</v>
      </c>
      <c r="E103" s="110"/>
      <c r="F103" s="110"/>
      <c r="G103" s="110"/>
      <c r="H103" s="110"/>
      <c r="I103" s="110"/>
      <c r="J103" s="111">
        <f>J258</f>
        <v>0</v>
      </c>
      <c r="L103" s="108"/>
    </row>
    <row r="104" spans="2:12" s="9" customFormat="1" ht="14.85" customHeight="1">
      <c r="B104" s="108"/>
      <c r="D104" s="109" t="s">
        <v>2297</v>
      </c>
      <c r="E104" s="110"/>
      <c r="F104" s="110"/>
      <c r="G104" s="110"/>
      <c r="H104" s="110"/>
      <c r="I104" s="110"/>
      <c r="J104" s="111">
        <f>J303</f>
        <v>0</v>
      </c>
      <c r="L104" s="108"/>
    </row>
    <row r="105" spans="2:12" s="1" customFormat="1" ht="21.75" customHeight="1">
      <c r="B105" s="32"/>
      <c r="L105" s="32"/>
    </row>
    <row r="106" spans="2:12" s="1" customFormat="1" ht="6.95" customHeight="1">
      <c r="B106" s="44"/>
      <c r="C106" s="45"/>
      <c r="D106" s="45"/>
      <c r="E106" s="45"/>
      <c r="F106" s="45"/>
      <c r="G106" s="45"/>
      <c r="H106" s="45"/>
      <c r="I106" s="45"/>
      <c r="J106" s="45"/>
      <c r="K106" s="45"/>
      <c r="L106" s="32"/>
    </row>
    <row r="110" spans="2:12" s="1" customFormat="1" ht="6.95" customHeight="1">
      <c r="B110" s="46"/>
      <c r="C110" s="47"/>
      <c r="D110" s="47"/>
      <c r="E110" s="47"/>
      <c r="F110" s="47"/>
      <c r="G110" s="47"/>
      <c r="H110" s="47"/>
      <c r="I110" s="47"/>
      <c r="J110" s="47"/>
      <c r="K110" s="47"/>
      <c r="L110" s="32"/>
    </row>
    <row r="111" spans="2:12" s="1" customFormat="1" ht="24.95" customHeight="1">
      <c r="B111" s="32"/>
      <c r="C111" s="21" t="s">
        <v>129</v>
      </c>
      <c r="L111" s="32"/>
    </row>
    <row r="112" spans="2:12" s="1" customFormat="1" ht="6.95" customHeight="1">
      <c r="B112" s="32"/>
      <c r="L112" s="32"/>
    </row>
    <row r="113" spans="2:65" s="1" customFormat="1" ht="12" customHeight="1">
      <c r="B113" s="32"/>
      <c r="C113" s="27" t="s">
        <v>16</v>
      </c>
      <c r="L113" s="32"/>
    </row>
    <row r="114" spans="2:65" s="1" customFormat="1" ht="26.25" customHeight="1">
      <c r="B114" s="32"/>
      <c r="E114" s="235" t="str">
        <f>E7</f>
        <v>Revitalizace části areálu bývalého zemědělského družstva v Bolaticích - 1. etapa</v>
      </c>
      <c r="F114" s="236"/>
      <c r="G114" s="236"/>
      <c r="H114" s="236"/>
      <c r="L114" s="32"/>
    </row>
    <row r="115" spans="2:65" s="1" customFormat="1" ht="12" customHeight="1">
      <c r="B115" s="32"/>
      <c r="C115" s="27" t="s">
        <v>119</v>
      </c>
      <c r="L115" s="32"/>
    </row>
    <row r="116" spans="2:65" s="1" customFormat="1" ht="16.5" customHeight="1">
      <c r="B116" s="32"/>
      <c r="E116" s="201" t="str">
        <f>E9</f>
        <v>SO 601 - VEŘEJNÉ OSVĚTLENÍ</v>
      </c>
      <c r="F116" s="237"/>
      <c r="G116" s="237"/>
      <c r="H116" s="237"/>
      <c r="L116" s="32"/>
    </row>
    <row r="117" spans="2:65" s="1" customFormat="1" ht="6.95" customHeight="1">
      <c r="B117" s="32"/>
      <c r="L117" s="32"/>
    </row>
    <row r="118" spans="2:65" s="1" customFormat="1" ht="12" customHeight="1">
      <c r="B118" s="32"/>
      <c r="C118" s="27" t="s">
        <v>20</v>
      </c>
      <c r="F118" s="25" t="str">
        <f>F12</f>
        <v>Bolatice</v>
      </c>
      <c r="I118" s="27" t="s">
        <v>22</v>
      </c>
      <c r="J118" s="52" t="str">
        <f>IF(J12="","",J12)</f>
        <v>30. 8. 2023</v>
      </c>
      <c r="L118" s="32"/>
    </row>
    <row r="119" spans="2:65" s="1" customFormat="1" ht="6.95" customHeight="1">
      <c r="B119" s="32"/>
      <c r="L119" s="32"/>
    </row>
    <row r="120" spans="2:65" s="1" customFormat="1" ht="15.2" customHeight="1">
      <c r="B120" s="32"/>
      <c r="C120" s="27" t="s">
        <v>24</v>
      </c>
      <c r="F120" s="25" t="str">
        <f>E15</f>
        <v>Obec Bolatice</v>
      </c>
      <c r="I120" s="27" t="s">
        <v>30</v>
      </c>
      <c r="J120" s="30" t="str">
        <f>E21</f>
        <v>PROJEKT 2010, s.r.o.</v>
      </c>
      <c r="L120" s="32"/>
    </row>
    <row r="121" spans="2:65" s="1" customFormat="1" ht="15.2" customHeight="1">
      <c r="B121" s="32"/>
      <c r="C121" s="27" t="s">
        <v>28</v>
      </c>
      <c r="F121" s="25" t="str">
        <f>IF(E18="","",E18)</f>
        <v>Vyplň údaj</v>
      </c>
      <c r="I121" s="27" t="s">
        <v>33</v>
      </c>
      <c r="J121" s="30" t="str">
        <f>E24</f>
        <v>Jakub Nevyjel</v>
      </c>
      <c r="L121" s="32"/>
    </row>
    <row r="122" spans="2:65" s="1" customFormat="1" ht="10.35" customHeight="1">
      <c r="B122" s="32"/>
      <c r="L122" s="32"/>
    </row>
    <row r="123" spans="2:65" s="10" customFormat="1" ht="29.25" customHeight="1">
      <c r="B123" s="112"/>
      <c r="C123" s="113" t="s">
        <v>130</v>
      </c>
      <c r="D123" s="114" t="s">
        <v>62</v>
      </c>
      <c r="E123" s="114" t="s">
        <v>58</v>
      </c>
      <c r="F123" s="114" t="s">
        <v>59</v>
      </c>
      <c r="G123" s="114" t="s">
        <v>131</v>
      </c>
      <c r="H123" s="114" t="s">
        <v>132</v>
      </c>
      <c r="I123" s="114" t="s">
        <v>133</v>
      </c>
      <c r="J123" s="115" t="s">
        <v>124</v>
      </c>
      <c r="K123" s="116" t="s">
        <v>134</v>
      </c>
      <c r="L123" s="112"/>
      <c r="M123" s="59" t="s">
        <v>1</v>
      </c>
      <c r="N123" s="60" t="s">
        <v>41</v>
      </c>
      <c r="O123" s="60" t="s">
        <v>135</v>
      </c>
      <c r="P123" s="60" t="s">
        <v>136</v>
      </c>
      <c r="Q123" s="60" t="s">
        <v>137</v>
      </c>
      <c r="R123" s="60" t="s">
        <v>138</v>
      </c>
      <c r="S123" s="60" t="s">
        <v>139</v>
      </c>
      <c r="T123" s="61" t="s">
        <v>140</v>
      </c>
    </row>
    <row r="124" spans="2:65" s="1" customFormat="1" ht="22.9" customHeight="1">
      <c r="B124" s="32"/>
      <c r="C124" s="64" t="s">
        <v>141</v>
      </c>
      <c r="J124" s="117">
        <f>BK124</f>
        <v>0</v>
      </c>
      <c r="L124" s="32"/>
      <c r="M124" s="62"/>
      <c r="N124" s="53"/>
      <c r="O124" s="53"/>
      <c r="P124" s="118">
        <f>P125+P256</f>
        <v>0</v>
      </c>
      <c r="Q124" s="53"/>
      <c r="R124" s="118">
        <f>R125+R256</f>
        <v>157.45687763999999</v>
      </c>
      <c r="S124" s="53"/>
      <c r="T124" s="119">
        <f>T125+T256</f>
        <v>0</v>
      </c>
      <c r="AT124" s="17" t="s">
        <v>76</v>
      </c>
      <c r="AU124" s="17" t="s">
        <v>126</v>
      </c>
      <c r="BK124" s="120">
        <f>BK125+BK256</f>
        <v>0</v>
      </c>
    </row>
    <row r="125" spans="2:65" s="11" customFormat="1" ht="25.9" customHeight="1">
      <c r="B125" s="121"/>
      <c r="D125" s="122" t="s">
        <v>76</v>
      </c>
      <c r="E125" s="123" t="s">
        <v>142</v>
      </c>
      <c r="F125" s="123" t="s">
        <v>143</v>
      </c>
      <c r="I125" s="124"/>
      <c r="J125" s="125">
        <f>BK125</f>
        <v>0</v>
      </c>
      <c r="L125" s="121"/>
      <c r="M125" s="126"/>
      <c r="P125" s="127">
        <f>P126+P190+P236</f>
        <v>0</v>
      </c>
      <c r="R125" s="127">
        <f>R126+R190+R236</f>
        <v>157.45687763999999</v>
      </c>
      <c r="T125" s="128">
        <f>T126+T190+T236</f>
        <v>0</v>
      </c>
      <c r="AR125" s="122" t="s">
        <v>85</v>
      </c>
      <c r="AT125" s="129" t="s">
        <v>76</v>
      </c>
      <c r="AU125" s="129" t="s">
        <v>77</v>
      </c>
      <c r="AY125" s="122" t="s">
        <v>144</v>
      </c>
      <c r="BK125" s="130">
        <f>BK126+BK190+BK236</f>
        <v>0</v>
      </c>
    </row>
    <row r="126" spans="2:65" s="11" customFormat="1" ht="22.9" customHeight="1">
      <c r="B126" s="121"/>
      <c r="D126" s="122" t="s">
        <v>76</v>
      </c>
      <c r="E126" s="131" t="s">
        <v>85</v>
      </c>
      <c r="F126" s="131" t="s">
        <v>145</v>
      </c>
      <c r="I126" s="124"/>
      <c r="J126" s="132">
        <f>BK126</f>
        <v>0</v>
      </c>
      <c r="L126" s="121"/>
      <c r="M126" s="126"/>
      <c r="P126" s="127">
        <f>SUM(P127:P189)</f>
        <v>0</v>
      </c>
      <c r="R126" s="127">
        <f>SUM(R127:R189)</f>
        <v>121.91</v>
      </c>
      <c r="T126" s="128">
        <f>SUM(T127:T189)</f>
        <v>0</v>
      </c>
      <c r="AR126" s="122" t="s">
        <v>85</v>
      </c>
      <c r="AT126" s="129" t="s">
        <v>76</v>
      </c>
      <c r="AU126" s="129" t="s">
        <v>85</v>
      </c>
      <c r="AY126" s="122" t="s">
        <v>144</v>
      </c>
      <c r="BK126" s="130">
        <f>SUM(BK127:BK189)</f>
        <v>0</v>
      </c>
    </row>
    <row r="127" spans="2:65" s="1" customFormat="1" ht="24.2" customHeight="1">
      <c r="B127" s="32"/>
      <c r="C127" s="133" t="s">
        <v>85</v>
      </c>
      <c r="D127" s="133" t="s">
        <v>146</v>
      </c>
      <c r="E127" s="134" t="s">
        <v>2298</v>
      </c>
      <c r="F127" s="135" t="s">
        <v>2299</v>
      </c>
      <c r="G127" s="136" t="s">
        <v>198</v>
      </c>
      <c r="H127" s="137">
        <v>27.2</v>
      </c>
      <c r="I127" s="138"/>
      <c r="J127" s="139">
        <f>ROUND(I127*H127,2)</f>
        <v>0</v>
      </c>
      <c r="K127" s="140"/>
      <c r="L127" s="32"/>
      <c r="M127" s="141" t="s">
        <v>1</v>
      </c>
      <c r="N127" s="142" t="s">
        <v>42</v>
      </c>
      <c r="P127" s="143">
        <f>O127*H127</f>
        <v>0</v>
      </c>
      <c r="Q127" s="143">
        <v>0</v>
      </c>
      <c r="R127" s="143">
        <f>Q127*H127</f>
        <v>0</v>
      </c>
      <c r="S127" s="143">
        <v>0</v>
      </c>
      <c r="T127" s="144">
        <f>S127*H127</f>
        <v>0</v>
      </c>
      <c r="AR127" s="145" t="s">
        <v>150</v>
      </c>
      <c r="AT127" s="145" t="s">
        <v>146</v>
      </c>
      <c r="AU127" s="145" t="s">
        <v>87</v>
      </c>
      <c r="AY127" s="17" t="s">
        <v>144</v>
      </c>
      <c r="BE127" s="146">
        <f>IF(N127="základní",J127,0)</f>
        <v>0</v>
      </c>
      <c r="BF127" s="146">
        <f>IF(N127="snížená",J127,0)</f>
        <v>0</v>
      </c>
      <c r="BG127" s="146">
        <f>IF(N127="zákl. přenesená",J127,0)</f>
        <v>0</v>
      </c>
      <c r="BH127" s="146">
        <f>IF(N127="sníž. přenesená",J127,0)</f>
        <v>0</v>
      </c>
      <c r="BI127" s="146">
        <f>IF(N127="nulová",J127,0)</f>
        <v>0</v>
      </c>
      <c r="BJ127" s="17" t="s">
        <v>85</v>
      </c>
      <c r="BK127" s="146">
        <f>ROUND(I127*H127,2)</f>
        <v>0</v>
      </c>
      <c r="BL127" s="17" t="s">
        <v>150</v>
      </c>
      <c r="BM127" s="145" t="s">
        <v>2300</v>
      </c>
    </row>
    <row r="128" spans="2:65" s="12" customFormat="1" ht="11.25">
      <c r="B128" s="147"/>
      <c r="D128" s="148" t="s">
        <v>152</v>
      </c>
      <c r="E128" s="149" t="s">
        <v>1</v>
      </c>
      <c r="F128" s="150" t="s">
        <v>2301</v>
      </c>
      <c r="H128" s="149" t="s">
        <v>1</v>
      </c>
      <c r="I128" s="151"/>
      <c r="L128" s="147"/>
      <c r="M128" s="152"/>
      <c r="T128" s="153"/>
      <c r="AT128" s="149" t="s">
        <v>152</v>
      </c>
      <c r="AU128" s="149" t="s">
        <v>87</v>
      </c>
      <c r="AV128" s="12" t="s">
        <v>85</v>
      </c>
      <c r="AW128" s="12" t="s">
        <v>32</v>
      </c>
      <c r="AX128" s="12" t="s">
        <v>77</v>
      </c>
      <c r="AY128" s="149" t="s">
        <v>144</v>
      </c>
    </row>
    <row r="129" spans="2:65" s="12" customFormat="1" ht="11.25">
      <c r="B129" s="147"/>
      <c r="D129" s="148" t="s">
        <v>152</v>
      </c>
      <c r="E129" s="149" t="s">
        <v>1</v>
      </c>
      <c r="F129" s="150" t="s">
        <v>154</v>
      </c>
      <c r="H129" s="149" t="s">
        <v>1</v>
      </c>
      <c r="I129" s="151"/>
      <c r="L129" s="147"/>
      <c r="M129" s="152"/>
      <c r="T129" s="153"/>
      <c r="AT129" s="149" t="s">
        <v>152</v>
      </c>
      <c r="AU129" s="149" t="s">
        <v>87</v>
      </c>
      <c r="AV129" s="12" t="s">
        <v>85</v>
      </c>
      <c r="AW129" s="12" t="s">
        <v>32</v>
      </c>
      <c r="AX129" s="12" t="s">
        <v>77</v>
      </c>
      <c r="AY129" s="149" t="s">
        <v>144</v>
      </c>
    </row>
    <row r="130" spans="2:65" s="12" customFormat="1" ht="11.25">
      <c r="B130" s="147"/>
      <c r="D130" s="148" t="s">
        <v>152</v>
      </c>
      <c r="E130" s="149" t="s">
        <v>1</v>
      </c>
      <c r="F130" s="150" t="s">
        <v>200</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2302</v>
      </c>
      <c r="H131" s="149" t="s">
        <v>1</v>
      </c>
      <c r="I131" s="151"/>
      <c r="L131" s="147"/>
      <c r="M131" s="152"/>
      <c r="T131" s="153"/>
      <c r="AT131" s="149" t="s">
        <v>152</v>
      </c>
      <c r="AU131" s="149" t="s">
        <v>87</v>
      </c>
      <c r="AV131" s="12" t="s">
        <v>85</v>
      </c>
      <c r="AW131" s="12" t="s">
        <v>32</v>
      </c>
      <c r="AX131" s="12" t="s">
        <v>77</v>
      </c>
      <c r="AY131" s="149" t="s">
        <v>144</v>
      </c>
    </row>
    <row r="132" spans="2:65" s="13" customFormat="1" ht="11.25">
      <c r="B132" s="154"/>
      <c r="D132" s="148" t="s">
        <v>152</v>
      </c>
      <c r="E132" s="155" t="s">
        <v>1</v>
      </c>
      <c r="F132" s="156" t="s">
        <v>2303</v>
      </c>
      <c r="H132" s="157">
        <v>25.5</v>
      </c>
      <c r="I132" s="158"/>
      <c r="L132" s="154"/>
      <c r="M132" s="159"/>
      <c r="T132" s="160"/>
      <c r="AT132" s="155" t="s">
        <v>152</v>
      </c>
      <c r="AU132" s="155" t="s">
        <v>87</v>
      </c>
      <c r="AV132" s="13" t="s">
        <v>87</v>
      </c>
      <c r="AW132" s="13" t="s">
        <v>32</v>
      </c>
      <c r="AX132" s="13" t="s">
        <v>77</v>
      </c>
      <c r="AY132" s="155" t="s">
        <v>144</v>
      </c>
    </row>
    <row r="133" spans="2:65" s="12" customFormat="1" ht="11.25">
      <c r="B133" s="147"/>
      <c r="D133" s="148" t="s">
        <v>152</v>
      </c>
      <c r="E133" s="149" t="s">
        <v>1</v>
      </c>
      <c r="F133" s="150" t="s">
        <v>2304</v>
      </c>
      <c r="H133" s="149" t="s">
        <v>1</v>
      </c>
      <c r="I133" s="151"/>
      <c r="L133" s="147"/>
      <c r="M133" s="152"/>
      <c r="T133" s="153"/>
      <c r="AT133" s="149" t="s">
        <v>152</v>
      </c>
      <c r="AU133" s="149" t="s">
        <v>87</v>
      </c>
      <c r="AV133" s="12" t="s">
        <v>85</v>
      </c>
      <c r="AW133" s="12" t="s">
        <v>32</v>
      </c>
      <c r="AX133" s="12" t="s">
        <v>77</v>
      </c>
      <c r="AY133" s="149" t="s">
        <v>144</v>
      </c>
    </row>
    <row r="134" spans="2:65" s="13" customFormat="1" ht="11.25">
      <c r="B134" s="154"/>
      <c r="D134" s="148" t="s">
        <v>152</v>
      </c>
      <c r="E134" s="155" t="s">
        <v>1</v>
      </c>
      <c r="F134" s="156" t="s">
        <v>2305</v>
      </c>
      <c r="H134" s="157">
        <v>1.7</v>
      </c>
      <c r="I134" s="158"/>
      <c r="L134" s="154"/>
      <c r="M134" s="159"/>
      <c r="T134" s="160"/>
      <c r="AT134" s="155" t="s">
        <v>152</v>
      </c>
      <c r="AU134" s="155" t="s">
        <v>87</v>
      </c>
      <c r="AV134" s="13" t="s">
        <v>87</v>
      </c>
      <c r="AW134" s="13" t="s">
        <v>32</v>
      </c>
      <c r="AX134" s="13" t="s">
        <v>77</v>
      </c>
      <c r="AY134" s="155" t="s">
        <v>144</v>
      </c>
    </row>
    <row r="135" spans="2:65" s="14" customFormat="1" ht="11.25">
      <c r="B135" s="161"/>
      <c r="D135" s="148" t="s">
        <v>152</v>
      </c>
      <c r="E135" s="162" t="s">
        <v>1</v>
      </c>
      <c r="F135" s="163" t="s">
        <v>157</v>
      </c>
      <c r="H135" s="164">
        <v>27.2</v>
      </c>
      <c r="I135" s="165"/>
      <c r="L135" s="161"/>
      <c r="M135" s="166"/>
      <c r="T135" s="167"/>
      <c r="AT135" s="162" t="s">
        <v>152</v>
      </c>
      <c r="AU135" s="162" t="s">
        <v>87</v>
      </c>
      <c r="AV135" s="14" t="s">
        <v>150</v>
      </c>
      <c r="AW135" s="14" t="s">
        <v>32</v>
      </c>
      <c r="AX135" s="14" t="s">
        <v>85</v>
      </c>
      <c r="AY135" s="162" t="s">
        <v>144</v>
      </c>
    </row>
    <row r="136" spans="2:65" s="1" customFormat="1" ht="33" customHeight="1">
      <c r="B136" s="32"/>
      <c r="C136" s="133" t="s">
        <v>87</v>
      </c>
      <c r="D136" s="133" t="s">
        <v>146</v>
      </c>
      <c r="E136" s="134" t="s">
        <v>2306</v>
      </c>
      <c r="F136" s="135" t="s">
        <v>2307</v>
      </c>
      <c r="G136" s="136" t="s">
        <v>198</v>
      </c>
      <c r="H136" s="137">
        <v>188.65</v>
      </c>
      <c r="I136" s="138"/>
      <c r="J136" s="139">
        <f>ROUND(I136*H136,2)</f>
        <v>0</v>
      </c>
      <c r="K136" s="140"/>
      <c r="L136" s="32"/>
      <c r="M136" s="141" t="s">
        <v>1</v>
      </c>
      <c r="N136" s="142" t="s">
        <v>42</v>
      </c>
      <c r="P136" s="143">
        <f>O136*H136</f>
        <v>0</v>
      </c>
      <c r="Q136" s="143">
        <v>0</v>
      </c>
      <c r="R136" s="143">
        <f>Q136*H136</f>
        <v>0</v>
      </c>
      <c r="S136" s="143">
        <v>0</v>
      </c>
      <c r="T136" s="144">
        <f>S136*H136</f>
        <v>0</v>
      </c>
      <c r="AR136" s="145" t="s">
        <v>150</v>
      </c>
      <c r="AT136" s="145" t="s">
        <v>146</v>
      </c>
      <c r="AU136" s="145" t="s">
        <v>87</v>
      </c>
      <c r="AY136" s="17" t="s">
        <v>144</v>
      </c>
      <c r="BE136" s="146">
        <f>IF(N136="základní",J136,0)</f>
        <v>0</v>
      </c>
      <c r="BF136" s="146">
        <f>IF(N136="snížená",J136,0)</f>
        <v>0</v>
      </c>
      <c r="BG136" s="146">
        <f>IF(N136="zákl. přenesená",J136,0)</f>
        <v>0</v>
      </c>
      <c r="BH136" s="146">
        <f>IF(N136="sníž. přenesená",J136,0)</f>
        <v>0</v>
      </c>
      <c r="BI136" s="146">
        <f>IF(N136="nulová",J136,0)</f>
        <v>0</v>
      </c>
      <c r="BJ136" s="17" t="s">
        <v>85</v>
      </c>
      <c r="BK136" s="146">
        <f>ROUND(I136*H136,2)</f>
        <v>0</v>
      </c>
      <c r="BL136" s="17" t="s">
        <v>150</v>
      </c>
      <c r="BM136" s="145" t="s">
        <v>2308</v>
      </c>
    </row>
    <row r="137" spans="2:65" s="12" customFormat="1" ht="11.25">
      <c r="B137" s="147"/>
      <c r="D137" s="148" t="s">
        <v>152</v>
      </c>
      <c r="E137" s="149" t="s">
        <v>1</v>
      </c>
      <c r="F137" s="150" t="s">
        <v>153</v>
      </c>
      <c r="H137" s="149" t="s">
        <v>1</v>
      </c>
      <c r="I137" s="151"/>
      <c r="L137" s="147"/>
      <c r="M137" s="152"/>
      <c r="T137" s="153"/>
      <c r="AT137" s="149" t="s">
        <v>152</v>
      </c>
      <c r="AU137" s="149" t="s">
        <v>87</v>
      </c>
      <c r="AV137" s="12" t="s">
        <v>85</v>
      </c>
      <c r="AW137" s="12" t="s">
        <v>32</v>
      </c>
      <c r="AX137" s="12" t="s">
        <v>77</v>
      </c>
      <c r="AY137" s="149" t="s">
        <v>144</v>
      </c>
    </row>
    <row r="138" spans="2:65" s="12" customFormat="1" ht="11.25">
      <c r="B138" s="147"/>
      <c r="D138" s="148" t="s">
        <v>152</v>
      </c>
      <c r="E138" s="149" t="s">
        <v>1</v>
      </c>
      <c r="F138" s="150" t="s">
        <v>154</v>
      </c>
      <c r="H138" s="149" t="s">
        <v>1</v>
      </c>
      <c r="I138" s="151"/>
      <c r="L138" s="147"/>
      <c r="M138" s="152"/>
      <c r="T138" s="153"/>
      <c r="AT138" s="149" t="s">
        <v>152</v>
      </c>
      <c r="AU138" s="149" t="s">
        <v>87</v>
      </c>
      <c r="AV138" s="12" t="s">
        <v>85</v>
      </c>
      <c r="AW138" s="12" t="s">
        <v>32</v>
      </c>
      <c r="AX138" s="12" t="s">
        <v>77</v>
      </c>
      <c r="AY138" s="149" t="s">
        <v>144</v>
      </c>
    </row>
    <row r="139" spans="2:65" s="12" customFormat="1" ht="11.25">
      <c r="B139" s="147"/>
      <c r="D139" s="148" t="s">
        <v>152</v>
      </c>
      <c r="E139" s="149" t="s">
        <v>1</v>
      </c>
      <c r="F139" s="150" t="s">
        <v>200</v>
      </c>
      <c r="H139" s="149" t="s">
        <v>1</v>
      </c>
      <c r="I139" s="151"/>
      <c r="L139" s="147"/>
      <c r="M139" s="152"/>
      <c r="T139" s="153"/>
      <c r="AT139" s="149" t="s">
        <v>152</v>
      </c>
      <c r="AU139" s="149" t="s">
        <v>87</v>
      </c>
      <c r="AV139" s="12" t="s">
        <v>85</v>
      </c>
      <c r="AW139" s="12" t="s">
        <v>32</v>
      </c>
      <c r="AX139" s="12" t="s">
        <v>77</v>
      </c>
      <c r="AY139" s="149" t="s">
        <v>144</v>
      </c>
    </row>
    <row r="140" spans="2:65" s="12" customFormat="1" ht="11.25">
      <c r="B140" s="147"/>
      <c r="D140" s="148" t="s">
        <v>152</v>
      </c>
      <c r="E140" s="149" t="s">
        <v>1</v>
      </c>
      <c r="F140" s="150" t="s">
        <v>2309</v>
      </c>
      <c r="H140" s="149" t="s">
        <v>1</v>
      </c>
      <c r="I140" s="151"/>
      <c r="L140" s="147"/>
      <c r="M140" s="152"/>
      <c r="T140" s="153"/>
      <c r="AT140" s="149" t="s">
        <v>152</v>
      </c>
      <c r="AU140" s="149" t="s">
        <v>87</v>
      </c>
      <c r="AV140" s="12" t="s">
        <v>85</v>
      </c>
      <c r="AW140" s="12" t="s">
        <v>32</v>
      </c>
      <c r="AX140" s="12" t="s">
        <v>77</v>
      </c>
      <c r="AY140" s="149" t="s">
        <v>144</v>
      </c>
    </row>
    <row r="141" spans="2:65" s="13" customFormat="1" ht="11.25">
      <c r="B141" s="154"/>
      <c r="D141" s="148" t="s">
        <v>152</v>
      </c>
      <c r="E141" s="155" t="s">
        <v>1</v>
      </c>
      <c r="F141" s="156" t="s">
        <v>2310</v>
      </c>
      <c r="H141" s="157">
        <v>5.35</v>
      </c>
      <c r="I141" s="158"/>
      <c r="L141" s="154"/>
      <c r="M141" s="159"/>
      <c r="T141" s="160"/>
      <c r="AT141" s="155" t="s">
        <v>152</v>
      </c>
      <c r="AU141" s="155" t="s">
        <v>87</v>
      </c>
      <c r="AV141" s="13" t="s">
        <v>87</v>
      </c>
      <c r="AW141" s="13" t="s">
        <v>32</v>
      </c>
      <c r="AX141" s="13" t="s">
        <v>77</v>
      </c>
      <c r="AY141" s="155" t="s">
        <v>144</v>
      </c>
    </row>
    <row r="142" spans="2:65" s="12" customFormat="1" ht="11.25">
      <c r="B142" s="147"/>
      <c r="D142" s="148" t="s">
        <v>152</v>
      </c>
      <c r="E142" s="149" t="s">
        <v>1</v>
      </c>
      <c r="F142" s="150" t="s">
        <v>2311</v>
      </c>
      <c r="H142" s="149" t="s">
        <v>1</v>
      </c>
      <c r="I142" s="151"/>
      <c r="L142" s="147"/>
      <c r="M142" s="152"/>
      <c r="T142" s="153"/>
      <c r="AT142" s="149" t="s">
        <v>152</v>
      </c>
      <c r="AU142" s="149" t="s">
        <v>87</v>
      </c>
      <c r="AV142" s="12" t="s">
        <v>85</v>
      </c>
      <c r="AW142" s="12" t="s">
        <v>32</v>
      </c>
      <c r="AX142" s="12" t="s">
        <v>77</v>
      </c>
      <c r="AY142" s="149" t="s">
        <v>144</v>
      </c>
    </row>
    <row r="143" spans="2:65" s="12" customFormat="1" ht="11.25">
      <c r="B143" s="147"/>
      <c r="D143" s="148" t="s">
        <v>152</v>
      </c>
      <c r="E143" s="149" t="s">
        <v>1</v>
      </c>
      <c r="F143" s="150" t="s">
        <v>2312</v>
      </c>
      <c r="H143" s="149" t="s">
        <v>1</v>
      </c>
      <c r="I143" s="151"/>
      <c r="L143" s="147"/>
      <c r="M143" s="152"/>
      <c r="T143" s="153"/>
      <c r="AT143" s="149" t="s">
        <v>152</v>
      </c>
      <c r="AU143" s="149" t="s">
        <v>87</v>
      </c>
      <c r="AV143" s="12" t="s">
        <v>85</v>
      </c>
      <c r="AW143" s="12" t="s">
        <v>32</v>
      </c>
      <c r="AX143" s="12" t="s">
        <v>77</v>
      </c>
      <c r="AY143" s="149" t="s">
        <v>144</v>
      </c>
    </row>
    <row r="144" spans="2:65" s="13" customFormat="1" ht="11.25">
      <c r="B144" s="154"/>
      <c r="D144" s="148" t="s">
        <v>152</v>
      </c>
      <c r="E144" s="155" t="s">
        <v>1</v>
      </c>
      <c r="F144" s="156" t="s">
        <v>2313</v>
      </c>
      <c r="H144" s="157">
        <v>112.35</v>
      </c>
      <c r="I144" s="158"/>
      <c r="L144" s="154"/>
      <c r="M144" s="159"/>
      <c r="T144" s="160"/>
      <c r="AT144" s="155" t="s">
        <v>152</v>
      </c>
      <c r="AU144" s="155" t="s">
        <v>87</v>
      </c>
      <c r="AV144" s="13" t="s">
        <v>87</v>
      </c>
      <c r="AW144" s="13" t="s">
        <v>32</v>
      </c>
      <c r="AX144" s="13" t="s">
        <v>77</v>
      </c>
      <c r="AY144" s="155" t="s">
        <v>144</v>
      </c>
    </row>
    <row r="145" spans="2:65" s="12" customFormat="1" ht="11.25">
      <c r="B145" s="147"/>
      <c r="D145" s="148" t="s">
        <v>152</v>
      </c>
      <c r="E145" s="149" t="s">
        <v>1</v>
      </c>
      <c r="F145" s="150" t="s">
        <v>2130</v>
      </c>
      <c r="H145" s="149" t="s">
        <v>1</v>
      </c>
      <c r="I145" s="151"/>
      <c r="L145" s="147"/>
      <c r="M145" s="152"/>
      <c r="T145" s="153"/>
      <c r="AT145" s="149" t="s">
        <v>152</v>
      </c>
      <c r="AU145" s="149" t="s">
        <v>87</v>
      </c>
      <c r="AV145" s="12" t="s">
        <v>85</v>
      </c>
      <c r="AW145" s="12" t="s">
        <v>32</v>
      </c>
      <c r="AX145" s="12" t="s">
        <v>77</v>
      </c>
      <c r="AY145" s="149" t="s">
        <v>144</v>
      </c>
    </row>
    <row r="146" spans="2:65" s="13" customFormat="1" ht="11.25">
      <c r="B146" s="154"/>
      <c r="D146" s="148" t="s">
        <v>152</v>
      </c>
      <c r="E146" s="155" t="s">
        <v>1</v>
      </c>
      <c r="F146" s="156" t="s">
        <v>2314</v>
      </c>
      <c r="H146" s="157">
        <v>70.95</v>
      </c>
      <c r="I146" s="158"/>
      <c r="L146" s="154"/>
      <c r="M146" s="159"/>
      <c r="T146" s="160"/>
      <c r="AT146" s="155" t="s">
        <v>152</v>
      </c>
      <c r="AU146" s="155" t="s">
        <v>87</v>
      </c>
      <c r="AV146" s="13" t="s">
        <v>87</v>
      </c>
      <c r="AW146" s="13" t="s">
        <v>32</v>
      </c>
      <c r="AX146" s="13" t="s">
        <v>77</v>
      </c>
      <c r="AY146" s="155" t="s">
        <v>144</v>
      </c>
    </row>
    <row r="147" spans="2:65" s="14" customFormat="1" ht="11.25">
      <c r="B147" s="161"/>
      <c r="D147" s="148" t="s">
        <v>152</v>
      </c>
      <c r="E147" s="162" t="s">
        <v>1</v>
      </c>
      <c r="F147" s="163" t="s">
        <v>157</v>
      </c>
      <c r="H147" s="164">
        <v>188.65</v>
      </c>
      <c r="I147" s="165"/>
      <c r="L147" s="161"/>
      <c r="M147" s="166"/>
      <c r="T147" s="167"/>
      <c r="AT147" s="162" t="s">
        <v>152</v>
      </c>
      <c r="AU147" s="162" t="s">
        <v>87</v>
      </c>
      <c r="AV147" s="14" t="s">
        <v>150</v>
      </c>
      <c r="AW147" s="14" t="s">
        <v>32</v>
      </c>
      <c r="AX147" s="14" t="s">
        <v>85</v>
      </c>
      <c r="AY147" s="162" t="s">
        <v>144</v>
      </c>
    </row>
    <row r="148" spans="2:65" s="1" customFormat="1" ht="37.9" customHeight="1">
      <c r="B148" s="32"/>
      <c r="C148" s="133" t="s">
        <v>163</v>
      </c>
      <c r="D148" s="133" t="s">
        <v>146</v>
      </c>
      <c r="E148" s="134" t="s">
        <v>405</v>
      </c>
      <c r="F148" s="135" t="s">
        <v>406</v>
      </c>
      <c r="G148" s="136" t="s">
        <v>198</v>
      </c>
      <c r="H148" s="137">
        <v>135.19900000000001</v>
      </c>
      <c r="I148" s="138"/>
      <c r="J148" s="139">
        <f>ROUND(I148*H148,2)</f>
        <v>0</v>
      </c>
      <c r="K148" s="140"/>
      <c r="L148" s="32"/>
      <c r="M148" s="141" t="s">
        <v>1</v>
      </c>
      <c r="N148" s="142" t="s">
        <v>42</v>
      </c>
      <c r="P148" s="143">
        <f>O148*H148</f>
        <v>0</v>
      </c>
      <c r="Q148" s="143">
        <v>0</v>
      </c>
      <c r="R148" s="143">
        <f>Q148*H148</f>
        <v>0</v>
      </c>
      <c r="S148" s="143">
        <v>0</v>
      </c>
      <c r="T148" s="144">
        <f>S148*H148</f>
        <v>0</v>
      </c>
      <c r="AR148" s="145" t="s">
        <v>150</v>
      </c>
      <c r="AT148" s="145" t="s">
        <v>146</v>
      </c>
      <c r="AU148" s="145" t="s">
        <v>87</v>
      </c>
      <c r="AY148" s="17" t="s">
        <v>144</v>
      </c>
      <c r="BE148" s="146">
        <f>IF(N148="základní",J148,0)</f>
        <v>0</v>
      </c>
      <c r="BF148" s="146">
        <f>IF(N148="snížená",J148,0)</f>
        <v>0</v>
      </c>
      <c r="BG148" s="146">
        <f>IF(N148="zákl. přenesená",J148,0)</f>
        <v>0</v>
      </c>
      <c r="BH148" s="146">
        <f>IF(N148="sníž. přenesená",J148,0)</f>
        <v>0</v>
      </c>
      <c r="BI148" s="146">
        <f>IF(N148="nulová",J148,0)</f>
        <v>0</v>
      </c>
      <c r="BJ148" s="17" t="s">
        <v>85</v>
      </c>
      <c r="BK148" s="146">
        <f>ROUND(I148*H148,2)</f>
        <v>0</v>
      </c>
      <c r="BL148" s="17" t="s">
        <v>150</v>
      </c>
      <c r="BM148" s="145" t="s">
        <v>2315</v>
      </c>
    </row>
    <row r="149" spans="2:65" s="12" customFormat="1" ht="11.25">
      <c r="B149" s="147"/>
      <c r="D149" s="148" t="s">
        <v>152</v>
      </c>
      <c r="E149" s="149" t="s">
        <v>1</v>
      </c>
      <c r="F149" s="150" t="s">
        <v>2316</v>
      </c>
      <c r="H149" s="149" t="s">
        <v>1</v>
      </c>
      <c r="I149" s="151"/>
      <c r="L149" s="147"/>
      <c r="M149" s="152"/>
      <c r="T149" s="153"/>
      <c r="AT149" s="149" t="s">
        <v>152</v>
      </c>
      <c r="AU149" s="149" t="s">
        <v>87</v>
      </c>
      <c r="AV149" s="12" t="s">
        <v>85</v>
      </c>
      <c r="AW149" s="12" t="s">
        <v>32</v>
      </c>
      <c r="AX149" s="12" t="s">
        <v>77</v>
      </c>
      <c r="AY149" s="149" t="s">
        <v>144</v>
      </c>
    </row>
    <row r="150" spans="2:65" s="13" customFormat="1" ht="11.25">
      <c r="B150" s="154"/>
      <c r="D150" s="148" t="s">
        <v>152</v>
      </c>
      <c r="E150" s="155" t="s">
        <v>1</v>
      </c>
      <c r="F150" s="156" t="s">
        <v>2317</v>
      </c>
      <c r="H150" s="157">
        <v>28.088000000000001</v>
      </c>
      <c r="I150" s="158"/>
      <c r="L150" s="154"/>
      <c r="M150" s="159"/>
      <c r="T150" s="160"/>
      <c r="AT150" s="155" t="s">
        <v>152</v>
      </c>
      <c r="AU150" s="155" t="s">
        <v>87</v>
      </c>
      <c r="AV150" s="13" t="s">
        <v>87</v>
      </c>
      <c r="AW150" s="13" t="s">
        <v>32</v>
      </c>
      <c r="AX150" s="13" t="s">
        <v>77</v>
      </c>
      <c r="AY150" s="155" t="s">
        <v>144</v>
      </c>
    </row>
    <row r="151" spans="2:65" s="12" customFormat="1" ht="11.25">
      <c r="B151" s="147"/>
      <c r="D151" s="148" t="s">
        <v>152</v>
      </c>
      <c r="E151" s="149" t="s">
        <v>1</v>
      </c>
      <c r="F151" s="150" t="s">
        <v>2318</v>
      </c>
      <c r="H151" s="149" t="s">
        <v>1</v>
      </c>
      <c r="I151" s="151"/>
      <c r="L151" s="147"/>
      <c r="M151" s="152"/>
      <c r="T151" s="153"/>
      <c r="AT151" s="149" t="s">
        <v>152</v>
      </c>
      <c r="AU151" s="149" t="s">
        <v>87</v>
      </c>
      <c r="AV151" s="12" t="s">
        <v>85</v>
      </c>
      <c r="AW151" s="12" t="s">
        <v>32</v>
      </c>
      <c r="AX151" s="12" t="s">
        <v>77</v>
      </c>
      <c r="AY151" s="149" t="s">
        <v>144</v>
      </c>
    </row>
    <row r="152" spans="2:65" s="13" customFormat="1" ht="11.25">
      <c r="B152" s="154"/>
      <c r="D152" s="148" t="s">
        <v>152</v>
      </c>
      <c r="E152" s="155" t="s">
        <v>1</v>
      </c>
      <c r="F152" s="156" t="s">
        <v>2319</v>
      </c>
      <c r="H152" s="157">
        <v>6.45</v>
      </c>
      <c r="I152" s="158"/>
      <c r="L152" s="154"/>
      <c r="M152" s="159"/>
      <c r="T152" s="160"/>
      <c r="AT152" s="155" t="s">
        <v>152</v>
      </c>
      <c r="AU152" s="155" t="s">
        <v>87</v>
      </c>
      <c r="AV152" s="13" t="s">
        <v>87</v>
      </c>
      <c r="AW152" s="13" t="s">
        <v>32</v>
      </c>
      <c r="AX152" s="13" t="s">
        <v>77</v>
      </c>
      <c r="AY152" s="155" t="s">
        <v>144</v>
      </c>
    </row>
    <row r="153" spans="2:65" s="12" customFormat="1" ht="11.25">
      <c r="B153" s="147"/>
      <c r="D153" s="148" t="s">
        <v>152</v>
      </c>
      <c r="E153" s="149" t="s">
        <v>1</v>
      </c>
      <c r="F153" s="150" t="s">
        <v>2320</v>
      </c>
      <c r="H153" s="149" t="s">
        <v>1</v>
      </c>
      <c r="I153" s="151"/>
      <c r="L153" s="147"/>
      <c r="M153" s="152"/>
      <c r="T153" s="153"/>
      <c r="AT153" s="149" t="s">
        <v>152</v>
      </c>
      <c r="AU153" s="149" t="s">
        <v>87</v>
      </c>
      <c r="AV153" s="12" t="s">
        <v>85</v>
      </c>
      <c r="AW153" s="12" t="s">
        <v>32</v>
      </c>
      <c r="AX153" s="12" t="s">
        <v>77</v>
      </c>
      <c r="AY153" s="149" t="s">
        <v>144</v>
      </c>
    </row>
    <row r="154" spans="2:65" s="13" customFormat="1" ht="11.25">
      <c r="B154" s="154"/>
      <c r="D154" s="148" t="s">
        <v>152</v>
      </c>
      <c r="E154" s="155" t="s">
        <v>1</v>
      </c>
      <c r="F154" s="156" t="s">
        <v>2321</v>
      </c>
      <c r="H154" s="157">
        <v>11.61</v>
      </c>
      <c r="I154" s="158"/>
      <c r="L154" s="154"/>
      <c r="M154" s="159"/>
      <c r="T154" s="160"/>
      <c r="AT154" s="155" t="s">
        <v>152</v>
      </c>
      <c r="AU154" s="155" t="s">
        <v>87</v>
      </c>
      <c r="AV154" s="13" t="s">
        <v>87</v>
      </c>
      <c r="AW154" s="13" t="s">
        <v>32</v>
      </c>
      <c r="AX154" s="13" t="s">
        <v>77</v>
      </c>
      <c r="AY154" s="155" t="s">
        <v>144</v>
      </c>
    </row>
    <row r="155" spans="2:65" s="12" customFormat="1" ht="11.25">
      <c r="B155" s="147"/>
      <c r="D155" s="148" t="s">
        <v>152</v>
      </c>
      <c r="E155" s="149" t="s">
        <v>1</v>
      </c>
      <c r="F155" s="150" t="s">
        <v>2322</v>
      </c>
      <c r="H155" s="149" t="s">
        <v>1</v>
      </c>
      <c r="I155" s="151"/>
      <c r="L155" s="147"/>
      <c r="M155" s="152"/>
      <c r="T155" s="153"/>
      <c r="AT155" s="149" t="s">
        <v>152</v>
      </c>
      <c r="AU155" s="149" t="s">
        <v>87</v>
      </c>
      <c r="AV155" s="12" t="s">
        <v>85</v>
      </c>
      <c r="AW155" s="12" t="s">
        <v>32</v>
      </c>
      <c r="AX155" s="12" t="s">
        <v>77</v>
      </c>
      <c r="AY155" s="149" t="s">
        <v>144</v>
      </c>
    </row>
    <row r="156" spans="2:65" s="13" customFormat="1" ht="11.25">
      <c r="B156" s="154"/>
      <c r="D156" s="148" t="s">
        <v>152</v>
      </c>
      <c r="E156" s="155" t="s">
        <v>1</v>
      </c>
      <c r="F156" s="156" t="s">
        <v>2323</v>
      </c>
      <c r="H156" s="157">
        <v>8.9610000000000003</v>
      </c>
      <c r="I156" s="158"/>
      <c r="L156" s="154"/>
      <c r="M156" s="159"/>
      <c r="T156" s="160"/>
      <c r="AT156" s="155" t="s">
        <v>152</v>
      </c>
      <c r="AU156" s="155" t="s">
        <v>87</v>
      </c>
      <c r="AV156" s="13" t="s">
        <v>87</v>
      </c>
      <c r="AW156" s="13" t="s">
        <v>32</v>
      </c>
      <c r="AX156" s="13" t="s">
        <v>77</v>
      </c>
      <c r="AY156" s="155" t="s">
        <v>144</v>
      </c>
    </row>
    <row r="157" spans="2:65" s="12" customFormat="1" ht="11.25">
      <c r="B157" s="147"/>
      <c r="D157" s="148" t="s">
        <v>152</v>
      </c>
      <c r="E157" s="149" t="s">
        <v>1</v>
      </c>
      <c r="F157" s="150" t="s">
        <v>2324</v>
      </c>
      <c r="H157" s="149" t="s">
        <v>1</v>
      </c>
      <c r="I157" s="151"/>
      <c r="L157" s="147"/>
      <c r="M157" s="152"/>
      <c r="T157" s="153"/>
      <c r="AT157" s="149" t="s">
        <v>152</v>
      </c>
      <c r="AU157" s="149" t="s">
        <v>87</v>
      </c>
      <c r="AV157" s="12" t="s">
        <v>85</v>
      </c>
      <c r="AW157" s="12" t="s">
        <v>32</v>
      </c>
      <c r="AX157" s="12" t="s">
        <v>77</v>
      </c>
      <c r="AY157" s="149" t="s">
        <v>144</v>
      </c>
    </row>
    <row r="158" spans="2:65" s="13" customFormat="1" ht="11.25">
      <c r="B158" s="154"/>
      <c r="D158" s="148" t="s">
        <v>152</v>
      </c>
      <c r="E158" s="155" t="s">
        <v>1</v>
      </c>
      <c r="F158" s="156" t="s">
        <v>2325</v>
      </c>
      <c r="H158" s="157">
        <v>52.89</v>
      </c>
      <c r="I158" s="158"/>
      <c r="L158" s="154"/>
      <c r="M158" s="159"/>
      <c r="T158" s="160"/>
      <c r="AT158" s="155" t="s">
        <v>152</v>
      </c>
      <c r="AU158" s="155" t="s">
        <v>87</v>
      </c>
      <c r="AV158" s="13" t="s">
        <v>87</v>
      </c>
      <c r="AW158" s="13" t="s">
        <v>32</v>
      </c>
      <c r="AX158" s="13" t="s">
        <v>77</v>
      </c>
      <c r="AY158" s="155" t="s">
        <v>144</v>
      </c>
    </row>
    <row r="159" spans="2:65" s="12" customFormat="1" ht="11.25">
      <c r="B159" s="147"/>
      <c r="D159" s="148" t="s">
        <v>152</v>
      </c>
      <c r="E159" s="149" t="s">
        <v>1</v>
      </c>
      <c r="F159" s="150" t="s">
        <v>2326</v>
      </c>
      <c r="H159" s="149" t="s">
        <v>1</v>
      </c>
      <c r="I159" s="151"/>
      <c r="L159" s="147"/>
      <c r="M159" s="152"/>
      <c r="T159" s="153"/>
      <c r="AT159" s="149" t="s">
        <v>152</v>
      </c>
      <c r="AU159" s="149" t="s">
        <v>87</v>
      </c>
      <c r="AV159" s="12" t="s">
        <v>85</v>
      </c>
      <c r="AW159" s="12" t="s">
        <v>32</v>
      </c>
      <c r="AX159" s="12" t="s">
        <v>77</v>
      </c>
      <c r="AY159" s="149" t="s">
        <v>144</v>
      </c>
    </row>
    <row r="160" spans="2:65" s="12" customFormat="1" ht="11.25">
      <c r="B160" s="147"/>
      <c r="D160" s="148" t="s">
        <v>152</v>
      </c>
      <c r="E160" s="149" t="s">
        <v>1</v>
      </c>
      <c r="F160" s="150" t="s">
        <v>2302</v>
      </c>
      <c r="H160" s="149" t="s">
        <v>1</v>
      </c>
      <c r="I160" s="151"/>
      <c r="L160" s="147"/>
      <c r="M160" s="152"/>
      <c r="T160" s="153"/>
      <c r="AT160" s="149" t="s">
        <v>152</v>
      </c>
      <c r="AU160" s="149" t="s">
        <v>87</v>
      </c>
      <c r="AV160" s="12" t="s">
        <v>85</v>
      </c>
      <c r="AW160" s="12" t="s">
        <v>32</v>
      </c>
      <c r="AX160" s="12" t="s">
        <v>77</v>
      </c>
      <c r="AY160" s="149" t="s">
        <v>144</v>
      </c>
    </row>
    <row r="161" spans="2:65" s="13" customFormat="1" ht="11.25">
      <c r="B161" s="154"/>
      <c r="D161" s="148" t="s">
        <v>152</v>
      </c>
      <c r="E161" s="155" t="s">
        <v>1</v>
      </c>
      <c r="F161" s="156" t="s">
        <v>2303</v>
      </c>
      <c r="H161" s="157">
        <v>25.5</v>
      </c>
      <c r="I161" s="158"/>
      <c r="L161" s="154"/>
      <c r="M161" s="159"/>
      <c r="T161" s="160"/>
      <c r="AT161" s="155" t="s">
        <v>152</v>
      </c>
      <c r="AU161" s="155" t="s">
        <v>87</v>
      </c>
      <c r="AV161" s="13" t="s">
        <v>87</v>
      </c>
      <c r="AW161" s="13" t="s">
        <v>32</v>
      </c>
      <c r="AX161" s="13" t="s">
        <v>77</v>
      </c>
      <c r="AY161" s="155" t="s">
        <v>144</v>
      </c>
    </row>
    <row r="162" spans="2:65" s="12" customFormat="1" ht="11.25">
      <c r="B162" s="147"/>
      <c r="D162" s="148" t="s">
        <v>152</v>
      </c>
      <c r="E162" s="149" t="s">
        <v>1</v>
      </c>
      <c r="F162" s="150" t="s">
        <v>2304</v>
      </c>
      <c r="H162" s="149" t="s">
        <v>1</v>
      </c>
      <c r="I162" s="151"/>
      <c r="L162" s="147"/>
      <c r="M162" s="152"/>
      <c r="T162" s="153"/>
      <c r="AT162" s="149" t="s">
        <v>152</v>
      </c>
      <c r="AU162" s="149" t="s">
        <v>87</v>
      </c>
      <c r="AV162" s="12" t="s">
        <v>85</v>
      </c>
      <c r="AW162" s="12" t="s">
        <v>32</v>
      </c>
      <c r="AX162" s="12" t="s">
        <v>77</v>
      </c>
      <c r="AY162" s="149" t="s">
        <v>144</v>
      </c>
    </row>
    <row r="163" spans="2:65" s="13" customFormat="1" ht="11.25">
      <c r="B163" s="154"/>
      <c r="D163" s="148" t="s">
        <v>152</v>
      </c>
      <c r="E163" s="155" t="s">
        <v>1</v>
      </c>
      <c r="F163" s="156" t="s">
        <v>2305</v>
      </c>
      <c r="H163" s="157">
        <v>1.7</v>
      </c>
      <c r="I163" s="158"/>
      <c r="L163" s="154"/>
      <c r="M163" s="159"/>
      <c r="T163" s="160"/>
      <c r="AT163" s="155" t="s">
        <v>152</v>
      </c>
      <c r="AU163" s="155" t="s">
        <v>87</v>
      </c>
      <c r="AV163" s="13" t="s">
        <v>87</v>
      </c>
      <c r="AW163" s="13" t="s">
        <v>32</v>
      </c>
      <c r="AX163" s="13" t="s">
        <v>77</v>
      </c>
      <c r="AY163" s="155" t="s">
        <v>144</v>
      </c>
    </row>
    <row r="164" spans="2:65" s="14" customFormat="1" ht="11.25">
      <c r="B164" s="161"/>
      <c r="D164" s="148" t="s">
        <v>152</v>
      </c>
      <c r="E164" s="162" t="s">
        <v>1</v>
      </c>
      <c r="F164" s="163" t="s">
        <v>157</v>
      </c>
      <c r="H164" s="164">
        <v>135.19900000000001</v>
      </c>
      <c r="I164" s="165"/>
      <c r="L164" s="161"/>
      <c r="M164" s="166"/>
      <c r="T164" s="167"/>
      <c r="AT164" s="162" t="s">
        <v>152</v>
      </c>
      <c r="AU164" s="162" t="s">
        <v>87</v>
      </c>
      <c r="AV164" s="14" t="s">
        <v>150</v>
      </c>
      <c r="AW164" s="14" t="s">
        <v>32</v>
      </c>
      <c r="AX164" s="14" t="s">
        <v>85</v>
      </c>
      <c r="AY164" s="162" t="s">
        <v>144</v>
      </c>
    </row>
    <row r="165" spans="2:65" s="1" customFormat="1" ht="37.9" customHeight="1">
      <c r="B165" s="32"/>
      <c r="C165" s="133" t="s">
        <v>150</v>
      </c>
      <c r="D165" s="133" t="s">
        <v>146</v>
      </c>
      <c r="E165" s="134" t="s">
        <v>849</v>
      </c>
      <c r="F165" s="135" t="s">
        <v>850</v>
      </c>
      <c r="G165" s="136" t="s">
        <v>198</v>
      </c>
      <c r="H165" s="137">
        <v>1351.99</v>
      </c>
      <c r="I165" s="138"/>
      <c r="J165" s="139">
        <f>ROUND(I165*H165,2)</f>
        <v>0</v>
      </c>
      <c r="K165" s="140"/>
      <c r="L165" s="32"/>
      <c r="M165" s="141" t="s">
        <v>1</v>
      </c>
      <c r="N165" s="142" t="s">
        <v>42</v>
      </c>
      <c r="P165" s="143">
        <f>O165*H165</f>
        <v>0</v>
      </c>
      <c r="Q165" s="143">
        <v>0</v>
      </c>
      <c r="R165" s="143">
        <f>Q165*H165</f>
        <v>0</v>
      </c>
      <c r="S165" s="143">
        <v>0</v>
      </c>
      <c r="T165" s="144">
        <f>S165*H165</f>
        <v>0</v>
      </c>
      <c r="AR165" s="145" t="s">
        <v>150</v>
      </c>
      <c r="AT165" s="145" t="s">
        <v>146</v>
      </c>
      <c r="AU165" s="145" t="s">
        <v>87</v>
      </c>
      <c r="AY165" s="17" t="s">
        <v>144</v>
      </c>
      <c r="BE165" s="146">
        <f>IF(N165="základní",J165,0)</f>
        <v>0</v>
      </c>
      <c r="BF165" s="146">
        <f>IF(N165="snížená",J165,0)</f>
        <v>0</v>
      </c>
      <c r="BG165" s="146">
        <f>IF(N165="zákl. přenesená",J165,0)</f>
        <v>0</v>
      </c>
      <c r="BH165" s="146">
        <f>IF(N165="sníž. přenesená",J165,0)</f>
        <v>0</v>
      </c>
      <c r="BI165" s="146">
        <f>IF(N165="nulová",J165,0)</f>
        <v>0</v>
      </c>
      <c r="BJ165" s="17" t="s">
        <v>85</v>
      </c>
      <c r="BK165" s="146">
        <f>ROUND(I165*H165,2)</f>
        <v>0</v>
      </c>
      <c r="BL165" s="17" t="s">
        <v>150</v>
      </c>
      <c r="BM165" s="145" t="s">
        <v>2327</v>
      </c>
    </row>
    <row r="166" spans="2:65" s="13" customFormat="1" ht="11.25">
      <c r="B166" s="154"/>
      <c r="D166" s="148" t="s">
        <v>152</v>
      </c>
      <c r="F166" s="156" t="s">
        <v>2328</v>
      </c>
      <c r="H166" s="157">
        <v>1351.99</v>
      </c>
      <c r="I166" s="158"/>
      <c r="L166" s="154"/>
      <c r="M166" s="159"/>
      <c r="T166" s="160"/>
      <c r="AT166" s="155" t="s">
        <v>152</v>
      </c>
      <c r="AU166" s="155" t="s">
        <v>87</v>
      </c>
      <c r="AV166" s="13" t="s">
        <v>87</v>
      </c>
      <c r="AW166" s="13" t="s">
        <v>4</v>
      </c>
      <c r="AX166" s="13" t="s">
        <v>85</v>
      </c>
      <c r="AY166" s="155" t="s">
        <v>144</v>
      </c>
    </row>
    <row r="167" spans="2:65" s="1" customFormat="1" ht="33" customHeight="1">
      <c r="B167" s="32"/>
      <c r="C167" s="133" t="s">
        <v>172</v>
      </c>
      <c r="D167" s="133" t="s">
        <v>146</v>
      </c>
      <c r="E167" s="134" t="s">
        <v>426</v>
      </c>
      <c r="F167" s="135" t="s">
        <v>427</v>
      </c>
      <c r="G167" s="136" t="s">
        <v>343</v>
      </c>
      <c r="H167" s="137">
        <v>243.358</v>
      </c>
      <c r="I167" s="138"/>
      <c r="J167" s="139">
        <f>ROUND(I167*H167,2)</f>
        <v>0</v>
      </c>
      <c r="K167" s="140"/>
      <c r="L167" s="32"/>
      <c r="M167" s="141" t="s">
        <v>1</v>
      </c>
      <c r="N167" s="142" t="s">
        <v>42</v>
      </c>
      <c r="P167" s="143">
        <f>O167*H167</f>
        <v>0</v>
      </c>
      <c r="Q167" s="143">
        <v>0</v>
      </c>
      <c r="R167" s="143">
        <f>Q167*H167</f>
        <v>0</v>
      </c>
      <c r="S167" s="143">
        <v>0</v>
      </c>
      <c r="T167" s="144">
        <f>S167*H167</f>
        <v>0</v>
      </c>
      <c r="AR167" s="145" t="s">
        <v>150</v>
      </c>
      <c r="AT167" s="145" t="s">
        <v>146</v>
      </c>
      <c r="AU167" s="145" t="s">
        <v>87</v>
      </c>
      <c r="AY167" s="17" t="s">
        <v>144</v>
      </c>
      <c r="BE167" s="146">
        <f>IF(N167="základní",J167,0)</f>
        <v>0</v>
      </c>
      <c r="BF167" s="146">
        <f>IF(N167="snížená",J167,0)</f>
        <v>0</v>
      </c>
      <c r="BG167" s="146">
        <f>IF(N167="zákl. přenesená",J167,0)</f>
        <v>0</v>
      </c>
      <c r="BH167" s="146">
        <f>IF(N167="sníž. přenesená",J167,0)</f>
        <v>0</v>
      </c>
      <c r="BI167" s="146">
        <f>IF(N167="nulová",J167,0)</f>
        <v>0</v>
      </c>
      <c r="BJ167" s="17" t="s">
        <v>85</v>
      </c>
      <c r="BK167" s="146">
        <f>ROUND(I167*H167,2)</f>
        <v>0</v>
      </c>
      <c r="BL167" s="17" t="s">
        <v>150</v>
      </c>
      <c r="BM167" s="145" t="s">
        <v>2329</v>
      </c>
    </row>
    <row r="168" spans="2:65" s="13" customFormat="1" ht="11.25">
      <c r="B168" s="154"/>
      <c r="D168" s="148" t="s">
        <v>152</v>
      </c>
      <c r="E168" s="155" t="s">
        <v>1</v>
      </c>
      <c r="F168" s="156" t="s">
        <v>2330</v>
      </c>
      <c r="H168" s="157">
        <v>243.358</v>
      </c>
      <c r="I168" s="158"/>
      <c r="L168" s="154"/>
      <c r="M168" s="159"/>
      <c r="T168" s="160"/>
      <c r="AT168" s="155" t="s">
        <v>152</v>
      </c>
      <c r="AU168" s="155" t="s">
        <v>87</v>
      </c>
      <c r="AV168" s="13" t="s">
        <v>87</v>
      </c>
      <c r="AW168" s="13" t="s">
        <v>32</v>
      </c>
      <c r="AX168" s="13" t="s">
        <v>85</v>
      </c>
      <c r="AY168" s="155" t="s">
        <v>144</v>
      </c>
    </row>
    <row r="169" spans="2:65" s="1" customFormat="1" ht="16.5" customHeight="1">
      <c r="B169" s="32"/>
      <c r="C169" s="133" t="s">
        <v>177</v>
      </c>
      <c r="D169" s="133" t="s">
        <v>146</v>
      </c>
      <c r="E169" s="134" t="s">
        <v>322</v>
      </c>
      <c r="F169" s="135" t="s">
        <v>323</v>
      </c>
      <c r="G169" s="136" t="s">
        <v>198</v>
      </c>
      <c r="H169" s="137">
        <v>135.19900000000001</v>
      </c>
      <c r="I169" s="138"/>
      <c r="J169" s="139">
        <f>ROUND(I169*H169,2)</f>
        <v>0</v>
      </c>
      <c r="K169" s="140"/>
      <c r="L169" s="32"/>
      <c r="M169" s="141" t="s">
        <v>1</v>
      </c>
      <c r="N169" s="142" t="s">
        <v>42</v>
      </c>
      <c r="P169" s="143">
        <f>O169*H169</f>
        <v>0</v>
      </c>
      <c r="Q169" s="143">
        <v>0</v>
      </c>
      <c r="R169" s="143">
        <f>Q169*H169</f>
        <v>0</v>
      </c>
      <c r="S169" s="143">
        <v>0</v>
      </c>
      <c r="T169" s="144">
        <f>S169*H169</f>
        <v>0</v>
      </c>
      <c r="AR169" s="145" t="s">
        <v>150</v>
      </c>
      <c r="AT169" s="145" t="s">
        <v>146</v>
      </c>
      <c r="AU169" s="145" t="s">
        <v>87</v>
      </c>
      <c r="AY169" s="17" t="s">
        <v>144</v>
      </c>
      <c r="BE169" s="146">
        <f>IF(N169="základní",J169,0)</f>
        <v>0</v>
      </c>
      <c r="BF169" s="146">
        <f>IF(N169="snížená",J169,0)</f>
        <v>0</v>
      </c>
      <c r="BG169" s="146">
        <f>IF(N169="zákl. přenesená",J169,0)</f>
        <v>0</v>
      </c>
      <c r="BH169" s="146">
        <f>IF(N169="sníž. přenesená",J169,0)</f>
        <v>0</v>
      </c>
      <c r="BI169" s="146">
        <f>IF(N169="nulová",J169,0)</f>
        <v>0</v>
      </c>
      <c r="BJ169" s="17" t="s">
        <v>85</v>
      </c>
      <c r="BK169" s="146">
        <f>ROUND(I169*H169,2)</f>
        <v>0</v>
      </c>
      <c r="BL169" s="17" t="s">
        <v>150</v>
      </c>
      <c r="BM169" s="145" t="s">
        <v>2331</v>
      </c>
    </row>
    <row r="170" spans="2:65" s="1" customFormat="1" ht="24.2" customHeight="1">
      <c r="B170" s="32"/>
      <c r="C170" s="133" t="s">
        <v>181</v>
      </c>
      <c r="D170" s="133" t="s">
        <v>146</v>
      </c>
      <c r="E170" s="134" t="s">
        <v>326</v>
      </c>
      <c r="F170" s="135" t="s">
        <v>327</v>
      </c>
      <c r="G170" s="136" t="s">
        <v>198</v>
      </c>
      <c r="H170" s="137">
        <v>142.50299999999999</v>
      </c>
      <c r="I170" s="138"/>
      <c r="J170" s="139">
        <f>ROUND(I170*H170,2)</f>
        <v>0</v>
      </c>
      <c r="K170" s="140"/>
      <c r="L170" s="32"/>
      <c r="M170" s="141" t="s">
        <v>1</v>
      </c>
      <c r="N170" s="142" t="s">
        <v>42</v>
      </c>
      <c r="P170" s="143">
        <f>O170*H170</f>
        <v>0</v>
      </c>
      <c r="Q170" s="143">
        <v>0</v>
      </c>
      <c r="R170" s="143">
        <f>Q170*H170</f>
        <v>0</v>
      </c>
      <c r="S170" s="143">
        <v>0</v>
      </c>
      <c r="T170" s="144">
        <f>S170*H170</f>
        <v>0</v>
      </c>
      <c r="AR170" s="145" t="s">
        <v>150</v>
      </c>
      <c r="AT170" s="145" t="s">
        <v>146</v>
      </c>
      <c r="AU170" s="145" t="s">
        <v>87</v>
      </c>
      <c r="AY170" s="17" t="s">
        <v>144</v>
      </c>
      <c r="BE170" s="146">
        <f>IF(N170="základní",J170,0)</f>
        <v>0</v>
      </c>
      <c r="BF170" s="146">
        <f>IF(N170="snížená",J170,0)</f>
        <v>0</v>
      </c>
      <c r="BG170" s="146">
        <f>IF(N170="zákl. přenesená",J170,0)</f>
        <v>0</v>
      </c>
      <c r="BH170" s="146">
        <f>IF(N170="sníž. přenesená",J170,0)</f>
        <v>0</v>
      </c>
      <c r="BI170" s="146">
        <f>IF(N170="nulová",J170,0)</f>
        <v>0</v>
      </c>
      <c r="BJ170" s="17" t="s">
        <v>85</v>
      </c>
      <c r="BK170" s="146">
        <f>ROUND(I170*H170,2)</f>
        <v>0</v>
      </c>
      <c r="BL170" s="17" t="s">
        <v>150</v>
      </c>
      <c r="BM170" s="145" t="s">
        <v>2332</v>
      </c>
    </row>
    <row r="171" spans="2:65" s="12" customFormat="1" ht="11.25">
      <c r="B171" s="147"/>
      <c r="D171" s="148" t="s">
        <v>152</v>
      </c>
      <c r="E171" s="149" t="s">
        <v>1</v>
      </c>
      <c r="F171" s="150" t="s">
        <v>153</v>
      </c>
      <c r="H171" s="149" t="s">
        <v>1</v>
      </c>
      <c r="I171" s="151"/>
      <c r="L171" s="147"/>
      <c r="M171" s="152"/>
      <c r="T171" s="153"/>
      <c r="AT171" s="149" t="s">
        <v>152</v>
      </c>
      <c r="AU171" s="149" t="s">
        <v>87</v>
      </c>
      <c r="AV171" s="12" t="s">
        <v>85</v>
      </c>
      <c r="AW171" s="12" t="s">
        <v>32</v>
      </c>
      <c r="AX171" s="12" t="s">
        <v>77</v>
      </c>
      <c r="AY171" s="149" t="s">
        <v>144</v>
      </c>
    </row>
    <row r="172" spans="2:65" s="12" customFormat="1" ht="11.25">
      <c r="B172" s="147"/>
      <c r="D172" s="148" t="s">
        <v>152</v>
      </c>
      <c r="E172" s="149" t="s">
        <v>1</v>
      </c>
      <c r="F172" s="150" t="s">
        <v>154</v>
      </c>
      <c r="H172" s="149" t="s">
        <v>1</v>
      </c>
      <c r="I172" s="151"/>
      <c r="L172" s="147"/>
      <c r="M172" s="152"/>
      <c r="T172" s="153"/>
      <c r="AT172" s="149" t="s">
        <v>152</v>
      </c>
      <c r="AU172" s="149" t="s">
        <v>87</v>
      </c>
      <c r="AV172" s="12" t="s">
        <v>85</v>
      </c>
      <c r="AW172" s="12" t="s">
        <v>32</v>
      </c>
      <c r="AX172" s="12" t="s">
        <v>77</v>
      </c>
      <c r="AY172" s="149" t="s">
        <v>144</v>
      </c>
    </row>
    <row r="173" spans="2:65" s="12" customFormat="1" ht="11.25">
      <c r="B173" s="147"/>
      <c r="D173" s="148" t="s">
        <v>152</v>
      </c>
      <c r="E173" s="149" t="s">
        <v>1</v>
      </c>
      <c r="F173" s="150" t="s">
        <v>200</v>
      </c>
      <c r="H173" s="149" t="s">
        <v>1</v>
      </c>
      <c r="I173" s="151"/>
      <c r="L173" s="147"/>
      <c r="M173" s="152"/>
      <c r="T173" s="153"/>
      <c r="AT173" s="149" t="s">
        <v>152</v>
      </c>
      <c r="AU173" s="149" t="s">
        <v>87</v>
      </c>
      <c r="AV173" s="12" t="s">
        <v>85</v>
      </c>
      <c r="AW173" s="12" t="s">
        <v>32</v>
      </c>
      <c r="AX173" s="12" t="s">
        <v>77</v>
      </c>
      <c r="AY173" s="149" t="s">
        <v>144</v>
      </c>
    </row>
    <row r="174" spans="2:65" s="12" customFormat="1" ht="11.25">
      <c r="B174" s="147"/>
      <c r="D174" s="148" t="s">
        <v>152</v>
      </c>
      <c r="E174" s="149" t="s">
        <v>1</v>
      </c>
      <c r="F174" s="150" t="s">
        <v>2309</v>
      </c>
      <c r="H174" s="149" t="s">
        <v>1</v>
      </c>
      <c r="I174" s="151"/>
      <c r="L174" s="147"/>
      <c r="M174" s="152"/>
      <c r="T174" s="153"/>
      <c r="AT174" s="149" t="s">
        <v>152</v>
      </c>
      <c r="AU174" s="149" t="s">
        <v>87</v>
      </c>
      <c r="AV174" s="12" t="s">
        <v>85</v>
      </c>
      <c r="AW174" s="12" t="s">
        <v>32</v>
      </c>
      <c r="AX174" s="12" t="s">
        <v>77</v>
      </c>
      <c r="AY174" s="149" t="s">
        <v>144</v>
      </c>
    </row>
    <row r="175" spans="2:65" s="13" customFormat="1" ht="11.25">
      <c r="B175" s="154"/>
      <c r="D175" s="148" t="s">
        <v>152</v>
      </c>
      <c r="E175" s="155" t="s">
        <v>1</v>
      </c>
      <c r="F175" s="156" t="s">
        <v>2310</v>
      </c>
      <c r="H175" s="157">
        <v>5.35</v>
      </c>
      <c r="I175" s="158"/>
      <c r="L175" s="154"/>
      <c r="M175" s="159"/>
      <c r="T175" s="160"/>
      <c r="AT175" s="155" t="s">
        <v>152</v>
      </c>
      <c r="AU175" s="155" t="s">
        <v>87</v>
      </c>
      <c r="AV175" s="13" t="s">
        <v>87</v>
      </c>
      <c r="AW175" s="13" t="s">
        <v>32</v>
      </c>
      <c r="AX175" s="13" t="s">
        <v>77</v>
      </c>
      <c r="AY175" s="155" t="s">
        <v>144</v>
      </c>
    </row>
    <row r="176" spans="2:65" s="12" customFormat="1" ht="11.25">
      <c r="B176" s="147"/>
      <c r="D176" s="148" t="s">
        <v>152</v>
      </c>
      <c r="E176" s="149" t="s">
        <v>1</v>
      </c>
      <c r="F176" s="150" t="s">
        <v>2311</v>
      </c>
      <c r="H176" s="149" t="s">
        <v>1</v>
      </c>
      <c r="I176" s="151"/>
      <c r="L176" s="147"/>
      <c r="M176" s="152"/>
      <c r="T176" s="153"/>
      <c r="AT176" s="149" t="s">
        <v>152</v>
      </c>
      <c r="AU176" s="149" t="s">
        <v>87</v>
      </c>
      <c r="AV176" s="12" t="s">
        <v>85</v>
      </c>
      <c r="AW176" s="12" t="s">
        <v>32</v>
      </c>
      <c r="AX176" s="12" t="s">
        <v>77</v>
      </c>
      <c r="AY176" s="149" t="s">
        <v>144</v>
      </c>
    </row>
    <row r="177" spans="2:65" s="12" customFormat="1" ht="11.25">
      <c r="B177" s="147"/>
      <c r="D177" s="148" t="s">
        <v>152</v>
      </c>
      <c r="E177" s="149" t="s">
        <v>1</v>
      </c>
      <c r="F177" s="150" t="s">
        <v>2312</v>
      </c>
      <c r="H177" s="149" t="s">
        <v>1</v>
      </c>
      <c r="I177" s="151"/>
      <c r="L177" s="147"/>
      <c r="M177" s="152"/>
      <c r="T177" s="153"/>
      <c r="AT177" s="149" t="s">
        <v>152</v>
      </c>
      <c r="AU177" s="149" t="s">
        <v>87</v>
      </c>
      <c r="AV177" s="12" t="s">
        <v>85</v>
      </c>
      <c r="AW177" s="12" t="s">
        <v>32</v>
      </c>
      <c r="AX177" s="12" t="s">
        <v>77</v>
      </c>
      <c r="AY177" s="149" t="s">
        <v>144</v>
      </c>
    </row>
    <row r="178" spans="2:65" s="13" customFormat="1" ht="11.25">
      <c r="B178" s="154"/>
      <c r="D178" s="148" t="s">
        <v>152</v>
      </c>
      <c r="E178" s="155" t="s">
        <v>1</v>
      </c>
      <c r="F178" s="156" t="s">
        <v>2333</v>
      </c>
      <c r="H178" s="157">
        <v>84.263000000000005</v>
      </c>
      <c r="I178" s="158"/>
      <c r="L178" s="154"/>
      <c r="M178" s="159"/>
      <c r="T178" s="160"/>
      <c r="AT178" s="155" t="s">
        <v>152</v>
      </c>
      <c r="AU178" s="155" t="s">
        <v>87</v>
      </c>
      <c r="AV178" s="13" t="s">
        <v>87</v>
      </c>
      <c r="AW178" s="13" t="s">
        <v>32</v>
      </c>
      <c r="AX178" s="13" t="s">
        <v>77</v>
      </c>
      <c r="AY178" s="155" t="s">
        <v>144</v>
      </c>
    </row>
    <row r="179" spans="2:65" s="15" customFormat="1" ht="11.25">
      <c r="B179" s="182"/>
      <c r="D179" s="148" t="s">
        <v>152</v>
      </c>
      <c r="E179" s="183" t="s">
        <v>1</v>
      </c>
      <c r="F179" s="184" t="s">
        <v>448</v>
      </c>
      <c r="H179" s="185">
        <v>89.613</v>
      </c>
      <c r="I179" s="186"/>
      <c r="L179" s="182"/>
      <c r="M179" s="187"/>
      <c r="T179" s="188"/>
      <c r="AT179" s="183" t="s">
        <v>152</v>
      </c>
      <c r="AU179" s="183" t="s">
        <v>87</v>
      </c>
      <c r="AV179" s="15" t="s">
        <v>163</v>
      </c>
      <c r="AW179" s="15" t="s">
        <v>32</v>
      </c>
      <c r="AX179" s="15" t="s">
        <v>77</v>
      </c>
      <c r="AY179" s="183" t="s">
        <v>144</v>
      </c>
    </row>
    <row r="180" spans="2:65" s="12" customFormat="1" ht="11.25">
      <c r="B180" s="147"/>
      <c r="D180" s="148" t="s">
        <v>152</v>
      </c>
      <c r="E180" s="149" t="s">
        <v>1</v>
      </c>
      <c r="F180" s="150" t="s">
        <v>2130</v>
      </c>
      <c r="H180" s="149" t="s">
        <v>1</v>
      </c>
      <c r="I180" s="151"/>
      <c r="L180" s="147"/>
      <c r="M180" s="152"/>
      <c r="T180" s="153"/>
      <c r="AT180" s="149" t="s">
        <v>152</v>
      </c>
      <c r="AU180" s="149" t="s">
        <v>87</v>
      </c>
      <c r="AV180" s="12" t="s">
        <v>85</v>
      </c>
      <c r="AW180" s="12" t="s">
        <v>32</v>
      </c>
      <c r="AX180" s="12" t="s">
        <v>77</v>
      </c>
      <c r="AY180" s="149" t="s">
        <v>144</v>
      </c>
    </row>
    <row r="181" spans="2:65" s="13" customFormat="1" ht="11.25">
      <c r="B181" s="154"/>
      <c r="D181" s="148" t="s">
        <v>152</v>
      </c>
      <c r="E181" s="155" t="s">
        <v>1</v>
      </c>
      <c r="F181" s="156" t="s">
        <v>2334</v>
      </c>
      <c r="H181" s="157">
        <v>52.89</v>
      </c>
      <c r="I181" s="158"/>
      <c r="L181" s="154"/>
      <c r="M181" s="159"/>
      <c r="T181" s="160"/>
      <c r="AT181" s="155" t="s">
        <v>152</v>
      </c>
      <c r="AU181" s="155" t="s">
        <v>87</v>
      </c>
      <c r="AV181" s="13" t="s">
        <v>87</v>
      </c>
      <c r="AW181" s="13" t="s">
        <v>32</v>
      </c>
      <c r="AX181" s="13" t="s">
        <v>77</v>
      </c>
      <c r="AY181" s="155" t="s">
        <v>144</v>
      </c>
    </row>
    <row r="182" spans="2:65" s="15" customFormat="1" ht="11.25">
      <c r="B182" s="182"/>
      <c r="D182" s="148" t="s">
        <v>152</v>
      </c>
      <c r="E182" s="183" t="s">
        <v>1</v>
      </c>
      <c r="F182" s="184" t="s">
        <v>448</v>
      </c>
      <c r="H182" s="185">
        <v>52.89</v>
      </c>
      <c r="I182" s="186"/>
      <c r="L182" s="182"/>
      <c r="M182" s="187"/>
      <c r="T182" s="188"/>
      <c r="AT182" s="183" t="s">
        <v>152</v>
      </c>
      <c r="AU182" s="183" t="s">
        <v>87</v>
      </c>
      <c r="AV182" s="15" t="s">
        <v>163</v>
      </c>
      <c r="AW182" s="15" t="s">
        <v>32</v>
      </c>
      <c r="AX182" s="15" t="s">
        <v>77</v>
      </c>
      <c r="AY182" s="183" t="s">
        <v>144</v>
      </c>
    </row>
    <row r="183" spans="2:65" s="14" customFormat="1" ht="11.25">
      <c r="B183" s="161"/>
      <c r="D183" s="148" t="s">
        <v>152</v>
      </c>
      <c r="E183" s="162" t="s">
        <v>1</v>
      </c>
      <c r="F183" s="163" t="s">
        <v>157</v>
      </c>
      <c r="H183" s="164">
        <v>142.50299999999999</v>
      </c>
      <c r="I183" s="165"/>
      <c r="L183" s="161"/>
      <c r="M183" s="166"/>
      <c r="T183" s="167"/>
      <c r="AT183" s="162" t="s">
        <v>152</v>
      </c>
      <c r="AU183" s="162" t="s">
        <v>87</v>
      </c>
      <c r="AV183" s="14" t="s">
        <v>150</v>
      </c>
      <c r="AW183" s="14" t="s">
        <v>32</v>
      </c>
      <c r="AX183" s="14" t="s">
        <v>85</v>
      </c>
      <c r="AY183" s="162" t="s">
        <v>144</v>
      </c>
    </row>
    <row r="184" spans="2:65" s="1" customFormat="1" ht="16.5" customHeight="1">
      <c r="B184" s="32"/>
      <c r="C184" s="168" t="s">
        <v>186</v>
      </c>
      <c r="D184" s="168" t="s">
        <v>340</v>
      </c>
      <c r="E184" s="169" t="s">
        <v>2335</v>
      </c>
      <c r="F184" s="170" t="s">
        <v>2336</v>
      </c>
      <c r="G184" s="171" t="s">
        <v>343</v>
      </c>
      <c r="H184" s="172">
        <v>16.13</v>
      </c>
      <c r="I184" s="173"/>
      <c r="J184" s="174">
        <f>ROUND(I184*H184,2)</f>
        <v>0</v>
      </c>
      <c r="K184" s="175"/>
      <c r="L184" s="176"/>
      <c r="M184" s="177" t="s">
        <v>1</v>
      </c>
      <c r="N184" s="178" t="s">
        <v>42</v>
      </c>
      <c r="P184" s="143">
        <f>O184*H184</f>
        <v>0</v>
      </c>
      <c r="Q184" s="143">
        <v>1</v>
      </c>
      <c r="R184" s="143">
        <f>Q184*H184</f>
        <v>16.13</v>
      </c>
      <c r="S184" s="143">
        <v>0</v>
      </c>
      <c r="T184" s="144">
        <f>S184*H184</f>
        <v>0</v>
      </c>
      <c r="AR184" s="145" t="s">
        <v>186</v>
      </c>
      <c r="AT184" s="145" t="s">
        <v>340</v>
      </c>
      <c r="AU184" s="145" t="s">
        <v>87</v>
      </c>
      <c r="AY184" s="17" t="s">
        <v>144</v>
      </c>
      <c r="BE184" s="146">
        <f>IF(N184="základní",J184,0)</f>
        <v>0</v>
      </c>
      <c r="BF184" s="146">
        <f>IF(N184="snížená",J184,0)</f>
        <v>0</v>
      </c>
      <c r="BG184" s="146">
        <f>IF(N184="zákl. přenesená",J184,0)</f>
        <v>0</v>
      </c>
      <c r="BH184" s="146">
        <f>IF(N184="sníž. přenesená",J184,0)</f>
        <v>0</v>
      </c>
      <c r="BI184" s="146">
        <f>IF(N184="nulová",J184,0)</f>
        <v>0</v>
      </c>
      <c r="BJ184" s="17" t="s">
        <v>85</v>
      </c>
      <c r="BK184" s="146">
        <f>ROUND(I184*H184,2)</f>
        <v>0</v>
      </c>
      <c r="BL184" s="17" t="s">
        <v>150</v>
      </c>
      <c r="BM184" s="145" t="s">
        <v>2337</v>
      </c>
    </row>
    <row r="185" spans="2:65" s="12" customFormat="1" ht="11.25">
      <c r="B185" s="147"/>
      <c r="D185" s="148" t="s">
        <v>152</v>
      </c>
      <c r="E185" s="149" t="s">
        <v>1</v>
      </c>
      <c r="F185" s="150" t="s">
        <v>2338</v>
      </c>
      <c r="H185" s="149" t="s">
        <v>1</v>
      </c>
      <c r="I185" s="151"/>
      <c r="L185" s="147"/>
      <c r="M185" s="152"/>
      <c r="T185" s="153"/>
      <c r="AT185" s="149" t="s">
        <v>152</v>
      </c>
      <c r="AU185" s="149" t="s">
        <v>87</v>
      </c>
      <c r="AV185" s="12" t="s">
        <v>85</v>
      </c>
      <c r="AW185" s="12" t="s">
        <v>32</v>
      </c>
      <c r="AX185" s="12" t="s">
        <v>77</v>
      </c>
      <c r="AY185" s="149" t="s">
        <v>144</v>
      </c>
    </row>
    <row r="186" spans="2:65" s="13" customFormat="1" ht="11.25">
      <c r="B186" s="154"/>
      <c r="D186" s="148" t="s">
        <v>152</v>
      </c>
      <c r="E186" s="155" t="s">
        <v>1</v>
      </c>
      <c r="F186" s="156" t="s">
        <v>2339</v>
      </c>
      <c r="H186" s="157">
        <v>16.13</v>
      </c>
      <c r="I186" s="158"/>
      <c r="L186" s="154"/>
      <c r="M186" s="159"/>
      <c r="T186" s="160"/>
      <c r="AT186" s="155" t="s">
        <v>152</v>
      </c>
      <c r="AU186" s="155" t="s">
        <v>87</v>
      </c>
      <c r="AV186" s="13" t="s">
        <v>87</v>
      </c>
      <c r="AW186" s="13" t="s">
        <v>32</v>
      </c>
      <c r="AX186" s="13" t="s">
        <v>85</v>
      </c>
      <c r="AY186" s="155" t="s">
        <v>144</v>
      </c>
    </row>
    <row r="187" spans="2:65" s="1" customFormat="1" ht="16.5" customHeight="1">
      <c r="B187" s="32"/>
      <c r="C187" s="168" t="s">
        <v>191</v>
      </c>
      <c r="D187" s="168" t="s">
        <v>340</v>
      </c>
      <c r="E187" s="169" t="s">
        <v>2340</v>
      </c>
      <c r="F187" s="170" t="s">
        <v>2341</v>
      </c>
      <c r="G187" s="171" t="s">
        <v>343</v>
      </c>
      <c r="H187" s="172">
        <v>105.78</v>
      </c>
      <c r="I187" s="173"/>
      <c r="J187" s="174">
        <f>ROUND(I187*H187,2)</f>
        <v>0</v>
      </c>
      <c r="K187" s="175"/>
      <c r="L187" s="176"/>
      <c r="M187" s="177" t="s">
        <v>1</v>
      </c>
      <c r="N187" s="178" t="s">
        <v>42</v>
      </c>
      <c r="P187" s="143">
        <f>O187*H187</f>
        <v>0</v>
      </c>
      <c r="Q187" s="143">
        <v>1</v>
      </c>
      <c r="R187" s="143">
        <f>Q187*H187</f>
        <v>105.78</v>
      </c>
      <c r="S187" s="143">
        <v>0</v>
      </c>
      <c r="T187" s="144">
        <f>S187*H187</f>
        <v>0</v>
      </c>
      <c r="AR187" s="145" t="s">
        <v>186</v>
      </c>
      <c r="AT187" s="145" t="s">
        <v>340</v>
      </c>
      <c r="AU187" s="145" t="s">
        <v>87</v>
      </c>
      <c r="AY187" s="17" t="s">
        <v>144</v>
      </c>
      <c r="BE187" s="146">
        <f>IF(N187="základní",J187,0)</f>
        <v>0</v>
      </c>
      <c r="BF187" s="146">
        <f>IF(N187="snížená",J187,0)</f>
        <v>0</v>
      </c>
      <c r="BG187" s="146">
        <f>IF(N187="zákl. přenesená",J187,0)</f>
        <v>0</v>
      </c>
      <c r="BH187" s="146">
        <f>IF(N187="sníž. přenesená",J187,0)</f>
        <v>0</v>
      </c>
      <c r="BI187" s="146">
        <f>IF(N187="nulová",J187,0)</f>
        <v>0</v>
      </c>
      <c r="BJ187" s="17" t="s">
        <v>85</v>
      </c>
      <c r="BK187" s="146">
        <f>ROUND(I187*H187,2)</f>
        <v>0</v>
      </c>
      <c r="BL187" s="17" t="s">
        <v>150</v>
      </c>
      <c r="BM187" s="145" t="s">
        <v>2342</v>
      </c>
    </row>
    <row r="188" spans="2:65" s="13" customFormat="1" ht="11.25">
      <c r="B188" s="154"/>
      <c r="D188" s="148" t="s">
        <v>152</v>
      </c>
      <c r="E188" s="155" t="s">
        <v>1</v>
      </c>
      <c r="F188" s="156" t="s">
        <v>2343</v>
      </c>
      <c r="H188" s="157">
        <v>105.78</v>
      </c>
      <c r="I188" s="158"/>
      <c r="L188" s="154"/>
      <c r="M188" s="159"/>
      <c r="T188" s="160"/>
      <c r="AT188" s="155" t="s">
        <v>152</v>
      </c>
      <c r="AU188" s="155" t="s">
        <v>87</v>
      </c>
      <c r="AV188" s="13" t="s">
        <v>87</v>
      </c>
      <c r="AW188" s="13" t="s">
        <v>32</v>
      </c>
      <c r="AX188" s="13" t="s">
        <v>85</v>
      </c>
      <c r="AY188" s="155" t="s">
        <v>144</v>
      </c>
    </row>
    <row r="189" spans="2:65" s="1" customFormat="1" ht="24.2" customHeight="1">
      <c r="B189" s="32"/>
      <c r="C189" s="133" t="s">
        <v>195</v>
      </c>
      <c r="D189" s="133" t="s">
        <v>146</v>
      </c>
      <c r="E189" s="134" t="s">
        <v>886</v>
      </c>
      <c r="F189" s="135" t="s">
        <v>2344</v>
      </c>
      <c r="G189" s="136" t="s">
        <v>198</v>
      </c>
      <c r="H189" s="137">
        <v>89.613</v>
      </c>
      <c r="I189" s="138"/>
      <c r="J189" s="139">
        <f>ROUND(I189*H189,2)</f>
        <v>0</v>
      </c>
      <c r="K189" s="140"/>
      <c r="L189" s="32"/>
      <c r="M189" s="141" t="s">
        <v>1</v>
      </c>
      <c r="N189" s="142" t="s">
        <v>42</v>
      </c>
      <c r="P189" s="143">
        <f>O189*H189</f>
        <v>0</v>
      </c>
      <c r="Q189" s="143">
        <v>0</v>
      </c>
      <c r="R189" s="143">
        <f>Q189*H189</f>
        <v>0</v>
      </c>
      <c r="S189" s="143">
        <v>0</v>
      </c>
      <c r="T189" s="144">
        <f>S189*H189</f>
        <v>0</v>
      </c>
      <c r="AR189" s="145" t="s">
        <v>150</v>
      </c>
      <c r="AT189" s="145" t="s">
        <v>146</v>
      </c>
      <c r="AU189" s="145" t="s">
        <v>87</v>
      </c>
      <c r="AY189" s="17" t="s">
        <v>144</v>
      </c>
      <c r="BE189" s="146">
        <f>IF(N189="základní",J189,0)</f>
        <v>0</v>
      </c>
      <c r="BF189" s="146">
        <f>IF(N189="snížená",J189,0)</f>
        <v>0</v>
      </c>
      <c r="BG189" s="146">
        <f>IF(N189="zákl. přenesená",J189,0)</f>
        <v>0</v>
      </c>
      <c r="BH189" s="146">
        <f>IF(N189="sníž. přenesená",J189,0)</f>
        <v>0</v>
      </c>
      <c r="BI189" s="146">
        <f>IF(N189="nulová",J189,0)</f>
        <v>0</v>
      </c>
      <c r="BJ189" s="17" t="s">
        <v>85</v>
      </c>
      <c r="BK189" s="146">
        <f>ROUND(I189*H189,2)</f>
        <v>0</v>
      </c>
      <c r="BL189" s="17" t="s">
        <v>150</v>
      </c>
      <c r="BM189" s="145" t="s">
        <v>2345</v>
      </c>
    </row>
    <row r="190" spans="2:65" s="11" customFormat="1" ht="22.9" customHeight="1">
      <c r="B190" s="121"/>
      <c r="D190" s="122" t="s">
        <v>76</v>
      </c>
      <c r="E190" s="131" t="s">
        <v>87</v>
      </c>
      <c r="F190" s="131" t="s">
        <v>472</v>
      </c>
      <c r="I190" s="124"/>
      <c r="J190" s="132">
        <f>BK190</f>
        <v>0</v>
      </c>
      <c r="L190" s="121"/>
      <c r="M190" s="126"/>
      <c r="P190" s="127">
        <f>SUM(P191:P235)</f>
        <v>0</v>
      </c>
      <c r="R190" s="127">
        <f>SUM(R191:R235)</f>
        <v>35.546877639999998</v>
      </c>
      <c r="T190" s="128">
        <f>SUM(T191:T235)</f>
        <v>0</v>
      </c>
      <c r="AR190" s="122" t="s">
        <v>85</v>
      </c>
      <c r="AT190" s="129" t="s">
        <v>76</v>
      </c>
      <c r="AU190" s="129" t="s">
        <v>85</v>
      </c>
      <c r="AY190" s="122" t="s">
        <v>144</v>
      </c>
      <c r="BK190" s="130">
        <f>SUM(BK191:BK235)</f>
        <v>0</v>
      </c>
    </row>
    <row r="191" spans="2:65" s="1" customFormat="1" ht="16.5" customHeight="1">
      <c r="B191" s="32"/>
      <c r="C191" s="133" t="s">
        <v>202</v>
      </c>
      <c r="D191" s="133" t="s">
        <v>146</v>
      </c>
      <c r="E191" s="134" t="s">
        <v>2346</v>
      </c>
      <c r="F191" s="135" t="s">
        <v>2347</v>
      </c>
      <c r="G191" s="136" t="s">
        <v>198</v>
      </c>
      <c r="H191" s="137">
        <v>3.0139999999999998</v>
      </c>
      <c r="I191" s="138"/>
      <c r="J191" s="139">
        <f>ROUND(I191*H191,2)</f>
        <v>0</v>
      </c>
      <c r="K191" s="140"/>
      <c r="L191" s="32"/>
      <c r="M191" s="141" t="s">
        <v>1</v>
      </c>
      <c r="N191" s="142" t="s">
        <v>42</v>
      </c>
      <c r="P191" s="143">
        <f>O191*H191</f>
        <v>0</v>
      </c>
      <c r="Q191" s="143">
        <v>0</v>
      </c>
      <c r="R191" s="143">
        <f>Q191*H191</f>
        <v>0</v>
      </c>
      <c r="S191" s="143">
        <v>0</v>
      </c>
      <c r="T191" s="144">
        <f>S191*H191</f>
        <v>0</v>
      </c>
      <c r="AR191" s="145" t="s">
        <v>150</v>
      </c>
      <c r="AT191" s="145" t="s">
        <v>146</v>
      </c>
      <c r="AU191" s="145" t="s">
        <v>87</v>
      </c>
      <c r="AY191" s="17" t="s">
        <v>144</v>
      </c>
      <c r="BE191" s="146">
        <f>IF(N191="základní",J191,0)</f>
        <v>0</v>
      </c>
      <c r="BF191" s="146">
        <f>IF(N191="snížená",J191,0)</f>
        <v>0</v>
      </c>
      <c r="BG191" s="146">
        <f>IF(N191="zákl. přenesená",J191,0)</f>
        <v>0</v>
      </c>
      <c r="BH191" s="146">
        <f>IF(N191="sníž. přenesená",J191,0)</f>
        <v>0</v>
      </c>
      <c r="BI191" s="146">
        <f>IF(N191="nulová",J191,0)</f>
        <v>0</v>
      </c>
      <c r="BJ191" s="17" t="s">
        <v>85</v>
      </c>
      <c r="BK191" s="146">
        <f>ROUND(I191*H191,2)</f>
        <v>0</v>
      </c>
      <c r="BL191" s="17" t="s">
        <v>150</v>
      </c>
      <c r="BM191" s="145" t="s">
        <v>2348</v>
      </c>
    </row>
    <row r="192" spans="2:65" s="12" customFormat="1" ht="11.25">
      <c r="B192" s="147"/>
      <c r="D192" s="148" t="s">
        <v>152</v>
      </c>
      <c r="E192" s="149" t="s">
        <v>1</v>
      </c>
      <c r="F192" s="150" t="s">
        <v>2302</v>
      </c>
      <c r="H192" s="149" t="s">
        <v>1</v>
      </c>
      <c r="I192" s="151"/>
      <c r="L192" s="147"/>
      <c r="M192" s="152"/>
      <c r="T192" s="153"/>
      <c r="AT192" s="149" t="s">
        <v>152</v>
      </c>
      <c r="AU192" s="149" t="s">
        <v>87</v>
      </c>
      <c r="AV192" s="12" t="s">
        <v>85</v>
      </c>
      <c r="AW192" s="12" t="s">
        <v>32</v>
      </c>
      <c r="AX192" s="12" t="s">
        <v>77</v>
      </c>
      <c r="AY192" s="149" t="s">
        <v>144</v>
      </c>
    </row>
    <row r="193" spans="2:65" s="13" customFormat="1" ht="11.25">
      <c r="B193" s="154"/>
      <c r="D193" s="148" t="s">
        <v>152</v>
      </c>
      <c r="E193" s="155" t="s">
        <v>1</v>
      </c>
      <c r="F193" s="156" t="s">
        <v>2349</v>
      </c>
      <c r="H193" s="157">
        <v>2.8260000000000001</v>
      </c>
      <c r="I193" s="158"/>
      <c r="L193" s="154"/>
      <c r="M193" s="159"/>
      <c r="T193" s="160"/>
      <c r="AT193" s="155" t="s">
        <v>152</v>
      </c>
      <c r="AU193" s="155" t="s">
        <v>87</v>
      </c>
      <c r="AV193" s="13" t="s">
        <v>87</v>
      </c>
      <c r="AW193" s="13" t="s">
        <v>32</v>
      </c>
      <c r="AX193" s="13" t="s">
        <v>77</v>
      </c>
      <c r="AY193" s="155" t="s">
        <v>144</v>
      </c>
    </row>
    <row r="194" spans="2:65" s="12" customFormat="1" ht="11.25">
      <c r="B194" s="147"/>
      <c r="D194" s="148" t="s">
        <v>152</v>
      </c>
      <c r="E194" s="149" t="s">
        <v>1</v>
      </c>
      <c r="F194" s="150" t="s">
        <v>2304</v>
      </c>
      <c r="H194" s="149" t="s">
        <v>1</v>
      </c>
      <c r="I194" s="151"/>
      <c r="L194" s="147"/>
      <c r="M194" s="152"/>
      <c r="T194" s="153"/>
      <c r="AT194" s="149" t="s">
        <v>152</v>
      </c>
      <c r="AU194" s="149" t="s">
        <v>87</v>
      </c>
      <c r="AV194" s="12" t="s">
        <v>85</v>
      </c>
      <c r="AW194" s="12" t="s">
        <v>32</v>
      </c>
      <c r="AX194" s="12" t="s">
        <v>77</v>
      </c>
      <c r="AY194" s="149" t="s">
        <v>144</v>
      </c>
    </row>
    <row r="195" spans="2:65" s="13" customFormat="1" ht="11.25">
      <c r="B195" s="154"/>
      <c r="D195" s="148" t="s">
        <v>152</v>
      </c>
      <c r="E195" s="155" t="s">
        <v>1</v>
      </c>
      <c r="F195" s="156" t="s">
        <v>2350</v>
      </c>
      <c r="H195" s="157">
        <v>0.188</v>
      </c>
      <c r="I195" s="158"/>
      <c r="L195" s="154"/>
      <c r="M195" s="159"/>
      <c r="T195" s="160"/>
      <c r="AT195" s="155" t="s">
        <v>152</v>
      </c>
      <c r="AU195" s="155" t="s">
        <v>87</v>
      </c>
      <c r="AV195" s="13" t="s">
        <v>87</v>
      </c>
      <c r="AW195" s="13" t="s">
        <v>32</v>
      </c>
      <c r="AX195" s="13" t="s">
        <v>77</v>
      </c>
      <c r="AY195" s="155" t="s">
        <v>144</v>
      </c>
    </row>
    <row r="196" spans="2:65" s="14" customFormat="1" ht="11.25">
      <c r="B196" s="161"/>
      <c r="D196" s="148" t="s">
        <v>152</v>
      </c>
      <c r="E196" s="162" t="s">
        <v>1</v>
      </c>
      <c r="F196" s="163" t="s">
        <v>157</v>
      </c>
      <c r="H196" s="164">
        <v>3.0139999999999998</v>
      </c>
      <c r="I196" s="165"/>
      <c r="L196" s="161"/>
      <c r="M196" s="166"/>
      <c r="T196" s="167"/>
      <c r="AT196" s="162" t="s">
        <v>152</v>
      </c>
      <c r="AU196" s="162" t="s">
        <v>87</v>
      </c>
      <c r="AV196" s="14" t="s">
        <v>150</v>
      </c>
      <c r="AW196" s="14" t="s">
        <v>32</v>
      </c>
      <c r="AX196" s="14" t="s">
        <v>85</v>
      </c>
      <c r="AY196" s="162" t="s">
        <v>144</v>
      </c>
    </row>
    <row r="197" spans="2:65" s="1" customFormat="1" ht="16.5" customHeight="1">
      <c r="B197" s="32"/>
      <c r="C197" s="168" t="s">
        <v>8</v>
      </c>
      <c r="D197" s="168" t="s">
        <v>340</v>
      </c>
      <c r="E197" s="169" t="s">
        <v>2351</v>
      </c>
      <c r="F197" s="170" t="s">
        <v>2352</v>
      </c>
      <c r="G197" s="171" t="s">
        <v>343</v>
      </c>
      <c r="H197" s="172">
        <v>6.0279999999999996</v>
      </c>
      <c r="I197" s="173"/>
      <c r="J197" s="174">
        <f>ROUND(I197*H197,2)</f>
        <v>0</v>
      </c>
      <c r="K197" s="175"/>
      <c r="L197" s="176"/>
      <c r="M197" s="177" t="s">
        <v>1</v>
      </c>
      <c r="N197" s="178" t="s">
        <v>42</v>
      </c>
      <c r="P197" s="143">
        <f>O197*H197</f>
        <v>0</v>
      </c>
      <c r="Q197" s="143">
        <v>1</v>
      </c>
      <c r="R197" s="143">
        <f>Q197*H197</f>
        <v>6.0279999999999996</v>
      </c>
      <c r="S197" s="143">
        <v>0</v>
      </c>
      <c r="T197" s="144">
        <f>S197*H197</f>
        <v>0</v>
      </c>
      <c r="AR197" s="145" t="s">
        <v>186</v>
      </c>
      <c r="AT197" s="145" t="s">
        <v>340</v>
      </c>
      <c r="AU197" s="145" t="s">
        <v>87</v>
      </c>
      <c r="AY197" s="17" t="s">
        <v>144</v>
      </c>
      <c r="BE197" s="146">
        <f>IF(N197="základní",J197,0)</f>
        <v>0</v>
      </c>
      <c r="BF197" s="146">
        <f>IF(N197="snížená",J197,0)</f>
        <v>0</v>
      </c>
      <c r="BG197" s="146">
        <f>IF(N197="zákl. přenesená",J197,0)</f>
        <v>0</v>
      </c>
      <c r="BH197" s="146">
        <f>IF(N197="sníž. přenesená",J197,0)</f>
        <v>0</v>
      </c>
      <c r="BI197" s="146">
        <f>IF(N197="nulová",J197,0)</f>
        <v>0</v>
      </c>
      <c r="BJ197" s="17" t="s">
        <v>85</v>
      </c>
      <c r="BK197" s="146">
        <f>ROUND(I197*H197,2)</f>
        <v>0</v>
      </c>
      <c r="BL197" s="17" t="s">
        <v>150</v>
      </c>
      <c r="BM197" s="145" t="s">
        <v>2353</v>
      </c>
    </row>
    <row r="198" spans="2:65" s="13" customFormat="1" ht="11.25">
      <c r="B198" s="154"/>
      <c r="D198" s="148" t="s">
        <v>152</v>
      </c>
      <c r="E198" s="155" t="s">
        <v>1</v>
      </c>
      <c r="F198" s="156" t="s">
        <v>2354</v>
      </c>
      <c r="H198" s="157">
        <v>6.0279999999999996</v>
      </c>
      <c r="I198" s="158"/>
      <c r="L198" s="154"/>
      <c r="M198" s="159"/>
      <c r="T198" s="160"/>
      <c r="AT198" s="155" t="s">
        <v>152</v>
      </c>
      <c r="AU198" s="155" t="s">
        <v>87</v>
      </c>
      <c r="AV198" s="13" t="s">
        <v>87</v>
      </c>
      <c r="AW198" s="13" t="s">
        <v>32</v>
      </c>
      <c r="AX198" s="13" t="s">
        <v>85</v>
      </c>
      <c r="AY198" s="155" t="s">
        <v>144</v>
      </c>
    </row>
    <row r="199" spans="2:65" s="1" customFormat="1" ht="16.5" customHeight="1">
      <c r="B199" s="32"/>
      <c r="C199" s="133" t="s">
        <v>209</v>
      </c>
      <c r="D199" s="133" t="s">
        <v>146</v>
      </c>
      <c r="E199" s="134" t="s">
        <v>2355</v>
      </c>
      <c r="F199" s="135" t="s">
        <v>2356</v>
      </c>
      <c r="G199" s="136" t="s">
        <v>198</v>
      </c>
      <c r="H199" s="137">
        <v>0.8</v>
      </c>
      <c r="I199" s="138"/>
      <c r="J199" s="139">
        <f>ROUND(I199*H199,2)</f>
        <v>0</v>
      </c>
      <c r="K199" s="140"/>
      <c r="L199" s="32"/>
      <c r="M199" s="141" t="s">
        <v>1</v>
      </c>
      <c r="N199" s="142" t="s">
        <v>42</v>
      </c>
      <c r="P199" s="143">
        <f>O199*H199</f>
        <v>0</v>
      </c>
      <c r="Q199" s="143">
        <v>2.5018699999999998</v>
      </c>
      <c r="R199" s="143">
        <f>Q199*H199</f>
        <v>2.0014959999999999</v>
      </c>
      <c r="S199" s="143">
        <v>0</v>
      </c>
      <c r="T199" s="144">
        <f>S199*H199</f>
        <v>0</v>
      </c>
      <c r="AR199" s="145" t="s">
        <v>150</v>
      </c>
      <c r="AT199" s="145" t="s">
        <v>146</v>
      </c>
      <c r="AU199" s="145" t="s">
        <v>87</v>
      </c>
      <c r="AY199" s="17" t="s">
        <v>144</v>
      </c>
      <c r="BE199" s="146">
        <f>IF(N199="základní",J199,0)</f>
        <v>0</v>
      </c>
      <c r="BF199" s="146">
        <f>IF(N199="snížená",J199,0)</f>
        <v>0</v>
      </c>
      <c r="BG199" s="146">
        <f>IF(N199="zákl. přenesená",J199,0)</f>
        <v>0</v>
      </c>
      <c r="BH199" s="146">
        <f>IF(N199="sníž. přenesená",J199,0)</f>
        <v>0</v>
      </c>
      <c r="BI199" s="146">
        <f>IF(N199="nulová",J199,0)</f>
        <v>0</v>
      </c>
      <c r="BJ199" s="17" t="s">
        <v>85</v>
      </c>
      <c r="BK199" s="146">
        <f>ROUND(I199*H199,2)</f>
        <v>0</v>
      </c>
      <c r="BL199" s="17" t="s">
        <v>150</v>
      </c>
      <c r="BM199" s="145" t="s">
        <v>2357</v>
      </c>
    </row>
    <row r="200" spans="2:65" s="12" customFormat="1" ht="11.25">
      <c r="B200" s="147"/>
      <c r="D200" s="148" t="s">
        <v>152</v>
      </c>
      <c r="E200" s="149" t="s">
        <v>1</v>
      </c>
      <c r="F200" s="150" t="s">
        <v>2302</v>
      </c>
      <c r="H200" s="149" t="s">
        <v>1</v>
      </c>
      <c r="I200" s="151"/>
      <c r="L200" s="147"/>
      <c r="M200" s="152"/>
      <c r="T200" s="153"/>
      <c r="AT200" s="149" t="s">
        <v>152</v>
      </c>
      <c r="AU200" s="149" t="s">
        <v>87</v>
      </c>
      <c r="AV200" s="12" t="s">
        <v>85</v>
      </c>
      <c r="AW200" s="12" t="s">
        <v>32</v>
      </c>
      <c r="AX200" s="12" t="s">
        <v>77</v>
      </c>
      <c r="AY200" s="149" t="s">
        <v>144</v>
      </c>
    </row>
    <row r="201" spans="2:65" s="13" customFormat="1" ht="11.25">
      <c r="B201" s="154"/>
      <c r="D201" s="148" t="s">
        <v>152</v>
      </c>
      <c r="E201" s="155" t="s">
        <v>1</v>
      </c>
      <c r="F201" s="156" t="s">
        <v>2358</v>
      </c>
      <c r="H201" s="157">
        <v>0.75</v>
      </c>
      <c r="I201" s="158"/>
      <c r="L201" s="154"/>
      <c r="M201" s="159"/>
      <c r="T201" s="160"/>
      <c r="AT201" s="155" t="s">
        <v>152</v>
      </c>
      <c r="AU201" s="155" t="s">
        <v>87</v>
      </c>
      <c r="AV201" s="13" t="s">
        <v>87</v>
      </c>
      <c r="AW201" s="13" t="s">
        <v>32</v>
      </c>
      <c r="AX201" s="13" t="s">
        <v>77</v>
      </c>
      <c r="AY201" s="155" t="s">
        <v>144</v>
      </c>
    </row>
    <row r="202" spans="2:65" s="12" customFormat="1" ht="11.25">
      <c r="B202" s="147"/>
      <c r="D202" s="148" t="s">
        <v>152</v>
      </c>
      <c r="E202" s="149" t="s">
        <v>1</v>
      </c>
      <c r="F202" s="150" t="s">
        <v>2359</v>
      </c>
      <c r="H202" s="149" t="s">
        <v>1</v>
      </c>
      <c r="I202" s="151"/>
      <c r="L202" s="147"/>
      <c r="M202" s="152"/>
      <c r="T202" s="153"/>
      <c r="AT202" s="149" t="s">
        <v>152</v>
      </c>
      <c r="AU202" s="149" t="s">
        <v>87</v>
      </c>
      <c r="AV202" s="12" t="s">
        <v>85</v>
      </c>
      <c r="AW202" s="12" t="s">
        <v>32</v>
      </c>
      <c r="AX202" s="12" t="s">
        <v>77</v>
      </c>
      <c r="AY202" s="149" t="s">
        <v>144</v>
      </c>
    </row>
    <row r="203" spans="2:65" s="13" customFormat="1" ht="11.25">
      <c r="B203" s="154"/>
      <c r="D203" s="148" t="s">
        <v>152</v>
      </c>
      <c r="E203" s="155" t="s">
        <v>1</v>
      </c>
      <c r="F203" s="156" t="s">
        <v>2360</v>
      </c>
      <c r="H203" s="157">
        <v>0.05</v>
      </c>
      <c r="I203" s="158"/>
      <c r="L203" s="154"/>
      <c r="M203" s="159"/>
      <c r="T203" s="160"/>
      <c r="AT203" s="155" t="s">
        <v>152</v>
      </c>
      <c r="AU203" s="155" t="s">
        <v>87</v>
      </c>
      <c r="AV203" s="13" t="s">
        <v>87</v>
      </c>
      <c r="AW203" s="13" t="s">
        <v>32</v>
      </c>
      <c r="AX203" s="13" t="s">
        <v>77</v>
      </c>
      <c r="AY203" s="155" t="s">
        <v>144</v>
      </c>
    </row>
    <row r="204" spans="2:65" s="14" customFormat="1" ht="11.25">
      <c r="B204" s="161"/>
      <c r="D204" s="148" t="s">
        <v>152</v>
      </c>
      <c r="E204" s="162" t="s">
        <v>1</v>
      </c>
      <c r="F204" s="163" t="s">
        <v>157</v>
      </c>
      <c r="H204" s="164">
        <v>0.8</v>
      </c>
      <c r="I204" s="165"/>
      <c r="L204" s="161"/>
      <c r="M204" s="166"/>
      <c r="T204" s="167"/>
      <c r="AT204" s="162" t="s">
        <v>152</v>
      </c>
      <c r="AU204" s="162" t="s">
        <v>87</v>
      </c>
      <c r="AV204" s="14" t="s">
        <v>150</v>
      </c>
      <c r="AW204" s="14" t="s">
        <v>32</v>
      </c>
      <c r="AX204" s="14" t="s">
        <v>85</v>
      </c>
      <c r="AY204" s="162" t="s">
        <v>144</v>
      </c>
    </row>
    <row r="205" spans="2:65" s="1" customFormat="1" ht="24.2" customHeight="1">
      <c r="B205" s="32"/>
      <c r="C205" s="133" t="s">
        <v>213</v>
      </c>
      <c r="D205" s="133" t="s">
        <v>146</v>
      </c>
      <c r="E205" s="134" t="s">
        <v>2361</v>
      </c>
      <c r="F205" s="135" t="s">
        <v>2362</v>
      </c>
      <c r="G205" s="136" t="s">
        <v>149</v>
      </c>
      <c r="H205" s="137">
        <v>15.071999999999999</v>
      </c>
      <c r="I205" s="138"/>
      <c r="J205" s="139">
        <f>ROUND(I205*H205,2)</f>
        <v>0</v>
      </c>
      <c r="K205" s="140"/>
      <c r="L205" s="32"/>
      <c r="M205" s="141" t="s">
        <v>1</v>
      </c>
      <c r="N205" s="142" t="s">
        <v>42</v>
      </c>
      <c r="P205" s="143">
        <f>O205*H205</f>
        <v>0</v>
      </c>
      <c r="Q205" s="143">
        <v>5.2300000000000003E-3</v>
      </c>
      <c r="R205" s="143">
        <f>Q205*H205</f>
        <v>7.8826560000000004E-2</v>
      </c>
      <c r="S205" s="143">
        <v>0</v>
      </c>
      <c r="T205" s="144">
        <f>S205*H205</f>
        <v>0</v>
      </c>
      <c r="AR205" s="145" t="s">
        <v>150</v>
      </c>
      <c r="AT205" s="145" t="s">
        <v>146</v>
      </c>
      <c r="AU205" s="145" t="s">
        <v>87</v>
      </c>
      <c r="AY205" s="17" t="s">
        <v>144</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150</v>
      </c>
      <c r="BM205" s="145" t="s">
        <v>2363</v>
      </c>
    </row>
    <row r="206" spans="2:65" s="12" customFormat="1" ht="11.25">
      <c r="B206" s="147"/>
      <c r="D206" s="148" t="s">
        <v>152</v>
      </c>
      <c r="E206" s="149" t="s">
        <v>1</v>
      </c>
      <c r="F206" s="150" t="s">
        <v>2302</v>
      </c>
      <c r="H206" s="149" t="s">
        <v>1</v>
      </c>
      <c r="I206" s="151"/>
      <c r="L206" s="147"/>
      <c r="M206" s="152"/>
      <c r="T206" s="153"/>
      <c r="AT206" s="149" t="s">
        <v>152</v>
      </c>
      <c r="AU206" s="149" t="s">
        <v>87</v>
      </c>
      <c r="AV206" s="12" t="s">
        <v>85</v>
      </c>
      <c r="AW206" s="12" t="s">
        <v>32</v>
      </c>
      <c r="AX206" s="12" t="s">
        <v>77</v>
      </c>
      <c r="AY206" s="149" t="s">
        <v>144</v>
      </c>
    </row>
    <row r="207" spans="2:65" s="13" customFormat="1" ht="11.25">
      <c r="B207" s="154"/>
      <c r="D207" s="148" t="s">
        <v>152</v>
      </c>
      <c r="E207" s="155" t="s">
        <v>1</v>
      </c>
      <c r="F207" s="156" t="s">
        <v>2364</v>
      </c>
      <c r="H207" s="157">
        <v>14.13</v>
      </c>
      <c r="I207" s="158"/>
      <c r="L207" s="154"/>
      <c r="M207" s="159"/>
      <c r="T207" s="160"/>
      <c r="AT207" s="155" t="s">
        <v>152</v>
      </c>
      <c r="AU207" s="155" t="s">
        <v>87</v>
      </c>
      <c r="AV207" s="13" t="s">
        <v>87</v>
      </c>
      <c r="AW207" s="13" t="s">
        <v>32</v>
      </c>
      <c r="AX207" s="13" t="s">
        <v>77</v>
      </c>
      <c r="AY207" s="155" t="s">
        <v>144</v>
      </c>
    </row>
    <row r="208" spans="2:65" s="12" customFormat="1" ht="11.25">
      <c r="B208" s="147"/>
      <c r="D208" s="148" t="s">
        <v>152</v>
      </c>
      <c r="E208" s="149" t="s">
        <v>1</v>
      </c>
      <c r="F208" s="150" t="s">
        <v>2304</v>
      </c>
      <c r="H208" s="149" t="s">
        <v>1</v>
      </c>
      <c r="I208" s="151"/>
      <c r="L208" s="147"/>
      <c r="M208" s="152"/>
      <c r="T208" s="153"/>
      <c r="AT208" s="149" t="s">
        <v>152</v>
      </c>
      <c r="AU208" s="149" t="s">
        <v>87</v>
      </c>
      <c r="AV208" s="12" t="s">
        <v>85</v>
      </c>
      <c r="AW208" s="12" t="s">
        <v>32</v>
      </c>
      <c r="AX208" s="12" t="s">
        <v>77</v>
      </c>
      <c r="AY208" s="149" t="s">
        <v>144</v>
      </c>
    </row>
    <row r="209" spans="2:65" s="13" customFormat="1" ht="11.25">
      <c r="B209" s="154"/>
      <c r="D209" s="148" t="s">
        <v>152</v>
      </c>
      <c r="E209" s="155" t="s">
        <v>1</v>
      </c>
      <c r="F209" s="156" t="s">
        <v>2365</v>
      </c>
      <c r="H209" s="157">
        <v>0.94199999999999995</v>
      </c>
      <c r="I209" s="158"/>
      <c r="L209" s="154"/>
      <c r="M209" s="159"/>
      <c r="T209" s="160"/>
      <c r="AT209" s="155" t="s">
        <v>152</v>
      </c>
      <c r="AU209" s="155" t="s">
        <v>87</v>
      </c>
      <c r="AV209" s="13" t="s">
        <v>87</v>
      </c>
      <c r="AW209" s="13" t="s">
        <v>32</v>
      </c>
      <c r="AX209" s="13" t="s">
        <v>77</v>
      </c>
      <c r="AY209" s="155" t="s">
        <v>144</v>
      </c>
    </row>
    <row r="210" spans="2:65" s="14" customFormat="1" ht="11.25">
      <c r="B210" s="161"/>
      <c r="D210" s="148" t="s">
        <v>152</v>
      </c>
      <c r="E210" s="162" t="s">
        <v>1</v>
      </c>
      <c r="F210" s="163" t="s">
        <v>157</v>
      </c>
      <c r="H210" s="164">
        <v>15.071999999999999</v>
      </c>
      <c r="I210" s="165"/>
      <c r="L210" s="161"/>
      <c r="M210" s="166"/>
      <c r="T210" s="167"/>
      <c r="AT210" s="162" t="s">
        <v>152</v>
      </c>
      <c r="AU210" s="162" t="s">
        <v>87</v>
      </c>
      <c r="AV210" s="14" t="s">
        <v>150</v>
      </c>
      <c r="AW210" s="14" t="s">
        <v>32</v>
      </c>
      <c r="AX210" s="14" t="s">
        <v>85</v>
      </c>
      <c r="AY210" s="162" t="s">
        <v>144</v>
      </c>
    </row>
    <row r="211" spans="2:65" s="1" customFormat="1" ht="24.2" customHeight="1">
      <c r="B211" s="32"/>
      <c r="C211" s="133" t="s">
        <v>217</v>
      </c>
      <c r="D211" s="133" t="s">
        <v>146</v>
      </c>
      <c r="E211" s="134" t="s">
        <v>2366</v>
      </c>
      <c r="F211" s="135" t="s">
        <v>2367</v>
      </c>
      <c r="G211" s="136" t="s">
        <v>149</v>
      </c>
      <c r="H211" s="137">
        <v>15.071999999999999</v>
      </c>
      <c r="I211" s="138"/>
      <c r="J211" s="139">
        <f>ROUND(I211*H211,2)</f>
        <v>0</v>
      </c>
      <c r="K211" s="140"/>
      <c r="L211" s="32"/>
      <c r="M211" s="141" t="s">
        <v>1</v>
      </c>
      <c r="N211" s="142" t="s">
        <v>42</v>
      </c>
      <c r="P211" s="143">
        <f>O211*H211</f>
        <v>0</v>
      </c>
      <c r="Q211" s="143">
        <v>0</v>
      </c>
      <c r="R211" s="143">
        <f>Q211*H211</f>
        <v>0</v>
      </c>
      <c r="S211" s="143">
        <v>0</v>
      </c>
      <c r="T211" s="144">
        <f>S211*H211</f>
        <v>0</v>
      </c>
      <c r="AR211" s="145" t="s">
        <v>150</v>
      </c>
      <c r="AT211" s="145" t="s">
        <v>146</v>
      </c>
      <c r="AU211" s="145" t="s">
        <v>87</v>
      </c>
      <c r="AY211" s="17" t="s">
        <v>144</v>
      </c>
      <c r="BE211" s="146">
        <f>IF(N211="základní",J211,0)</f>
        <v>0</v>
      </c>
      <c r="BF211" s="146">
        <f>IF(N211="snížená",J211,0)</f>
        <v>0</v>
      </c>
      <c r="BG211" s="146">
        <f>IF(N211="zákl. přenesená",J211,0)</f>
        <v>0</v>
      </c>
      <c r="BH211" s="146">
        <f>IF(N211="sníž. přenesená",J211,0)</f>
        <v>0</v>
      </c>
      <c r="BI211" s="146">
        <f>IF(N211="nulová",J211,0)</f>
        <v>0</v>
      </c>
      <c r="BJ211" s="17" t="s">
        <v>85</v>
      </c>
      <c r="BK211" s="146">
        <f>ROUND(I211*H211,2)</f>
        <v>0</v>
      </c>
      <c r="BL211" s="17" t="s">
        <v>150</v>
      </c>
      <c r="BM211" s="145" t="s">
        <v>2368</v>
      </c>
    </row>
    <row r="212" spans="2:65" s="1" customFormat="1" ht="16.5" customHeight="1">
      <c r="B212" s="32"/>
      <c r="C212" s="133" t="s">
        <v>221</v>
      </c>
      <c r="D212" s="133" t="s">
        <v>146</v>
      </c>
      <c r="E212" s="134" t="s">
        <v>1536</v>
      </c>
      <c r="F212" s="135" t="s">
        <v>1537</v>
      </c>
      <c r="G212" s="136" t="s">
        <v>198</v>
      </c>
      <c r="H212" s="137">
        <v>7.6950000000000003</v>
      </c>
      <c r="I212" s="138"/>
      <c r="J212" s="139">
        <f>ROUND(I212*H212,2)</f>
        <v>0</v>
      </c>
      <c r="K212" s="140"/>
      <c r="L212" s="32"/>
      <c r="M212" s="141" t="s">
        <v>1</v>
      </c>
      <c r="N212" s="142" t="s">
        <v>42</v>
      </c>
      <c r="P212" s="143">
        <f>O212*H212</f>
        <v>0</v>
      </c>
      <c r="Q212" s="143">
        <v>2.5018699999999998</v>
      </c>
      <c r="R212" s="143">
        <f>Q212*H212</f>
        <v>19.251889649999999</v>
      </c>
      <c r="S212" s="143">
        <v>0</v>
      </c>
      <c r="T212" s="144">
        <f>S212*H212</f>
        <v>0</v>
      </c>
      <c r="AR212" s="145" t="s">
        <v>150</v>
      </c>
      <c r="AT212" s="145" t="s">
        <v>146</v>
      </c>
      <c r="AU212" s="145" t="s">
        <v>87</v>
      </c>
      <c r="AY212" s="17" t="s">
        <v>144</v>
      </c>
      <c r="BE212" s="146">
        <f>IF(N212="základní",J212,0)</f>
        <v>0</v>
      </c>
      <c r="BF212" s="146">
        <f>IF(N212="snížená",J212,0)</f>
        <v>0</v>
      </c>
      <c r="BG212" s="146">
        <f>IF(N212="zákl. přenesená",J212,0)</f>
        <v>0</v>
      </c>
      <c r="BH212" s="146">
        <f>IF(N212="sníž. přenesená",J212,0)</f>
        <v>0</v>
      </c>
      <c r="BI212" s="146">
        <f>IF(N212="nulová",J212,0)</f>
        <v>0</v>
      </c>
      <c r="BJ212" s="17" t="s">
        <v>85</v>
      </c>
      <c r="BK212" s="146">
        <f>ROUND(I212*H212,2)</f>
        <v>0</v>
      </c>
      <c r="BL212" s="17" t="s">
        <v>150</v>
      </c>
      <c r="BM212" s="145" t="s">
        <v>2369</v>
      </c>
    </row>
    <row r="213" spans="2:65" s="12" customFormat="1" ht="11.25">
      <c r="B213" s="147"/>
      <c r="D213" s="148" t="s">
        <v>152</v>
      </c>
      <c r="E213" s="149" t="s">
        <v>1</v>
      </c>
      <c r="F213" s="150" t="s">
        <v>2302</v>
      </c>
      <c r="H213" s="149" t="s">
        <v>1</v>
      </c>
      <c r="I213" s="151"/>
      <c r="L213" s="147"/>
      <c r="M213" s="152"/>
      <c r="T213" s="153"/>
      <c r="AT213" s="149" t="s">
        <v>152</v>
      </c>
      <c r="AU213" s="149" t="s">
        <v>87</v>
      </c>
      <c r="AV213" s="12" t="s">
        <v>85</v>
      </c>
      <c r="AW213" s="12" t="s">
        <v>32</v>
      </c>
      <c r="AX213" s="12" t="s">
        <v>77</v>
      </c>
      <c r="AY213" s="149" t="s">
        <v>144</v>
      </c>
    </row>
    <row r="214" spans="2:65" s="13" customFormat="1" ht="11.25">
      <c r="B214" s="154"/>
      <c r="D214" s="148" t="s">
        <v>152</v>
      </c>
      <c r="E214" s="155" t="s">
        <v>1</v>
      </c>
      <c r="F214" s="156" t="s">
        <v>2370</v>
      </c>
      <c r="H214" s="157">
        <v>7.2140000000000004</v>
      </c>
      <c r="I214" s="158"/>
      <c r="L214" s="154"/>
      <c r="M214" s="159"/>
      <c r="T214" s="160"/>
      <c r="AT214" s="155" t="s">
        <v>152</v>
      </c>
      <c r="AU214" s="155" t="s">
        <v>87</v>
      </c>
      <c r="AV214" s="13" t="s">
        <v>87</v>
      </c>
      <c r="AW214" s="13" t="s">
        <v>32</v>
      </c>
      <c r="AX214" s="13" t="s">
        <v>77</v>
      </c>
      <c r="AY214" s="155" t="s">
        <v>144</v>
      </c>
    </row>
    <row r="215" spans="2:65" s="12" customFormat="1" ht="11.25">
      <c r="B215" s="147"/>
      <c r="D215" s="148" t="s">
        <v>152</v>
      </c>
      <c r="E215" s="149" t="s">
        <v>1</v>
      </c>
      <c r="F215" s="150" t="s">
        <v>2304</v>
      </c>
      <c r="H215" s="149" t="s">
        <v>1</v>
      </c>
      <c r="I215" s="151"/>
      <c r="L215" s="147"/>
      <c r="M215" s="152"/>
      <c r="T215" s="153"/>
      <c r="AT215" s="149" t="s">
        <v>152</v>
      </c>
      <c r="AU215" s="149" t="s">
        <v>87</v>
      </c>
      <c r="AV215" s="12" t="s">
        <v>85</v>
      </c>
      <c r="AW215" s="12" t="s">
        <v>32</v>
      </c>
      <c r="AX215" s="12" t="s">
        <v>77</v>
      </c>
      <c r="AY215" s="149" t="s">
        <v>144</v>
      </c>
    </row>
    <row r="216" spans="2:65" s="13" customFormat="1" ht="11.25">
      <c r="B216" s="154"/>
      <c r="D216" s="148" t="s">
        <v>152</v>
      </c>
      <c r="E216" s="155" t="s">
        <v>1</v>
      </c>
      <c r="F216" s="156" t="s">
        <v>2371</v>
      </c>
      <c r="H216" s="157">
        <v>0.48099999999999998</v>
      </c>
      <c r="I216" s="158"/>
      <c r="L216" s="154"/>
      <c r="M216" s="159"/>
      <c r="T216" s="160"/>
      <c r="AT216" s="155" t="s">
        <v>152</v>
      </c>
      <c r="AU216" s="155" t="s">
        <v>87</v>
      </c>
      <c r="AV216" s="13" t="s">
        <v>87</v>
      </c>
      <c r="AW216" s="13" t="s">
        <v>32</v>
      </c>
      <c r="AX216" s="13" t="s">
        <v>77</v>
      </c>
      <c r="AY216" s="155" t="s">
        <v>144</v>
      </c>
    </row>
    <row r="217" spans="2:65" s="14" customFormat="1" ht="11.25">
      <c r="B217" s="161"/>
      <c r="D217" s="148" t="s">
        <v>152</v>
      </c>
      <c r="E217" s="162" t="s">
        <v>1</v>
      </c>
      <c r="F217" s="163" t="s">
        <v>157</v>
      </c>
      <c r="H217" s="164">
        <v>7.6950000000000003</v>
      </c>
      <c r="I217" s="165"/>
      <c r="L217" s="161"/>
      <c r="M217" s="166"/>
      <c r="T217" s="167"/>
      <c r="AT217" s="162" t="s">
        <v>152</v>
      </c>
      <c r="AU217" s="162" t="s">
        <v>87</v>
      </c>
      <c r="AV217" s="14" t="s">
        <v>150</v>
      </c>
      <c r="AW217" s="14" t="s">
        <v>32</v>
      </c>
      <c r="AX217" s="14" t="s">
        <v>85</v>
      </c>
      <c r="AY217" s="162" t="s">
        <v>144</v>
      </c>
    </row>
    <row r="218" spans="2:65" s="1" customFormat="1" ht="16.5" customHeight="1">
      <c r="B218" s="32"/>
      <c r="C218" s="133" t="s">
        <v>225</v>
      </c>
      <c r="D218" s="133" t="s">
        <v>146</v>
      </c>
      <c r="E218" s="134" t="s">
        <v>2372</v>
      </c>
      <c r="F218" s="135" t="s">
        <v>1537</v>
      </c>
      <c r="G218" s="136" t="s">
        <v>198</v>
      </c>
      <c r="H218" s="137">
        <v>1.105</v>
      </c>
      <c r="I218" s="138"/>
      <c r="J218" s="139">
        <f>ROUND(I218*H218,2)</f>
        <v>0</v>
      </c>
      <c r="K218" s="140"/>
      <c r="L218" s="32"/>
      <c r="M218" s="141" t="s">
        <v>1</v>
      </c>
      <c r="N218" s="142" t="s">
        <v>42</v>
      </c>
      <c r="P218" s="143">
        <f>O218*H218</f>
        <v>0</v>
      </c>
      <c r="Q218" s="143">
        <v>2.5018699999999998</v>
      </c>
      <c r="R218" s="143">
        <f>Q218*H218</f>
        <v>2.76456635</v>
      </c>
      <c r="S218" s="143">
        <v>0</v>
      </c>
      <c r="T218" s="144">
        <f>S218*H218</f>
        <v>0</v>
      </c>
      <c r="AR218" s="145" t="s">
        <v>150</v>
      </c>
      <c r="AT218" s="145" t="s">
        <v>146</v>
      </c>
      <c r="AU218" s="145" t="s">
        <v>87</v>
      </c>
      <c r="AY218" s="17" t="s">
        <v>144</v>
      </c>
      <c r="BE218" s="146">
        <f>IF(N218="základní",J218,0)</f>
        <v>0</v>
      </c>
      <c r="BF218" s="146">
        <f>IF(N218="snížená",J218,0)</f>
        <v>0</v>
      </c>
      <c r="BG218" s="146">
        <f>IF(N218="zákl. přenesená",J218,0)</f>
        <v>0</v>
      </c>
      <c r="BH218" s="146">
        <f>IF(N218="sníž. přenesená",J218,0)</f>
        <v>0</v>
      </c>
      <c r="BI218" s="146">
        <f>IF(N218="nulová",J218,0)</f>
        <v>0</v>
      </c>
      <c r="BJ218" s="17" t="s">
        <v>85</v>
      </c>
      <c r="BK218" s="146">
        <f>ROUND(I218*H218,2)</f>
        <v>0</v>
      </c>
      <c r="BL218" s="17" t="s">
        <v>150</v>
      </c>
      <c r="BM218" s="145" t="s">
        <v>2373</v>
      </c>
    </row>
    <row r="219" spans="2:65" s="12" customFormat="1" ht="11.25">
      <c r="B219" s="147"/>
      <c r="D219" s="148" t="s">
        <v>152</v>
      </c>
      <c r="E219" s="149" t="s">
        <v>1</v>
      </c>
      <c r="F219" s="150" t="s">
        <v>2302</v>
      </c>
      <c r="H219" s="149" t="s">
        <v>1</v>
      </c>
      <c r="I219" s="151"/>
      <c r="L219" s="147"/>
      <c r="M219" s="152"/>
      <c r="T219" s="153"/>
      <c r="AT219" s="149" t="s">
        <v>152</v>
      </c>
      <c r="AU219" s="149" t="s">
        <v>87</v>
      </c>
      <c r="AV219" s="12" t="s">
        <v>85</v>
      </c>
      <c r="AW219" s="12" t="s">
        <v>32</v>
      </c>
      <c r="AX219" s="12" t="s">
        <v>77</v>
      </c>
      <c r="AY219" s="149" t="s">
        <v>144</v>
      </c>
    </row>
    <row r="220" spans="2:65" s="13" customFormat="1" ht="11.25">
      <c r="B220" s="154"/>
      <c r="D220" s="148" t="s">
        <v>152</v>
      </c>
      <c r="E220" s="155" t="s">
        <v>1</v>
      </c>
      <c r="F220" s="156" t="s">
        <v>2374</v>
      </c>
      <c r="H220" s="157">
        <v>1.036</v>
      </c>
      <c r="I220" s="158"/>
      <c r="L220" s="154"/>
      <c r="M220" s="159"/>
      <c r="T220" s="160"/>
      <c r="AT220" s="155" t="s">
        <v>152</v>
      </c>
      <c r="AU220" s="155" t="s">
        <v>87</v>
      </c>
      <c r="AV220" s="13" t="s">
        <v>87</v>
      </c>
      <c r="AW220" s="13" t="s">
        <v>32</v>
      </c>
      <c r="AX220" s="13" t="s">
        <v>77</v>
      </c>
      <c r="AY220" s="155" t="s">
        <v>144</v>
      </c>
    </row>
    <row r="221" spans="2:65" s="12" customFormat="1" ht="11.25">
      <c r="B221" s="147"/>
      <c r="D221" s="148" t="s">
        <v>152</v>
      </c>
      <c r="E221" s="149" t="s">
        <v>1</v>
      </c>
      <c r="F221" s="150" t="s">
        <v>2304</v>
      </c>
      <c r="H221" s="149" t="s">
        <v>1</v>
      </c>
      <c r="I221" s="151"/>
      <c r="L221" s="147"/>
      <c r="M221" s="152"/>
      <c r="T221" s="153"/>
      <c r="AT221" s="149" t="s">
        <v>152</v>
      </c>
      <c r="AU221" s="149" t="s">
        <v>87</v>
      </c>
      <c r="AV221" s="12" t="s">
        <v>85</v>
      </c>
      <c r="AW221" s="12" t="s">
        <v>32</v>
      </c>
      <c r="AX221" s="12" t="s">
        <v>77</v>
      </c>
      <c r="AY221" s="149" t="s">
        <v>144</v>
      </c>
    </row>
    <row r="222" spans="2:65" s="13" customFormat="1" ht="11.25">
      <c r="B222" s="154"/>
      <c r="D222" s="148" t="s">
        <v>152</v>
      </c>
      <c r="E222" s="155" t="s">
        <v>1</v>
      </c>
      <c r="F222" s="156" t="s">
        <v>2375</v>
      </c>
      <c r="H222" s="157">
        <v>6.9000000000000006E-2</v>
      </c>
      <c r="I222" s="158"/>
      <c r="L222" s="154"/>
      <c r="M222" s="159"/>
      <c r="T222" s="160"/>
      <c r="AT222" s="155" t="s">
        <v>152</v>
      </c>
      <c r="AU222" s="155" t="s">
        <v>87</v>
      </c>
      <c r="AV222" s="13" t="s">
        <v>87</v>
      </c>
      <c r="AW222" s="13" t="s">
        <v>32</v>
      </c>
      <c r="AX222" s="13" t="s">
        <v>77</v>
      </c>
      <c r="AY222" s="155" t="s">
        <v>144</v>
      </c>
    </row>
    <row r="223" spans="2:65" s="14" customFormat="1" ht="11.25">
      <c r="B223" s="161"/>
      <c r="D223" s="148" t="s">
        <v>152</v>
      </c>
      <c r="E223" s="162" t="s">
        <v>1</v>
      </c>
      <c r="F223" s="163" t="s">
        <v>157</v>
      </c>
      <c r="H223" s="164">
        <v>1.105</v>
      </c>
      <c r="I223" s="165"/>
      <c r="L223" s="161"/>
      <c r="M223" s="166"/>
      <c r="T223" s="167"/>
      <c r="AT223" s="162" t="s">
        <v>152</v>
      </c>
      <c r="AU223" s="162" t="s">
        <v>87</v>
      </c>
      <c r="AV223" s="14" t="s">
        <v>150</v>
      </c>
      <c r="AW223" s="14" t="s">
        <v>32</v>
      </c>
      <c r="AX223" s="14" t="s">
        <v>85</v>
      </c>
      <c r="AY223" s="162" t="s">
        <v>144</v>
      </c>
    </row>
    <row r="224" spans="2:65" s="1" customFormat="1" ht="16.5" customHeight="1">
      <c r="B224" s="32"/>
      <c r="C224" s="133" t="s">
        <v>229</v>
      </c>
      <c r="D224" s="133" t="s">
        <v>146</v>
      </c>
      <c r="E224" s="134" t="s">
        <v>2376</v>
      </c>
      <c r="F224" s="135" t="s">
        <v>1537</v>
      </c>
      <c r="G224" s="136" t="s">
        <v>198</v>
      </c>
      <c r="H224" s="137">
        <v>1.8839999999999999</v>
      </c>
      <c r="I224" s="138"/>
      <c r="J224" s="139">
        <f>ROUND(I224*H224,2)</f>
        <v>0</v>
      </c>
      <c r="K224" s="140"/>
      <c r="L224" s="32"/>
      <c r="M224" s="141" t="s">
        <v>1</v>
      </c>
      <c r="N224" s="142" t="s">
        <v>42</v>
      </c>
      <c r="P224" s="143">
        <f>O224*H224</f>
        <v>0</v>
      </c>
      <c r="Q224" s="143">
        <v>2.5018699999999998</v>
      </c>
      <c r="R224" s="143">
        <f>Q224*H224</f>
        <v>4.713523079999999</v>
      </c>
      <c r="S224" s="143">
        <v>0</v>
      </c>
      <c r="T224" s="144">
        <f>S224*H224</f>
        <v>0</v>
      </c>
      <c r="AR224" s="145" t="s">
        <v>150</v>
      </c>
      <c r="AT224" s="145" t="s">
        <v>146</v>
      </c>
      <c r="AU224" s="145" t="s">
        <v>87</v>
      </c>
      <c r="AY224" s="17" t="s">
        <v>144</v>
      </c>
      <c r="BE224" s="146">
        <f>IF(N224="základní",J224,0)</f>
        <v>0</v>
      </c>
      <c r="BF224" s="146">
        <f>IF(N224="snížená",J224,0)</f>
        <v>0</v>
      </c>
      <c r="BG224" s="146">
        <f>IF(N224="zákl. přenesená",J224,0)</f>
        <v>0</v>
      </c>
      <c r="BH224" s="146">
        <f>IF(N224="sníž. přenesená",J224,0)</f>
        <v>0</v>
      </c>
      <c r="BI224" s="146">
        <f>IF(N224="nulová",J224,0)</f>
        <v>0</v>
      </c>
      <c r="BJ224" s="17" t="s">
        <v>85</v>
      </c>
      <c r="BK224" s="146">
        <f>ROUND(I224*H224,2)</f>
        <v>0</v>
      </c>
      <c r="BL224" s="17" t="s">
        <v>150</v>
      </c>
      <c r="BM224" s="145" t="s">
        <v>2377</v>
      </c>
    </row>
    <row r="225" spans="2:65" s="12" customFormat="1" ht="11.25">
      <c r="B225" s="147"/>
      <c r="D225" s="148" t="s">
        <v>152</v>
      </c>
      <c r="E225" s="149" t="s">
        <v>1</v>
      </c>
      <c r="F225" s="150" t="s">
        <v>2302</v>
      </c>
      <c r="H225" s="149" t="s">
        <v>1</v>
      </c>
      <c r="I225" s="151"/>
      <c r="L225" s="147"/>
      <c r="M225" s="152"/>
      <c r="T225" s="153"/>
      <c r="AT225" s="149" t="s">
        <v>152</v>
      </c>
      <c r="AU225" s="149" t="s">
        <v>87</v>
      </c>
      <c r="AV225" s="12" t="s">
        <v>85</v>
      </c>
      <c r="AW225" s="12" t="s">
        <v>32</v>
      </c>
      <c r="AX225" s="12" t="s">
        <v>77</v>
      </c>
      <c r="AY225" s="149" t="s">
        <v>144</v>
      </c>
    </row>
    <row r="226" spans="2:65" s="13" customFormat="1" ht="11.25">
      <c r="B226" s="154"/>
      <c r="D226" s="148" t="s">
        <v>152</v>
      </c>
      <c r="E226" s="155" t="s">
        <v>1</v>
      </c>
      <c r="F226" s="156" t="s">
        <v>2378</v>
      </c>
      <c r="H226" s="157">
        <v>1.766</v>
      </c>
      <c r="I226" s="158"/>
      <c r="L226" s="154"/>
      <c r="M226" s="159"/>
      <c r="T226" s="160"/>
      <c r="AT226" s="155" t="s">
        <v>152</v>
      </c>
      <c r="AU226" s="155" t="s">
        <v>87</v>
      </c>
      <c r="AV226" s="13" t="s">
        <v>87</v>
      </c>
      <c r="AW226" s="13" t="s">
        <v>32</v>
      </c>
      <c r="AX226" s="13" t="s">
        <v>77</v>
      </c>
      <c r="AY226" s="155" t="s">
        <v>144</v>
      </c>
    </row>
    <row r="227" spans="2:65" s="12" customFormat="1" ht="11.25">
      <c r="B227" s="147"/>
      <c r="D227" s="148" t="s">
        <v>152</v>
      </c>
      <c r="E227" s="149" t="s">
        <v>1</v>
      </c>
      <c r="F227" s="150" t="s">
        <v>2304</v>
      </c>
      <c r="H227" s="149" t="s">
        <v>1</v>
      </c>
      <c r="I227" s="151"/>
      <c r="L227" s="147"/>
      <c r="M227" s="152"/>
      <c r="T227" s="153"/>
      <c r="AT227" s="149" t="s">
        <v>152</v>
      </c>
      <c r="AU227" s="149" t="s">
        <v>87</v>
      </c>
      <c r="AV227" s="12" t="s">
        <v>85</v>
      </c>
      <c r="AW227" s="12" t="s">
        <v>32</v>
      </c>
      <c r="AX227" s="12" t="s">
        <v>77</v>
      </c>
      <c r="AY227" s="149" t="s">
        <v>144</v>
      </c>
    </row>
    <row r="228" spans="2:65" s="13" customFormat="1" ht="11.25">
      <c r="B228" s="154"/>
      <c r="D228" s="148" t="s">
        <v>152</v>
      </c>
      <c r="E228" s="155" t="s">
        <v>1</v>
      </c>
      <c r="F228" s="156" t="s">
        <v>2379</v>
      </c>
      <c r="H228" s="157">
        <v>0.11799999999999999</v>
      </c>
      <c r="I228" s="158"/>
      <c r="L228" s="154"/>
      <c r="M228" s="159"/>
      <c r="T228" s="160"/>
      <c r="AT228" s="155" t="s">
        <v>152</v>
      </c>
      <c r="AU228" s="155" t="s">
        <v>87</v>
      </c>
      <c r="AV228" s="13" t="s">
        <v>87</v>
      </c>
      <c r="AW228" s="13" t="s">
        <v>32</v>
      </c>
      <c r="AX228" s="13" t="s">
        <v>77</v>
      </c>
      <c r="AY228" s="155" t="s">
        <v>144</v>
      </c>
    </row>
    <row r="229" spans="2:65" s="14" customFormat="1" ht="11.25">
      <c r="B229" s="161"/>
      <c r="D229" s="148" t="s">
        <v>152</v>
      </c>
      <c r="E229" s="162" t="s">
        <v>1</v>
      </c>
      <c r="F229" s="163" t="s">
        <v>157</v>
      </c>
      <c r="H229" s="164">
        <v>1.8839999999999999</v>
      </c>
      <c r="I229" s="165"/>
      <c r="L229" s="161"/>
      <c r="M229" s="166"/>
      <c r="T229" s="167"/>
      <c r="AT229" s="162" t="s">
        <v>152</v>
      </c>
      <c r="AU229" s="162" t="s">
        <v>87</v>
      </c>
      <c r="AV229" s="14" t="s">
        <v>150</v>
      </c>
      <c r="AW229" s="14" t="s">
        <v>32</v>
      </c>
      <c r="AX229" s="14" t="s">
        <v>85</v>
      </c>
      <c r="AY229" s="162" t="s">
        <v>144</v>
      </c>
    </row>
    <row r="230" spans="2:65" s="1" customFormat="1" ht="16.5" customHeight="1">
      <c r="B230" s="32"/>
      <c r="C230" s="133" t="s">
        <v>233</v>
      </c>
      <c r="D230" s="133" t="s">
        <v>146</v>
      </c>
      <c r="E230" s="134" t="s">
        <v>2380</v>
      </c>
      <c r="F230" s="135" t="s">
        <v>2381</v>
      </c>
      <c r="G230" s="136" t="s">
        <v>483</v>
      </c>
      <c r="H230" s="137">
        <v>26.4</v>
      </c>
      <c r="I230" s="138"/>
      <c r="J230" s="139">
        <f>ROUND(I230*H230,2)</f>
        <v>0</v>
      </c>
      <c r="K230" s="140"/>
      <c r="L230" s="32"/>
      <c r="M230" s="141" t="s">
        <v>1</v>
      </c>
      <c r="N230" s="142" t="s">
        <v>42</v>
      </c>
      <c r="P230" s="143">
        <f>O230*H230</f>
        <v>0</v>
      </c>
      <c r="Q230" s="143">
        <v>2.6839999999999999E-2</v>
      </c>
      <c r="R230" s="143">
        <f>Q230*H230</f>
        <v>0.70857599999999998</v>
      </c>
      <c r="S230" s="143">
        <v>0</v>
      </c>
      <c r="T230" s="144">
        <f>S230*H230</f>
        <v>0</v>
      </c>
      <c r="AR230" s="145" t="s">
        <v>150</v>
      </c>
      <c r="AT230" s="145" t="s">
        <v>146</v>
      </c>
      <c r="AU230" s="145" t="s">
        <v>87</v>
      </c>
      <c r="AY230" s="17" t="s">
        <v>144</v>
      </c>
      <c r="BE230" s="146">
        <f>IF(N230="základní",J230,0)</f>
        <v>0</v>
      </c>
      <c r="BF230" s="146">
        <f>IF(N230="snížená",J230,0)</f>
        <v>0</v>
      </c>
      <c r="BG230" s="146">
        <f>IF(N230="zákl. přenesená",J230,0)</f>
        <v>0</v>
      </c>
      <c r="BH230" s="146">
        <f>IF(N230="sníž. přenesená",J230,0)</f>
        <v>0</v>
      </c>
      <c r="BI230" s="146">
        <f>IF(N230="nulová",J230,0)</f>
        <v>0</v>
      </c>
      <c r="BJ230" s="17" t="s">
        <v>85</v>
      </c>
      <c r="BK230" s="146">
        <f>ROUND(I230*H230,2)</f>
        <v>0</v>
      </c>
      <c r="BL230" s="17" t="s">
        <v>150</v>
      </c>
      <c r="BM230" s="145" t="s">
        <v>2382</v>
      </c>
    </row>
    <row r="231" spans="2:65" s="12" customFormat="1" ht="11.25">
      <c r="B231" s="147"/>
      <c r="D231" s="148" t="s">
        <v>152</v>
      </c>
      <c r="E231" s="149" t="s">
        <v>1</v>
      </c>
      <c r="F231" s="150" t="s">
        <v>2302</v>
      </c>
      <c r="H231" s="149" t="s">
        <v>1</v>
      </c>
      <c r="I231" s="151"/>
      <c r="L231" s="147"/>
      <c r="M231" s="152"/>
      <c r="T231" s="153"/>
      <c r="AT231" s="149" t="s">
        <v>152</v>
      </c>
      <c r="AU231" s="149" t="s">
        <v>87</v>
      </c>
      <c r="AV231" s="12" t="s">
        <v>85</v>
      </c>
      <c r="AW231" s="12" t="s">
        <v>32</v>
      </c>
      <c r="AX231" s="12" t="s">
        <v>77</v>
      </c>
      <c r="AY231" s="149" t="s">
        <v>144</v>
      </c>
    </row>
    <row r="232" spans="2:65" s="13" customFormat="1" ht="11.25">
      <c r="B232" s="154"/>
      <c r="D232" s="148" t="s">
        <v>152</v>
      </c>
      <c r="E232" s="155" t="s">
        <v>1</v>
      </c>
      <c r="F232" s="156" t="s">
        <v>2383</v>
      </c>
      <c r="H232" s="157">
        <v>24.75</v>
      </c>
      <c r="I232" s="158"/>
      <c r="L232" s="154"/>
      <c r="M232" s="159"/>
      <c r="T232" s="160"/>
      <c r="AT232" s="155" t="s">
        <v>152</v>
      </c>
      <c r="AU232" s="155" t="s">
        <v>87</v>
      </c>
      <c r="AV232" s="13" t="s">
        <v>87</v>
      </c>
      <c r="AW232" s="13" t="s">
        <v>32</v>
      </c>
      <c r="AX232" s="13" t="s">
        <v>77</v>
      </c>
      <c r="AY232" s="155" t="s">
        <v>144</v>
      </c>
    </row>
    <row r="233" spans="2:65" s="12" customFormat="1" ht="11.25">
      <c r="B233" s="147"/>
      <c r="D233" s="148" t="s">
        <v>152</v>
      </c>
      <c r="E233" s="149" t="s">
        <v>1</v>
      </c>
      <c r="F233" s="150" t="s">
        <v>2304</v>
      </c>
      <c r="H233" s="149" t="s">
        <v>1</v>
      </c>
      <c r="I233" s="151"/>
      <c r="L233" s="147"/>
      <c r="M233" s="152"/>
      <c r="T233" s="153"/>
      <c r="AT233" s="149" t="s">
        <v>152</v>
      </c>
      <c r="AU233" s="149" t="s">
        <v>87</v>
      </c>
      <c r="AV233" s="12" t="s">
        <v>85</v>
      </c>
      <c r="AW233" s="12" t="s">
        <v>32</v>
      </c>
      <c r="AX233" s="12" t="s">
        <v>77</v>
      </c>
      <c r="AY233" s="149" t="s">
        <v>144</v>
      </c>
    </row>
    <row r="234" spans="2:65" s="13" customFormat="1" ht="11.25">
      <c r="B234" s="154"/>
      <c r="D234" s="148" t="s">
        <v>152</v>
      </c>
      <c r="E234" s="155" t="s">
        <v>1</v>
      </c>
      <c r="F234" s="156" t="s">
        <v>2384</v>
      </c>
      <c r="H234" s="157">
        <v>1.65</v>
      </c>
      <c r="I234" s="158"/>
      <c r="L234" s="154"/>
      <c r="M234" s="159"/>
      <c r="T234" s="160"/>
      <c r="AT234" s="155" t="s">
        <v>152</v>
      </c>
      <c r="AU234" s="155" t="s">
        <v>87</v>
      </c>
      <c r="AV234" s="13" t="s">
        <v>87</v>
      </c>
      <c r="AW234" s="13" t="s">
        <v>32</v>
      </c>
      <c r="AX234" s="13" t="s">
        <v>77</v>
      </c>
      <c r="AY234" s="155" t="s">
        <v>144</v>
      </c>
    </row>
    <row r="235" spans="2:65" s="14" customFormat="1" ht="11.25">
      <c r="B235" s="161"/>
      <c r="D235" s="148" t="s">
        <v>152</v>
      </c>
      <c r="E235" s="162" t="s">
        <v>1</v>
      </c>
      <c r="F235" s="163" t="s">
        <v>157</v>
      </c>
      <c r="H235" s="164">
        <v>26.4</v>
      </c>
      <c r="I235" s="165"/>
      <c r="L235" s="161"/>
      <c r="M235" s="166"/>
      <c r="T235" s="167"/>
      <c r="AT235" s="162" t="s">
        <v>152</v>
      </c>
      <c r="AU235" s="162" t="s">
        <v>87</v>
      </c>
      <c r="AV235" s="14" t="s">
        <v>150</v>
      </c>
      <c r="AW235" s="14" t="s">
        <v>32</v>
      </c>
      <c r="AX235" s="14" t="s">
        <v>85</v>
      </c>
      <c r="AY235" s="162" t="s">
        <v>144</v>
      </c>
    </row>
    <row r="236" spans="2:65" s="11" customFormat="1" ht="22.9" customHeight="1">
      <c r="B236" s="121"/>
      <c r="D236" s="122" t="s">
        <v>76</v>
      </c>
      <c r="E236" s="131" t="s">
        <v>150</v>
      </c>
      <c r="F236" s="131" t="s">
        <v>493</v>
      </c>
      <c r="I236" s="124"/>
      <c r="J236" s="132">
        <f>BK236</f>
        <v>0</v>
      </c>
      <c r="L236" s="121"/>
      <c r="M236" s="126"/>
      <c r="P236" s="127">
        <f>SUM(P237:P255)</f>
        <v>0</v>
      </c>
      <c r="R236" s="127">
        <f>SUM(R237:R255)</f>
        <v>0</v>
      </c>
      <c r="T236" s="128">
        <f>SUM(T237:T255)</f>
        <v>0</v>
      </c>
      <c r="AR236" s="122" t="s">
        <v>85</v>
      </c>
      <c r="AT236" s="129" t="s">
        <v>76</v>
      </c>
      <c r="AU236" s="129" t="s">
        <v>85</v>
      </c>
      <c r="AY236" s="122" t="s">
        <v>144</v>
      </c>
      <c r="BK236" s="130">
        <f>SUM(BK237:BK255)</f>
        <v>0</v>
      </c>
    </row>
    <row r="237" spans="2:65" s="1" customFormat="1" ht="16.5" customHeight="1">
      <c r="B237" s="32"/>
      <c r="C237" s="133" t="s">
        <v>237</v>
      </c>
      <c r="D237" s="133" t="s">
        <v>146</v>
      </c>
      <c r="E237" s="134" t="s">
        <v>494</v>
      </c>
      <c r="F237" s="135" t="s">
        <v>495</v>
      </c>
      <c r="G237" s="136" t="s">
        <v>198</v>
      </c>
      <c r="H237" s="137">
        <v>28.088000000000001</v>
      </c>
      <c r="I237" s="138"/>
      <c r="J237" s="139">
        <f>ROUND(I237*H237,2)</f>
        <v>0</v>
      </c>
      <c r="K237" s="140"/>
      <c r="L237" s="32"/>
      <c r="M237" s="141" t="s">
        <v>1</v>
      </c>
      <c r="N237" s="142" t="s">
        <v>42</v>
      </c>
      <c r="P237" s="143">
        <f>O237*H237</f>
        <v>0</v>
      </c>
      <c r="Q237" s="143">
        <v>0</v>
      </c>
      <c r="R237" s="143">
        <f>Q237*H237</f>
        <v>0</v>
      </c>
      <c r="S237" s="143">
        <v>0</v>
      </c>
      <c r="T237" s="144">
        <f>S237*H237</f>
        <v>0</v>
      </c>
      <c r="AR237" s="145" t="s">
        <v>150</v>
      </c>
      <c r="AT237" s="145" t="s">
        <v>146</v>
      </c>
      <c r="AU237" s="145" t="s">
        <v>87</v>
      </c>
      <c r="AY237" s="17" t="s">
        <v>144</v>
      </c>
      <c r="BE237" s="146">
        <f>IF(N237="základní",J237,0)</f>
        <v>0</v>
      </c>
      <c r="BF237" s="146">
        <f>IF(N237="snížená",J237,0)</f>
        <v>0</v>
      </c>
      <c r="BG237" s="146">
        <f>IF(N237="zákl. přenesená",J237,0)</f>
        <v>0</v>
      </c>
      <c r="BH237" s="146">
        <f>IF(N237="sníž. přenesená",J237,0)</f>
        <v>0</v>
      </c>
      <c r="BI237" s="146">
        <f>IF(N237="nulová",J237,0)</f>
        <v>0</v>
      </c>
      <c r="BJ237" s="17" t="s">
        <v>85</v>
      </c>
      <c r="BK237" s="146">
        <f>ROUND(I237*H237,2)</f>
        <v>0</v>
      </c>
      <c r="BL237" s="17" t="s">
        <v>150</v>
      </c>
      <c r="BM237" s="145" t="s">
        <v>2385</v>
      </c>
    </row>
    <row r="238" spans="2:65" s="12" customFormat="1" ht="11.25">
      <c r="B238" s="147"/>
      <c r="D238" s="148" t="s">
        <v>152</v>
      </c>
      <c r="E238" s="149" t="s">
        <v>1</v>
      </c>
      <c r="F238" s="150" t="s">
        <v>153</v>
      </c>
      <c r="H238" s="149" t="s">
        <v>1</v>
      </c>
      <c r="I238" s="151"/>
      <c r="L238" s="147"/>
      <c r="M238" s="152"/>
      <c r="T238" s="153"/>
      <c r="AT238" s="149" t="s">
        <v>152</v>
      </c>
      <c r="AU238" s="149" t="s">
        <v>87</v>
      </c>
      <c r="AV238" s="12" t="s">
        <v>85</v>
      </c>
      <c r="AW238" s="12" t="s">
        <v>32</v>
      </c>
      <c r="AX238" s="12" t="s">
        <v>77</v>
      </c>
      <c r="AY238" s="149" t="s">
        <v>144</v>
      </c>
    </row>
    <row r="239" spans="2:65" s="12" customFormat="1" ht="11.25">
      <c r="B239" s="147"/>
      <c r="D239" s="148" t="s">
        <v>152</v>
      </c>
      <c r="E239" s="149" t="s">
        <v>1</v>
      </c>
      <c r="F239" s="150" t="s">
        <v>154</v>
      </c>
      <c r="H239" s="149" t="s">
        <v>1</v>
      </c>
      <c r="I239" s="151"/>
      <c r="L239" s="147"/>
      <c r="M239" s="152"/>
      <c r="T239" s="153"/>
      <c r="AT239" s="149" t="s">
        <v>152</v>
      </c>
      <c r="AU239" s="149" t="s">
        <v>87</v>
      </c>
      <c r="AV239" s="12" t="s">
        <v>85</v>
      </c>
      <c r="AW239" s="12" t="s">
        <v>32</v>
      </c>
      <c r="AX239" s="12" t="s">
        <v>77</v>
      </c>
      <c r="AY239" s="149" t="s">
        <v>144</v>
      </c>
    </row>
    <row r="240" spans="2:65" s="12" customFormat="1" ht="11.25">
      <c r="B240" s="147"/>
      <c r="D240" s="148" t="s">
        <v>152</v>
      </c>
      <c r="E240" s="149" t="s">
        <v>1</v>
      </c>
      <c r="F240" s="150" t="s">
        <v>200</v>
      </c>
      <c r="H240" s="149" t="s">
        <v>1</v>
      </c>
      <c r="I240" s="151"/>
      <c r="L240" s="147"/>
      <c r="M240" s="152"/>
      <c r="T240" s="153"/>
      <c r="AT240" s="149" t="s">
        <v>152</v>
      </c>
      <c r="AU240" s="149" t="s">
        <v>87</v>
      </c>
      <c r="AV240" s="12" t="s">
        <v>85</v>
      </c>
      <c r="AW240" s="12" t="s">
        <v>32</v>
      </c>
      <c r="AX240" s="12" t="s">
        <v>77</v>
      </c>
      <c r="AY240" s="149" t="s">
        <v>144</v>
      </c>
    </row>
    <row r="241" spans="2:65" s="12" customFormat="1" ht="11.25">
      <c r="B241" s="147"/>
      <c r="D241" s="148" t="s">
        <v>152</v>
      </c>
      <c r="E241" s="149" t="s">
        <v>1</v>
      </c>
      <c r="F241" s="150" t="s">
        <v>2311</v>
      </c>
      <c r="H241" s="149" t="s">
        <v>1</v>
      </c>
      <c r="I241" s="151"/>
      <c r="L241" s="147"/>
      <c r="M241" s="152"/>
      <c r="T241" s="153"/>
      <c r="AT241" s="149" t="s">
        <v>152</v>
      </c>
      <c r="AU241" s="149" t="s">
        <v>87</v>
      </c>
      <c r="AV241" s="12" t="s">
        <v>85</v>
      </c>
      <c r="AW241" s="12" t="s">
        <v>32</v>
      </c>
      <c r="AX241" s="12" t="s">
        <v>77</v>
      </c>
      <c r="AY241" s="149" t="s">
        <v>144</v>
      </c>
    </row>
    <row r="242" spans="2:65" s="12" customFormat="1" ht="11.25">
      <c r="B242" s="147"/>
      <c r="D242" s="148" t="s">
        <v>152</v>
      </c>
      <c r="E242" s="149" t="s">
        <v>1</v>
      </c>
      <c r="F242" s="150" t="s">
        <v>2312</v>
      </c>
      <c r="H242" s="149" t="s">
        <v>1</v>
      </c>
      <c r="I242" s="151"/>
      <c r="L242" s="147"/>
      <c r="M242" s="152"/>
      <c r="T242" s="153"/>
      <c r="AT242" s="149" t="s">
        <v>152</v>
      </c>
      <c r="AU242" s="149" t="s">
        <v>87</v>
      </c>
      <c r="AV242" s="12" t="s">
        <v>85</v>
      </c>
      <c r="AW242" s="12" t="s">
        <v>32</v>
      </c>
      <c r="AX242" s="12" t="s">
        <v>77</v>
      </c>
      <c r="AY242" s="149" t="s">
        <v>144</v>
      </c>
    </row>
    <row r="243" spans="2:65" s="13" customFormat="1" ht="11.25">
      <c r="B243" s="154"/>
      <c r="D243" s="148" t="s">
        <v>152</v>
      </c>
      <c r="E243" s="155" t="s">
        <v>1</v>
      </c>
      <c r="F243" s="156" t="s">
        <v>2386</v>
      </c>
      <c r="H243" s="157">
        <v>28.088000000000001</v>
      </c>
      <c r="I243" s="158"/>
      <c r="L243" s="154"/>
      <c r="M243" s="159"/>
      <c r="T243" s="160"/>
      <c r="AT243" s="155" t="s">
        <v>152</v>
      </c>
      <c r="AU243" s="155" t="s">
        <v>87</v>
      </c>
      <c r="AV243" s="13" t="s">
        <v>87</v>
      </c>
      <c r="AW243" s="13" t="s">
        <v>32</v>
      </c>
      <c r="AX243" s="13" t="s">
        <v>85</v>
      </c>
      <c r="AY243" s="155" t="s">
        <v>144</v>
      </c>
    </row>
    <row r="244" spans="2:65" s="1" customFormat="1" ht="24.2" customHeight="1">
      <c r="B244" s="32"/>
      <c r="C244" s="133" t="s">
        <v>7</v>
      </c>
      <c r="D244" s="133" t="s">
        <v>146</v>
      </c>
      <c r="E244" s="134" t="s">
        <v>2387</v>
      </c>
      <c r="F244" s="135" t="s">
        <v>2388</v>
      </c>
      <c r="G244" s="136" t="s">
        <v>198</v>
      </c>
      <c r="H244" s="137">
        <v>6.45</v>
      </c>
      <c r="I244" s="138"/>
      <c r="J244" s="139">
        <f>ROUND(I244*H244,2)</f>
        <v>0</v>
      </c>
      <c r="K244" s="140"/>
      <c r="L244" s="32"/>
      <c r="M244" s="141" t="s">
        <v>1</v>
      </c>
      <c r="N244" s="142" t="s">
        <v>42</v>
      </c>
      <c r="P244" s="143">
        <f>O244*H244</f>
        <v>0</v>
      </c>
      <c r="Q244" s="143">
        <v>0</v>
      </c>
      <c r="R244" s="143">
        <f>Q244*H244</f>
        <v>0</v>
      </c>
      <c r="S244" s="143">
        <v>0</v>
      </c>
      <c r="T244" s="144">
        <f>S244*H244</f>
        <v>0</v>
      </c>
      <c r="AR244" s="145" t="s">
        <v>150</v>
      </c>
      <c r="AT244" s="145" t="s">
        <v>146</v>
      </c>
      <c r="AU244" s="145" t="s">
        <v>87</v>
      </c>
      <c r="AY244" s="17" t="s">
        <v>144</v>
      </c>
      <c r="BE244" s="146">
        <f>IF(N244="základní",J244,0)</f>
        <v>0</v>
      </c>
      <c r="BF244" s="146">
        <f>IF(N244="snížená",J244,0)</f>
        <v>0</v>
      </c>
      <c r="BG244" s="146">
        <f>IF(N244="zákl. přenesená",J244,0)</f>
        <v>0</v>
      </c>
      <c r="BH244" s="146">
        <f>IF(N244="sníž. přenesená",J244,0)</f>
        <v>0</v>
      </c>
      <c r="BI244" s="146">
        <f>IF(N244="nulová",J244,0)</f>
        <v>0</v>
      </c>
      <c r="BJ244" s="17" t="s">
        <v>85</v>
      </c>
      <c r="BK244" s="146">
        <f>ROUND(I244*H244,2)</f>
        <v>0</v>
      </c>
      <c r="BL244" s="17" t="s">
        <v>150</v>
      </c>
      <c r="BM244" s="145" t="s">
        <v>2389</v>
      </c>
    </row>
    <row r="245" spans="2:65" s="12" customFormat="1" ht="11.25">
      <c r="B245" s="147"/>
      <c r="D245" s="148" t="s">
        <v>152</v>
      </c>
      <c r="E245" s="149" t="s">
        <v>1</v>
      </c>
      <c r="F245" s="150" t="s">
        <v>153</v>
      </c>
      <c r="H245" s="149" t="s">
        <v>1</v>
      </c>
      <c r="I245" s="151"/>
      <c r="L245" s="147"/>
      <c r="M245" s="152"/>
      <c r="T245" s="153"/>
      <c r="AT245" s="149" t="s">
        <v>152</v>
      </c>
      <c r="AU245" s="149" t="s">
        <v>87</v>
      </c>
      <c r="AV245" s="12" t="s">
        <v>85</v>
      </c>
      <c r="AW245" s="12" t="s">
        <v>32</v>
      </c>
      <c r="AX245" s="12" t="s">
        <v>77</v>
      </c>
      <c r="AY245" s="149" t="s">
        <v>144</v>
      </c>
    </row>
    <row r="246" spans="2:65" s="12" customFormat="1" ht="11.25">
      <c r="B246" s="147"/>
      <c r="D246" s="148" t="s">
        <v>152</v>
      </c>
      <c r="E246" s="149" t="s">
        <v>1</v>
      </c>
      <c r="F246" s="150" t="s">
        <v>154</v>
      </c>
      <c r="H246" s="149" t="s">
        <v>1</v>
      </c>
      <c r="I246" s="151"/>
      <c r="L246" s="147"/>
      <c r="M246" s="152"/>
      <c r="T246" s="153"/>
      <c r="AT246" s="149" t="s">
        <v>152</v>
      </c>
      <c r="AU246" s="149" t="s">
        <v>87</v>
      </c>
      <c r="AV246" s="12" t="s">
        <v>85</v>
      </c>
      <c r="AW246" s="12" t="s">
        <v>32</v>
      </c>
      <c r="AX246" s="12" t="s">
        <v>77</v>
      </c>
      <c r="AY246" s="149" t="s">
        <v>144</v>
      </c>
    </row>
    <row r="247" spans="2:65" s="12" customFormat="1" ht="11.25">
      <c r="B247" s="147"/>
      <c r="D247" s="148" t="s">
        <v>152</v>
      </c>
      <c r="E247" s="149" t="s">
        <v>1</v>
      </c>
      <c r="F247" s="150" t="s">
        <v>200</v>
      </c>
      <c r="H247" s="149" t="s">
        <v>1</v>
      </c>
      <c r="I247" s="151"/>
      <c r="L247" s="147"/>
      <c r="M247" s="152"/>
      <c r="T247" s="153"/>
      <c r="AT247" s="149" t="s">
        <v>152</v>
      </c>
      <c r="AU247" s="149" t="s">
        <v>87</v>
      </c>
      <c r="AV247" s="12" t="s">
        <v>85</v>
      </c>
      <c r="AW247" s="12" t="s">
        <v>32</v>
      </c>
      <c r="AX247" s="12" t="s">
        <v>77</v>
      </c>
      <c r="AY247" s="149" t="s">
        <v>144</v>
      </c>
    </row>
    <row r="248" spans="2:65" s="12" customFormat="1" ht="11.25">
      <c r="B248" s="147"/>
      <c r="D248" s="148" t="s">
        <v>152</v>
      </c>
      <c r="E248" s="149" t="s">
        <v>1</v>
      </c>
      <c r="F248" s="150" t="s">
        <v>2130</v>
      </c>
      <c r="H248" s="149" t="s">
        <v>1</v>
      </c>
      <c r="I248" s="151"/>
      <c r="L248" s="147"/>
      <c r="M248" s="152"/>
      <c r="T248" s="153"/>
      <c r="AT248" s="149" t="s">
        <v>152</v>
      </c>
      <c r="AU248" s="149" t="s">
        <v>87</v>
      </c>
      <c r="AV248" s="12" t="s">
        <v>85</v>
      </c>
      <c r="AW248" s="12" t="s">
        <v>32</v>
      </c>
      <c r="AX248" s="12" t="s">
        <v>77</v>
      </c>
      <c r="AY248" s="149" t="s">
        <v>144</v>
      </c>
    </row>
    <row r="249" spans="2:65" s="13" customFormat="1" ht="11.25">
      <c r="B249" s="154"/>
      <c r="D249" s="148" t="s">
        <v>152</v>
      </c>
      <c r="E249" s="155" t="s">
        <v>1</v>
      </c>
      <c r="F249" s="156" t="s">
        <v>2390</v>
      </c>
      <c r="H249" s="157">
        <v>6.45</v>
      </c>
      <c r="I249" s="158"/>
      <c r="L249" s="154"/>
      <c r="M249" s="159"/>
      <c r="T249" s="160"/>
      <c r="AT249" s="155" t="s">
        <v>152</v>
      </c>
      <c r="AU249" s="155" t="s">
        <v>87</v>
      </c>
      <c r="AV249" s="13" t="s">
        <v>87</v>
      </c>
      <c r="AW249" s="13" t="s">
        <v>32</v>
      </c>
      <c r="AX249" s="13" t="s">
        <v>85</v>
      </c>
      <c r="AY249" s="155" t="s">
        <v>144</v>
      </c>
    </row>
    <row r="250" spans="2:65" s="1" customFormat="1" ht="24.2" customHeight="1">
      <c r="B250" s="32"/>
      <c r="C250" s="133" t="s">
        <v>244</v>
      </c>
      <c r="D250" s="133" t="s">
        <v>146</v>
      </c>
      <c r="E250" s="134" t="s">
        <v>1815</v>
      </c>
      <c r="F250" s="135" t="s">
        <v>2391</v>
      </c>
      <c r="G250" s="136" t="s">
        <v>198</v>
      </c>
      <c r="H250" s="137">
        <v>11.61</v>
      </c>
      <c r="I250" s="138"/>
      <c r="J250" s="139">
        <f>ROUND(I250*H250,2)</f>
        <v>0</v>
      </c>
      <c r="K250" s="140"/>
      <c r="L250" s="32"/>
      <c r="M250" s="141" t="s">
        <v>1</v>
      </c>
      <c r="N250" s="142" t="s">
        <v>42</v>
      </c>
      <c r="P250" s="143">
        <f>O250*H250</f>
        <v>0</v>
      </c>
      <c r="Q250" s="143">
        <v>0</v>
      </c>
      <c r="R250" s="143">
        <f>Q250*H250</f>
        <v>0</v>
      </c>
      <c r="S250" s="143">
        <v>0</v>
      </c>
      <c r="T250" s="144">
        <f>S250*H250</f>
        <v>0</v>
      </c>
      <c r="AR250" s="145" t="s">
        <v>150</v>
      </c>
      <c r="AT250" s="145" t="s">
        <v>146</v>
      </c>
      <c r="AU250" s="145" t="s">
        <v>87</v>
      </c>
      <c r="AY250" s="17" t="s">
        <v>144</v>
      </c>
      <c r="BE250" s="146">
        <f>IF(N250="základní",J250,0)</f>
        <v>0</v>
      </c>
      <c r="BF250" s="146">
        <f>IF(N250="snížená",J250,0)</f>
        <v>0</v>
      </c>
      <c r="BG250" s="146">
        <f>IF(N250="zákl. přenesená",J250,0)</f>
        <v>0</v>
      </c>
      <c r="BH250" s="146">
        <f>IF(N250="sníž. přenesená",J250,0)</f>
        <v>0</v>
      </c>
      <c r="BI250" s="146">
        <f>IF(N250="nulová",J250,0)</f>
        <v>0</v>
      </c>
      <c r="BJ250" s="17" t="s">
        <v>85</v>
      </c>
      <c r="BK250" s="146">
        <f>ROUND(I250*H250,2)</f>
        <v>0</v>
      </c>
      <c r="BL250" s="17" t="s">
        <v>150</v>
      </c>
      <c r="BM250" s="145" t="s">
        <v>2392</v>
      </c>
    </row>
    <row r="251" spans="2:65" s="12" customFormat="1" ht="11.25">
      <c r="B251" s="147"/>
      <c r="D251" s="148" t="s">
        <v>152</v>
      </c>
      <c r="E251" s="149" t="s">
        <v>1</v>
      </c>
      <c r="F251" s="150" t="s">
        <v>153</v>
      </c>
      <c r="H251" s="149" t="s">
        <v>1</v>
      </c>
      <c r="I251" s="151"/>
      <c r="L251" s="147"/>
      <c r="M251" s="152"/>
      <c r="T251" s="153"/>
      <c r="AT251" s="149" t="s">
        <v>152</v>
      </c>
      <c r="AU251" s="149" t="s">
        <v>87</v>
      </c>
      <c r="AV251" s="12" t="s">
        <v>85</v>
      </c>
      <c r="AW251" s="12" t="s">
        <v>32</v>
      </c>
      <c r="AX251" s="12" t="s">
        <v>77</v>
      </c>
      <c r="AY251" s="149" t="s">
        <v>144</v>
      </c>
    </row>
    <row r="252" spans="2:65" s="12" customFormat="1" ht="11.25">
      <c r="B252" s="147"/>
      <c r="D252" s="148" t="s">
        <v>152</v>
      </c>
      <c r="E252" s="149" t="s">
        <v>1</v>
      </c>
      <c r="F252" s="150" t="s">
        <v>154</v>
      </c>
      <c r="H252" s="149" t="s">
        <v>1</v>
      </c>
      <c r="I252" s="151"/>
      <c r="L252" s="147"/>
      <c r="M252" s="152"/>
      <c r="T252" s="153"/>
      <c r="AT252" s="149" t="s">
        <v>152</v>
      </c>
      <c r="AU252" s="149" t="s">
        <v>87</v>
      </c>
      <c r="AV252" s="12" t="s">
        <v>85</v>
      </c>
      <c r="AW252" s="12" t="s">
        <v>32</v>
      </c>
      <c r="AX252" s="12" t="s">
        <v>77</v>
      </c>
      <c r="AY252" s="149" t="s">
        <v>144</v>
      </c>
    </row>
    <row r="253" spans="2:65" s="12" customFormat="1" ht="11.25">
      <c r="B253" s="147"/>
      <c r="D253" s="148" t="s">
        <v>152</v>
      </c>
      <c r="E253" s="149" t="s">
        <v>1</v>
      </c>
      <c r="F253" s="150" t="s">
        <v>200</v>
      </c>
      <c r="H253" s="149" t="s">
        <v>1</v>
      </c>
      <c r="I253" s="151"/>
      <c r="L253" s="147"/>
      <c r="M253" s="152"/>
      <c r="T253" s="153"/>
      <c r="AT253" s="149" t="s">
        <v>152</v>
      </c>
      <c r="AU253" s="149" t="s">
        <v>87</v>
      </c>
      <c r="AV253" s="12" t="s">
        <v>85</v>
      </c>
      <c r="AW253" s="12" t="s">
        <v>32</v>
      </c>
      <c r="AX253" s="12" t="s">
        <v>77</v>
      </c>
      <c r="AY253" s="149" t="s">
        <v>144</v>
      </c>
    </row>
    <row r="254" spans="2:65" s="12" customFormat="1" ht="11.25">
      <c r="B254" s="147"/>
      <c r="D254" s="148" t="s">
        <v>152</v>
      </c>
      <c r="E254" s="149" t="s">
        <v>1</v>
      </c>
      <c r="F254" s="150" t="s">
        <v>2130</v>
      </c>
      <c r="H254" s="149" t="s">
        <v>1</v>
      </c>
      <c r="I254" s="151"/>
      <c r="L254" s="147"/>
      <c r="M254" s="152"/>
      <c r="T254" s="153"/>
      <c r="AT254" s="149" t="s">
        <v>152</v>
      </c>
      <c r="AU254" s="149" t="s">
        <v>87</v>
      </c>
      <c r="AV254" s="12" t="s">
        <v>85</v>
      </c>
      <c r="AW254" s="12" t="s">
        <v>32</v>
      </c>
      <c r="AX254" s="12" t="s">
        <v>77</v>
      </c>
      <c r="AY254" s="149" t="s">
        <v>144</v>
      </c>
    </row>
    <row r="255" spans="2:65" s="13" customFormat="1" ht="11.25">
      <c r="B255" s="154"/>
      <c r="D255" s="148" t="s">
        <v>152</v>
      </c>
      <c r="E255" s="155" t="s">
        <v>1</v>
      </c>
      <c r="F255" s="156" t="s">
        <v>2393</v>
      </c>
      <c r="H255" s="157">
        <v>11.61</v>
      </c>
      <c r="I255" s="158"/>
      <c r="L255" s="154"/>
      <c r="M255" s="159"/>
      <c r="T255" s="160"/>
      <c r="AT255" s="155" t="s">
        <v>152</v>
      </c>
      <c r="AU255" s="155" t="s">
        <v>87</v>
      </c>
      <c r="AV255" s="13" t="s">
        <v>87</v>
      </c>
      <c r="AW255" s="13" t="s">
        <v>32</v>
      </c>
      <c r="AX255" s="13" t="s">
        <v>85</v>
      </c>
      <c r="AY255" s="155" t="s">
        <v>144</v>
      </c>
    </row>
    <row r="256" spans="2:65" s="11" customFormat="1" ht="25.9" customHeight="1">
      <c r="B256" s="121"/>
      <c r="D256" s="122" t="s">
        <v>76</v>
      </c>
      <c r="E256" s="123" t="s">
        <v>340</v>
      </c>
      <c r="F256" s="123" t="s">
        <v>1260</v>
      </c>
      <c r="I256" s="124"/>
      <c r="J256" s="125">
        <f>BK256</f>
        <v>0</v>
      </c>
      <c r="L256" s="121"/>
      <c r="M256" s="126"/>
      <c r="P256" s="127">
        <f>P257</f>
        <v>0</v>
      </c>
      <c r="R256" s="127">
        <f>R257</f>
        <v>0</v>
      </c>
      <c r="T256" s="128">
        <f>T257</f>
        <v>0</v>
      </c>
      <c r="AR256" s="122" t="s">
        <v>163</v>
      </c>
      <c r="AT256" s="129" t="s">
        <v>76</v>
      </c>
      <c r="AU256" s="129" t="s">
        <v>77</v>
      </c>
      <c r="AY256" s="122" t="s">
        <v>144</v>
      </c>
      <c r="BK256" s="130">
        <f>BK257</f>
        <v>0</v>
      </c>
    </row>
    <row r="257" spans="2:65" s="11" customFormat="1" ht="22.9" customHeight="1">
      <c r="B257" s="121"/>
      <c r="D257" s="122" t="s">
        <v>76</v>
      </c>
      <c r="E257" s="131" t="s">
        <v>2394</v>
      </c>
      <c r="F257" s="131" t="s">
        <v>2395</v>
      </c>
      <c r="I257" s="124"/>
      <c r="J257" s="132">
        <f>BK257</f>
        <v>0</v>
      </c>
      <c r="L257" s="121"/>
      <c r="M257" s="126"/>
      <c r="P257" s="127">
        <f>P258+P303</f>
        <v>0</v>
      </c>
      <c r="R257" s="127">
        <f>R258+R303</f>
        <v>0</v>
      </c>
      <c r="T257" s="128">
        <f>T258+T303</f>
        <v>0</v>
      </c>
      <c r="AR257" s="122" t="s">
        <v>163</v>
      </c>
      <c r="AT257" s="129" t="s">
        <v>76</v>
      </c>
      <c r="AU257" s="129" t="s">
        <v>85</v>
      </c>
      <c r="AY257" s="122" t="s">
        <v>144</v>
      </c>
      <c r="BK257" s="130">
        <f>BK258+BK303</f>
        <v>0</v>
      </c>
    </row>
    <row r="258" spans="2:65" s="11" customFormat="1" ht="20.85" customHeight="1">
      <c r="B258" s="121"/>
      <c r="D258" s="122" t="s">
        <v>76</v>
      </c>
      <c r="E258" s="131" t="s">
        <v>2396</v>
      </c>
      <c r="F258" s="131" t="s">
        <v>2397</v>
      </c>
      <c r="I258" s="124"/>
      <c r="J258" s="132">
        <f>BK258</f>
        <v>0</v>
      </c>
      <c r="L258" s="121"/>
      <c r="M258" s="126"/>
      <c r="P258" s="127">
        <f>SUM(P259:P302)</f>
        <v>0</v>
      </c>
      <c r="R258" s="127">
        <f>SUM(R259:R302)</f>
        <v>0</v>
      </c>
      <c r="T258" s="128">
        <f>SUM(T259:T302)</f>
        <v>0</v>
      </c>
      <c r="AR258" s="122" t="s">
        <v>85</v>
      </c>
      <c r="AT258" s="129" t="s">
        <v>76</v>
      </c>
      <c r="AU258" s="129" t="s">
        <v>87</v>
      </c>
      <c r="AY258" s="122" t="s">
        <v>144</v>
      </c>
      <c r="BK258" s="130">
        <f>SUM(BK259:BK302)</f>
        <v>0</v>
      </c>
    </row>
    <row r="259" spans="2:65" s="1" customFormat="1" ht="24.2" customHeight="1">
      <c r="B259" s="32"/>
      <c r="C259" s="133" t="s">
        <v>248</v>
      </c>
      <c r="D259" s="133" t="s">
        <v>146</v>
      </c>
      <c r="E259" s="134" t="s">
        <v>2398</v>
      </c>
      <c r="F259" s="135" t="s">
        <v>2399</v>
      </c>
      <c r="G259" s="136" t="s">
        <v>2400</v>
      </c>
      <c r="H259" s="137">
        <v>10</v>
      </c>
      <c r="I259" s="138"/>
      <c r="J259" s="139">
        <f>ROUND(I259*H259,2)</f>
        <v>0</v>
      </c>
      <c r="K259" s="140"/>
      <c r="L259" s="32"/>
      <c r="M259" s="141" t="s">
        <v>1</v>
      </c>
      <c r="N259" s="142" t="s">
        <v>42</v>
      </c>
      <c r="P259" s="143">
        <f>O259*H259</f>
        <v>0</v>
      </c>
      <c r="Q259" s="143">
        <v>0</v>
      </c>
      <c r="R259" s="143">
        <f>Q259*H259</f>
        <v>0</v>
      </c>
      <c r="S259" s="143">
        <v>0</v>
      </c>
      <c r="T259" s="144">
        <f>S259*H259</f>
        <v>0</v>
      </c>
      <c r="AR259" s="145" t="s">
        <v>150</v>
      </c>
      <c r="AT259" s="145" t="s">
        <v>146</v>
      </c>
      <c r="AU259" s="145" t="s">
        <v>163</v>
      </c>
      <c r="AY259" s="17" t="s">
        <v>144</v>
      </c>
      <c r="BE259" s="146">
        <f>IF(N259="základní",J259,0)</f>
        <v>0</v>
      </c>
      <c r="BF259" s="146">
        <f>IF(N259="snížená",J259,0)</f>
        <v>0</v>
      </c>
      <c r="BG259" s="146">
        <f>IF(N259="zákl. přenesená",J259,0)</f>
        <v>0</v>
      </c>
      <c r="BH259" s="146">
        <f>IF(N259="sníž. přenesená",J259,0)</f>
        <v>0</v>
      </c>
      <c r="BI259" s="146">
        <f>IF(N259="nulová",J259,0)</f>
        <v>0</v>
      </c>
      <c r="BJ259" s="17" t="s">
        <v>85</v>
      </c>
      <c r="BK259" s="146">
        <f>ROUND(I259*H259,2)</f>
        <v>0</v>
      </c>
      <c r="BL259" s="17" t="s">
        <v>150</v>
      </c>
      <c r="BM259" s="145" t="s">
        <v>87</v>
      </c>
    </row>
    <row r="260" spans="2:65" s="1" customFormat="1" ht="24.2" customHeight="1">
      <c r="B260" s="32"/>
      <c r="C260" s="133" t="s">
        <v>252</v>
      </c>
      <c r="D260" s="133" t="s">
        <v>146</v>
      </c>
      <c r="E260" s="134" t="s">
        <v>2401</v>
      </c>
      <c r="F260" s="135" t="s">
        <v>2402</v>
      </c>
      <c r="G260" s="136" t="s">
        <v>2400</v>
      </c>
      <c r="H260" s="137">
        <v>6</v>
      </c>
      <c r="I260" s="138"/>
      <c r="J260" s="139">
        <f>ROUND(I260*H260,2)</f>
        <v>0</v>
      </c>
      <c r="K260" s="140"/>
      <c r="L260" s="32"/>
      <c r="M260" s="141" t="s">
        <v>1</v>
      </c>
      <c r="N260" s="142" t="s">
        <v>42</v>
      </c>
      <c r="P260" s="143">
        <f>O260*H260</f>
        <v>0</v>
      </c>
      <c r="Q260" s="143">
        <v>0</v>
      </c>
      <c r="R260" s="143">
        <f>Q260*H260</f>
        <v>0</v>
      </c>
      <c r="S260" s="143">
        <v>0</v>
      </c>
      <c r="T260" s="144">
        <f>S260*H260</f>
        <v>0</v>
      </c>
      <c r="AR260" s="145" t="s">
        <v>150</v>
      </c>
      <c r="AT260" s="145" t="s">
        <v>146</v>
      </c>
      <c r="AU260" s="145" t="s">
        <v>163</v>
      </c>
      <c r="AY260" s="17" t="s">
        <v>144</v>
      </c>
      <c r="BE260" s="146">
        <f>IF(N260="základní",J260,0)</f>
        <v>0</v>
      </c>
      <c r="BF260" s="146">
        <f>IF(N260="snížená",J260,0)</f>
        <v>0</v>
      </c>
      <c r="BG260" s="146">
        <f>IF(N260="zákl. přenesená",J260,0)</f>
        <v>0</v>
      </c>
      <c r="BH260" s="146">
        <f>IF(N260="sníž. přenesená",J260,0)</f>
        <v>0</v>
      </c>
      <c r="BI260" s="146">
        <f>IF(N260="nulová",J260,0)</f>
        <v>0</v>
      </c>
      <c r="BJ260" s="17" t="s">
        <v>85</v>
      </c>
      <c r="BK260" s="146">
        <f>ROUND(I260*H260,2)</f>
        <v>0</v>
      </c>
      <c r="BL260" s="17" t="s">
        <v>150</v>
      </c>
      <c r="BM260" s="145" t="s">
        <v>150</v>
      </c>
    </row>
    <row r="261" spans="2:65" s="1" customFormat="1" ht="24.2" customHeight="1">
      <c r="B261" s="32"/>
      <c r="C261" s="133" t="s">
        <v>257</v>
      </c>
      <c r="D261" s="133" t="s">
        <v>146</v>
      </c>
      <c r="E261" s="134" t="s">
        <v>2403</v>
      </c>
      <c r="F261" s="135" t="s">
        <v>2404</v>
      </c>
      <c r="G261" s="136" t="s">
        <v>2400</v>
      </c>
      <c r="H261" s="137">
        <v>1</v>
      </c>
      <c r="I261" s="138"/>
      <c r="J261" s="139">
        <f>ROUND(I261*H261,2)</f>
        <v>0</v>
      </c>
      <c r="K261" s="140"/>
      <c r="L261" s="32"/>
      <c r="M261" s="141" t="s">
        <v>1</v>
      </c>
      <c r="N261" s="142" t="s">
        <v>42</v>
      </c>
      <c r="P261" s="143">
        <f>O261*H261</f>
        <v>0</v>
      </c>
      <c r="Q261" s="143">
        <v>0</v>
      </c>
      <c r="R261" s="143">
        <f>Q261*H261</f>
        <v>0</v>
      </c>
      <c r="S261" s="143">
        <v>0</v>
      </c>
      <c r="T261" s="144">
        <f>S261*H261</f>
        <v>0</v>
      </c>
      <c r="AR261" s="145" t="s">
        <v>150</v>
      </c>
      <c r="AT261" s="145" t="s">
        <v>146</v>
      </c>
      <c r="AU261" s="145" t="s">
        <v>163</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177</v>
      </c>
    </row>
    <row r="262" spans="2:65" s="1" customFormat="1" ht="37.9" customHeight="1">
      <c r="B262" s="32"/>
      <c r="C262" s="133" t="s">
        <v>262</v>
      </c>
      <c r="D262" s="133" t="s">
        <v>146</v>
      </c>
      <c r="E262" s="134" t="s">
        <v>2405</v>
      </c>
      <c r="F262" s="135" t="s">
        <v>2406</v>
      </c>
      <c r="G262" s="136" t="s">
        <v>2400</v>
      </c>
      <c r="H262" s="137">
        <v>15</v>
      </c>
      <c r="I262" s="138"/>
      <c r="J262" s="139">
        <f>ROUND(I262*H262,2)</f>
        <v>0</v>
      </c>
      <c r="K262" s="140"/>
      <c r="L262" s="32"/>
      <c r="M262" s="141" t="s">
        <v>1</v>
      </c>
      <c r="N262" s="142" t="s">
        <v>42</v>
      </c>
      <c r="P262" s="143">
        <f>O262*H262</f>
        <v>0</v>
      </c>
      <c r="Q262" s="143">
        <v>0</v>
      </c>
      <c r="R262" s="143">
        <f>Q262*H262</f>
        <v>0</v>
      </c>
      <c r="S262" s="143">
        <v>0</v>
      </c>
      <c r="T262" s="144">
        <f>S262*H262</f>
        <v>0</v>
      </c>
      <c r="AR262" s="145" t="s">
        <v>150</v>
      </c>
      <c r="AT262" s="145" t="s">
        <v>146</v>
      </c>
      <c r="AU262" s="145" t="s">
        <v>163</v>
      </c>
      <c r="AY262" s="17" t="s">
        <v>144</v>
      </c>
      <c r="BE262" s="146">
        <f>IF(N262="základní",J262,0)</f>
        <v>0</v>
      </c>
      <c r="BF262" s="146">
        <f>IF(N262="snížená",J262,0)</f>
        <v>0</v>
      </c>
      <c r="BG262" s="146">
        <f>IF(N262="zákl. přenesená",J262,0)</f>
        <v>0</v>
      </c>
      <c r="BH262" s="146">
        <f>IF(N262="sníž. přenesená",J262,0)</f>
        <v>0</v>
      </c>
      <c r="BI262" s="146">
        <f>IF(N262="nulová",J262,0)</f>
        <v>0</v>
      </c>
      <c r="BJ262" s="17" t="s">
        <v>85</v>
      </c>
      <c r="BK262" s="146">
        <f>ROUND(I262*H262,2)</f>
        <v>0</v>
      </c>
      <c r="BL262" s="17" t="s">
        <v>150</v>
      </c>
      <c r="BM262" s="145" t="s">
        <v>186</v>
      </c>
    </row>
    <row r="263" spans="2:65" s="1" customFormat="1" ht="78">
      <c r="B263" s="32"/>
      <c r="D263" s="148" t="s">
        <v>2407</v>
      </c>
      <c r="F263" s="194" t="s">
        <v>2408</v>
      </c>
      <c r="I263" s="195"/>
      <c r="L263" s="32"/>
      <c r="M263" s="196"/>
      <c r="T263" s="56"/>
      <c r="AT263" s="17" t="s">
        <v>2407</v>
      </c>
      <c r="AU263" s="17" t="s">
        <v>163</v>
      </c>
    </row>
    <row r="264" spans="2:65" s="1" customFormat="1" ht="37.9" customHeight="1">
      <c r="B264" s="32"/>
      <c r="C264" s="133" t="s">
        <v>267</v>
      </c>
      <c r="D264" s="133" t="s">
        <v>146</v>
      </c>
      <c r="E264" s="134" t="s">
        <v>2409</v>
      </c>
      <c r="F264" s="135" t="s">
        <v>2406</v>
      </c>
      <c r="G264" s="136" t="s">
        <v>2400</v>
      </c>
      <c r="H264" s="137">
        <v>1</v>
      </c>
      <c r="I264" s="138"/>
      <c r="J264" s="139">
        <f>ROUND(I264*H264,2)</f>
        <v>0</v>
      </c>
      <c r="K264" s="140"/>
      <c r="L264" s="32"/>
      <c r="M264" s="141" t="s">
        <v>1</v>
      </c>
      <c r="N264" s="142" t="s">
        <v>42</v>
      </c>
      <c r="P264" s="143">
        <f>O264*H264</f>
        <v>0</v>
      </c>
      <c r="Q264" s="143">
        <v>0</v>
      </c>
      <c r="R264" s="143">
        <f>Q264*H264</f>
        <v>0</v>
      </c>
      <c r="S264" s="143">
        <v>0</v>
      </c>
      <c r="T264" s="144">
        <f>S264*H264</f>
        <v>0</v>
      </c>
      <c r="AR264" s="145" t="s">
        <v>150</v>
      </c>
      <c r="AT264" s="145" t="s">
        <v>146</v>
      </c>
      <c r="AU264" s="145" t="s">
        <v>163</v>
      </c>
      <c r="AY264" s="17" t="s">
        <v>144</v>
      </c>
      <c r="BE264" s="146">
        <f>IF(N264="základní",J264,0)</f>
        <v>0</v>
      </c>
      <c r="BF264" s="146">
        <f>IF(N264="snížená",J264,0)</f>
        <v>0</v>
      </c>
      <c r="BG264" s="146">
        <f>IF(N264="zákl. přenesená",J264,0)</f>
        <v>0</v>
      </c>
      <c r="BH264" s="146">
        <f>IF(N264="sníž. přenesená",J264,0)</f>
        <v>0</v>
      </c>
      <c r="BI264" s="146">
        <f>IF(N264="nulová",J264,0)</f>
        <v>0</v>
      </c>
      <c r="BJ264" s="17" t="s">
        <v>85</v>
      </c>
      <c r="BK264" s="146">
        <f>ROUND(I264*H264,2)</f>
        <v>0</v>
      </c>
      <c r="BL264" s="17" t="s">
        <v>150</v>
      </c>
      <c r="BM264" s="145" t="s">
        <v>195</v>
      </c>
    </row>
    <row r="265" spans="2:65" s="1" customFormat="1" ht="78">
      <c r="B265" s="32"/>
      <c r="D265" s="148" t="s">
        <v>2407</v>
      </c>
      <c r="F265" s="194" t="s">
        <v>2410</v>
      </c>
      <c r="I265" s="195"/>
      <c r="L265" s="32"/>
      <c r="M265" s="196"/>
      <c r="T265" s="56"/>
      <c r="AT265" s="17" t="s">
        <v>2407</v>
      </c>
      <c r="AU265" s="17" t="s">
        <v>163</v>
      </c>
    </row>
    <row r="266" spans="2:65" s="1" customFormat="1" ht="16.5" customHeight="1">
      <c r="B266" s="32"/>
      <c r="C266" s="133" t="s">
        <v>272</v>
      </c>
      <c r="D266" s="133" t="s">
        <v>146</v>
      </c>
      <c r="E266" s="134" t="s">
        <v>2411</v>
      </c>
      <c r="F266" s="135" t="s">
        <v>2412</v>
      </c>
      <c r="G266" s="136" t="s">
        <v>2400</v>
      </c>
      <c r="H266" s="137">
        <v>16</v>
      </c>
      <c r="I266" s="138"/>
      <c r="J266" s="139">
        <f>ROUND(I266*H266,2)</f>
        <v>0</v>
      </c>
      <c r="K266" s="140"/>
      <c r="L266" s="32"/>
      <c r="M266" s="141" t="s">
        <v>1</v>
      </c>
      <c r="N266" s="142" t="s">
        <v>42</v>
      </c>
      <c r="P266" s="143">
        <f>O266*H266</f>
        <v>0</v>
      </c>
      <c r="Q266" s="143">
        <v>0</v>
      </c>
      <c r="R266" s="143">
        <f>Q266*H266</f>
        <v>0</v>
      </c>
      <c r="S266" s="143">
        <v>0</v>
      </c>
      <c r="T266" s="144">
        <f>S266*H266</f>
        <v>0</v>
      </c>
      <c r="AR266" s="145" t="s">
        <v>150</v>
      </c>
      <c r="AT266" s="145" t="s">
        <v>146</v>
      </c>
      <c r="AU266" s="145" t="s">
        <v>163</v>
      </c>
      <c r="AY266" s="17" t="s">
        <v>144</v>
      </c>
      <c r="BE266" s="146">
        <f>IF(N266="základní",J266,0)</f>
        <v>0</v>
      </c>
      <c r="BF266" s="146">
        <f>IF(N266="snížená",J266,0)</f>
        <v>0</v>
      </c>
      <c r="BG266" s="146">
        <f>IF(N266="zákl. přenesená",J266,0)</f>
        <v>0</v>
      </c>
      <c r="BH266" s="146">
        <f>IF(N266="sníž. přenesená",J266,0)</f>
        <v>0</v>
      </c>
      <c r="BI266" s="146">
        <f>IF(N266="nulová",J266,0)</f>
        <v>0</v>
      </c>
      <c r="BJ266" s="17" t="s">
        <v>85</v>
      </c>
      <c r="BK266" s="146">
        <f>ROUND(I266*H266,2)</f>
        <v>0</v>
      </c>
      <c r="BL266" s="17" t="s">
        <v>150</v>
      </c>
      <c r="BM266" s="145" t="s">
        <v>8</v>
      </c>
    </row>
    <row r="267" spans="2:65" s="1" customFormat="1" ht="87.75">
      <c r="B267" s="32"/>
      <c r="D267" s="148" t="s">
        <v>2407</v>
      </c>
      <c r="F267" s="194" t="s">
        <v>2413</v>
      </c>
      <c r="I267" s="195"/>
      <c r="L267" s="32"/>
      <c r="M267" s="196"/>
      <c r="T267" s="56"/>
      <c r="AT267" s="17" t="s">
        <v>2407</v>
      </c>
      <c r="AU267" s="17" t="s">
        <v>163</v>
      </c>
    </row>
    <row r="268" spans="2:65" s="1" customFormat="1" ht="37.9" customHeight="1">
      <c r="B268" s="32"/>
      <c r="C268" s="133" t="s">
        <v>277</v>
      </c>
      <c r="D268" s="133" t="s">
        <v>146</v>
      </c>
      <c r="E268" s="134" t="s">
        <v>2414</v>
      </c>
      <c r="F268" s="135" t="s">
        <v>2415</v>
      </c>
      <c r="G268" s="136" t="s">
        <v>2400</v>
      </c>
      <c r="H268" s="137">
        <v>15</v>
      </c>
      <c r="I268" s="138"/>
      <c r="J268" s="139">
        <f>ROUND(I268*H268,2)</f>
        <v>0</v>
      </c>
      <c r="K268" s="140"/>
      <c r="L268" s="32"/>
      <c r="M268" s="141" t="s">
        <v>1</v>
      </c>
      <c r="N268" s="142" t="s">
        <v>42</v>
      </c>
      <c r="P268" s="143">
        <f>O268*H268</f>
        <v>0</v>
      </c>
      <c r="Q268" s="143">
        <v>0</v>
      </c>
      <c r="R268" s="143">
        <f>Q268*H268</f>
        <v>0</v>
      </c>
      <c r="S268" s="143">
        <v>0</v>
      </c>
      <c r="T268" s="144">
        <f>S268*H268</f>
        <v>0</v>
      </c>
      <c r="AR268" s="145" t="s">
        <v>150</v>
      </c>
      <c r="AT268" s="145" t="s">
        <v>146</v>
      </c>
      <c r="AU268" s="145" t="s">
        <v>163</v>
      </c>
      <c r="AY268" s="17" t="s">
        <v>144</v>
      </c>
      <c r="BE268" s="146">
        <f>IF(N268="základní",J268,0)</f>
        <v>0</v>
      </c>
      <c r="BF268" s="146">
        <f>IF(N268="snížená",J268,0)</f>
        <v>0</v>
      </c>
      <c r="BG268" s="146">
        <f>IF(N268="zákl. přenesená",J268,0)</f>
        <v>0</v>
      </c>
      <c r="BH268" s="146">
        <f>IF(N268="sníž. přenesená",J268,0)</f>
        <v>0</v>
      </c>
      <c r="BI268" s="146">
        <f>IF(N268="nulová",J268,0)</f>
        <v>0</v>
      </c>
      <c r="BJ268" s="17" t="s">
        <v>85</v>
      </c>
      <c r="BK268" s="146">
        <f>ROUND(I268*H268,2)</f>
        <v>0</v>
      </c>
      <c r="BL268" s="17" t="s">
        <v>150</v>
      </c>
      <c r="BM268" s="145" t="s">
        <v>213</v>
      </c>
    </row>
    <row r="269" spans="2:65" s="1" customFormat="1" ht="107.25">
      <c r="B269" s="32"/>
      <c r="D269" s="148" t="s">
        <v>2407</v>
      </c>
      <c r="F269" s="194" t="s">
        <v>2416</v>
      </c>
      <c r="I269" s="195"/>
      <c r="L269" s="32"/>
      <c r="M269" s="196"/>
      <c r="T269" s="56"/>
      <c r="AT269" s="17" t="s">
        <v>2407</v>
      </c>
      <c r="AU269" s="17" t="s">
        <v>163</v>
      </c>
    </row>
    <row r="270" spans="2:65" s="1" customFormat="1" ht="44.25" customHeight="1">
      <c r="B270" s="32"/>
      <c r="C270" s="133" t="s">
        <v>281</v>
      </c>
      <c r="D270" s="133" t="s">
        <v>146</v>
      </c>
      <c r="E270" s="134" t="s">
        <v>2417</v>
      </c>
      <c r="F270" s="135" t="s">
        <v>2418</v>
      </c>
      <c r="G270" s="136" t="s">
        <v>2400</v>
      </c>
      <c r="H270" s="137">
        <v>1</v>
      </c>
      <c r="I270" s="138"/>
      <c r="J270" s="139">
        <f>ROUND(I270*H270,2)</f>
        <v>0</v>
      </c>
      <c r="K270" s="140"/>
      <c r="L270" s="32"/>
      <c r="M270" s="141" t="s">
        <v>1</v>
      </c>
      <c r="N270" s="142" t="s">
        <v>42</v>
      </c>
      <c r="P270" s="143">
        <f>O270*H270</f>
        <v>0</v>
      </c>
      <c r="Q270" s="143">
        <v>0</v>
      </c>
      <c r="R270" s="143">
        <f>Q270*H270</f>
        <v>0</v>
      </c>
      <c r="S270" s="143">
        <v>0</v>
      </c>
      <c r="T270" s="144">
        <f>S270*H270</f>
        <v>0</v>
      </c>
      <c r="AR270" s="145" t="s">
        <v>150</v>
      </c>
      <c r="AT270" s="145" t="s">
        <v>146</v>
      </c>
      <c r="AU270" s="145" t="s">
        <v>163</v>
      </c>
      <c r="AY270" s="17" t="s">
        <v>144</v>
      </c>
      <c r="BE270" s="146">
        <f>IF(N270="základní",J270,0)</f>
        <v>0</v>
      </c>
      <c r="BF270" s="146">
        <f>IF(N270="snížená",J270,0)</f>
        <v>0</v>
      </c>
      <c r="BG270" s="146">
        <f>IF(N270="zákl. přenesená",J270,0)</f>
        <v>0</v>
      </c>
      <c r="BH270" s="146">
        <f>IF(N270="sníž. přenesená",J270,0)</f>
        <v>0</v>
      </c>
      <c r="BI270" s="146">
        <f>IF(N270="nulová",J270,0)</f>
        <v>0</v>
      </c>
      <c r="BJ270" s="17" t="s">
        <v>85</v>
      </c>
      <c r="BK270" s="146">
        <f>ROUND(I270*H270,2)</f>
        <v>0</v>
      </c>
      <c r="BL270" s="17" t="s">
        <v>150</v>
      </c>
      <c r="BM270" s="145" t="s">
        <v>221</v>
      </c>
    </row>
    <row r="271" spans="2:65" s="1" customFormat="1" ht="107.25">
      <c r="B271" s="32"/>
      <c r="D271" s="148" t="s">
        <v>2407</v>
      </c>
      <c r="F271" s="194" t="s">
        <v>2419</v>
      </c>
      <c r="I271" s="195"/>
      <c r="L271" s="32"/>
      <c r="M271" s="196"/>
      <c r="T271" s="56"/>
      <c r="AT271" s="17" t="s">
        <v>2407</v>
      </c>
      <c r="AU271" s="17" t="s">
        <v>163</v>
      </c>
    </row>
    <row r="272" spans="2:65" s="1" customFormat="1" ht="16.5" customHeight="1">
      <c r="B272" s="32"/>
      <c r="C272" s="133" t="s">
        <v>285</v>
      </c>
      <c r="D272" s="133" t="s">
        <v>146</v>
      </c>
      <c r="E272" s="134" t="s">
        <v>2420</v>
      </c>
      <c r="F272" s="135" t="s">
        <v>2421</v>
      </c>
      <c r="G272" s="136" t="s">
        <v>2400</v>
      </c>
      <c r="H272" s="137">
        <v>16</v>
      </c>
      <c r="I272" s="138"/>
      <c r="J272" s="139">
        <f t="shared" ref="J272:J287" si="0">ROUND(I272*H272,2)</f>
        <v>0</v>
      </c>
      <c r="K272" s="140"/>
      <c r="L272" s="32"/>
      <c r="M272" s="141" t="s">
        <v>1</v>
      </c>
      <c r="N272" s="142" t="s">
        <v>42</v>
      </c>
      <c r="P272" s="143">
        <f t="shared" ref="P272:P287" si="1">O272*H272</f>
        <v>0</v>
      </c>
      <c r="Q272" s="143">
        <v>0</v>
      </c>
      <c r="R272" s="143">
        <f t="shared" ref="R272:R287" si="2">Q272*H272</f>
        <v>0</v>
      </c>
      <c r="S272" s="143">
        <v>0</v>
      </c>
      <c r="T272" s="144">
        <f t="shared" ref="T272:T287" si="3">S272*H272</f>
        <v>0</v>
      </c>
      <c r="AR272" s="145" t="s">
        <v>150</v>
      </c>
      <c r="AT272" s="145" t="s">
        <v>146</v>
      </c>
      <c r="AU272" s="145" t="s">
        <v>163</v>
      </c>
      <c r="AY272" s="17" t="s">
        <v>144</v>
      </c>
      <c r="BE272" s="146">
        <f t="shared" ref="BE272:BE287" si="4">IF(N272="základní",J272,0)</f>
        <v>0</v>
      </c>
      <c r="BF272" s="146">
        <f t="shared" ref="BF272:BF287" si="5">IF(N272="snížená",J272,0)</f>
        <v>0</v>
      </c>
      <c r="BG272" s="146">
        <f t="shared" ref="BG272:BG287" si="6">IF(N272="zákl. přenesená",J272,0)</f>
        <v>0</v>
      </c>
      <c r="BH272" s="146">
        <f t="shared" ref="BH272:BH287" si="7">IF(N272="sníž. přenesená",J272,0)</f>
        <v>0</v>
      </c>
      <c r="BI272" s="146">
        <f t="shared" ref="BI272:BI287" si="8">IF(N272="nulová",J272,0)</f>
        <v>0</v>
      </c>
      <c r="BJ272" s="17" t="s">
        <v>85</v>
      </c>
      <c r="BK272" s="146">
        <f t="shared" ref="BK272:BK287" si="9">ROUND(I272*H272,2)</f>
        <v>0</v>
      </c>
      <c r="BL272" s="17" t="s">
        <v>150</v>
      </c>
      <c r="BM272" s="145" t="s">
        <v>229</v>
      </c>
    </row>
    <row r="273" spans="2:65" s="1" customFormat="1" ht="21.75" customHeight="1">
      <c r="B273" s="32"/>
      <c r="C273" s="133" t="s">
        <v>289</v>
      </c>
      <c r="D273" s="133" t="s">
        <v>146</v>
      </c>
      <c r="E273" s="134" t="s">
        <v>2422</v>
      </c>
      <c r="F273" s="135" t="s">
        <v>2423</v>
      </c>
      <c r="G273" s="136" t="s">
        <v>483</v>
      </c>
      <c r="H273" s="137">
        <v>875</v>
      </c>
      <c r="I273" s="138"/>
      <c r="J273" s="139">
        <f t="shared" si="0"/>
        <v>0</v>
      </c>
      <c r="K273" s="140"/>
      <c r="L273" s="32"/>
      <c r="M273" s="141" t="s">
        <v>1</v>
      </c>
      <c r="N273" s="142" t="s">
        <v>42</v>
      </c>
      <c r="P273" s="143">
        <f t="shared" si="1"/>
        <v>0</v>
      </c>
      <c r="Q273" s="143">
        <v>0</v>
      </c>
      <c r="R273" s="143">
        <f t="shared" si="2"/>
        <v>0</v>
      </c>
      <c r="S273" s="143">
        <v>0</v>
      </c>
      <c r="T273" s="144">
        <f t="shared" si="3"/>
        <v>0</v>
      </c>
      <c r="AR273" s="145" t="s">
        <v>150</v>
      </c>
      <c r="AT273" s="145" t="s">
        <v>146</v>
      </c>
      <c r="AU273" s="145" t="s">
        <v>163</v>
      </c>
      <c r="AY273" s="17" t="s">
        <v>144</v>
      </c>
      <c r="BE273" s="146">
        <f t="shared" si="4"/>
        <v>0</v>
      </c>
      <c r="BF273" s="146">
        <f t="shared" si="5"/>
        <v>0</v>
      </c>
      <c r="BG273" s="146">
        <f t="shared" si="6"/>
        <v>0</v>
      </c>
      <c r="BH273" s="146">
        <f t="shared" si="7"/>
        <v>0</v>
      </c>
      <c r="BI273" s="146">
        <f t="shared" si="8"/>
        <v>0</v>
      </c>
      <c r="BJ273" s="17" t="s">
        <v>85</v>
      </c>
      <c r="BK273" s="146">
        <f t="shared" si="9"/>
        <v>0</v>
      </c>
      <c r="BL273" s="17" t="s">
        <v>150</v>
      </c>
      <c r="BM273" s="145" t="s">
        <v>237</v>
      </c>
    </row>
    <row r="274" spans="2:65" s="1" customFormat="1" ht="24.2" customHeight="1">
      <c r="B274" s="32"/>
      <c r="C274" s="133" t="s">
        <v>293</v>
      </c>
      <c r="D274" s="133" t="s">
        <v>146</v>
      </c>
      <c r="E274" s="134" t="s">
        <v>2424</v>
      </c>
      <c r="F274" s="135" t="s">
        <v>2425</v>
      </c>
      <c r="G274" s="136" t="s">
        <v>483</v>
      </c>
      <c r="H274" s="137">
        <v>875</v>
      </c>
      <c r="I274" s="138"/>
      <c r="J274" s="139">
        <f t="shared" si="0"/>
        <v>0</v>
      </c>
      <c r="K274" s="140"/>
      <c r="L274" s="32"/>
      <c r="M274" s="141" t="s">
        <v>1</v>
      </c>
      <c r="N274" s="142" t="s">
        <v>42</v>
      </c>
      <c r="P274" s="143">
        <f t="shared" si="1"/>
        <v>0</v>
      </c>
      <c r="Q274" s="143">
        <v>0</v>
      </c>
      <c r="R274" s="143">
        <f t="shared" si="2"/>
        <v>0</v>
      </c>
      <c r="S274" s="143">
        <v>0</v>
      </c>
      <c r="T274" s="144">
        <f t="shared" si="3"/>
        <v>0</v>
      </c>
      <c r="AR274" s="145" t="s">
        <v>150</v>
      </c>
      <c r="AT274" s="145" t="s">
        <v>146</v>
      </c>
      <c r="AU274" s="145" t="s">
        <v>163</v>
      </c>
      <c r="AY274" s="17" t="s">
        <v>144</v>
      </c>
      <c r="BE274" s="146">
        <f t="shared" si="4"/>
        <v>0</v>
      </c>
      <c r="BF274" s="146">
        <f t="shared" si="5"/>
        <v>0</v>
      </c>
      <c r="BG274" s="146">
        <f t="shared" si="6"/>
        <v>0</v>
      </c>
      <c r="BH274" s="146">
        <f t="shared" si="7"/>
        <v>0</v>
      </c>
      <c r="BI274" s="146">
        <f t="shared" si="8"/>
        <v>0</v>
      </c>
      <c r="BJ274" s="17" t="s">
        <v>85</v>
      </c>
      <c r="BK274" s="146">
        <f t="shared" si="9"/>
        <v>0</v>
      </c>
      <c r="BL274" s="17" t="s">
        <v>150</v>
      </c>
      <c r="BM274" s="145" t="s">
        <v>244</v>
      </c>
    </row>
    <row r="275" spans="2:65" s="1" customFormat="1" ht="21.75" customHeight="1">
      <c r="B275" s="32"/>
      <c r="C275" s="133" t="s">
        <v>297</v>
      </c>
      <c r="D275" s="133" t="s">
        <v>146</v>
      </c>
      <c r="E275" s="134" t="s">
        <v>2426</v>
      </c>
      <c r="F275" s="135" t="s">
        <v>2427</v>
      </c>
      <c r="G275" s="136" t="s">
        <v>483</v>
      </c>
      <c r="H275" s="137">
        <v>160</v>
      </c>
      <c r="I275" s="138"/>
      <c r="J275" s="139">
        <f t="shared" si="0"/>
        <v>0</v>
      </c>
      <c r="K275" s="140"/>
      <c r="L275" s="32"/>
      <c r="M275" s="141" t="s">
        <v>1</v>
      </c>
      <c r="N275" s="142" t="s">
        <v>42</v>
      </c>
      <c r="P275" s="143">
        <f t="shared" si="1"/>
        <v>0</v>
      </c>
      <c r="Q275" s="143">
        <v>0</v>
      </c>
      <c r="R275" s="143">
        <f t="shared" si="2"/>
        <v>0</v>
      </c>
      <c r="S275" s="143">
        <v>0</v>
      </c>
      <c r="T275" s="144">
        <f t="shared" si="3"/>
        <v>0</v>
      </c>
      <c r="AR275" s="145" t="s">
        <v>150</v>
      </c>
      <c r="AT275" s="145" t="s">
        <v>146</v>
      </c>
      <c r="AU275" s="145" t="s">
        <v>163</v>
      </c>
      <c r="AY275" s="17" t="s">
        <v>144</v>
      </c>
      <c r="BE275" s="146">
        <f t="shared" si="4"/>
        <v>0</v>
      </c>
      <c r="BF275" s="146">
        <f t="shared" si="5"/>
        <v>0</v>
      </c>
      <c r="BG275" s="146">
        <f t="shared" si="6"/>
        <v>0</v>
      </c>
      <c r="BH275" s="146">
        <f t="shared" si="7"/>
        <v>0</v>
      </c>
      <c r="BI275" s="146">
        <f t="shared" si="8"/>
        <v>0</v>
      </c>
      <c r="BJ275" s="17" t="s">
        <v>85</v>
      </c>
      <c r="BK275" s="146">
        <f t="shared" si="9"/>
        <v>0</v>
      </c>
      <c r="BL275" s="17" t="s">
        <v>150</v>
      </c>
      <c r="BM275" s="145" t="s">
        <v>252</v>
      </c>
    </row>
    <row r="276" spans="2:65" s="1" customFormat="1" ht="37.9" customHeight="1">
      <c r="B276" s="32"/>
      <c r="C276" s="133" t="s">
        <v>302</v>
      </c>
      <c r="D276" s="133" t="s">
        <v>146</v>
      </c>
      <c r="E276" s="134" t="s">
        <v>2428</v>
      </c>
      <c r="F276" s="135" t="s">
        <v>2429</v>
      </c>
      <c r="G276" s="136" t="s">
        <v>2400</v>
      </c>
      <c r="H276" s="137">
        <v>32</v>
      </c>
      <c r="I276" s="138"/>
      <c r="J276" s="139">
        <f t="shared" si="0"/>
        <v>0</v>
      </c>
      <c r="K276" s="140"/>
      <c r="L276" s="32"/>
      <c r="M276" s="141" t="s">
        <v>1</v>
      </c>
      <c r="N276" s="142" t="s">
        <v>42</v>
      </c>
      <c r="P276" s="143">
        <f t="shared" si="1"/>
        <v>0</v>
      </c>
      <c r="Q276" s="143">
        <v>0</v>
      </c>
      <c r="R276" s="143">
        <f t="shared" si="2"/>
        <v>0</v>
      </c>
      <c r="S276" s="143">
        <v>0</v>
      </c>
      <c r="T276" s="144">
        <f t="shared" si="3"/>
        <v>0</v>
      </c>
      <c r="AR276" s="145" t="s">
        <v>150</v>
      </c>
      <c r="AT276" s="145" t="s">
        <v>146</v>
      </c>
      <c r="AU276" s="145" t="s">
        <v>163</v>
      </c>
      <c r="AY276" s="17" t="s">
        <v>144</v>
      </c>
      <c r="BE276" s="146">
        <f t="shared" si="4"/>
        <v>0</v>
      </c>
      <c r="BF276" s="146">
        <f t="shared" si="5"/>
        <v>0</v>
      </c>
      <c r="BG276" s="146">
        <f t="shared" si="6"/>
        <v>0</v>
      </c>
      <c r="BH276" s="146">
        <f t="shared" si="7"/>
        <v>0</v>
      </c>
      <c r="BI276" s="146">
        <f t="shared" si="8"/>
        <v>0</v>
      </c>
      <c r="BJ276" s="17" t="s">
        <v>85</v>
      </c>
      <c r="BK276" s="146">
        <f t="shared" si="9"/>
        <v>0</v>
      </c>
      <c r="BL276" s="17" t="s">
        <v>150</v>
      </c>
      <c r="BM276" s="145" t="s">
        <v>262</v>
      </c>
    </row>
    <row r="277" spans="2:65" s="1" customFormat="1" ht="16.5" customHeight="1">
      <c r="B277" s="32"/>
      <c r="C277" s="133" t="s">
        <v>307</v>
      </c>
      <c r="D277" s="133" t="s">
        <v>146</v>
      </c>
      <c r="E277" s="134" t="s">
        <v>2430</v>
      </c>
      <c r="F277" s="135" t="s">
        <v>2431</v>
      </c>
      <c r="G277" s="136" t="s">
        <v>2400</v>
      </c>
      <c r="H277" s="137">
        <v>48</v>
      </c>
      <c r="I277" s="138"/>
      <c r="J277" s="139">
        <f t="shared" si="0"/>
        <v>0</v>
      </c>
      <c r="K277" s="140"/>
      <c r="L277" s="32"/>
      <c r="M277" s="141" t="s">
        <v>1</v>
      </c>
      <c r="N277" s="142" t="s">
        <v>42</v>
      </c>
      <c r="P277" s="143">
        <f t="shared" si="1"/>
        <v>0</v>
      </c>
      <c r="Q277" s="143">
        <v>0</v>
      </c>
      <c r="R277" s="143">
        <f t="shared" si="2"/>
        <v>0</v>
      </c>
      <c r="S277" s="143">
        <v>0</v>
      </c>
      <c r="T277" s="144">
        <f t="shared" si="3"/>
        <v>0</v>
      </c>
      <c r="AR277" s="145" t="s">
        <v>150</v>
      </c>
      <c r="AT277" s="145" t="s">
        <v>146</v>
      </c>
      <c r="AU277" s="145" t="s">
        <v>163</v>
      </c>
      <c r="AY277" s="17" t="s">
        <v>144</v>
      </c>
      <c r="BE277" s="146">
        <f t="shared" si="4"/>
        <v>0</v>
      </c>
      <c r="BF277" s="146">
        <f t="shared" si="5"/>
        <v>0</v>
      </c>
      <c r="BG277" s="146">
        <f t="shared" si="6"/>
        <v>0</v>
      </c>
      <c r="BH277" s="146">
        <f t="shared" si="7"/>
        <v>0</v>
      </c>
      <c r="BI277" s="146">
        <f t="shared" si="8"/>
        <v>0</v>
      </c>
      <c r="BJ277" s="17" t="s">
        <v>85</v>
      </c>
      <c r="BK277" s="146">
        <f t="shared" si="9"/>
        <v>0</v>
      </c>
      <c r="BL277" s="17" t="s">
        <v>150</v>
      </c>
      <c r="BM277" s="145" t="s">
        <v>272</v>
      </c>
    </row>
    <row r="278" spans="2:65" s="1" customFormat="1" ht="16.5" customHeight="1">
      <c r="B278" s="32"/>
      <c r="C278" s="133" t="s">
        <v>311</v>
      </c>
      <c r="D278" s="133" t="s">
        <v>146</v>
      </c>
      <c r="E278" s="134" t="s">
        <v>2432</v>
      </c>
      <c r="F278" s="135" t="s">
        <v>2433</v>
      </c>
      <c r="G278" s="136" t="s">
        <v>2400</v>
      </c>
      <c r="H278" s="137">
        <v>128</v>
      </c>
      <c r="I278" s="138"/>
      <c r="J278" s="139">
        <f t="shared" si="0"/>
        <v>0</v>
      </c>
      <c r="K278" s="140"/>
      <c r="L278" s="32"/>
      <c r="M278" s="141" t="s">
        <v>1</v>
      </c>
      <c r="N278" s="142" t="s">
        <v>42</v>
      </c>
      <c r="P278" s="143">
        <f t="shared" si="1"/>
        <v>0</v>
      </c>
      <c r="Q278" s="143">
        <v>0</v>
      </c>
      <c r="R278" s="143">
        <f t="shared" si="2"/>
        <v>0</v>
      </c>
      <c r="S278" s="143">
        <v>0</v>
      </c>
      <c r="T278" s="144">
        <f t="shared" si="3"/>
        <v>0</v>
      </c>
      <c r="AR278" s="145" t="s">
        <v>150</v>
      </c>
      <c r="AT278" s="145" t="s">
        <v>146</v>
      </c>
      <c r="AU278" s="145" t="s">
        <v>163</v>
      </c>
      <c r="AY278" s="17" t="s">
        <v>144</v>
      </c>
      <c r="BE278" s="146">
        <f t="shared" si="4"/>
        <v>0</v>
      </c>
      <c r="BF278" s="146">
        <f t="shared" si="5"/>
        <v>0</v>
      </c>
      <c r="BG278" s="146">
        <f t="shared" si="6"/>
        <v>0</v>
      </c>
      <c r="BH278" s="146">
        <f t="shared" si="7"/>
        <v>0</v>
      </c>
      <c r="BI278" s="146">
        <f t="shared" si="8"/>
        <v>0</v>
      </c>
      <c r="BJ278" s="17" t="s">
        <v>85</v>
      </c>
      <c r="BK278" s="146">
        <f t="shared" si="9"/>
        <v>0</v>
      </c>
      <c r="BL278" s="17" t="s">
        <v>150</v>
      </c>
      <c r="BM278" s="145" t="s">
        <v>281</v>
      </c>
    </row>
    <row r="279" spans="2:65" s="1" customFormat="1" ht="16.5" customHeight="1">
      <c r="B279" s="32"/>
      <c r="C279" s="133" t="s">
        <v>316</v>
      </c>
      <c r="D279" s="133" t="s">
        <v>146</v>
      </c>
      <c r="E279" s="134" t="s">
        <v>2434</v>
      </c>
      <c r="F279" s="135" t="s">
        <v>2435</v>
      </c>
      <c r="G279" s="136" t="s">
        <v>483</v>
      </c>
      <c r="H279" s="137">
        <v>680</v>
      </c>
      <c r="I279" s="138"/>
      <c r="J279" s="139">
        <f t="shared" si="0"/>
        <v>0</v>
      </c>
      <c r="K279" s="140"/>
      <c r="L279" s="32"/>
      <c r="M279" s="141" t="s">
        <v>1</v>
      </c>
      <c r="N279" s="142" t="s">
        <v>42</v>
      </c>
      <c r="P279" s="143">
        <f t="shared" si="1"/>
        <v>0</v>
      </c>
      <c r="Q279" s="143">
        <v>0</v>
      </c>
      <c r="R279" s="143">
        <f t="shared" si="2"/>
        <v>0</v>
      </c>
      <c r="S279" s="143">
        <v>0</v>
      </c>
      <c r="T279" s="144">
        <f t="shared" si="3"/>
        <v>0</v>
      </c>
      <c r="AR279" s="145" t="s">
        <v>150</v>
      </c>
      <c r="AT279" s="145" t="s">
        <v>146</v>
      </c>
      <c r="AU279" s="145" t="s">
        <v>163</v>
      </c>
      <c r="AY279" s="17" t="s">
        <v>144</v>
      </c>
      <c r="BE279" s="146">
        <f t="shared" si="4"/>
        <v>0</v>
      </c>
      <c r="BF279" s="146">
        <f t="shared" si="5"/>
        <v>0</v>
      </c>
      <c r="BG279" s="146">
        <f t="shared" si="6"/>
        <v>0</v>
      </c>
      <c r="BH279" s="146">
        <f t="shared" si="7"/>
        <v>0</v>
      </c>
      <c r="BI279" s="146">
        <f t="shared" si="8"/>
        <v>0</v>
      </c>
      <c r="BJ279" s="17" t="s">
        <v>85</v>
      </c>
      <c r="BK279" s="146">
        <f t="shared" si="9"/>
        <v>0</v>
      </c>
      <c r="BL279" s="17" t="s">
        <v>150</v>
      </c>
      <c r="BM279" s="145" t="s">
        <v>289</v>
      </c>
    </row>
    <row r="280" spans="2:65" s="1" customFormat="1" ht="33" customHeight="1">
      <c r="B280" s="32"/>
      <c r="C280" s="133" t="s">
        <v>321</v>
      </c>
      <c r="D280" s="133" t="s">
        <v>146</v>
      </c>
      <c r="E280" s="134" t="s">
        <v>2436</v>
      </c>
      <c r="F280" s="135" t="s">
        <v>2437</v>
      </c>
      <c r="G280" s="136" t="s">
        <v>483</v>
      </c>
      <c r="H280" s="137">
        <v>570</v>
      </c>
      <c r="I280" s="138"/>
      <c r="J280" s="139">
        <f t="shared" si="0"/>
        <v>0</v>
      </c>
      <c r="K280" s="140"/>
      <c r="L280" s="32"/>
      <c r="M280" s="141" t="s">
        <v>1</v>
      </c>
      <c r="N280" s="142" t="s">
        <v>42</v>
      </c>
      <c r="P280" s="143">
        <f t="shared" si="1"/>
        <v>0</v>
      </c>
      <c r="Q280" s="143">
        <v>0</v>
      </c>
      <c r="R280" s="143">
        <f t="shared" si="2"/>
        <v>0</v>
      </c>
      <c r="S280" s="143">
        <v>0</v>
      </c>
      <c r="T280" s="144">
        <f t="shared" si="3"/>
        <v>0</v>
      </c>
      <c r="AR280" s="145" t="s">
        <v>150</v>
      </c>
      <c r="AT280" s="145" t="s">
        <v>146</v>
      </c>
      <c r="AU280" s="145" t="s">
        <v>163</v>
      </c>
      <c r="AY280" s="17" t="s">
        <v>144</v>
      </c>
      <c r="BE280" s="146">
        <f t="shared" si="4"/>
        <v>0</v>
      </c>
      <c r="BF280" s="146">
        <f t="shared" si="5"/>
        <v>0</v>
      </c>
      <c r="BG280" s="146">
        <f t="shared" si="6"/>
        <v>0</v>
      </c>
      <c r="BH280" s="146">
        <f t="shared" si="7"/>
        <v>0</v>
      </c>
      <c r="BI280" s="146">
        <f t="shared" si="8"/>
        <v>0</v>
      </c>
      <c r="BJ280" s="17" t="s">
        <v>85</v>
      </c>
      <c r="BK280" s="146">
        <f t="shared" si="9"/>
        <v>0</v>
      </c>
      <c r="BL280" s="17" t="s">
        <v>150</v>
      </c>
      <c r="BM280" s="145" t="s">
        <v>297</v>
      </c>
    </row>
    <row r="281" spans="2:65" s="1" customFormat="1" ht="24.2" customHeight="1">
      <c r="B281" s="32"/>
      <c r="C281" s="133" t="s">
        <v>325</v>
      </c>
      <c r="D281" s="133" t="s">
        <v>146</v>
      </c>
      <c r="E281" s="134" t="s">
        <v>2438</v>
      </c>
      <c r="F281" s="135" t="s">
        <v>2439</v>
      </c>
      <c r="G281" s="136" t="s">
        <v>2400</v>
      </c>
      <c r="H281" s="137">
        <v>25</v>
      </c>
      <c r="I281" s="138"/>
      <c r="J281" s="139">
        <f t="shared" si="0"/>
        <v>0</v>
      </c>
      <c r="K281" s="140"/>
      <c r="L281" s="32"/>
      <c r="M281" s="141" t="s">
        <v>1</v>
      </c>
      <c r="N281" s="142" t="s">
        <v>42</v>
      </c>
      <c r="P281" s="143">
        <f t="shared" si="1"/>
        <v>0</v>
      </c>
      <c r="Q281" s="143">
        <v>0</v>
      </c>
      <c r="R281" s="143">
        <f t="shared" si="2"/>
        <v>0</v>
      </c>
      <c r="S281" s="143">
        <v>0</v>
      </c>
      <c r="T281" s="144">
        <f t="shared" si="3"/>
        <v>0</v>
      </c>
      <c r="AR281" s="145" t="s">
        <v>150</v>
      </c>
      <c r="AT281" s="145" t="s">
        <v>146</v>
      </c>
      <c r="AU281" s="145" t="s">
        <v>163</v>
      </c>
      <c r="AY281" s="17" t="s">
        <v>144</v>
      </c>
      <c r="BE281" s="146">
        <f t="shared" si="4"/>
        <v>0</v>
      </c>
      <c r="BF281" s="146">
        <f t="shared" si="5"/>
        <v>0</v>
      </c>
      <c r="BG281" s="146">
        <f t="shared" si="6"/>
        <v>0</v>
      </c>
      <c r="BH281" s="146">
        <f t="shared" si="7"/>
        <v>0</v>
      </c>
      <c r="BI281" s="146">
        <f t="shared" si="8"/>
        <v>0</v>
      </c>
      <c r="BJ281" s="17" t="s">
        <v>85</v>
      </c>
      <c r="BK281" s="146">
        <f t="shared" si="9"/>
        <v>0</v>
      </c>
      <c r="BL281" s="17" t="s">
        <v>150</v>
      </c>
      <c r="BM281" s="145" t="s">
        <v>307</v>
      </c>
    </row>
    <row r="282" spans="2:65" s="1" customFormat="1" ht="33" customHeight="1">
      <c r="B282" s="32"/>
      <c r="C282" s="133" t="s">
        <v>334</v>
      </c>
      <c r="D282" s="133" t="s">
        <v>146</v>
      </c>
      <c r="E282" s="134" t="s">
        <v>2440</v>
      </c>
      <c r="F282" s="135" t="s">
        <v>2441</v>
      </c>
      <c r="G282" s="136" t="s">
        <v>483</v>
      </c>
      <c r="H282" s="137">
        <v>250</v>
      </c>
      <c r="I282" s="138"/>
      <c r="J282" s="139">
        <f t="shared" si="0"/>
        <v>0</v>
      </c>
      <c r="K282" s="140"/>
      <c r="L282" s="32"/>
      <c r="M282" s="141" t="s">
        <v>1</v>
      </c>
      <c r="N282" s="142" t="s">
        <v>42</v>
      </c>
      <c r="P282" s="143">
        <f t="shared" si="1"/>
        <v>0</v>
      </c>
      <c r="Q282" s="143">
        <v>0</v>
      </c>
      <c r="R282" s="143">
        <f t="shared" si="2"/>
        <v>0</v>
      </c>
      <c r="S282" s="143">
        <v>0</v>
      </c>
      <c r="T282" s="144">
        <f t="shared" si="3"/>
        <v>0</v>
      </c>
      <c r="AR282" s="145" t="s">
        <v>150</v>
      </c>
      <c r="AT282" s="145" t="s">
        <v>146</v>
      </c>
      <c r="AU282" s="145" t="s">
        <v>163</v>
      </c>
      <c r="AY282" s="17" t="s">
        <v>144</v>
      </c>
      <c r="BE282" s="146">
        <f t="shared" si="4"/>
        <v>0</v>
      </c>
      <c r="BF282" s="146">
        <f t="shared" si="5"/>
        <v>0</v>
      </c>
      <c r="BG282" s="146">
        <f t="shared" si="6"/>
        <v>0</v>
      </c>
      <c r="BH282" s="146">
        <f t="shared" si="7"/>
        <v>0</v>
      </c>
      <c r="BI282" s="146">
        <f t="shared" si="8"/>
        <v>0</v>
      </c>
      <c r="BJ282" s="17" t="s">
        <v>85</v>
      </c>
      <c r="BK282" s="146">
        <f t="shared" si="9"/>
        <v>0</v>
      </c>
      <c r="BL282" s="17" t="s">
        <v>150</v>
      </c>
      <c r="BM282" s="145" t="s">
        <v>316</v>
      </c>
    </row>
    <row r="283" spans="2:65" s="1" customFormat="1" ht="16.5" customHeight="1">
      <c r="B283" s="32"/>
      <c r="C283" s="133" t="s">
        <v>339</v>
      </c>
      <c r="D283" s="133" t="s">
        <v>146</v>
      </c>
      <c r="E283" s="134" t="s">
        <v>2442</v>
      </c>
      <c r="F283" s="135" t="s">
        <v>2443</v>
      </c>
      <c r="G283" s="136" t="s">
        <v>483</v>
      </c>
      <c r="H283" s="137">
        <v>750</v>
      </c>
      <c r="I283" s="138"/>
      <c r="J283" s="139">
        <f t="shared" si="0"/>
        <v>0</v>
      </c>
      <c r="K283" s="140"/>
      <c r="L283" s="32"/>
      <c r="M283" s="141" t="s">
        <v>1</v>
      </c>
      <c r="N283" s="142" t="s">
        <v>42</v>
      </c>
      <c r="P283" s="143">
        <f t="shared" si="1"/>
        <v>0</v>
      </c>
      <c r="Q283" s="143">
        <v>0</v>
      </c>
      <c r="R283" s="143">
        <f t="shared" si="2"/>
        <v>0</v>
      </c>
      <c r="S283" s="143">
        <v>0</v>
      </c>
      <c r="T283" s="144">
        <f t="shared" si="3"/>
        <v>0</v>
      </c>
      <c r="AR283" s="145" t="s">
        <v>150</v>
      </c>
      <c r="AT283" s="145" t="s">
        <v>146</v>
      </c>
      <c r="AU283" s="145" t="s">
        <v>163</v>
      </c>
      <c r="AY283" s="17" t="s">
        <v>144</v>
      </c>
      <c r="BE283" s="146">
        <f t="shared" si="4"/>
        <v>0</v>
      </c>
      <c r="BF283" s="146">
        <f t="shared" si="5"/>
        <v>0</v>
      </c>
      <c r="BG283" s="146">
        <f t="shared" si="6"/>
        <v>0</v>
      </c>
      <c r="BH283" s="146">
        <f t="shared" si="7"/>
        <v>0</v>
      </c>
      <c r="BI283" s="146">
        <f t="shared" si="8"/>
        <v>0</v>
      </c>
      <c r="BJ283" s="17" t="s">
        <v>85</v>
      </c>
      <c r="BK283" s="146">
        <f t="shared" si="9"/>
        <v>0</v>
      </c>
      <c r="BL283" s="17" t="s">
        <v>150</v>
      </c>
      <c r="BM283" s="145" t="s">
        <v>325</v>
      </c>
    </row>
    <row r="284" spans="2:65" s="1" customFormat="1" ht="24.2" customHeight="1">
      <c r="B284" s="32"/>
      <c r="C284" s="133" t="s">
        <v>346</v>
      </c>
      <c r="D284" s="133" t="s">
        <v>146</v>
      </c>
      <c r="E284" s="134" t="s">
        <v>2444</v>
      </c>
      <c r="F284" s="135" t="s">
        <v>2445</v>
      </c>
      <c r="G284" s="136" t="s">
        <v>483</v>
      </c>
      <c r="H284" s="137">
        <v>860</v>
      </c>
      <c r="I284" s="138"/>
      <c r="J284" s="139">
        <f t="shared" si="0"/>
        <v>0</v>
      </c>
      <c r="K284" s="140"/>
      <c r="L284" s="32"/>
      <c r="M284" s="141" t="s">
        <v>1</v>
      </c>
      <c r="N284" s="142" t="s">
        <v>42</v>
      </c>
      <c r="P284" s="143">
        <f t="shared" si="1"/>
        <v>0</v>
      </c>
      <c r="Q284" s="143">
        <v>0</v>
      </c>
      <c r="R284" s="143">
        <f t="shared" si="2"/>
        <v>0</v>
      </c>
      <c r="S284" s="143">
        <v>0</v>
      </c>
      <c r="T284" s="144">
        <f t="shared" si="3"/>
        <v>0</v>
      </c>
      <c r="AR284" s="145" t="s">
        <v>150</v>
      </c>
      <c r="AT284" s="145" t="s">
        <v>146</v>
      </c>
      <c r="AU284" s="145" t="s">
        <v>163</v>
      </c>
      <c r="AY284" s="17" t="s">
        <v>144</v>
      </c>
      <c r="BE284" s="146">
        <f t="shared" si="4"/>
        <v>0</v>
      </c>
      <c r="BF284" s="146">
        <f t="shared" si="5"/>
        <v>0</v>
      </c>
      <c r="BG284" s="146">
        <f t="shared" si="6"/>
        <v>0</v>
      </c>
      <c r="BH284" s="146">
        <f t="shared" si="7"/>
        <v>0</v>
      </c>
      <c r="BI284" s="146">
        <f t="shared" si="8"/>
        <v>0</v>
      </c>
      <c r="BJ284" s="17" t="s">
        <v>85</v>
      </c>
      <c r="BK284" s="146">
        <f t="shared" si="9"/>
        <v>0</v>
      </c>
      <c r="BL284" s="17" t="s">
        <v>150</v>
      </c>
      <c r="BM284" s="145" t="s">
        <v>339</v>
      </c>
    </row>
    <row r="285" spans="2:65" s="1" customFormat="1" ht="24.2" customHeight="1">
      <c r="B285" s="32"/>
      <c r="C285" s="133" t="s">
        <v>350</v>
      </c>
      <c r="D285" s="133" t="s">
        <v>146</v>
      </c>
      <c r="E285" s="134" t="s">
        <v>2446</v>
      </c>
      <c r="F285" s="135" t="s">
        <v>2447</v>
      </c>
      <c r="G285" s="136" t="s">
        <v>483</v>
      </c>
      <c r="H285" s="137">
        <v>45</v>
      </c>
      <c r="I285" s="138"/>
      <c r="J285" s="139">
        <f t="shared" si="0"/>
        <v>0</v>
      </c>
      <c r="K285" s="140"/>
      <c r="L285" s="32"/>
      <c r="M285" s="141" t="s">
        <v>1</v>
      </c>
      <c r="N285" s="142" t="s">
        <v>42</v>
      </c>
      <c r="P285" s="143">
        <f t="shared" si="1"/>
        <v>0</v>
      </c>
      <c r="Q285" s="143">
        <v>0</v>
      </c>
      <c r="R285" s="143">
        <f t="shared" si="2"/>
        <v>0</v>
      </c>
      <c r="S285" s="143">
        <v>0</v>
      </c>
      <c r="T285" s="144">
        <f t="shared" si="3"/>
        <v>0</v>
      </c>
      <c r="AR285" s="145" t="s">
        <v>150</v>
      </c>
      <c r="AT285" s="145" t="s">
        <v>146</v>
      </c>
      <c r="AU285" s="145" t="s">
        <v>163</v>
      </c>
      <c r="AY285" s="17" t="s">
        <v>144</v>
      </c>
      <c r="BE285" s="146">
        <f t="shared" si="4"/>
        <v>0</v>
      </c>
      <c r="BF285" s="146">
        <f t="shared" si="5"/>
        <v>0</v>
      </c>
      <c r="BG285" s="146">
        <f t="shared" si="6"/>
        <v>0</v>
      </c>
      <c r="BH285" s="146">
        <f t="shared" si="7"/>
        <v>0</v>
      </c>
      <c r="BI285" s="146">
        <f t="shared" si="8"/>
        <v>0</v>
      </c>
      <c r="BJ285" s="17" t="s">
        <v>85</v>
      </c>
      <c r="BK285" s="146">
        <f t="shared" si="9"/>
        <v>0</v>
      </c>
      <c r="BL285" s="17" t="s">
        <v>150</v>
      </c>
      <c r="BM285" s="145" t="s">
        <v>350</v>
      </c>
    </row>
    <row r="286" spans="2:65" s="1" customFormat="1" ht="33" customHeight="1">
      <c r="B286" s="32"/>
      <c r="C286" s="133" t="s">
        <v>532</v>
      </c>
      <c r="D286" s="133" t="s">
        <v>146</v>
      </c>
      <c r="E286" s="134" t="s">
        <v>2448</v>
      </c>
      <c r="F286" s="135" t="s">
        <v>2449</v>
      </c>
      <c r="G286" s="136" t="s">
        <v>2400</v>
      </c>
      <c r="H286" s="137">
        <v>20</v>
      </c>
      <c r="I286" s="138"/>
      <c r="J286" s="139">
        <f t="shared" si="0"/>
        <v>0</v>
      </c>
      <c r="K286" s="140"/>
      <c r="L286" s="32"/>
      <c r="M286" s="141" t="s">
        <v>1</v>
      </c>
      <c r="N286" s="142" t="s">
        <v>42</v>
      </c>
      <c r="P286" s="143">
        <f t="shared" si="1"/>
        <v>0</v>
      </c>
      <c r="Q286" s="143">
        <v>0</v>
      </c>
      <c r="R286" s="143">
        <f t="shared" si="2"/>
        <v>0</v>
      </c>
      <c r="S286" s="143">
        <v>0</v>
      </c>
      <c r="T286" s="144">
        <f t="shared" si="3"/>
        <v>0</v>
      </c>
      <c r="AR286" s="145" t="s">
        <v>150</v>
      </c>
      <c r="AT286" s="145" t="s">
        <v>146</v>
      </c>
      <c r="AU286" s="145" t="s">
        <v>163</v>
      </c>
      <c r="AY286" s="17" t="s">
        <v>144</v>
      </c>
      <c r="BE286" s="146">
        <f t="shared" si="4"/>
        <v>0</v>
      </c>
      <c r="BF286" s="146">
        <f t="shared" si="5"/>
        <v>0</v>
      </c>
      <c r="BG286" s="146">
        <f t="shared" si="6"/>
        <v>0</v>
      </c>
      <c r="BH286" s="146">
        <f t="shared" si="7"/>
        <v>0</v>
      </c>
      <c r="BI286" s="146">
        <f t="shared" si="8"/>
        <v>0</v>
      </c>
      <c r="BJ286" s="17" t="s">
        <v>85</v>
      </c>
      <c r="BK286" s="146">
        <f t="shared" si="9"/>
        <v>0</v>
      </c>
      <c r="BL286" s="17" t="s">
        <v>150</v>
      </c>
      <c r="BM286" s="145" t="s">
        <v>536</v>
      </c>
    </row>
    <row r="287" spans="2:65" s="1" customFormat="1" ht="24.2" customHeight="1">
      <c r="B287" s="32"/>
      <c r="C287" s="133" t="s">
        <v>536</v>
      </c>
      <c r="D287" s="133" t="s">
        <v>146</v>
      </c>
      <c r="E287" s="134" t="s">
        <v>2450</v>
      </c>
      <c r="F287" s="135" t="s">
        <v>2451</v>
      </c>
      <c r="G287" s="136" t="s">
        <v>2400</v>
      </c>
      <c r="H287" s="137">
        <v>16</v>
      </c>
      <c r="I287" s="138"/>
      <c r="J287" s="139">
        <f t="shared" si="0"/>
        <v>0</v>
      </c>
      <c r="K287" s="140"/>
      <c r="L287" s="32"/>
      <c r="M287" s="141" t="s">
        <v>1</v>
      </c>
      <c r="N287" s="142" t="s">
        <v>42</v>
      </c>
      <c r="P287" s="143">
        <f t="shared" si="1"/>
        <v>0</v>
      </c>
      <c r="Q287" s="143">
        <v>0</v>
      </c>
      <c r="R287" s="143">
        <f t="shared" si="2"/>
        <v>0</v>
      </c>
      <c r="S287" s="143">
        <v>0</v>
      </c>
      <c r="T287" s="144">
        <f t="shared" si="3"/>
        <v>0</v>
      </c>
      <c r="AR287" s="145" t="s">
        <v>150</v>
      </c>
      <c r="AT287" s="145" t="s">
        <v>146</v>
      </c>
      <c r="AU287" s="145" t="s">
        <v>163</v>
      </c>
      <c r="AY287" s="17" t="s">
        <v>144</v>
      </c>
      <c r="BE287" s="146">
        <f t="shared" si="4"/>
        <v>0</v>
      </c>
      <c r="BF287" s="146">
        <f t="shared" si="5"/>
        <v>0</v>
      </c>
      <c r="BG287" s="146">
        <f t="shared" si="6"/>
        <v>0</v>
      </c>
      <c r="BH287" s="146">
        <f t="shared" si="7"/>
        <v>0</v>
      </c>
      <c r="BI287" s="146">
        <f t="shared" si="8"/>
        <v>0</v>
      </c>
      <c r="BJ287" s="17" t="s">
        <v>85</v>
      </c>
      <c r="BK287" s="146">
        <f t="shared" si="9"/>
        <v>0</v>
      </c>
      <c r="BL287" s="17" t="s">
        <v>150</v>
      </c>
      <c r="BM287" s="145" t="s">
        <v>547</v>
      </c>
    </row>
    <row r="288" spans="2:65" s="1" customFormat="1" ht="58.5">
      <c r="B288" s="32"/>
      <c r="D288" s="148" t="s">
        <v>2407</v>
      </c>
      <c r="F288" s="194" t="s">
        <v>2452</v>
      </c>
      <c r="I288" s="195"/>
      <c r="L288" s="32"/>
      <c r="M288" s="196"/>
      <c r="T288" s="56"/>
      <c r="AT288" s="17" t="s">
        <v>2407</v>
      </c>
      <c r="AU288" s="17" t="s">
        <v>163</v>
      </c>
    </row>
    <row r="289" spans="2:65" s="1" customFormat="1" ht="24.2" customHeight="1">
      <c r="B289" s="32"/>
      <c r="C289" s="133" t="s">
        <v>543</v>
      </c>
      <c r="D289" s="133" t="s">
        <v>146</v>
      </c>
      <c r="E289" s="134" t="s">
        <v>2453</v>
      </c>
      <c r="F289" s="135" t="s">
        <v>2454</v>
      </c>
      <c r="G289" s="136" t="s">
        <v>2400</v>
      </c>
      <c r="H289" s="137">
        <v>16</v>
      </c>
      <c r="I289" s="138"/>
      <c r="J289" s="139">
        <f>ROUND(I289*H289,2)</f>
        <v>0</v>
      </c>
      <c r="K289" s="140"/>
      <c r="L289" s="32"/>
      <c r="M289" s="141" t="s">
        <v>1</v>
      </c>
      <c r="N289" s="142" t="s">
        <v>42</v>
      </c>
      <c r="P289" s="143">
        <f>O289*H289</f>
        <v>0</v>
      </c>
      <c r="Q289" s="143">
        <v>0</v>
      </c>
      <c r="R289" s="143">
        <f>Q289*H289</f>
        <v>0</v>
      </c>
      <c r="S289" s="143">
        <v>0</v>
      </c>
      <c r="T289" s="144">
        <f>S289*H289</f>
        <v>0</v>
      </c>
      <c r="AR289" s="145" t="s">
        <v>150</v>
      </c>
      <c r="AT289" s="145" t="s">
        <v>146</v>
      </c>
      <c r="AU289" s="145" t="s">
        <v>163</v>
      </c>
      <c r="AY289" s="17" t="s">
        <v>144</v>
      </c>
      <c r="BE289" s="146">
        <f>IF(N289="základní",J289,0)</f>
        <v>0</v>
      </c>
      <c r="BF289" s="146">
        <f>IF(N289="snížená",J289,0)</f>
        <v>0</v>
      </c>
      <c r="BG289" s="146">
        <f>IF(N289="zákl. přenesená",J289,0)</f>
        <v>0</v>
      </c>
      <c r="BH289" s="146">
        <f>IF(N289="sníž. přenesená",J289,0)</f>
        <v>0</v>
      </c>
      <c r="BI289" s="146">
        <f>IF(N289="nulová",J289,0)</f>
        <v>0</v>
      </c>
      <c r="BJ289" s="17" t="s">
        <v>85</v>
      </c>
      <c r="BK289" s="146">
        <f>ROUND(I289*H289,2)</f>
        <v>0</v>
      </c>
      <c r="BL289" s="17" t="s">
        <v>150</v>
      </c>
      <c r="BM289" s="145" t="s">
        <v>555</v>
      </c>
    </row>
    <row r="290" spans="2:65" s="1" customFormat="1" ht="39">
      <c r="B290" s="32"/>
      <c r="D290" s="148" t="s">
        <v>2407</v>
      </c>
      <c r="F290" s="194" t="s">
        <v>2455</v>
      </c>
      <c r="I290" s="195"/>
      <c r="L290" s="32"/>
      <c r="M290" s="196"/>
      <c r="T290" s="56"/>
      <c r="AT290" s="17" t="s">
        <v>2407</v>
      </c>
      <c r="AU290" s="17" t="s">
        <v>163</v>
      </c>
    </row>
    <row r="291" spans="2:65" s="1" customFormat="1" ht="16.5" customHeight="1">
      <c r="B291" s="32"/>
      <c r="C291" s="133" t="s">
        <v>547</v>
      </c>
      <c r="D291" s="133" t="s">
        <v>146</v>
      </c>
      <c r="E291" s="134" t="s">
        <v>2456</v>
      </c>
      <c r="F291" s="135" t="s">
        <v>2457</v>
      </c>
      <c r="G291" s="136" t="s">
        <v>483</v>
      </c>
      <c r="H291" s="137">
        <v>60</v>
      </c>
      <c r="I291" s="138"/>
      <c r="J291" s="139">
        <f t="shared" ref="J291:J302" si="10">ROUND(I291*H291,2)</f>
        <v>0</v>
      </c>
      <c r="K291" s="140"/>
      <c r="L291" s="32"/>
      <c r="M291" s="141" t="s">
        <v>1</v>
      </c>
      <c r="N291" s="142" t="s">
        <v>42</v>
      </c>
      <c r="P291" s="143">
        <f t="shared" ref="P291:P302" si="11">O291*H291</f>
        <v>0</v>
      </c>
      <c r="Q291" s="143">
        <v>0</v>
      </c>
      <c r="R291" s="143">
        <f t="shared" ref="R291:R302" si="12">Q291*H291</f>
        <v>0</v>
      </c>
      <c r="S291" s="143">
        <v>0</v>
      </c>
      <c r="T291" s="144">
        <f t="shared" ref="T291:T302" si="13">S291*H291</f>
        <v>0</v>
      </c>
      <c r="AR291" s="145" t="s">
        <v>150</v>
      </c>
      <c r="AT291" s="145" t="s">
        <v>146</v>
      </c>
      <c r="AU291" s="145" t="s">
        <v>163</v>
      </c>
      <c r="AY291" s="17" t="s">
        <v>144</v>
      </c>
      <c r="BE291" s="146">
        <f t="shared" ref="BE291:BE302" si="14">IF(N291="základní",J291,0)</f>
        <v>0</v>
      </c>
      <c r="BF291" s="146">
        <f t="shared" ref="BF291:BF302" si="15">IF(N291="snížená",J291,0)</f>
        <v>0</v>
      </c>
      <c r="BG291" s="146">
        <f t="shared" ref="BG291:BG302" si="16">IF(N291="zákl. přenesená",J291,0)</f>
        <v>0</v>
      </c>
      <c r="BH291" s="146">
        <f t="shared" ref="BH291:BH302" si="17">IF(N291="sníž. přenesená",J291,0)</f>
        <v>0</v>
      </c>
      <c r="BI291" s="146">
        <f t="shared" ref="BI291:BI302" si="18">IF(N291="nulová",J291,0)</f>
        <v>0</v>
      </c>
      <c r="BJ291" s="17" t="s">
        <v>85</v>
      </c>
      <c r="BK291" s="146">
        <f t="shared" ref="BK291:BK302" si="19">ROUND(I291*H291,2)</f>
        <v>0</v>
      </c>
      <c r="BL291" s="17" t="s">
        <v>150</v>
      </c>
      <c r="BM291" s="145" t="s">
        <v>563</v>
      </c>
    </row>
    <row r="292" spans="2:65" s="1" customFormat="1" ht="24.2" customHeight="1">
      <c r="B292" s="32"/>
      <c r="C292" s="133" t="s">
        <v>551</v>
      </c>
      <c r="D292" s="133" t="s">
        <v>146</v>
      </c>
      <c r="E292" s="134" t="s">
        <v>2458</v>
      </c>
      <c r="F292" s="135" t="s">
        <v>2459</v>
      </c>
      <c r="G292" s="136" t="s">
        <v>2400</v>
      </c>
      <c r="H292" s="137">
        <v>2</v>
      </c>
      <c r="I292" s="138"/>
      <c r="J292" s="139">
        <f t="shared" si="10"/>
        <v>0</v>
      </c>
      <c r="K292" s="140"/>
      <c r="L292" s="32"/>
      <c r="M292" s="141" t="s">
        <v>1</v>
      </c>
      <c r="N292" s="142" t="s">
        <v>42</v>
      </c>
      <c r="P292" s="143">
        <f t="shared" si="11"/>
        <v>0</v>
      </c>
      <c r="Q292" s="143">
        <v>0</v>
      </c>
      <c r="R292" s="143">
        <f t="shared" si="12"/>
        <v>0</v>
      </c>
      <c r="S292" s="143">
        <v>0</v>
      </c>
      <c r="T292" s="144">
        <f t="shared" si="13"/>
        <v>0</v>
      </c>
      <c r="AR292" s="145" t="s">
        <v>150</v>
      </c>
      <c r="AT292" s="145" t="s">
        <v>146</v>
      </c>
      <c r="AU292" s="145" t="s">
        <v>163</v>
      </c>
      <c r="AY292" s="17" t="s">
        <v>144</v>
      </c>
      <c r="BE292" s="146">
        <f t="shared" si="14"/>
        <v>0</v>
      </c>
      <c r="BF292" s="146">
        <f t="shared" si="15"/>
        <v>0</v>
      </c>
      <c r="BG292" s="146">
        <f t="shared" si="16"/>
        <v>0</v>
      </c>
      <c r="BH292" s="146">
        <f t="shared" si="17"/>
        <v>0</v>
      </c>
      <c r="BI292" s="146">
        <f t="shared" si="18"/>
        <v>0</v>
      </c>
      <c r="BJ292" s="17" t="s">
        <v>85</v>
      </c>
      <c r="BK292" s="146">
        <f t="shared" si="19"/>
        <v>0</v>
      </c>
      <c r="BL292" s="17" t="s">
        <v>150</v>
      </c>
      <c r="BM292" s="145" t="s">
        <v>571</v>
      </c>
    </row>
    <row r="293" spans="2:65" s="1" customFormat="1" ht="16.5" customHeight="1">
      <c r="B293" s="32"/>
      <c r="C293" s="133" t="s">
        <v>555</v>
      </c>
      <c r="D293" s="133" t="s">
        <v>146</v>
      </c>
      <c r="E293" s="134" t="s">
        <v>2460</v>
      </c>
      <c r="F293" s="135" t="s">
        <v>2461</v>
      </c>
      <c r="G293" s="136" t="s">
        <v>2400</v>
      </c>
      <c r="H293" s="137">
        <v>6</v>
      </c>
      <c r="I293" s="138"/>
      <c r="J293" s="139">
        <f t="shared" si="10"/>
        <v>0</v>
      </c>
      <c r="K293" s="140"/>
      <c r="L293" s="32"/>
      <c r="M293" s="141" t="s">
        <v>1</v>
      </c>
      <c r="N293" s="142" t="s">
        <v>42</v>
      </c>
      <c r="P293" s="143">
        <f t="shared" si="11"/>
        <v>0</v>
      </c>
      <c r="Q293" s="143">
        <v>0</v>
      </c>
      <c r="R293" s="143">
        <f t="shared" si="12"/>
        <v>0</v>
      </c>
      <c r="S293" s="143">
        <v>0</v>
      </c>
      <c r="T293" s="144">
        <f t="shared" si="13"/>
        <v>0</v>
      </c>
      <c r="AR293" s="145" t="s">
        <v>150</v>
      </c>
      <c r="AT293" s="145" t="s">
        <v>146</v>
      </c>
      <c r="AU293" s="145" t="s">
        <v>163</v>
      </c>
      <c r="AY293" s="17" t="s">
        <v>144</v>
      </c>
      <c r="BE293" s="146">
        <f t="shared" si="14"/>
        <v>0</v>
      </c>
      <c r="BF293" s="146">
        <f t="shared" si="15"/>
        <v>0</v>
      </c>
      <c r="BG293" s="146">
        <f t="shared" si="16"/>
        <v>0</v>
      </c>
      <c r="BH293" s="146">
        <f t="shared" si="17"/>
        <v>0</v>
      </c>
      <c r="BI293" s="146">
        <f t="shared" si="18"/>
        <v>0</v>
      </c>
      <c r="BJ293" s="17" t="s">
        <v>85</v>
      </c>
      <c r="BK293" s="146">
        <f t="shared" si="19"/>
        <v>0</v>
      </c>
      <c r="BL293" s="17" t="s">
        <v>150</v>
      </c>
      <c r="BM293" s="145" t="s">
        <v>579</v>
      </c>
    </row>
    <row r="294" spans="2:65" s="1" customFormat="1" ht="37.9" customHeight="1">
      <c r="B294" s="32"/>
      <c r="C294" s="133" t="s">
        <v>559</v>
      </c>
      <c r="D294" s="133" t="s">
        <v>146</v>
      </c>
      <c r="E294" s="134" t="s">
        <v>2462</v>
      </c>
      <c r="F294" s="135" t="s">
        <v>2463</v>
      </c>
      <c r="G294" s="136" t="s">
        <v>2400</v>
      </c>
      <c r="H294" s="137">
        <v>8</v>
      </c>
      <c r="I294" s="138"/>
      <c r="J294" s="139">
        <f t="shared" si="10"/>
        <v>0</v>
      </c>
      <c r="K294" s="140"/>
      <c r="L294" s="32"/>
      <c r="M294" s="141" t="s">
        <v>1</v>
      </c>
      <c r="N294" s="142" t="s">
        <v>42</v>
      </c>
      <c r="P294" s="143">
        <f t="shared" si="11"/>
        <v>0</v>
      </c>
      <c r="Q294" s="143">
        <v>0</v>
      </c>
      <c r="R294" s="143">
        <f t="shared" si="12"/>
        <v>0</v>
      </c>
      <c r="S294" s="143">
        <v>0</v>
      </c>
      <c r="T294" s="144">
        <f t="shared" si="13"/>
        <v>0</v>
      </c>
      <c r="AR294" s="145" t="s">
        <v>150</v>
      </c>
      <c r="AT294" s="145" t="s">
        <v>146</v>
      </c>
      <c r="AU294" s="145" t="s">
        <v>163</v>
      </c>
      <c r="AY294" s="17" t="s">
        <v>144</v>
      </c>
      <c r="BE294" s="146">
        <f t="shared" si="14"/>
        <v>0</v>
      </c>
      <c r="BF294" s="146">
        <f t="shared" si="15"/>
        <v>0</v>
      </c>
      <c r="BG294" s="146">
        <f t="shared" si="16"/>
        <v>0</v>
      </c>
      <c r="BH294" s="146">
        <f t="shared" si="17"/>
        <v>0</v>
      </c>
      <c r="BI294" s="146">
        <f t="shared" si="18"/>
        <v>0</v>
      </c>
      <c r="BJ294" s="17" t="s">
        <v>85</v>
      </c>
      <c r="BK294" s="146">
        <f t="shared" si="19"/>
        <v>0</v>
      </c>
      <c r="BL294" s="17" t="s">
        <v>150</v>
      </c>
      <c r="BM294" s="145" t="s">
        <v>587</v>
      </c>
    </row>
    <row r="295" spans="2:65" s="1" customFormat="1" ht="24.2" customHeight="1">
      <c r="B295" s="32"/>
      <c r="C295" s="133" t="s">
        <v>563</v>
      </c>
      <c r="D295" s="133" t="s">
        <v>146</v>
      </c>
      <c r="E295" s="134" t="s">
        <v>2464</v>
      </c>
      <c r="F295" s="135" t="s">
        <v>2465</v>
      </c>
      <c r="G295" s="136" t="s">
        <v>2400</v>
      </c>
      <c r="H295" s="137">
        <v>4</v>
      </c>
      <c r="I295" s="138"/>
      <c r="J295" s="139">
        <f t="shared" si="10"/>
        <v>0</v>
      </c>
      <c r="K295" s="140"/>
      <c r="L295" s="32"/>
      <c r="M295" s="141" t="s">
        <v>1</v>
      </c>
      <c r="N295" s="142" t="s">
        <v>42</v>
      </c>
      <c r="P295" s="143">
        <f t="shared" si="11"/>
        <v>0</v>
      </c>
      <c r="Q295" s="143">
        <v>0</v>
      </c>
      <c r="R295" s="143">
        <f t="shared" si="12"/>
        <v>0</v>
      </c>
      <c r="S295" s="143">
        <v>0</v>
      </c>
      <c r="T295" s="144">
        <f t="shared" si="13"/>
        <v>0</v>
      </c>
      <c r="AR295" s="145" t="s">
        <v>150</v>
      </c>
      <c r="AT295" s="145" t="s">
        <v>146</v>
      </c>
      <c r="AU295" s="145" t="s">
        <v>163</v>
      </c>
      <c r="AY295" s="17" t="s">
        <v>144</v>
      </c>
      <c r="BE295" s="146">
        <f t="shared" si="14"/>
        <v>0</v>
      </c>
      <c r="BF295" s="146">
        <f t="shared" si="15"/>
        <v>0</v>
      </c>
      <c r="BG295" s="146">
        <f t="shared" si="16"/>
        <v>0</v>
      </c>
      <c r="BH295" s="146">
        <f t="shared" si="17"/>
        <v>0</v>
      </c>
      <c r="BI295" s="146">
        <f t="shared" si="18"/>
        <v>0</v>
      </c>
      <c r="BJ295" s="17" t="s">
        <v>85</v>
      </c>
      <c r="BK295" s="146">
        <f t="shared" si="19"/>
        <v>0</v>
      </c>
      <c r="BL295" s="17" t="s">
        <v>150</v>
      </c>
      <c r="BM295" s="145" t="s">
        <v>602</v>
      </c>
    </row>
    <row r="296" spans="2:65" s="1" customFormat="1" ht="37.9" customHeight="1">
      <c r="B296" s="32"/>
      <c r="C296" s="133" t="s">
        <v>567</v>
      </c>
      <c r="D296" s="133" t="s">
        <v>146</v>
      </c>
      <c r="E296" s="134" t="s">
        <v>2466</v>
      </c>
      <c r="F296" s="135" t="s">
        <v>2467</v>
      </c>
      <c r="G296" s="136" t="s">
        <v>2400</v>
      </c>
      <c r="H296" s="137">
        <v>4</v>
      </c>
      <c r="I296" s="138"/>
      <c r="J296" s="139">
        <f t="shared" si="10"/>
        <v>0</v>
      </c>
      <c r="K296" s="140"/>
      <c r="L296" s="32"/>
      <c r="M296" s="141" t="s">
        <v>1</v>
      </c>
      <c r="N296" s="142" t="s">
        <v>42</v>
      </c>
      <c r="P296" s="143">
        <f t="shared" si="11"/>
        <v>0</v>
      </c>
      <c r="Q296" s="143">
        <v>0</v>
      </c>
      <c r="R296" s="143">
        <f t="shared" si="12"/>
        <v>0</v>
      </c>
      <c r="S296" s="143">
        <v>0</v>
      </c>
      <c r="T296" s="144">
        <f t="shared" si="13"/>
        <v>0</v>
      </c>
      <c r="AR296" s="145" t="s">
        <v>150</v>
      </c>
      <c r="AT296" s="145" t="s">
        <v>146</v>
      </c>
      <c r="AU296" s="145" t="s">
        <v>163</v>
      </c>
      <c r="AY296" s="17" t="s">
        <v>144</v>
      </c>
      <c r="BE296" s="146">
        <f t="shared" si="14"/>
        <v>0</v>
      </c>
      <c r="BF296" s="146">
        <f t="shared" si="15"/>
        <v>0</v>
      </c>
      <c r="BG296" s="146">
        <f t="shared" si="16"/>
        <v>0</v>
      </c>
      <c r="BH296" s="146">
        <f t="shared" si="17"/>
        <v>0</v>
      </c>
      <c r="BI296" s="146">
        <f t="shared" si="18"/>
        <v>0</v>
      </c>
      <c r="BJ296" s="17" t="s">
        <v>85</v>
      </c>
      <c r="BK296" s="146">
        <f t="shared" si="19"/>
        <v>0</v>
      </c>
      <c r="BL296" s="17" t="s">
        <v>150</v>
      </c>
      <c r="BM296" s="145" t="s">
        <v>612</v>
      </c>
    </row>
    <row r="297" spans="2:65" s="1" customFormat="1" ht="24.2" customHeight="1">
      <c r="B297" s="32"/>
      <c r="C297" s="133" t="s">
        <v>571</v>
      </c>
      <c r="D297" s="133" t="s">
        <v>146</v>
      </c>
      <c r="E297" s="134" t="s">
        <v>2468</v>
      </c>
      <c r="F297" s="135" t="s">
        <v>2469</v>
      </c>
      <c r="G297" s="136" t="s">
        <v>483</v>
      </c>
      <c r="H297" s="137">
        <v>4</v>
      </c>
      <c r="I297" s="138"/>
      <c r="J297" s="139">
        <f t="shared" si="10"/>
        <v>0</v>
      </c>
      <c r="K297" s="140"/>
      <c r="L297" s="32"/>
      <c r="M297" s="141" t="s">
        <v>1</v>
      </c>
      <c r="N297" s="142" t="s">
        <v>42</v>
      </c>
      <c r="P297" s="143">
        <f t="shared" si="11"/>
        <v>0</v>
      </c>
      <c r="Q297" s="143">
        <v>0</v>
      </c>
      <c r="R297" s="143">
        <f t="shared" si="12"/>
        <v>0</v>
      </c>
      <c r="S297" s="143">
        <v>0</v>
      </c>
      <c r="T297" s="144">
        <f t="shared" si="13"/>
        <v>0</v>
      </c>
      <c r="AR297" s="145" t="s">
        <v>150</v>
      </c>
      <c r="AT297" s="145" t="s">
        <v>146</v>
      </c>
      <c r="AU297" s="145" t="s">
        <v>163</v>
      </c>
      <c r="AY297" s="17" t="s">
        <v>144</v>
      </c>
      <c r="BE297" s="146">
        <f t="shared" si="14"/>
        <v>0</v>
      </c>
      <c r="BF297" s="146">
        <f t="shared" si="15"/>
        <v>0</v>
      </c>
      <c r="BG297" s="146">
        <f t="shared" si="16"/>
        <v>0</v>
      </c>
      <c r="BH297" s="146">
        <f t="shared" si="17"/>
        <v>0</v>
      </c>
      <c r="BI297" s="146">
        <f t="shared" si="18"/>
        <v>0</v>
      </c>
      <c r="BJ297" s="17" t="s">
        <v>85</v>
      </c>
      <c r="BK297" s="146">
        <f t="shared" si="19"/>
        <v>0</v>
      </c>
      <c r="BL297" s="17" t="s">
        <v>150</v>
      </c>
      <c r="BM297" s="145" t="s">
        <v>623</v>
      </c>
    </row>
    <row r="298" spans="2:65" s="1" customFormat="1" ht="37.9" customHeight="1">
      <c r="B298" s="32"/>
      <c r="C298" s="133" t="s">
        <v>575</v>
      </c>
      <c r="D298" s="133" t="s">
        <v>146</v>
      </c>
      <c r="E298" s="134" t="s">
        <v>2470</v>
      </c>
      <c r="F298" s="135" t="s">
        <v>2471</v>
      </c>
      <c r="G298" s="136" t="s">
        <v>2400</v>
      </c>
      <c r="H298" s="137">
        <v>8</v>
      </c>
      <c r="I298" s="138"/>
      <c r="J298" s="139">
        <f t="shared" si="10"/>
        <v>0</v>
      </c>
      <c r="K298" s="140"/>
      <c r="L298" s="32"/>
      <c r="M298" s="141" t="s">
        <v>1</v>
      </c>
      <c r="N298" s="142" t="s">
        <v>42</v>
      </c>
      <c r="P298" s="143">
        <f t="shared" si="11"/>
        <v>0</v>
      </c>
      <c r="Q298" s="143">
        <v>0</v>
      </c>
      <c r="R298" s="143">
        <f t="shared" si="12"/>
        <v>0</v>
      </c>
      <c r="S298" s="143">
        <v>0</v>
      </c>
      <c r="T298" s="144">
        <f t="shared" si="13"/>
        <v>0</v>
      </c>
      <c r="AR298" s="145" t="s">
        <v>150</v>
      </c>
      <c r="AT298" s="145" t="s">
        <v>146</v>
      </c>
      <c r="AU298" s="145" t="s">
        <v>163</v>
      </c>
      <c r="AY298" s="17" t="s">
        <v>144</v>
      </c>
      <c r="BE298" s="146">
        <f t="shared" si="14"/>
        <v>0</v>
      </c>
      <c r="BF298" s="146">
        <f t="shared" si="15"/>
        <v>0</v>
      </c>
      <c r="BG298" s="146">
        <f t="shared" si="16"/>
        <v>0</v>
      </c>
      <c r="BH298" s="146">
        <f t="shared" si="17"/>
        <v>0</v>
      </c>
      <c r="BI298" s="146">
        <f t="shared" si="18"/>
        <v>0</v>
      </c>
      <c r="BJ298" s="17" t="s">
        <v>85</v>
      </c>
      <c r="BK298" s="146">
        <f t="shared" si="19"/>
        <v>0</v>
      </c>
      <c r="BL298" s="17" t="s">
        <v>150</v>
      </c>
      <c r="BM298" s="145" t="s">
        <v>634</v>
      </c>
    </row>
    <row r="299" spans="2:65" s="1" customFormat="1" ht="24.2" customHeight="1">
      <c r="B299" s="32"/>
      <c r="C299" s="133" t="s">
        <v>579</v>
      </c>
      <c r="D299" s="133" t="s">
        <v>146</v>
      </c>
      <c r="E299" s="134" t="s">
        <v>2472</v>
      </c>
      <c r="F299" s="135" t="s">
        <v>2473</v>
      </c>
      <c r="G299" s="136" t="s">
        <v>483</v>
      </c>
      <c r="H299" s="137">
        <v>16</v>
      </c>
      <c r="I299" s="138"/>
      <c r="J299" s="139">
        <f t="shared" si="10"/>
        <v>0</v>
      </c>
      <c r="K299" s="140"/>
      <c r="L299" s="32"/>
      <c r="M299" s="141" t="s">
        <v>1</v>
      </c>
      <c r="N299" s="142" t="s">
        <v>42</v>
      </c>
      <c r="P299" s="143">
        <f t="shared" si="11"/>
        <v>0</v>
      </c>
      <c r="Q299" s="143">
        <v>0</v>
      </c>
      <c r="R299" s="143">
        <f t="shared" si="12"/>
        <v>0</v>
      </c>
      <c r="S299" s="143">
        <v>0</v>
      </c>
      <c r="T299" s="144">
        <f t="shared" si="13"/>
        <v>0</v>
      </c>
      <c r="AR299" s="145" t="s">
        <v>150</v>
      </c>
      <c r="AT299" s="145" t="s">
        <v>146</v>
      </c>
      <c r="AU299" s="145" t="s">
        <v>163</v>
      </c>
      <c r="AY299" s="17" t="s">
        <v>144</v>
      </c>
      <c r="BE299" s="146">
        <f t="shared" si="14"/>
        <v>0</v>
      </c>
      <c r="BF299" s="146">
        <f t="shared" si="15"/>
        <v>0</v>
      </c>
      <c r="BG299" s="146">
        <f t="shared" si="16"/>
        <v>0</v>
      </c>
      <c r="BH299" s="146">
        <f t="shared" si="17"/>
        <v>0</v>
      </c>
      <c r="BI299" s="146">
        <f t="shared" si="18"/>
        <v>0</v>
      </c>
      <c r="BJ299" s="17" t="s">
        <v>85</v>
      </c>
      <c r="BK299" s="146">
        <f t="shared" si="19"/>
        <v>0</v>
      </c>
      <c r="BL299" s="17" t="s">
        <v>150</v>
      </c>
      <c r="BM299" s="145" t="s">
        <v>644</v>
      </c>
    </row>
    <row r="300" spans="2:65" s="1" customFormat="1" ht="49.15" customHeight="1">
      <c r="B300" s="32"/>
      <c r="C300" s="133" t="s">
        <v>583</v>
      </c>
      <c r="D300" s="133" t="s">
        <v>146</v>
      </c>
      <c r="E300" s="134" t="s">
        <v>2474</v>
      </c>
      <c r="F300" s="135" t="s">
        <v>2475</v>
      </c>
      <c r="G300" s="136" t="s">
        <v>2400</v>
      </c>
      <c r="H300" s="137">
        <v>4</v>
      </c>
      <c r="I300" s="138"/>
      <c r="J300" s="139">
        <f t="shared" si="10"/>
        <v>0</v>
      </c>
      <c r="K300" s="140"/>
      <c r="L300" s="32"/>
      <c r="M300" s="141" t="s">
        <v>1</v>
      </c>
      <c r="N300" s="142" t="s">
        <v>42</v>
      </c>
      <c r="P300" s="143">
        <f t="shared" si="11"/>
        <v>0</v>
      </c>
      <c r="Q300" s="143">
        <v>0</v>
      </c>
      <c r="R300" s="143">
        <f t="shared" si="12"/>
        <v>0</v>
      </c>
      <c r="S300" s="143">
        <v>0</v>
      </c>
      <c r="T300" s="144">
        <f t="shared" si="13"/>
        <v>0</v>
      </c>
      <c r="AR300" s="145" t="s">
        <v>150</v>
      </c>
      <c r="AT300" s="145" t="s">
        <v>146</v>
      </c>
      <c r="AU300" s="145" t="s">
        <v>163</v>
      </c>
      <c r="AY300" s="17" t="s">
        <v>144</v>
      </c>
      <c r="BE300" s="146">
        <f t="shared" si="14"/>
        <v>0</v>
      </c>
      <c r="BF300" s="146">
        <f t="shared" si="15"/>
        <v>0</v>
      </c>
      <c r="BG300" s="146">
        <f t="shared" si="16"/>
        <v>0</v>
      </c>
      <c r="BH300" s="146">
        <f t="shared" si="17"/>
        <v>0</v>
      </c>
      <c r="BI300" s="146">
        <f t="shared" si="18"/>
        <v>0</v>
      </c>
      <c r="BJ300" s="17" t="s">
        <v>85</v>
      </c>
      <c r="BK300" s="146">
        <f t="shared" si="19"/>
        <v>0</v>
      </c>
      <c r="BL300" s="17" t="s">
        <v>150</v>
      </c>
      <c r="BM300" s="145" t="s">
        <v>655</v>
      </c>
    </row>
    <row r="301" spans="2:65" s="1" customFormat="1" ht="49.15" customHeight="1">
      <c r="B301" s="32"/>
      <c r="C301" s="133" t="s">
        <v>587</v>
      </c>
      <c r="D301" s="133" t="s">
        <v>146</v>
      </c>
      <c r="E301" s="134" t="s">
        <v>2476</v>
      </c>
      <c r="F301" s="135" t="s">
        <v>2477</v>
      </c>
      <c r="G301" s="136" t="s">
        <v>2400</v>
      </c>
      <c r="H301" s="137">
        <v>1</v>
      </c>
      <c r="I301" s="138"/>
      <c r="J301" s="139">
        <f t="shared" si="10"/>
        <v>0</v>
      </c>
      <c r="K301" s="140"/>
      <c r="L301" s="32"/>
      <c r="M301" s="141" t="s">
        <v>1</v>
      </c>
      <c r="N301" s="142" t="s">
        <v>42</v>
      </c>
      <c r="P301" s="143">
        <f t="shared" si="11"/>
        <v>0</v>
      </c>
      <c r="Q301" s="143">
        <v>0</v>
      </c>
      <c r="R301" s="143">
        <f t="shared" si="12"/>
        <v>0</v>
      </c>
      <c r="S301" s="143">
        <v>0</v>
      </c>
      <c r="T301" s="144">
        <f t="shared" si="13"/>
        <v>0</v>
      </c>
      <c r="AR301" s="145" t="s">
        <v>150</v>
      </c>
      <c r="AT301" s="145" t="s">
        <v>146</v>
      </c>
      <c r="AU301" s="145" t="s">
        <v>163</v>
      </c>
      <c r="AY301" s="17" t="s">
        <v>144</v>
      </c>
      <c r="BE301" s="146">
        <f t="shared" si="14"/>
        <v>0</v>
      </c>
      <c r="BF301" s="146">
        <f t="shared" si="15"/>
        <v>0</v>
      </c>
      <c r="BG301" s="146">
        <f t="shared" si="16"/>
        <v>0</v>
      </c>
      <c r="BH301" s="146">
        <f t="shared" si="17"/>
        <v>0</v>
      </c>
      <c r="BI301" s="146">
        <f t="shared" si="18"/>
        <v>0</v>
      </c>
      <c r="BJ301" s="17" t="s">
        <v>85</v>
      </c>
      <c r="BK301" s="146">
        <f t="shared" si="19"/>
        <v>0</v>
      </c>
      <c r="BL301" s="17" t="s">
        <v>150</v>
      </c>
      <c r="BM301" s="145" t="s">
        <v>666</v>
      </c>
    </row>
    <row r="302" spans="2:65" s="1" customFormat="1" ht="55.5" customHeight="1">
      <c r="B302" s="32"/>
      <c r="C302" s="133" t="s">
        <v>592</v>
      </c>
      <c r="D302" s="133" t="s">
        <v>146</v>
      </c>
      <c r="E302" s="134" t="s">
        <v>2478</v>
      </c>
      <c r="F302" s="135" t="s">
        <v>2479</v>
      </c>
      <c r="G302" s="136" t="s">
        <v>2400</v>
      </c>
      <c r="H302" s="137">
        <v>1</v>
      </c>
      <c r="I302" s="138"/>
      <c r="J302" s="139">
        <f t="shared" si="10"/>
        <v>0</v>
      </c>
      <c r="K302" s="140"/>
      <c r="L302" s="32"/>
      <c r="M302" s="141" t="s">
        <v>1</v>
      </c>
      <c r="N302" s="142" t="s">
        <v>42</v>
      </c>
      <c r="P302" s="143">
        <f t="shared" si="11"/>
        <v>0</v>
      </c>
      <c r="Q302" s="143">
        <v>0</v>
      </c>
      <c r="R302" s="143">
        <f t="shared" si="12"/>
        <v>0</v>
      </c>
      <c r="S302" s="143">
        <v>0</v>
      </c>
      <c r="T302" s="144">
        <f t="shared" si="13"/>
        <v>0</v>
      </c>
      <c r="AR302" s="145" t="s">
        <v>150</v>
      </c>
      <c r="AT302" s="145" t="s">
        <v>146</v>
      </c>
      <c r="AU302" s="145" t="s">
        <v>163</v>
      </c>
      <c r="AY302" s="17" t="s">
        <v>144</v>
      </c>
      <c r="BE302" s="146">
        <f t="shared" si="14"/>
        <v>0</v>
      </c>
      <c r="BF302" s="146">
        <f t="shared" si="15"/>
        <v>0</v>
      </c>
      <c r="BG302" s="146">
        <f t="shared" si="16"/>
        <v>0</v>
      </c>
      <c r="BH302" s="146">
        <f t="shared" si="17"/>
        <v>0</v>
      </c>
      <c r="BI302" s="146">
        <f t="shared" si="18"/>
        <v>0</v>
      </c>
      <c r="BJ302" s="17" t="s">
        <v>85</v>
      </c>
      <c r="BK302" s="146">
        <f t="shared" si="19"/>
        <v>0</v>
      </c>
      <c r="BL302" s="17" t="s">
        <v>150</v>
      </c>
      <c r="BM302" s="145" t="s">
        <v>1030</v>
      </c>
    </row>
    <row r="303" spans="2:65" s="11" customFormat="1" ht="20.85" customHeight="1">
      <c r="B303" s="121"/>
      <c r="D303" s="122" t="s">
        <v>76</v>
      </c>
      <c r="E303" s="131" t="s">
        <v>2480</v>
      </c>
      <c r="F303" s="131" t="s">
        <v>2481</v>
      </c>
      <c r="I303" s="124"/>
      <c r="J303" s="132">
        <f>BK303</f>
        <v>0</v>
      </c>
      <c r="L303" s="121"/>
      <c r="M303" s="126"/>
      <c r="P303" s="127">
        <f>SUM(P304:P310)</f>
        <v>0</v>
      </c>
      <c r="R303" s="127">
        <f>SUM(R304:R310)</f>
        <v>0</v>
      </c>
      <c r="T303" s="128">
        <f>SUM(T304:T310)</f>
        <v>0</v>
      </c>
      <c r="AR303" s="122" t="s">
        <v>85</v>
      </c>
      <c r="AT303" s="129" t="s">
        <v>76</v>
      </c>
      <c r="AU303" s="129" t="s">
        <v>87</v>
      </c>
      <c r="AY303" s="122" t="s">
        <v>144</v>
      </c>
      <c r="BK303" s="130">
        <f>SUM(BK304:BK310)</f>
        <v>0</v>
      </c>
    </row>
    <row r="304" spans="2:65" s="1" customFormat="1" ht="33" customHeight="1">
      <c r="B304" s="32"/>
      <c r="C304" s="133" t="s">
        <v>602</v>
      </c>
      <c r="D304" s="133" t="s">
        <v>146</v>
      </c>
      <c r="E304" s="134" t="s">
        <v>2482</v>
      </c>
      <c r="F304" s="135" t="s">
        <v>2483</v>
      </c>
      <c r="G304" s="136" t="s">
        <v>2484</v>
      </c>
      <c r="H304" s="137">
        <v>12</v>
      </c>
      <c r="I304" s="138"/>
      <c r="J304" s="139">
        <f t="shared" ref="J304:J310" si="20">ROUND(I304*H304,2)</f>
        <v>0</v>
      </c>
      <c r="K304" s="140"/>
      <c r="L304" s="32"/>
      <c r="M304" s="141" t="s">
        <v>1</v>
      </c>
      <c r="N304" s="142" t="s">
        <v>42</v>
      </c>
      <c r="P304" s="143">
        <f t="shared" ref="P304:P310" si="21">O304*H304</f>
        <v>0</v>
      </c>
      <c r="Q304" s="143">
        <v>0</v>
      </c>
      <c r="R304" s="143">
        <f t="shared" ref="R304:R310" si="22">Q304*H304</f>
        <v>0</v>
      </c>
      <c r="S304" s="143">
        <v>0</v>
      </c>
      <c r="T304" s="144">
        <f t="shared" ref="T304:T310" si="23">S304*H304</f>
        <v>0</v>
      </c>
      <c r="AR304" s="145" t="s">
        <v>150</v>
      </c>
      <c r="AT304" s="145" t="s">
        <v>146</v>
      </c>
      <c r="AU304" s="145" t="s">
        <v>163</v>
      </c>
      <c r="AY304" s="17" t="s">
        <v>144</v>
      </c>
      <c r="BE304" s="146">
        <f t="shared" ref="BE304:BE310" si="24">IF(N304="základní",J304,0)</f>
        <v>0</v>
      </c>
      <c r="BF304" s="146">
        <f t="shared" ref="BF304:BF310" si="25">IF(N304="snížená",J304,0)</f>
        <v>0</v>
      </c>
      <c r="BG304" s="146">
        <f t="shared" ref="BG304:BG310" si="26">IF(N304="zákl. přenesená",J304,0)</f>
        <v>0</v>
      </c>
      <c r="BH304" s="146">
        <f t="shared" ref="BH304:BH310" si="27">IF(N304="sníž. přenesená",J304,0)</f>
        <v>0</v>
      </c>
      <c r="BI304" s="146">
        <f t="shared" ref="BI304:BI310" si="28">IF(N304="nulová",J304,0)</f>
        <v>0</v>
      </c>
      <c r="BJ304" s="17" t="s">
        <v>85</v>
      </c>
      <c r="BK304" s="146">
        <f t="shared" ref="BK304:BK310" si="29">ROUND(I304*H304,2)</f>
        <v>0</v>
      </c>
      <c r="BL304" s="17" t="s">
        <v>150</v>
      </c>
      <c r="BM304" s="145" t="s">
        <v>1040</v>
      </c>
    </row>
    <row r="305" spans="2:65" s="1" customFormat="1" ht="24.2" customHeight="1">
      <c r="B305" s="32"/>
      <c r="C305" s="133" t="s">
        <v>607</v>
      </c>
      <c r="D305" s="133" t="s">
        <v>146</v>
      </c>
      <c r="E305" s="134" t="s">
        <v>2485</v>
      </c>
      <c r="F305" s="135" t="s">
        <v>2486</v>
      </c>
      <c r="G305" s="136" t="s">
        <v>2484</v>
      </c>
      <c r="H305" s="137">
        <v>8</v>
      </c>
      <c r="I305" s="138"/>
      <c r="J305" s="139">
        <f t="shared" si="20"/>
        <v>0</v>
      </c>
      <c r="K305" s="140"/>
      <c r="L305" s="32"/>
      <c r="M305" s="141" t="s">
        <v>1</v>
      </c>
      <c r="N305" s="142" t="s">
        <v>42</v>
      </c>
      <c r="P305" s="143">
        <f t="shared" si="21"/>
        <v>0</v>
      </c>
      <c r="Q305" s="143">
        <v>0</v>
      </c>
      <c r="R305" s="143">
        <f t="shared" si="22"/>
        <v>0</v>
      </c>
      <c r="S305" s="143">
        <v>0</v>
      </c>
      <c r="T305" s="144">
        <f t="shared" si="23"/>
        <v>0</v>
      </c>
      <c r="AR305" s="145" t="s">
        <v>150</v>
      </c>
      <c r="AT305" s="145" t="s">
        <v>146</v>
      </c>
      <c r="AU305" s="145" t="s">
        <v>163</v>
      </c>
      <c r="AY305" s="17" t="s">
        <v>144</v>
      </c>
      <c r="BE305" s="146">
        <f t="shared" si="24"/>
        <v>0</v>
      </c>
      <c r="BF305" s="146">
        <f t="shared" si="25"/>
        <v>0</v>
      </c>
      <c r="BG305" s="146">
        <f t="shared" si="26"/>
        <v>0</v>
      </c>
      <c r="BH305" s="146">
        <f t="shared" si="27"/>
        <v>0</v>
      </c>
      <c r="BI305" s="146">
        <f t="shared" si="28"/>
        <v>0</v>
      </c>
      <c r="BJ305" s="17" t="s">
        <v>85</v>
      </c>
      <c r="BK305" s="146">
        <f t="shared" si="29"/>
        <v>0</v>
      </c>
      <c r="BL305" s="17" t="s">
        <v>150</v>
      </c>
      <c r="BM305" s="145" t="s">
        <v>1048</v>
      </c>
    </row>
    <row r="306" spans="2:65" s="1" customFormat="1" ht="24.2" customHeight="1">
      <c r="B306" s="32"/>
      <c r="C306" s="133" t="s">
        <v>612</v>
      </c>
      <c r="D306" s="133" t="s">
        <v>146</v>
      </c>
      <c r="E306" s="134" t="s">
        <v>2487</v>
      </c>
      <c r="F306" s="135" t="s">
        <v>2488</v>
      </c>
      <c r="G306" s="136" t="s">
        <v>2484</v>
      </c>
      <c r="H306" s="137">
        <v>10</v>
      </c>
      <c r="I306" s="138"/>
      <c r="J306" s="139">
        <f t="shared" si="20"/>
        <v>0</v>
      </c>
      <c r="K306" s="140"/>
      <c r="L306" s="32"/>
      <c r="M306" s="141" t="s">
        <v>1</v>
      </c>
      <c r="N306" s="142" t="s">
        <v>42</v>
      </c>
      <c r="P306" s="143">
        <f t="shared" si="21"/>
        <v>0</v>
      </c>
      <c r="Q306" s="143">
        <v>0</v>
      </c>
      <c r="R306" s="143">
        <f t="shared" si="22"/>
        <v>0</v>
      </c>
      <c r="S306" s="143">
        <v>0</v>
      </c>
      <c r="T306" s="144">
        <f t="shared" si="23"/>
        <v>0</v>
      </c>
      <c r="AR306" s="145" t="s">
        <v>150</v>
      </c>
      <c r="AT306" s="145" t="s">
        <v>146</v>
      </c>
      <c r="AU306" s="145" t="s">
        <v>163</v>
      </c>
      <c r="AY306" s="17" t="s">
        <v>144</v>
      </c>
      <c r="BE306" s="146">
        <f t="shared" si="24"/>
        <v>0</v>
      </c>
      <c r="BF306" s="146">
        <f t="shared" si="25"/>
        <v>0</v>
      </c>
      <c r="BG306" s="146">
        <f t="shared" si="26"/>
        <v>0</v>
      </c>
      <c r="BH306" s="146">
        <f t="shared" si="27"/>
        <v>0</v>
      </c>
      <c r="BI306" s="146">
        <f t="shared" si="28"/>
        <v>0</v>
      </c>
      <c r="BJ306" s="17" t="s">
        <v>85</v>
      </c>
      <c r="BK306" s="146">
        <f t="shared" si="29"/>
        <v>0</v>
      </c>
      <c r="BL306" s="17" t="s">
        <v>150</v>
      </c>
      <c r="BM306" s="145" t="s">
        <v>1056</v>
      </c>
    </row>
    <row r="307" spans="2:65" s="1" customFormat="1" ht="16.5" customHeight="1">
      <c r="B307" s="32"/>
      <c r="C307" s="133" t="s">
        <v>618</v>
      </c>
      <c r="D307" s="133" t="s">
        <v>146</v>
      </c>
      <c r="E307" s="134" t="s">
        <v>2489</v>
      </c>
      <c r="F307" s="135" t="s">
        <v>2490</v>
      </c>
      <c r="G307" s="136" t="s">
        <v>2484</v>
      </c>
      <c r="H307" s="137">
        <v>6</v>
      </c>
      <c r="I307" s="138"/>
      <c r="J307" s="139">
        <f t="shared" si="20"/>
        <v>0</v>
      </c>
      <c r="K307" s="140"/>
      <c r="L307" s="32"/>
      <c r="M307" s="141" t="s">
        <v>1</v>
      </c>
      <c r="N307" s="142" t="s">
        <v>42</v>
      </c>
      <c r="P307" s="143">
        <f t="shared" si="21"/>
        <v>0</v>
      </c>
      <c r="Q307" s="143">
        <v>0</v>
      </c>
      <c r="R307" s="143">
        <f t="shared" si="22"/>
        <v>0</v>
      </c>
      <c r="S307" s="143">
        <v>0</v>
      </c>
      <c r="T307" s="144">
        <f t="shared" si="23"/>
        <v>0</v>
      </c>
      <c r="AR307" s="145" t="s">
        <v>150</v>
      </c>
      <c r="AT307" s="145" t="s">
        <v>146</v>
      </c>
      <c r="AU307" s="145" t="s">
        <v>163</v>
      </c>
      <c r="AY307" s="17" t="s">
        <v>144</v>
      </c>
      <c r="BE307" s="146">
        <f t="shared" si="24"/>
        <v>0</v>
      </c>
      <c r="BF307" s="146">
        <f t="shared" si="25"/>
        <v>0</v>
      </c>
      <c r="BG307" s="146">
        <f t="shared" si="26"/>
        <v>0</v>
      </c>
      <c r="BH307" s="146">
        <f t="shared" si="27"/>
        <v>0</v>
      </c>
      <c r="BI307" s="146">
        <f t="shared" si="28"/>
        <v>0</v>
      </c>
      <c r="BJ307" s="17" t="s">
        <v>85</v>
      </c>
      <c r="BK307" s="146">
        <f t="shared" si="29"/>
        <v>0</v>
      </c>
      <c r="BL307" s="17" t="s">
        <v>150</v>
      </c>
      <c r="BM307" s="145" t="s">
        <v>1064</v>
      </c>
    </row>
    <row r="308" spans="2:65" s="1" customFormat="1" ht="24.2" customHeight="1">
      <c r="B308" s="32"/>
      <c r="C308" s="133" t="s">
        <v>623</v>
      </c>
      <c r="D308" s="133" t="s">
        <v>146</v>
      </c>
      <c r="E308" s="134" t="s">
        <v>2491</v>
      </c>
      <c r="F308" s="135" t="s">
        <v>2492</v>
      </c>
      <c r="G308" s="136" t="s">
        <v>1542</v>
      </c>
      <c r="H308" s="137">
        <v>1</v>
      </c>
      <c r="I308" s="138"/>
      <c r="J308" s="139">
        <f t="shared" si="20"/>
        <v>0</v>
      </c>
      <c r="K308" s="140"/>
      <c r="L308" s="32"/>
      <c r="M308" s="141" t="s">
        <v>1</v>
      </c>
      <c r="N308" s="142" t="s">
        <v>42</v>
      </c>
      <c r="P308" s="143">
        <f t="shared" si="21"/>
        <v>0</v>
      </c>
      <c r="Q308" s="143">
        <v>0</v>
      </c>
      <c r="R308" s="143">
        <f t="shared" si="22"/>
        <v>0</v>
      </c>
      <c r="S308" s="143">
        <v>0</v>
      </c>
      <c r="T308" s="144">
        <f t="shared" si="23"/>
        <v>0</v>
      </c>
      <c r="AR308" s="145" t="s">
        <v>150</v>
      </c>
      <c r="AT308" s="145" t="s">
        <v>146</v>
      </c>
      <c r="AU308" s="145" t="s">
        <v>163</v>
      </c>
      <c r="AY308" s="17" t="s">
        <v>144</v>
      </c>
      <c r="BE308" s="146">
        <f t="shared" si="24"/>
        <v>0</v>
      </c>
      <c r="BF308" s="146">
        <f t="shared" si="25"/>
        <v>0</v>
      </c>
      <c r="BG308" s="146">
        <f t="shared" si="26"/>
        <v>0</v>
      </c>
      <c r="BH308" s="146">
        <f t="shared" si="27"/>
        <v>0</v>
      </c>
      <c r="BI308" s="146">
        <f t="shared" si="28"/>
        <v>0</v>
      </c>
      <c r="BJ308" s="17" t="s">
        <v>85</v>
      </c>
      <c r="BK308" s="146">
        <f t="shared" si="29"/>
        <v>0</v>
      </c>
      <c r="BL308" s="17" t="s">
        <v>150</v>
      </c>
      <c r="BM308" s="145" t="s">
        <v>1074</v>
      </c>
    </row>
    <row r="309" spans="2:65" s="1" customFormat="1" ht="24.2" customHeight="1">
      <c r="B309" s="32"/>
      <c r="C309" s="133" t="s">
        <v>629</v>
      </c>
      <c r="D309" s="133" t="s">
        <v>146</v>
      </c>
      <c r="E309" s="134" t="s">
        <v>2493</v>
      </c>
      <c r="F309" s="135" t="s">
        <v>2494</v>
      </c>
      <c r="G309" s="136" t="s">
        <v>2400</v>
      </c>
      <c r="H309" s="137">
        <v>1</v>
      </c>
      <c r="I309" s="138"/>
      <c r="J309" s="139">
        <f t="shared" si="20"/>
        <v>0</v>
      </c>
      <c r="K309" s="140"/>
      <c r="L309" s="32"/>
      <c r="M309" s="141" t="s">
        <v>1</v>
      </c>
      <c r="N309" s="142" t="s">
        <v>42</v>
      </c>
      <c r="P309" s="143">
        <f t="shared" si="21"/>
        <v>0</v>
      </c>
      <c r="Q309" s="143">
        <v>0</v>
      </c>
      <c r="R309" s="143">
        <f t="shared" si="22"/>
        <v>0</v>
      </c>
      <c r="S309" s="143">
        <v>0</v>
      </c>
      <c r="T309" s="144">
        <f t="shared" si="23"/>
        <v>0</v>
      </c>
      <c r="AR309" s="145" t="s">
        <v>150</v>
      </c>
      <c r="AT309" s="145" t="s">
        <v>146</v>
      </c>
      <c r="AU309" s="145" t="s">
        <v>163</v>
      </c>
      <c r="AY309" s="17" t="s">
        <v>144</v>
      </c>
      <c r="BE309" s="146">
        <f t="shared" si="24"/>
        <v>0</v>
      </c>
      <c r="BF309" s="146">
        <f t="shared" si="25"/>
        <v>0</v>
      </c>
      <c r="BG309" s="146">
        <f t="shared" si="26"/>
        <v>0</v>
      </c>
      <c r="BH309" s="146">
        <f t="shared" si="27"/>
        <v>0</v>
      </c>
      <c r="BI309" s="146">
        <f t="shared" si="28"/>
        <v>0</v>
      </c>
      <c r="BJ309" s="17" t="s">
        <v>85</v>
      </c>
      <c r="BK309" s="146">
        <f t="shared" si="29"/>
        <v>0</v>
      </c>
      <c r="BL309" s="17" t="s">
        <v>150</v>
      </c>
      <c r="BM309" s="145" t="s">
        <v>1082</v>
      </c>
    </row>
    <row r="310" spans="2:65" s="1" customFormat="1" ht="33" customHeight="1">
      <c r="B310" s="32"/>
      <c r="C310" s="133" t="s">
        <v>634</v>
      </c>
      <c r="D310" s="133" t="s">
        <v>146</v>
      </c>
      <c r="E310" s="134" t="s">
        <v>2495</v>
      </c>
      <c r="F310" s="135" t="s">
        <v>2496</v>
      </c>
      <c r="G310" s="136" t="s">
        <v>1542</v>
      </c>
      <c r="H310" s="137">
        <v>1</v>
      </c>
      <c r="I310" s="138"/>
      <c r="J310" s="139">
        <f t="shared" si="20"/>
        <v>0</v>
      </c>
      <c r="K310" s="140"/>
      <c r="L310" s="32"/>
      <c r="M310" s="189" t="s">
        <v>1</v>
      </c>
      <c r="N310" s="190" t="s">
        <v>42</v>
      </c>
      <c r="O310" s="191"/>
      <c r="P310" s="192">
        <f t="shared" si="21"/>
        <v>0</v>
      </c>
      <c r="Q310" s="192">
        <v>0</v>
      </c>
      <c r="R310" s="192">
        <f t="shared" si="22"/>
        <v>0</v>
      </c>
      <c r="S310" s="192">
        <v>0</v>
      </c>
      <c r="T310" s="193">
        <f t="shared" si="23"/>
        <v>0</v>
      </c>
      <c r="AR310" s="145" t="s">
        <v>150</v>
      </c>
      <c r="AT310" s="145" t="s">
        <v>146</v>
      </c>
      <c r="AU310" s="145" t="s">
        <v>163</v>
      </c>
      <c r="AY310" s="17" t="s">
        <v>144</v>
      </c>
      <c r="BE310" s="146">
        <f t="shared" si="24"/>
        <v>0</v>
      </c>
      <c r="BF310" s="146">
        <f t="shared" si="25"/>
        <v>0</v>
      </c>
      <c r="BG310" s="146">
        <f t="shared" si="26"/>
        <v>0</v>
      </c>
      <c r="BH310" s="146">
        <f t="shared" si="27"/>
        <v>0</v>
      </c>
      <c r="BI310" s="146">
        <f t="shared" si="28"/>
        <v>0</v>
      </c>
      <c r="BJ310" s="17" t="s">
        <v>85</v>
      </c>
      <c r="BK310" s="146">
        <f t="shared" si="29"/>
        <v>0</v>
      </c>
      <c r="BL310" s="17" t="s">
        <v>150</v>
      </c>
      <c r="BM310" s="145" t="s">
        <v>1094</v>
      </c>
    </row>
    <row r="311" spans="2:65" s="1" customFormat="1" ht="6.95" customHeight="1">
      <c r="B311" s="44"/>
      <c r="C311" s="45"/>
      <c r="D311" s="45"/>
      <c r="E311" s="45"/>
      <c r="F311" s="45"/>
      <c r="G311" s="45"/>
      <c r="H311" s="45"/>
      <c r="I311" s="45"/>
      <c r="J311" s="45"/>
      <c r="K311" s="45"/>
      <c r="L311" s="32"/>
    </row>
  </sheetData>
  <sheetProtection algorithmName="SHA-512" hashValue="oNjeO/oWxw35L8MYsSO8vxT3WsuoLM0nQG4A8b9Jzaky5D2N5OQw9jAk0LCUJi9P9lXQZqi9RLwfWmXTapsrfw==" saltValue="ImEgEINV9kRTeOaa2J7omb+aYw7L7UAzepkBEkyIyFSMAfikxuoY2nwtNjH330VS6BfHb6h5/eBtvXG2dTswsQ==" spinCount="100000" sheet="1" objects="1" scenarios="1" formatColumns="0" formatRows="0" autoFilter="0"/>
  <autoFilter ref="C123:K310" xr:uid="{00000000-0009-0000-0000-00000A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9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117</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2497</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ROUND(J121,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ROUND((SUM(BE121:BE194)),  2)</f>
        <v>0</v>
      </c>
      <c r="I33" s="92">
        <v>0.21</v>
      </c>
      <c r="J33" s="91">
        <f>ROUND(((SUM(BE121:BE194))*I33),  2)</f>
        <v>0</v>
      </c>
      <c r="L33" s="32"/>
    </row>
    <row r="34" spans="2:12" s="1" customFormat="1" ht="14.45" customHeight="1">
      <c r="B34" s="32"/>
      <c r="E34" s="27" t="s">
        <v>43</v>
      </c>
      <c r="F34" s="91">
        <f>ROUND((SUM(BF121:BF194)),  2)</f>
        <v>0</v>
      </c>
      <c r="I34" s="92">
        <v>0.12</v>
      </c>
      <c r="J34" s="91">
        <f>ROUND(((SUM(BF121:BF194))*I34),  2)</f>
        <v>0</v>
      </c>
      <c r="L34" s="32"/>
    </row>
    <row r="35" spans="2:12" s="1" customFormat="1" ht="14.45" hidden="1" customHeight="1">
      <c r="B35" s="32"/>
      <c r="E35" s="27" t="s">
        <v>44</v>
      </c>
      <c r="F35" s="91">
        <f>ROUND((SUM(BG121:BG194)),  2)</f>
        <v>0</v>
      </c>
      <c r="I35" s="92">
        <v>0.21</v>
      </c>
      <c r="J35" s="91">
        <f>0</f>
        <v>0</v>
      </c>
      <c r="L35" s="32"/>
    </row>
    <row r="36" spans="2:12" s="1" customFormat="1" ht="14.45" hidden="1" customHeight="1">
      <c r="B36" s="32"/>
      <c r="E36" s="27" t="s">
        <v>45</v>
      </c>
      <c r="F36" s="91">
        <f>ROUND((SUM(BH121:BH194)),  2)</f>
        <v>0</v>
      </c>
      <c r="I36" s="92">
        <v>0.12</v>
      </c>
      <c r="J36" s="91">
        <f>0</f>
        <v>0</v>
      </c>
      <c r="L36" s="32"/>
    </row>
    <row r="37" spans="2:12" s="1" customFormat="1" ht="14.45" hidden="1" customHeight="1">
      <c r="B37" s="32"/>
      <c r="E37" s="27" t="s">
        <v>46</v>
      </c>
      <c r="F37" s="91">
        <f>ROUND((SUM(BI121:BI194)),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VON - VEDLEJŠÍ A OSTATNÍ ROZPOČTOVÉ NÁKLADY</v>
      </c>
      <c r="F87" s="237"/>
      <c r="G87" s="237"/>
      <c r="H87" s="237"/>
      <c r="L87" s="32"/>
    </row>
    <row r="88" spans="2:47" s="1" customFormat="1" ht="6.95" customHeight="1">
      <c r="B88" s="32"/>
      <c r="L88" s="32"/>
    </row>
    <row r="89" spans="2:47" s="1" customFormat="1" ht="12" customHeight="1">
      <c r="B89" s="32"/>
      <c r="C89" s="27" t="s">
        <v>20</v>
      </c>
      <c r="F89" s="25" t="str">
        <f>F12</f>
        <v>Bolatice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M. Morská</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J121</f>
        <v>0</v>
      </c>
      <c r="L96" s="32"/>
      <c r="AU96" s="17" t="s">
        <v>126</v>
      </c>
    </row>
    <row r="97" spans="2:12" s="8" customFormat="1" ht="24.95" customHeight="1">
      <c r="B97" s="104"/>
      <c r="D97" s="105" t="s">
        <v>2498</v>
      </c>
      <c r="E97" s="106"/>
      <c r="F97" s="106"/>
      <c r="G97" s="106"/>
      <c r="H97" s="106"/>
      <c r="I97" s="106"/>
      <c r="J97" s="107">
        <f>J122</f>
        <v>0</v>
      </c>
      <c r="L97" s="104"/>
    </row>
    <row r="98" spans="2:12" s="9" customFormat="1" ht="19.899999999999999" customHeight="1">
      <c r="B98" s="108"/>
      <c r="D98" s="109" t="s">
        <v>2499</v>
      </c>
      <c r="E98" s="110"/>
      <c r="F98" s="110"/>
      <c r="G98" s="110"/>
      <c r="H98" s="110"/>
      <c r="I98" s="110"/>
      <c r="J98" s="111">
        <f>J123</f>
        <v>0</v>
      </c>
      <c r="L98" s="108"/>
    </row>
    <row r="99" spans="2:12" s="9" customFormat="1" ht="19.899999999999999" customHeight="1">
      <c r="B99" s="108"/>
      <c r="D99" s="109" t="s">
        <v>2500</v>
      </c>
      <c r="E99" s="110"/>
      <c r="F99" s="110"/>
      <c r="G99" s="110"/>
      <c r="H99" s="110"/>
      <c r="I99" s="110"/>
      <c r="J99" s="111">
        <f>J152</f>
        <v>0</v>
      </c>
      <c r="L99" s="108"/>
    </row>
    <row r="100" spans="2:12" s="9" customFormat="1" ht="19.899999999999999" customHeight="1">
      <c r="B100" s="108"/>
      <c r="D100" s="109" t="s">
        <v>2501</v>
      </c>
      <c r="E100" s="110"/>
      <c r="F100" s="110"/>
      <c r="G100" s="110"/>
      <c r="H100" s="110"/>
      <c r="I100" s="110"/>
      <c r="J100" s="111">
        <f>J171</f>
        <v>0</v>
      </c>
      <c r="L100" s="108"/>
    </row>
    <row r="101" spans="2:12" s="9" customFormat="1" ht="19.899999999999999" customHeight="1">
      <c r="B101" s="108"/>
      <c r="D101" s="109" t="s">
        <v>2502</v>
      </c>
      <c r="E101" s="110"/>
      <c r="F101" s="110"/>
      <c r="G101" s="110"/>
      <c r="H101" s="110"/>
      <c r="I101" s="110"/>
      <c r="J101" s="111">
        <f>J189</f>
        <v>0</v>
      </c>
      <c r="L101" s="108"/>
    </row>
    <row r="102" spans="2:12" s="1" customFormat="1" ht="21.75" customHeight="1">
      <c r="B102" s="32"/>
      <c r="L102" s="32"/>
    </row>
    <row r="103" spans="2:12" s="1" customFormat="1" ht="6.95" customHeight="1">
      <c r="B103" s="44"/>
      <c r="C103" s="45"/>
      <c r="D103" s="45"/>
      <c r="E103" s="45"/>
      <c r="F103" s="45"/>
      <c r="G103" s="45"/>
      <c r="H103" s="45"/>
      <c r="I103" s="45"/>
      <c r="J103" s="45"/>
      <c r="K103" s="45"/>
      <c r="L103" s="32"/>
    </row>
    <row r="107" spans="2:12" s="1" customFormat="1" ht="6.95" customHeight="1">
      <c r="B107" s="46"/>
      <c r="C107" s="47"/>
      <c r="D107" s="47"/>
      <c r="E107" s="47"/>
      <c r="F107" s="47"/>
      <c r="G107" s="47"/>
      <c r="H107" s="47"/>
      <c r="I107" s="47"/>
      <c r="J107" s="47"/>
      <c r="K107" s="47"/>
      <c r="L107" s="32"/>
    </row>
    <row r="108" spans="2:12" s="1" customFormat="1" ht="24.95" customHeight="1">
      <c r="B108" s="32"/>
      <c r="C108" s="21" t="s">
        <v>129</v>
      </c>
      <c r="L108" s="32"/>
    </row>
    <row r="109" spans="2:12" s="1" customFormat="1" ht="6.95" customHeight="1">
      <c r="B109" s="32"/>
      <c r="L109" s="32"/>
    </row>
    <row r="110" spans="2:12" s="1" customFormat="1" ht="12" customHeight="1">
      <c r="B110" s="32"/>
      <c r="C110" s="27" t="s">
        <v>16</v>
      </c>
      <c r="L110" s="32"/>
    </row>
    <row r="111" spans="2:12" s="1" customFormat="1" ht="26.25" customHeight="1">
      <c r="B111" s="32"/>
      <c r="E111" s="235" t="str">
        <f>E7</f>
        <v>Revitalizace části areálu bývalého zemědělského družstva v Bolaticích - 1. etapa</v>
      </c>
      <c r="F111" s="236"/>
      <c r="G111" s="236"/>
      <c r="H111" s="236"/>
      <c r="L111" s="32"/>
    </row>
    <row r="112" spans="2:12" s="1" customFormat="1" ht="12" customHeight="1">
      <c r="B112" s="32"/>
      <c r="C112" s="27" t="s">
        <v>119</v>
      </c>
      <c r="L112" s="32"/>
    </row>
    <row r="113" spans="2:65" s="1" customFormat="1" ht="16.5" customHeight="1">
      <c r="B113" s="32"/>
      <c r="E113" s="201" t="str">
        <f>E9</f>
        <v>VON - VEDLEJŠÍ A OSTATNÍ ROZPOČTOVÉ NÁKLADY</v>
      </c>
      <c r="F113" s="237"/>
      <c r="G113" s="237"/>
      <c r="H113" s="237"/>
      <c r="L113" s="32"/>
    </row>
    <row r="114" spans="2:65" s="1" customFormat="1" ht="6.95" customHeight="1">
      <c r="B114" s="32"/>
      <c r="L114" s="32"/>
    </row>
    <row r="115" spans="2:65" s="1" customFormat="1" ht="12" customHeight="1">
      <c r="B115" s="32"/>
      <c r="C115" s="27" t="s">
        <v>20</v>
      </c>
      <c r="F115" s="25" t="str">
        <f>F12</f>
        <v>Bolatice</v>
      </c>
      <c r="I115" s="27" t="s">
        <v>22</v>
      </c>
      <c r="J115" s="52" t="str">
        <f>IF(J12="","",J12)</f>
        <v>30. 8. 2023</v>
      </c>
      <c r="L115" s="32"/>
    </row>
    <row r="116" spans="2:65" s="1" customFormat="1" ht="6.95" customHeight="1">
      <c r="B116" s="32"/>
      <c r="L116" s="32"/>
    </row>
    <row r="117" spans="2:65" s="1" customFormat="1" ht="15.2" customHeight="1">
      <c r="B117" s="32"/>
      <c r="C117" s="27" t="s">
        <v>24</v>
      </c>
      <c r="F117" s="25" t="str">
        <f>E15</f>
        <v>Obec Bolatice</v>
      </c>
      <c r="I117" s="27" t="s">
        <v>30</v>
      </c>
      <c r="J117" s="30" t="str">
        <f>E21</f>
        <v>PROJEKT 2010, s.r.o.</v>
      </c>
      <c r="L117" s="32"/>
    </row>
    <row r="118" spans="2:65" s="1" customFormat="1" ht="15.2" customHeight="1">
      <c r="B118" s="32"/>
      <c r="C118" s="27" t="s">
        <v>28</v>
      </c>
      <c r="F118" s="25" t="str">
        <f>IF(E18="","",E18)</f>
        <v>Vyplň údaj</v>
      </c>
      <c r="I118" s="27" t="s">
        <v>33</v>
      </c>
      <c r="J118" s="30" t="str">
        <f>E24</f>
        <v>M. Morská</v>
      </c>
      <c r="L118" s="32"/>
    </row>
    <row r="119" spans="2:65" s="1" customFormat="1" ht="10.35" customHeight="1">
      <c r="B119" s="32"/>
      <c r="L119" s="32"/>
    </row>
    <row r="120" spans="2:65" s="10" customFormat="1" ht="29.25" customHeight="1">
      <c r="B120" s="112"/>
      <c r="C120" s="113" t="s">
        <v>130</v>
      </c>
      <c r="D120" s="114" t="s">
        <v>62</v>
      </c>
      <c r="E120" s="114" t="s">
        <v>58</v>
      </c>
      <c r="F120" s="114" t="s">
        <v>59</v>
      </c>
      <c r="G120" s="114" t="s">
        <v>131</v>
      </c>
      <c r="H120" s="114" t="s">
        <v>132</v>
      </c>
      <c r="I120" s="114" t="s">
        <v>133</v>
      </c>
      <c r="J120" s="115" t="s">
        <v>124</v>
      </c>
      <c r="K120" s="116" t="s">
        <v>134</v>
      </c>
      <c r="L120" s="112"/>
      <c r="M120" s="59" t="s">
        <v>1</v>
      </c>
      <c r="N120" s="60" t="s">
        <v>41</v>
      </c>
      <c r="O120" s="60" t="s">
        <v>135</v>
      </c>
      <c r="P120" s="60" t="s">
        <v>136</v>
      </c>
      <c r="Q120" s="60" t="s">
        <v>137</v>
      </c>
      <c r="R120" s="60" t="s">
        <v>138</v>
      </c>
      <c r="S120" s="60" t="s">
        <v>139</v>
      </c>
      <c r="T120" s="61" t="s">
        <v>140</v>
      </c>
    </row>
    <row r="121" spans="2:65" s="1" customFormat="1" ht="22.9" customHeight="1">
      <c r="B121" s="32"/>
      <c r="C121" s="64" t="s">
        <v>141</v>
      </c>
      <c r="J121" s="117">
        <f>BK121</f>
        <v>0</v>
      </c>
      <c r="L121" s="32"/>
      <c r="M121" s="62"/>
      <c r="N121" s="53"/>
      <c r="O121" s="53"/>
      <c r="P121" s="118">
        <f>P122</f>
        <v>0</v>
      </c>
      <c r="Q121" s="53"/>
      <c r="R121" s="118">
        <f>R122</f>
        <v>0</v>
      </c>
      <c r="S121" s="53"/>
      <c r="T121" s="119">
        <f>T122</f>
        <v>0</v>
      </c>
      <c r="AT121" s="17" t="s">
        <v>76</v>
      </c>
      <c r="AU121" s="17" t="s">
        <v>126</v>
      </c>
      <c r="BK121" s="120">
        <f>BK122</f>
        <v>0</v>
      </c>
    </row>
    <row r="122" spans="2:65" s="11" customFormat="1" ht="25.9" customHeight="1">
      <c r="B122" s="121"/>
      <c r="D122" s="122" t="s">
        <v>76</v>
      </c>
      <c r="E122" s="123" t="s">
        <v>2503</v>
      </c>
      <c r="F122" s="123" t="s">
        <v>2504</v>
      </c>
      <c r="I122" s="124"/>
      <c r="J122" s="125">
        <f>BK122</f>
        <v>0</v>
      </c>
      <c r="L122" s="121"/>
      <c r="M122" s="126"/>
      <c r="P122" s="127">
        <f>P123+P152+P171+P189</f>
        <v>0</v>
      </c>
      <c r="R122" s="127">
        <f>R123+R152+R171+R189</f>
        <v>0</v>
      </c>
      <c r="T122" s="128">
        <f>T123+T152+T171+T189</f>
        <v>0</v>
      </c>
      <c r="AR122" s="122" t="s">
        <v>172</v>
      </c>
      <c r="AT122" s="129" t="s">
        <v>76</v>
      </c>
      <c r="AU122" s="129" t="s">
        <v>77</v>
      </c>
      <c r="AY122" s="122" t="s">
        <v>144</v>
      </c>
      <c r="BK122" s="130">
        <f>BK123+BK152+BK171+BK189</f>
        <v>0</v>
      </c>
    </row>
    <row r="123" spans="2:65" s="11" customFormat="1" ht="22.9" customHeight="1">
      <c r="B123" s="121"/>
      <c r="D123" s="122" t="s">
        <v>76</v>
      </c>
      <c r="E123" s="131" t="s">
        <v>2505</v>
      </c>
      <c r="F123" s="131" t="s">
        <v>2506</v>
      </c>
      <c r="I123" s="124"/>
      <c r="J123" s="132">
        <f>BK123</f>
        <v>0</v>
      </c>
      <c r="L123" s="121"/>
      <c r="M123" s="126"/>
      <c r="P123" s="127">
        <f>SUM(P124:P151)</f>
        <v>0</v>
      </c>
      <c r="R123" s="127">
        <f>SUM(R124:R151)</f>
        <v>0</v>
      </c>
      <c r="T123" s="128">
        <f>SUM(T124:T151)</f>
        <v>0</v>
      </c>
      <c r="AR123" s="122" t="s">
        <v>172</v>
      </c>
      <c r="AT123" s="129" t="s">
        <v>76</v>
      </c>
      <c r="AU123" s="129" t="s">
        <v>85</v>
      </c>
      <c r="AY123" s="122" t="s">
        <v>144</v>
      </c>
      <c r="BK123" s="130">
        <f>SUM(BK124:BK151)</f>
        <v>0</v>
      </c>
    </row>
    <row r="124" spans="2:65" s="1" customFormat="1" ht="24.2" customHeight="1">
      <c r="B124" s="32"/>
      <c r="C124" s="133" t="s">
        <v>85</v>
      </c>
      <c r="D124" s="133" t="s">
        <v>146</v>
      </c>
      <c r="E124" s="134" t="s">
        <v>2507</v>
      </c>
      <c r="F124" s="135" t="s">
        <v>2508</v>
      </c>
      <c r="G124" s="136" t="s">
        <v>1542</v>
      </c>
      <c r="H124" s="137">
        <v>1</v>
      </c>
      <c r="I124" s="138"/>
      <c r="J124" s="139">
        <f>ROUND(I124*H124,2)</f>
        <v>0</v>
      </c>
      <c r="K124" s="140"/>
      <c r="L124" s="32"/>
      <c r="M124" s="141" t="s">
        <v>1</v>
      </c>
      <c r="N124" s="142" t="s">
        <v>42</v>
      </c>
      <c r="P124" s="143">
        <f>O124*H124</f>
        <v>0</v>
      </c>
      <c r="Q124" s="143">
        <v>0</v>
      </c>
      <c r="R124" s="143">
        <f>Q124*H124</f>
        <v>0</v>
      </c>
      <c r="S124" s="143">
        <v>0</v>
      </c>
      <c r="T124" s="144">
        <f>S124*H124</f>
        <v>0</v>
      </c>
      <c r="AR124" s="145" t="s">
        <v>2509</v>
      </c>
      <c r="AT124" s="145" t="s">
        <v>146</v>
      </c>
      <c r="AU124" s="145" t="s">
        <v>87</v>
      </c>
      <c r="AY124" s="17" t="s">
        <v>144</v>
      </c>
      <c r="BE124" s="146">
        <f>IF(N124="základní",J124,0)</f>
        <v>0</v>
      </c>
      <c r="BF124" s="146">
        <f>IF(N124="snížená",J124,0)</f>
        <v>0</v>
      </c>
      <c r="BG124" s="146">
        <f>IF(N124="zákl. přenesená",J124,0)</f>
        <v>0</v>
      </c>
      <c r="BH124" s="146">
        <f>IF(N124="sníž. přenesená",J124,0)</f>
        <v>0</v>
      </c>
      <c r="BI124" s="146">
        <f>IF(N124="nulová",J124,0)</f>
        <v>0</v>
      </c>
      <c r="BJ124" s="17" t="s">
        <v>85</v>
      </c>
      <c r="BK124" s="146">
        <f>ROUND(I124*H124,2)</f>
        <v>0</v>
      </c>
      <c r="BL124" s="17" t="s">
        <v>2509</v>
      </c>
      <c r="BM124" s="145" t="s">
        <v>2510</v>
      </c>
    </row>
    <row r="125" spans="2:65" s="13" customFormat="1" ht="11.25">
      <c r="B125" s="154"/>
      <c r="D125" s="148" t="s">
        <v>152</v>
      </c>
      <c r="E125" s="155" t="s">
        <v>1</v>
      </c>
      <c r="F125" s="156" t="s">
        <v>85</v>
      </c>
      <c r="H125" s="157">
        <v>1</v>
      </c>
      <c r="I125" s="158"/>
      <c r="L125" s="154"/>
      <c r="M125" s="159"/>
      <c r="T125" s="160"/>
      <c r="AT125" s="155" t="s">
        <v>152</v>
      </c>
      <c r="AU125" s="155" t="s">
        <v>87</v>
      </c>
      <c r="AV125" s="13" t="s">
        <v>87</v>
      </c>
      <c r="AW125" s="13" t="s">
        <v>32</v>
      </c>
      <c r="AX125" s="13" t="s">
        <v>85</v>
      </c>
      <c r="AY125" s="155" t="s">
        <v>144</v>
      </c>
    </row>
    <row r="126" spans="2:65" s="12" customFormat="1" ht="22.5">
      <c r="B126" s="147"/>
      <c r="D126" s="148" t="s">
        <v>152</v>
      </c>
      <c r="E126" s="149" t="s">
        <v>1</v>
      </c>
      <c r="F126" s="150" t="s">
        <v>2511</v>
      </c>
      <c r="H126" s="149" t="s">
        <v>1</v>
      </c>
      <c r="I126" s="151"/>
      <c r="L126" s="147"/>
      <c r="M126" s="152"/>
      <c r="T126" s="153"/>
      <c r="AT126" s="149" t="s">
        <v>152</v>
      </c>
      <c r="AU126" s="149" t="s">
        <v>87</v>
      </c>
      <c r="AV126" s="12" t="s">
        <v>85</v>
      </c>
      <c r="AW126" s="12" t="s">
        <v>32</v>
      </c>
      <c r="AX126" s="12" t="s">
        <v>77</v>
      </c>
      <c r="AY126" s="149" t="s">
        <v>144</v>
      </c>
    </row>
    <row r="127" spans="2:65" s="12" customFormat="1" ht="33.75">
      <c r="B127" s="147"/>
      <c r="D127" s="148" t="s">
        <v>152</v>
      </c>
      <c r="E127" s="149" t="s">
        <v>1</v>
      </c>
      <c r="F127" s="150" t="s">
        <v>2512</v>
      </c>
      <c r="H127" s="149" t="s">
        <v>1</v>
      </c>
      <c r="I127" s="151"/>
      <c r="L127" s="147"/>
      <c r="M127" s="152"/>
      <c r="T127" s="153"/>
      <c r="AT127" s="149" t="s">
        <v>152</v>
      </c>
      <c r="AU127" s="149" t="s">
        <v>87</v>
      </c>
      <c r="AV127" s="12" t="s">
        <v>85</v>
      </c>
      <c r="AW127" s="12" t="s">
        <v>32</v>
      </c>
      <c r="AX127" s="12" t="s">
        <v>77</v>
      </c>
      <c r="AY127" s="149" t="s">
        <v>144</v>
      </c>
    </row>
    <row r="128" spans="2:65" s="12" customFormat="1" ht="22.5">
      <c r="B128" s="147"/>
      <c r="D128" s="148" t="s">
        <v>152</v>
      </c>
      <c r="E128" s="149" t="s">
        <v>1</v>
      </c>
      <c r="F128" s="150" t="s">
        <v>2513</v>
      </c>
      <c r="H128" s="149" t="s">
        <v>1</v>
      </c>
      <c r="I128" s="151"/>
      <c r="L128" s="147"/>
      <c r="M128" s="152"/>
      <c r="T128" s="153"/>
      <c r="AT128" s="149" t="s">
        <v>152</v>
      </c>
      <c r="AU128" s="149" t="s">
        <v>87</v>
      </c>
      <c r="AV128" s="12" t="s">
        <v>85</v>
      </c>
      <c r="AW128" s="12" t="s">
        <v>32</v>
      </c>
      <c r="AX128" s="12" t="s">
        <v>77</v>
      </c>
      <c r="AY128" s="149" t="s">
        <v>144</v>
      </c>
    </row>
    <row r="129" spans="2:65" s="12" customFormat="1" ht="22.5">
      <c r="B129" s="147"/>
      <c r="D129" s="148" t="s">
        <v>152</v>
      </c>
      <c r="E129" s="149" t="s">
        <v>1</v>
      </c>
      <c r="F129" s="150" t="s">
        <v>2514</v>
      </c>
      <c r="H129" s="149" t="s">
        <v>1</v>
      </c>
      <c r="I129" s="151"/>
      <c r="L129" s="147"/>
      <c r="M129" s="152"/>
      <c r="T129" s="153"/>
      <c r="AT129" s="149" t="s">
        <v>152</v>
      </c>
      <c r="AU129" s="149" t="s">
        <v>87</v>
      </c>
      <c r="AV129" s="12" t="s">
        <v>85</v>
      </c>
      <c r="AW129" s="12" t="s">
        <v>32</v>
      </c>
      <c r="AX129" s="12" t="s">
        <v>77</v>
      </c>
      <c r="AY129" s="149" t="s">
        <v>144</v>
      </c>
    </row>
    <row r="130" spans="2:65" s="1" customFormat="1" ht="16.5" customHeight="1">
      <c r="B130" s="32"/>
      <c r="C130" s="133" t="s">
        <v>87</v>
      </c>
      <c r="D130" s="133" t="s">
        <v>146</v>
      </c>
      <c r="E130" s="134" t="s">
        <v>2515</v>
      </c>
      <c r="F130" s="135" t="s">
        <v>2516</v>
      </c>
      <c r="G130" s="136" t="s">
        <v>1542</v>
      </c>
      <c r="H130" s="137">
        <v>1</v>
      </c>
      <c r="I130" s="138"/>
      <c r="J130" s="139">
        <f>ROUND(I130*H130,2)</f>
        <v>0</v>
      </c>
      <c r="K130" s="140"/>
      <c r="L130" s="32"/>
      <c r="M130" s="141" t="s">
        <v>1</v>
      </c>
      <c r="N130" s="142" t="s">
        <v>42</v>
      </c>
      <c r="P130" s="143">
        <f>O130*H130</f>
        <v>0</v>
      </c>
      <c r="Q130" s="143">
        <v>0</v>
      </c>
      <c r="R130" s="143">
        <f>Q130*H130</f>
        <v>0</v>
      </c>
      <c r="S130" s="143">
        <v>0</v>
      </c>
      <c r="T130" s="144">
        <f>S130*H130</f>
        <v>0</v>
      </c>
      <c r="AR130" s="145" t="s">
        <v>2509</v>
      </c>
      <c r="AT130" s="145" t="s">
        <v>146</v>
      </c>
      <c r="AU130" s="145" t="s">
        <v>87</v>
      </c>
      <c r="AY130" s="17" t="s">
        <v>144</v>
      </c>
      <c r="BE130" s="146">
        <f>IF(N130="základní",J130,0)</f>
        <v>0</v>
      </c>
      <c r="BF130" s="146">
        <f>IF(N130="snížená",J130,0)</f>
        <v>0</v>
      </c>
      <c r="BG130" s="146">
        <f>IF(N130="zákl. přenesená",J130,0)</f>
        <v>0</v>
      </c>
      <c r="BH130" s="146">
        <f>IF(N130="sníž. přenesená",J130,0)</f>
        <v>0</v>
      </c>
      <c r="BI130" s="146">
        <f>IF(N130="nulová",J130,0)</f>
        <v>0</v>
      </c>
      <c r="BJ130" s="17" t="s">
        <v>85</v>
      </c>
      <c r="BK130" s="146">
        <f>ROUND(I130*H130,2)</f>
        <v>0</v>
      </c>
      <c r="BL130" s="17" t="s">
        <v>2509</v>
      </c>
      <c r="BM130" s="145" t="s">
        <v>2517</v>
      </c>
    </row>
    <row r="131" spans="2:65" s="1" customFormat="1" ht="21.75" customHeight="1">
      <c r="B131" s="32"/>
      <c r="C131" s="133" t="s">
        <v>163</v>
      </c>
      <c r="D131" s="133" t="s">
        <v>146</v>
      </c>
      <c r="E131" s="134" t="s">
        <v>2518</v>
      </c>
      <c r="F131" s="135" t="s">
        <v>2519</v>
      </c>
      <c r="G131" s="136" t="s">
        <v>1542</v>
      </c>
      <c r="H131" s="137">
        <v>1</v>
      </c>
      <c r="I131" s="138"/>
      <c r="J131" s="139">
        <f>ROUND(I131*H131,2)</f>
        <v>0</v>
      </c>
      <c r="K131" s="140"/>
      <c r="L131" s="32"/>
      <c r="M131" s="141" t="s">
        <v>1</v>
      </c>
      <c r="N131" s="142" t="s">
        <v>42</v>
      </c>
      <c r="P131" s="143">
        <f>O131*H131</f>
        <v>0</v>
      </c>
      <c r="Q131" s="143">
        <v>0</v>
      </c>
      <c r="R131" s="143">
        <f>Q131*H131</f>
        <v>0</v>
      </c>
      <c r="S131" s="143">
        <v>0</v>
      </c>
      <c r="T131" s="144">
        <f>S131*H131</f>
        <v>0</v>
      </c>
      <c r="AR131" s="145" t="s">
        <v>2509</v>
      </c>
      <c r="AT131" s="145" t="s">
        <v>146</v>
      </c>
      <c r="AU131" s="145" t="s">
        <v>87</v>
      </c>
      <c r="AY131" s="17" t="s">
        <v>144</v>
      </c>
      <c r="BE131" s="146">
        <f>IF(N131="základní",J131,0)</f>
        <v>0</v>
      </c>
      <c r="BF131" s="146">
        <f>IF(N131="snížená",J131,0)</f>
        <v>0</v>
      </c>
      <c r="BG131" s="146">
        <f>IF(N131="zákl. přenesená",J131,0)</f>
        <v>0</v>
      </c>
      <c r="BH131" s="146">
        <f>IF(N131="sníž. přenesená",J131,0)</f>
        <v>0</v>
      </c>
      <c r="BI131" s="146">
        <f>IF(N131="nulová",J131,0)</f>
        <v>0</v>
      </c>
      <c r="BJ131" s="17" t="s">
        <v>85</v>
      </c>
      <c r="BK131" s="146">
        <f>ROUND(I131*H131,2)</f>
        <v>0</v>
      </c>
      <c r="BL131" s="17" t="s">
        <v>2509</v>
      </c>
      <c r="BM131" s="145" t="s">
        <v>2520</v>
      </c>
    </row>
    <row r="132" spans="2:65" s="13" customFormat="1" ht="11.25">
      <c r="B132" s="154"/>
      <c r="D132" s="148" t="s">
        <v>152</v>
      </c>
      <c r="E132" s="155" t="s">
        <v>1</v>
      </c>
      <c r="F132" s="156" t="s">
        <v>85</v>
      </c>
      <c r="H132" s="157">
        <v>1</v>
      </c>
      <c r="I132" s="158"/>
      <c r="L132" s="154"/>
      <c r="M132" s="159"/>
      <c r="T132" s="160"/>
      <c r="AT132" s="155" t="s">
        <v>152</v>
      </c>
      <c r="AU132" s="155" t="s">
        <v>87</v>
      </c>
      <c r="AV132" s="13" t="s">
        <v>87</v>
      </c>
      <c r="AW132" s="13" t="s">
        <v>32</v>
      </c>
      <c r="AX132" s="13" t="s">
        <v>85</v>
      </c>
      <c r="AY132" s="155" t="s">
        <v>144</v>
      </c>
    </row>
    <row r="133" spans="2:65" s="12" customFormat="1" ht="11.25">
      <c r="B133" s="147"/>
      <c r="D133" s="148" t="s">
        <v>152</v>
      </c>
      <c r="E133" s="149" t="s">
        <v>1</v>
      </c>
      <c r="F133" s="150" t="s">
        <v>2521</v>
      </c>
      <c r="H133" s="149" t="s">
        <v>1</v>
      </c>
      <c r="I133" s="151"/>
      <c r="L133" s="147"/>
      <c r="M133" s="152"/>
      <c r="T133" s="153"/>
      <c r="AT133" s="149" t="s">
        <v>152</v>
      </c>
      <c r="AU133" s="149" t="s">
        <v>87</v>
      </c>
      <c r="AV133" s="12" t="s">
        <v>85</v>
      </c>
      <c r="AW133" s="12" t="s">
        <v>32</v>
      </c>
      <c r="AX133" s="12" t="s">
        <v>77</v>
      </c>
      <c r="AY133" s="149" t="s">
        <v>144</v>
      </c>
    </row>
    <row r="134" spans="2:65" s="12" customFormat="1" ht="22.5">
      <c r="B134" s="147"/>
      <c r="D134" s="148" t="s">
        <v>152</v>
      </c>
      <c r="E134" s="149" t="s">
        <v>1</v>
      </c>
      <c r="F134" s="150" t="s">
        <v>2522</v>
      </c>
      <c r="H134" s="149" t="s">
        <v>1</v>
      </c>
      <c r="I134" s="151"/>
      <c r="L134" s="147"/>
      <c r="M134" s="152"/>
      <c r="T134" s="153"/>
      <c r="AT134" s="149" t="s">
        <v>152</v>
      </c>
      <c r="AU134" s="149" t="s">
        <v>87</v>
      </c>
      <c r="AV134" s="12" t="s">
        <v>85</v>
      </c>
      <c r="AW134" s="12" t="s">
        <v>32</v>
      </c>
      <c r="AX134" s="12" t="s">
        <v>77</v>
      </c>
      <c r="AY134" s="149" t="s">
        <v>144</v>
      </c>
    </row>
    <row r="135" spans="2:65" s="12" customFormat="1" ht="22.5">
      <c r="B135" s="147"/>
      <c r="D135" s="148" t="s">
        <v>152</v>
      </c>
      <c r="E135" s="149" t="s">
        <v>1</v>
      </c>
      <c r="F135" s="150" t="s">
        <v>2523</v>
      </c>
      <c r="H135" s="149" t="s">
        <v>1</v>
      </c>
      <c r="I135" s="151"/>
      <c r="L135" s="147"/>
      <c r="M135" s="152"/>
      <c r="T135" s="153"/>
      <c r="AT135" s="149" t="s">
        <v>152</v>
      </c>
      <c r="AU135" s="149" t="s">
        <v>87</v>
      </c>
      <c r="AV135" s="12" t="s">
        <v>85</v>
      </c>
      <c r="AW135" s="12" t="s">
        <v>32</v>
      </c>
      <c r="AX135" s="12" t="s">
        <v>77</v>
      </c>
      <c r="AY135" s="149" t="s">
        <v>144</v>
      </c>
    </row>
    <row r="136" spans="2:65" s="12" customFormat="1" ht="11.25">
      <c r="B136" s="147"/>
      <c r="D136" s="148" t="s">
        <v>152</v>
      </c>
      <c r="E136" s="149" t="s">
        <v>1</v>
      </c>
      <c r="F136" s="150" t="s">
        <v>2524</v>
      </c>
      <c r="H136" s="149" t="s">
        <v>1</v>
      </c>
      <c r="I136" s="151"/>
      <c r="L136" s="147"/>
      <c r="M136" s="152"/>
      <c r="T136" s="153"/>
      <c r="AT136" s="149" t="s">
        <v>152</v>
      </c>
      <c r="AU136" s="149" t="s">
        <v>87</v>
      </c>
      <c r="AV136" s="12" t="s">
        <v>85</v>
      </c>
      <c r="AW136" s="12" t="s">
        <v>32</v>
      </c>
      <c r="AX136" s="12" t="s">
        <v>77</v>
      </c>
      <c r="AY136" s="149" t="s">
        <v>144</v>
      </c>
    </row>
    <row r="137" spans="2:65" s="1" customFormat="1" ht="24.2" customHeight="1">
      <c r="B137" s="32"/>
      <c r="C137" s="133" t="s">
        <v>150</v>
      </c>
      <c r="D137" s="133" t="s">
        <v>146</v>
      </c>
      <c r="E137" s="134" t="s">
        <v>2525</v>
      </c>
      <c r="F137" s="135" t="s">
        <v>2526</v>
      </c>
      <c r="G137" s="136" t="s">
        <v>1542</v>
      </c>
      <c r="H137" s="137">
        <v>1</v>
      </c>
      <c r="I137" s="138"/>
      <c r="J137" s="139">
        <f>ROUND(I137*H137,2)</f>
        <v>0</v>
      </c>
      <c r="K137" s="140"/>
      <c r="L137" s="32"/>
      <c r="M137" s="141" t="s">
        <v>1</v>
      </c>
      <c r="N137" s="142" t="s">
        <v>42</v>
      </c>
      <c r="P137" s="143">
        <f>O137*H137</f>
        <v>0</v>
      </c>
      <c r="Q137" s="143">
        <v>0</v>
      </c>
      <c r="R137" s="143">
        <f>Q137*H137</f>
        <v>0</v>
      </c>
      <c r="S137" s="143">
        <v>0</v>
      </c>
      <c r="T137" s="144">
        <f>S137*H137</f>
        <v>0</v>
      </c>
      <c r="AR137" s="145" t="s">
        <v>2509</v>
      </c>
      <c r="AT137" s="145" t="s">
        <v>146</v>
      </c>
      <c r="AU137" s="145" t="s">
        <v>87</v>
      </c>
      <c r="AY137" s="17" t="s">
        <v>144</v>
      </c>
      <c r="BE137" s="146">
        <f>IF(N137="základní",J137,0)</f>
        <v>0</v>
      </c>
      <c r="BF137" s="146">
        <f>IF(N137="snížená",J137,0)</f>
        <v>0</v>
      </c>
      <c r="BG137" s="146">
        <f>IF(N137="zákl. přenesená",J137,0)</f>
        <v>0</v>
      </c>
      <c r="BH137" s="146">
        <f>IF(N137="sníž. přenesená",J137,0)</f>
        <v>0</v>
      </c>
      <c r="BI137" s="146">
        <f>IF(N137="nulová",J137,0)</f>
        <v>0</v>
      </c>
      <c r="BJ137" s="17" t="s">
        <v>85</v>
      </c>
      <c r="BK137" s="146">
        <f>ROUND(I137*H137,2)</f>
        <v>0</v>
      </c>
      <c r="BL137" s="17" t="s">
        <v>2509</v>
      </c>
      <c r="BM137" s="145" t="s">
        <v>2527</v>
      </c>
    </row>
    <row r="138" spans="2:65" s="12" customFormat="1" ht="11.25">
      <c r="B138" s="147"/>
      <c r="D138" s="148" t="s">
        <v>152</v>
      </c>
      <c r="E138" s="149" t="s">
        <v>1</v>
      </c>
      <c r="F138" s="150" t="s">
        <v>737</v>
      </c>
      <c r="H138" s="149" t="s">
        <v>1</v>
      </c>
      <c r="I138" s="151"/>
      <c r="L138" s="147"/>
      <c r="M138" s="152"/>
      <c r="T138" s="153"/>
      <c r="AT138" s="149" t="s">
        <v>152</v>
      </c>
      <c r="AU138" s="149" t="s">
        <v>87</v>
      </c>
      <c r="AV138" s="12" t="s">
        <v>85</v>
      </c>
      <c r="AW138" s="12" t="s">
        <v>32</v>
      </c>
      <c r="AX138" s="12" t="s">
        <v>77</v>
      </c>
      <c r="AY138" s="149" t="s">
        <v>144</v>
      </c>
    </row>
    <row r="139" spans="2:65" s="13" customFormat="1" ht="11.25">
      <c r="B139" s="154"/>
      <c r="D139" s="148" t="s">
        <v>152</v>
      </c>
      <c r="E139" s="155" t="s">
        <v>1</v>
      </c>
      <c r="F139" s="156" t="s">
        <v>85</v>
      </c>
      <c r="H139" s="157">
        <v>1</v>
      </c>
      <c r="I139" s="158"/>
      <c r="L139" s="154"/>
      <c r="M139" s="159"/>
      <c r="T139" s="160"/>
      <c r="AT139" s="155" t="s">
        <v>152</v>
      </c>
      <c r="AU139" s="155" t="s">
        <v>87</v>
      </c>
      <c r="AV139" s="13" t="s">
        <v>87</v>
      </c>
      <c r="AW139" s="13" t="s">
        <v>32</v>
      </c>
      <c r="AX139" s="13" t="s">
        <v>85</v>
      </c>
      <c r="AY139" s="155" t="s">
        <v>144</v>
      </c>
    </row>
    <row r="140" spans="2:65" s="12" customFormat="1" ht="33.75">
      <c r="B140" s="147"/>
      <c r="D140" s="148" t="s">
        <v>152</v>
      </c>
      <c r="E140" s="149" t="s">
        <v>1</v>
      </c>
      <c r="F140" s="150" t="s">
        <v>2528</v>
      </c>
      <c r="H140" s="149" t="s">
        <v>1</v>
      </c>
      <c r="I140" s="151"/>
      <c r="L140" s="147"/>
      <c r="M140" s="152"/>
      <c r="T140" s="153"/>
      <c r="AT140" s="149" t="s">
        <v>152</v>
      </c>
      <c r="AU140" s="149" t="s">
        <v>87</v>
      </c>
      <c r="AV140" s="12" t="s">
        <v>85</v>
      </c>
      <c r="AW140" s="12" t="s">
        <v>32</v>
      </c>
      <c r="AX140" s="12" t="s">
        <v>77</v>
      </c>
      <c r="AY140" s="149" t="s">
        <v>144</v>
      </c>
    </row>
    <row r="141" spans="2:65" s="12" customFormat="1" ht="22.5">
      <c r="B141" s="147"/>
      <c r="D141" s="148" t="s">
        <v>152</v>
      </c>
      <c r="E141" s="149" t="s">
        <v>1</v>
      </c>
      <c r="F141" s="150" t="s">
        <v>2529</v>
      </c>
      <c r="H141" s="149" t="s">
        <v>1</v>
      </c>
      <c r="I141" s="151"/>
      <c r="L141" s="147"/>
      <c r="M141" s="152"/>
      <c r="T141" s="153"/>
      <c r="AT141" s="149" t="s">
        <v>152</v>
      </c>
      <c r="AU141" s="149" t="s">
        <v>87</v>
      </c>
      <c r="AV141" s="12" t="s">
        <v>85</v>
      </c>
      <c r="AW141" s="12" t="s">
        <v>32</v>
      </c>
      <c r="AX141" s="12" t="s">
        <v>77</v>
      </c>
      <c r="AY141" s="149" t="s">
        <v>144</v>
      </c>
    </row>
    <row r="142" spans="2:65" s="1" customFormat="1" ht="24.2" customHeight="1">
      <c r="B142" s="32"/>
      <c r="C142" s="133" t="s">
        <v>172</v>
      </c>
      <c r="D142" s="133" t="s">
        <v>146</v>
      </c>
      <c r="E142" s="134" t="s">
        <v>2530</v>
      </c>
      <c r="F142" s="135" t="s">
        <v>2531</v>
      </c>
      <c r="G142" s="136" t="s">
        <v>1542</v>
      </c>
      <c r="H142" s="137">
        <v>1</v>
      </c>
      <c r="I142" s="138"/>
      <c r="J142" s="139">
        <f>ROUND(I142*H142,2)</f>
        <v>0</v>
      </c>
      <c r="K142" s="140"/>
      <c r="L142" s="32"/>
      <c r="M142" s="141" t="s">
        <v>1</v>
      </c>
      <c r="N142" s="142" t="s">
        <v>42</v>
      </c>
      <c r="P142" s="143">
        <f>O142*H142</f>
        <v>0</v>
      </c>
      <c r="Q142" s="143">
        <v>0</v>
      </c>
      <c r="R142" s="143">
        <f>Q142*H142</f>
        <v>0</v>
      </c>
      <c r="S142" s="143">
        <v>0</v>
      </c>
      <c r="T142" s="144">
        <f>S142*H142</f>
        <v>0</v>
      </c>
      <c r="AR142" s="145" t="s">
        <v>2509</v>
      </c>
      <c r="AT142" s="145" t="s">
        <v>146</v>
      </c>
      <c r="AU142" s="145" t="s">
        <v>87</v>
      </c>
      <c r="AY142" s="17" t="s">
        <v>144</v>
      </c>
      <c r="BE142" s="146">
        <f>IF(N142="základní",J142,0)</f>
        <v>0</v>
      </c>
      <c r="BF142" s="146">
        <f>IF(N142="snížená",J142,0)</f>
        <v>0</v>
      </c>
      <c r="BG142" s="146">
        <f>IF(N142="zákl. přenesená",J142,0)</f>
        <v>0</v>
      </c>
      <c r="BH142" s="146">
        <f>IF(N142="sníž. přenesená",J142,0)</f>
        <v>0</v>
      </c>
      <c r="BI142" s="146">
        <f>IF(N142="nulová",J142,0)</f>
        <v>0</v>
      </c>
      <c r="BJ142" s="17" t="s">
        <v>85</v>
      </c>
      <c r="BK142" s="146">
        <f>ROUND(I142*H142,2)</f>
        <v>0</v>
      </c>
      <c r="BL142" s="17" t="s">
        <v>2509</v>
      </c>
      <c r="BM142" s="145" t="s">
        <v>2532</v>
      </c>
    </row>
    <row r="143" spans="2:65" s="12" customFormat="1" ht="11.25">
      <c r="B143" s="147"/>
      <c r="D143" s="148" t="s">
        <v>152</v>
      </c>
      <c r="E143" s="149" t="s">
        <v>1</v>
      </c>
      <c r="F143" s="150" t="s">
        <v>737</v>
      </c>
      <c r="H143" s="149" t="s">
        <v>1</v>
      </c>
      <c r="I143" s="151"/>
      <c r="L143" s="147"/>
      <c r="M143" s="152"/>
      <c r="T143" s="153"/>
      <c r="AT143" s="149" t="s">
        <v>152</v>
      </c>
      <c r="AU143" s="149" t="s">
        <v>87</v>
      </c>
      <c r="AV143" s="12" t="s">
        <v>85</v>
      </c>
      <c r="AW143" s="12" t="s">
        <v>32</v>
      </c>
      <c r="AX143" s="12" t="s">
        <v>77</v>
      </c>
      <c r="AY143" s="149" t="s">
        <v>144</v>
      </c>
    </row>
    <row r="144" spans="2:65" s="13" customFormat="1" ht="11.25">
      <c r="B144" s="154"/>
      <c r="D144" s="148" t="s">
        <v>152</v>
      </c>
      <c r="E144" s="155" t="s">
        <v>1</v>
      </c>
      <c r="F144" s="156" t="s">
        <v>85</v>
      </c>
      <c r="H144" s="157">
        <v>1</v>
      </c>
      <c r="I144" s="158"/>
      <c r="L144" s="154"/>
      <c r="M144" s="159"/>
      <c r="T144" s="160"/>
      <c r="AT144" s="155" t="s">
        <v>152</v>
      </c>
      <c r="AU144" s="155" t="s">
        <v>87</v>
      </c>
      <c r="AV144" s="13" t="s">
        <v>87</v>
      </c>
      <c r="AW144" s="13" t="s">
        <v>32</v>
      </c>
      <c r="AX144" s="13" t="s">
        <v>85</v>
      </c>
      <c r="AY144" s="155" t="s">
        <v>144</v>
      </c>
    </row>
    <row r="145" spans="2:65" s="12" customFormat="1" ht="22.5">
      <c r="B145" s="147"/>
      <c r="D145" s="148" t="s">
        <v>152</v>
      </c>
      <c r="E145" s="149" t="s">
        <v>1</v>
      </c>
      <c r="F145" s="150" t="s">
        <v>2533</v>
      </c>
      <c r="H145" s="149" t="s">
        <v>1</v>
      </c>
      <c r="I145" s="151"/>
      <c r="L145" s="147"/>
      <c r="M145" s="152"/>
      <c r="T145" s="153"/>
      <c r="AT145" s="149" t="s">
        <v>152</v>
      </c>
      <c r="AU145" s="149" t="s">
        <v>87</v>
      </c>
      <c r="AV145" s="12" t="s">
        <v>85</v>
      </c>
      <c r="AW145" s="12" t="s">
        <v>32</v>
      </c>
      <c r="AX145" s="12" t="s">
        <v>77</v>
      </c>
      <c r="AY145" s="149" t="s">
        <v>144</v>
      </c>
    </row>
    <row r="146" spans="2:65" s="12" customFormat="1" ht="22.5">
      <c r="B146" s="147"/>
      <c r="D146" s="148" t="s">
        <v>152</v>
      </c>
      <c r="E146" s="149" t="s">
        <v>1</v>
      </c>
      <c r="F146" s="150" t="s">
        <v>2534</v>
      </c>
      <c r="H146" s="149" t="s">
        <v>1</v>
      </c>
      <c r="I146" s="151"/>
      <c r="L146" s="147"/>
      <c r="M146" s="152"/>
      <c r="T146" s="153"/>
      <c r="AT146" s="149" t="s">
        <v>152</v>
      </c>
      <c r="AU146" s="149" t="s">
        <v>87</v>
      </c>
      <c r="AV146" s="12" t="s">
        <v>85</v>
      </c>
      <c r="AW146" s="12" t="s">
        <v>32</v>
      </c>
      <c r="AX146" s="12" t="s">
        <v>77</v>
      </c>
      <c r="AY146" s="149" t="s">
        <v>144</v>
      </c>
    </row>
    <row r="147" spans="2:65" s="12" customFormat="1" ht="33.75">
      <c r="B147" s="147"/>
      <c r="D147" s="148" t="s">
        <v>152</v>
      </c>
      <c r="E147" s="149" t="s">
        <v>1</v>
      </c>
      <c r="F147" s="150" t="s">
        <v>2535</v>
      </c>
      <c r="H147" s="149" t="s">
        <v>1</v>
      </c>
      <c r="I147" s="151"/>
      <c r="L147" s="147"/>
      <c r="M147" s="152"/>
      <c r="T147" s="153"/>
      <c r="AT147" s="149" t="s">
        <v>152</v>
      </c>
      <c r="AU147" s="149" t="s">
        <v>87</v>
      </c>
      <c r="AV147" s="12" t="s">
        <v>85</v>
      </c>
      <c r="AW147" s="12" t="s">
        <v>32</v>
      </c>
      <c r="AX147" s="12" t="s">
        <v>77</v>
      </c>
      <c r="AY147" s="149" t="s">
        <v>144</v>
      </c>
    </row>
    <row r="148" spans="2:65" s="1" customFormat="1" ht="24.2" customHeight="1">
      <c r="B148" s="32"/>
      <c r="C148" s="133" t="s">
        <v>177</v>
      </c>
      <c r="D148" s="133" t="s">
        <v>146</v>
      </c>
      <c r="E148" s="134" t="s">
        <v>2536</v>
      </c>
      <c r="F148" s="135" t="s">
        <v>2537</v>
      </c>
      <c r="G148" s="136" t="s">
        <v>1542</v>
      </c>
      <c r="H148" s="137">
        <v>1</v>
      </c>
      <c r="I148" s="138"/>
      <c r="J148" s="139">
        <f>ROUND(I148*H148,2)</f>
        <v>0</v>
      </c>
      <c r="K148" s="140"/>
      <c r="L148" s="32"/>
      <c r="M148" s="141" t="s">
        <v>1</v>
      </c>
      <c r="N148" s="142" t="s">
        <v>42</v>
      </c>
      <c r="P148" s="143">
        <f>O148*H148</f>
        <v>0</v>
      </c>
      <c r="Q148" s="143">
        <v>0</v>
      </c>
      <c r="R148" s="143">
        <f>Q148*H148</f>
        <v>0</v>
      </c>
      <c r="S148" s="143">
        <v>0</v>
      </c>
      <c r="T148" s="144">
        <f>S148*H148</f>
        <v>0</v>
      </c>
      <c r="AR148" s="145" t="s">
        <v>2509</v>
      </c>
      <c r="AT148" s="145" t="s">
        <v>146</v>
      </c>
      <c r="AU148" s="145" t="s">
        <v>87</v>
      </c>
      <c r="AY148" s="17" t="s">
        <v>144</v>
      </c>
      <c r="BE148" s="146">
        <f>IF(N148="základní",J148,0)</f>
        <v>0</v>
      </c>
      <c r="BF148" s="146">
        <f>IF(N148="snížená",J148,0)</f>
        <v>0</v>
      </c>
      <c r="BG148" s="146">
        <f>IF(N148="zákl. přenesená",J148,0)</f>
        <v>0</v>
      </c>
      <c r="BH148" s="146">
        <f>IF(N148="sníž. přenesená",J148,0)</f>
        <v>0</v>
      </c>
      <c r="BI148" s="146">
        <f>IF(N148="nulová",J148,0)</f>
        <v>0</v>
      </c>
      <c r="BJ148" s="17" t="s">
        <v>85</v>
      </c>
      <c r="BK148" s="146">
        <f>ROUND(I148*H148,2)</f>
        <v>0</v>
      </c>
      <c r="BL148" s="17" t="s">
        <v>2509</v>
      </c>
      <c r="BM148" s="145" t="s">
        <v>2538</v>
      </c>
    </row>
    <row r="149" spans="2:65" s="13" customFormat="1" ht="11.25">
      <c r="B149" s="154"/>
      <c r="D149" s="148" t="s">
        <v>152</v>
      </c>
      <c r="E149" s="155" t="s">
        <v>1</v>
      </c>
      <c r="F149" s="156" t="s">
        <v>85</v>
      </c>
      <c r="H149" s="157">
        <v>1</v>
      </c>
      <c r="I149" s="158"/>
      <c r="L149" s="154"/>
      <c r="M149" s="159"/>
      <c r="T149" s="160"/>
      <c r="AT149" s="155" t="s">
        <v>152</v>
      </c>
      <c r="AU149" s="155" t="s">
        <v>87</v>
      </c>
      <c r="AV149" s="13" t="s">
        <v>87</v>
      </c>
      <c r="AW149" s="13" t="s">
        <v>32</v>
      </c>
      <c r="AX149" s="13" t="s">
        <v>85</v>
      </c>
      <c r="AY149" s="155" t="s">
        <v>144</v>
      </c>
    </row>
    <row r="150" spans="2:65" s="12" customFormat="1" ht="33.75">
      <c r="B150" s="147"/>
      <c r="D150" s="148" t="s">
        <v>152</v>
      </c>
      <c r="E150" s="149" t="s">
        <v>1</v>
      </c>
      <c r="F150" s="150" t="s">
        <v>2539</v>
      </c>
      <c r="H150" s="149" t="s">
        <v>1</v>
      </c>
      <c r="I150" s="151"/>
      <c r="L150" s="147"/>
      <c r="M150" s="152"/>
      <c r="T150" s="153"/>
      <c r="AT150" s="149" t="s">
        <v>152</v>
      </c>
      <c r="AU150" s="149" t="s">
        <v>87</v>
      </c>
      <c r="AV150" s="12" t="s">
        <v>85</v>
      </c>
      <c r="AW150" s="12" t="s">
        <v>32</v>
      </c>
      <c r="AX150" s="12" t="s">
        <v>77</v>
      </c>
      <c r="AY150" s="149" t="s">
        <v>144</v>
      </c>
    </row>
    <row r="151" spans="2:65" s="12" customFormat="1" ht="22.5">
      <c r="B151" s="147"/>
      <c r="D151" s="148" t="s">
        <v>152</v>
      </c>
      <c r="E151" s="149" t="s">
        <v>1</v>
      </c>
      <c r="F151" s="150" t="s">
        <v>2540</v>
      </c>
      <c r="H151" s="149" t="s">
        <v>1</v>
      </c>
      <c r="I151" s="151"/>
      <c r="L151" s="147"/>
      <c r="M151" s="152"/>
      <c r="T151" s="153"/>
      <c r="AT151" s="149" t="s">
        <v>152</v>
      </c>
      <c r="AU151" s="149" t="s">
        <v>87</v>
      </c>
      <c r="AV151" s="12" t="s">
        <v>85</v>
      </c>
      <c r="AW151" s="12" t="s">
        <v>32</v>
      </c>
      <c r="AX151" s="12" t="s">
        <v>77</v>
      </c>
      <c r="AY151" s="149" t="s">
        <v>144</v>
      </c>
    </row>
    <row r="152" spans="2:65" s="11" customFormat="1" ht="22.9" customHeight="1">
      <c r="B152" s="121"/>
      <c r="D152" s="122" t="s">
        <v>76</v>
      </c>
      <c r="E152" s="131" t="s">
        <v>2541</v>
      </c>
      <c r="F152" s="131" t="s">
        <v>2542</v>
      </c>
      <c r="I152" s="124"/>
      <c r="J152" s="132">
        <f>BK152</f>
        <v>0</v>
      </c>
      <c r="L152" s="121"/>
      <c r="M152" s="126"/>
      <c r="P152" s="127">
        <f>SUM(P153:P170)</f>
        <v>0</v>
      </c>
      <c r="R152" s="127">
        <f>SUM(R153:R170)</f>
        <v>0</v>
      </c>
      <c r="T152" s="128">
        <f>SUM(T153:T170)</f>
        <v>0</v>
      </c>
      <c r="AR152" s="122" t="s">
        <v>172</v>
      </c>
      <c r="AT152" s="129" t="s">
        <v>76</v>
      </c>
      <c r="AU152" s="129" t="s">
        <v>85</v>
      </c>
      <c r="AY152" s="122" t="s">
        <v>144</v>
      </c>
      <c r="BK152" s="130">
        <f>SUM(BK153:BK170)</f>
        <v>0</v>
      </c>
    </row>
    <row r="153" spans="2:65" s="1" customFormat="1" ht="24.2" customHeight="1">
      <c r="B153" s="32"/>
      <c r="C153" s="133" t="s">
        <v>181</v>
      </c>
      <c r="D153" s="133" t="s">
        <v>146</v>
      </c>
      <c r="E153" s="134" t="s">
        <v>2543</v>
      </c>
      <c r="F153" s="135" t="s">
        <v>2544</v>
      </c>
      <c r="G153" s="136" t="s">
        <v>1542</v>
      </c>
      <c r="H153" s="137">
        <v>1</v>
      </c>
      <c r="I153" s="138"/>
      <c r="J153" s="139">
        <f>ROUND(I153*H153,2)</f>
        <v>0</v>
      </c>
      <c r="K153" s="140"/>
      <c r="L153" s="32"/>
      <c r="M153" s="141" t="s">
        <v>1</v>
      </c>
      <c r="N153" s="142" t="s">
        <v>42</v>
      </c>
      <c r="P153" s="143">
        <f>O153*H153</f>
        <v>0</v>
      </c>
      <c r="Q153" s="143">
        <v>0</v>
      </c>
      <c r="R153" s="143">
        <f>Q153*H153</f>
        <v>0</v>
      </c>
      <c r="S153" s="143">
        <v>0</v>
      </c>
      <c r="T153" s="144">
        <f>S153*H153</f>
        <v>0</v>
      </c>
      <c r="AR153" s="145" t="s">
        <v>2509</v>
      </c>
      <c r="AT153" s="145" t="s">
        <v>146</v>
      </c>
      <c r="AU153" s="145" t="s">
        <v>87</v>
      </c>
      <c r="AY153" s="17" t="s">
        <v>144</v>
      </c>
      <c r="BE153" s="146">
        <f>IF(N153="základní",J153,0)</f>
        <v>0</v>
      </c>
      <c r="BF153" s="146">
        <f>IF(N153="snížená",J153,0)</f>
        <v>0</v>
      </c>
      <c r="BG153" s="146">
        <f>IF(N153="zákl. přenesená",J153,0)</f>
        <v>0</v>
      </c>
      <c r="BH153" s="146">
        <f>IF(N153="sníž. přenesená",J153,0)</f>
        <v>0</v>
      </c>
      <c r="BI153" s="146">
        <f>IF(N153="nulová",J153,0)</f>
        <v>0</v>
      </c>
      <c r="BJ153" s="17" t="s">
        <v>85</v>
      </c>
      <c r="BK153" s="146">
        <f>ROUND(I153*H153,2)</f>
        <v>0</v>
      </c>
      <c r="BL153" s="17" t="s">
        <v>2509</v>
      </c>
      <c r="BM153" s="145" t="s">
        <v>2545</v>
      </c>
    </row>
    <row r="154" spans="2:65" s="12" customFormat="1" ht="11.25">
      <c r="B154" s="147"/>
      <c r="D154" s="148" t="s">
        <v>152</v>
      </c>
      <c r="E154" s="149" t="s">
        <v>1</v>
      </c>
      <c r="F154" s="150" t="s">
        <v>737</v>
      </c>
      <c r="H154" s="149" t="s">
        <v>1</v>
      </c>
      <c r="I154" s="151"/>
      <c r="L154" s="147"/>
      <c r="M154" s="152"/>
      <c r="T154" s="153"/>
      <c r="AT154" s="149" t="s">
        <v>152</v>
      </c>
      <c r="AU154" s="149" t="s">
        <v>87</v>
      </c>
      <c r="AV154" s="12" t="s">
        <v>85</v>
      </c>
      <c r="AW154" s="12" t="s">
        <v>32</v>
      </c>
      <c r="AX154" s="12" t="s">
        <v>77</v>
      </c>
      <c r="AY154" s="149" t="s">
        <v>144</v>
      </c>
    </row>
    <row r="155" spans="2:65" s="13" customFormat="1" ht="11.25">
      <c r="B155" s="154"/>
      <c r="D155" s="148" t="s">
        <v>152</v>
      </c>
      <c r="E155" s="155" t="s">
        <v>1</v>
      </c>
      <c r="F155" s="156" t="s">
        <v>85</v>
      </c>
      <c r="H155" s="157">
        <v>1</v>
      </c>
      <c r="I155" s="158"/>
      <c r="L155" s="154"/>
      <c r="M155" s="159"/>
      <c r="T155" s="160"/>
      <c r="AT155" s="155" t="s">
        <v>152</v>
      </c>
      <c r="AU155" s="155" t="s">
        <v>87</v>
      </c>
      <c r="AV155" s="13" t="s">
        <v>87</v>
      </c>
      <c r="AW155" s="13" t="s">
        <v>32</v>
      </c>
      <c r="AX155" s="13" t="s">
        <v>85</v>
      </c>
      <c r="AY155" s="155" t="s">
        <v>144</v>
      </c>
    </row>
    <row r="156" spans="2:65" s="12" customFormat="1" ht="11.25">
      <c r="B156" s="147"/>
      <c r="D156" s="148" t="s">
        <v>152</v>
      </c>
      <c r="E156" s="149" t="s">
        <v>1</v>
      </c>
      <c r="F156" s="150" t="s">
        <v>2546</v>
      </c>
      <c r="H156" s="149" t="s">
        <v>1</v>
      </c>
      <c r="I156" s="151"/>
      <c r="L156" s="147"/>
      <c r="M156" s="152"/>
      <c r="T156" s="153"/>
      <c r="AT156" s="149" t="s">
        <v>152</v>
      </c>
      <c r="AU156" s="149" t="s">
        <v>87</v>
      </c>
      <c r="AV156" s="12" t="s">
        <v>85</v>
      </c>
      <c r="AW156" s="12" t="s">
        <v>32</v>
      </c>
      <c r="AX156" s="12" t="s">
        <v>77</v>
      </c>
      <c r="AY156" s="149" t="s">
        <v>144</v>
      </c>
    </row>
    <row r="157" spans="2:65" s="12" customFormat="1" ht="33.75">
      <c r="B157" s="147"/>
      <c r="D157" s="148" t="s">
        <v>152</v>
      </c>
      <c r="E157" s="149" t="s">
        <v>1</v>
      </c>
      <c r="F157" s="150" t="s">
        <v>2547</v>
      </c>
      <c r="H157" s="149" t="s">
        <v>1</v>
      </c>
      <c r="I157" s="151"/>
      <c r="L157" s="147"/>
      <c r="M157" s="152"/>
      <c r="T157" s="153"/>
      <c r="AT157" s="149" t="s">
        <v>152</v>
      </c>
      <c r="AU157" s="149" t="s">
        <v>87</v>
      </c>
      <c r="AV157" s="12" t="s">
        <v>85</v>
      </c>
      <c r="AW157" s="12" t="s">
        <v>32</v>
      </c>
      <c r="AX157" s="12" t="s">
        <v>77</v>
      </c>
      <c r="AY157" s="149" t="s">
        <v>144</v>
      </c>
    </row>
    <row r="158" spans="2:65" s="12" customFormat="1" ht="33.75">
      <c r="B158" s="147"/>
      <c r="D158" s="148" t="s">
        <v>152</v>
      </c>
      <c r="E158" s="149" t="s">
        <v>1</v>
      </c>
      <c r="F158" s="150" t="s">
        <v>2548</v>
      </c>
      <c r="H158" s="149" t="s">
        <v>1</v>
      </c>
      <c r="I158" s="151"/>
      <c r="L158" s="147"/>
      <c r="M158" s="152"/>
      <c r="T158" s="153"/>
      <c r="AT158" s="149" t="s">
        <v>152</v>
      </c>
      <c r="AU158" s="149" t="s">
        <v>87</v>
      </c>
      <c r="AV158" s="12" t="s">
        <v>85</v>
      </c>
      <c r="AW158" s="12" t="s">
        <v>32</v>
      </c>
      <c r="AX158" s="12" t="s">
        <v>77</v>
      </c>
      <c r="AY158" s="149" t="s">
        <v>144</v>
      </c>
    </row>
    <row r="159" spans="2:65" s="12" customFormat="1" ht="33.75">
      <c r="B159" s="147"/>
      <c r="D159" s="148" t="s">
        <v>152</v>
      </c>
      <c r="E159" s="149" t="s">
        <v>1</v>
      </c>
      <c r="F159" s="150" t="s">
        <v>2549</v>
      </c>
      <c r="H159" s="149" t="s">
        <v>1</v>
      </c>
      <c r="I159" s="151"/>
      <c r="L159" s="147"/>
      <c r="M159" s="152"/>
      <c r="T159" s="153"/>
      <c r="AT159" s="149" t="s">
        <v>152</v>
      </c>
      <c r="AU159" s="149" t="s">
        <v>87</v>
      </c>
      <c r="AV159" s="12" t="s">
        <v>85</v>
      </c>
      <c r="AW159" s="12" t="s">
        <v>32</v>
      </c>
      <c r="AX159" s="12" t="s">
        <v>77</v>
      </c>
      <c r="AY159" s="149" t="s">
        <v>144</v>
      </c>
    </row>
    <row r="160" spans="2:65" s="12" customFormat="1" ht="22.5">
      <c r="B160" s="147"/>
      <c r="D160" s="148" t="s">
        <v>152</v>
      </c>
      <c r="E160" s="149" t="s">
        <v>1</v>
      </c>
      <c r="F160" s="150" t="s">
        <v>2550</v>
      </c>
      <c r="H160" s="149" t="s">
        <v>1</v>
      </c>
      <c r="I160" s="151"/>
      <c r="L160" s="147"/>
      <c r="M160" s="152"/>
      <c r="T160" s="153"/>
      <c r="AT160" s="149" t="s">
        <v>152</v>
      </c>
      <c r="AU160" s="149" t="s">
        <v>87</v>
      </c>
      <c r="AV160" s="12" t="s">
        <v>85</v>
      </c>
      <c r="AW160" s="12" t="s">
        <v>32</v>
      </c>
      <c r="AX160" s="12" t="s">
        <v>77</v>
      </c>
      <c r="AY160" s="149" t="s">
        <v>144</v>
      </c>
    </row>
    <row r="161" spans="2:65" s="12" customFormat="1" ht="11.25">
      <c r="B161" s="147"/>
      <c r="D161" s="148" t="s">
        <v>152</v>
      </c>
      <c r="E161" s="149" t="s">
        <v>1</v>
      </c>
      <c r="F161" s="150" t="s">
        <v>2551</v>
      </c>
      <c r="H161" s="149" t="s">
        <v>1</v>
      </c>
      <c r="I161" s="151"/>
      <c r="L161" s="147"/>
      <c r="M161" s="152"/>
      <c r="T161" s="153"/>
      <c r="AT161" s="149" t="s">
        <v>152</v>
      </c>
      <c r="AU161" s="149" t="s">
        <v>87</v>
      </c>
      <c r="AV161" s="12" t="s">
        <v>85</v>
      </c>
      <c r="AW161" s="12" t="s">
        <v>32</v>
      </c>
      <c r="AX161" s="12" t="s">
        <v>77</v>
      </c>
      <c r="AY161" s="149" t="s">
        <v>144</v>
      </c>
    </row>
    <row r="162" spans="2:65" s="1" customFormat="1" ht="24.2" customHeight="1">
      <c r="B162" s="32"/>
      <c r="C162" s="133" t="s">
        <v>186</v>
      </c>
      <c r="D162" s="133" t="s">
        <v>146</v>
      </c>
      <c r="E162" s="134" t="s">
        <v>2552</v>
      </c>
      <c r="F162" s="135" t="s">
        <v>2553</v>
      </c>
      <c r="G162" s="136" t="s">
        <v>1542</v>
      </c>
      <c r="H162" s="137">
        <v>1</v>
      </c>
      <c r="I162" s="138"/>
      <c r="J162" s="139">
        <f>ROUND(I162*H162,2)</f>
        <v>0</v>
      </c>
      <c r="K162" s="140"/>
      <c r="L162" s="32"/>
      <c r="M162" s="141" t="s">
        <v>1</v>
      </c>
      <c r="N162" s="142" t="s">
        <v>42</v>
      </c>
      <c r="P162" s="143">
        <f>O162*H162</f>
        <v>0</v>
      </c>
      <c r="Q162" s="143">
        <v>0</v>
      </c>
      <c r="R162" s="143">
        <f>Q162*H162</f>
        <v>0</v>
      </c>
      <c r="S162" s="143">
        <v>0</v>
      </c>
      <c r="T162" s="144">
        <f>S162*H162</f>
        <v>0</v>
      </c>
      <c r="AR162" s="145" t="s">
        <v>2509</v>
      </c>
      <c r="AT162" s="145" t="s">
        <v>146</v>
      </c>
      <c r="AU162" s="145" t="s">
        <v>87</v>
      </c>
      <c r="AY162" s="17" t="s">
        <v>144</v>
      </c>
      <c r="BE162" s="146">
        <f>IF(N162="základní",J162,0)</f>
        <v>0</v>
      </c>
      <c r="BF162" s="146">
        <f>IF(N162="snížená",J162,0)</f>
        <v>0</v>
      </c>
      <c r="BG162" s="146">
        <f>IF(N162="zákl. přenesená",J162,0)</f>
        <v>0</v>
      </c>
      <c r="BH162" s="146">
        <f>IF(N162="sníž. přenesená",J162,0)</f>
        <v>0</v>
      </c>
      <c r="BI162" s="146">
        <f>IF(N162="nulová",J162,0)</f>
        <v>0</v>
      </c>
      <c r="BJ162" s="17" t="s">
        <v>85</v>
      </c>
      <c r="BK162" s="146">
        <f>ROUND(I162*H162,2)</f>
        <v>0</v>
      </c>
      <c r="BL162" s="17" t="s">
        <v>2509</v>
      </c>
      <c r="BM162" s="145" t="s">
        <v>2554</v>
      </c>
    </row>
    <row r="163" spans="2:65" s="1" customFormat="1" ht="16.5" customHeight="1">
      <c r="B163" s="32"/>
      <c r="C163" s="133" t="s">
        <v>191</v>
      </c>
      <c r="D163" s="133" t="s">
        <v>146</v>
      </c>
      <c r="E163" s="134" t="s">
        <v>2555</v>
      </c>
      <c r="F163" s="135" t="s">
        <v>2556</v>
      </c>
      <c r="G163" s="136" t="s">
        <v>1542</v>
      </c>
      <c r="H163" s="137">
        <v>1</v>
      </c>
      <c r="I163" s="138"/>
      <c r="J163" s="139">
        <f>ROUND(I163*H163,2)</f>
        <v>0</v>
      </c>
      <c r="K163" s="140"/>
      <c r="L163" s="32"/>
      <c r="M163" s="141" t="s">
        <v>1</v>
      </c>
      <c r="N163" s="142" t="s">
        <v>42</v>
      </c>
      <c r="P163" s="143">
        <f>O163*H163</f>
        <v>0</v>
      </c>
      <c r="Q163" s="143">
        <v>0</v>
      </c>
      <c r="R163" s="143">
        <f>Q163*H163</f>
        <v>0</v>
      </c>
      <c r="S163" s="143">
        <v>0</v>
      </c>
      <c r="T163" s="144">
        <f>S163*H163</f>
        <v>0</v>
      </c>
      <c r="AR163" s="145" t="s">
        <v>2509</v>
      </c>
      <c r="AT163" s="145" t="s">
        <v>146</v>
      </c>
      <c r="AU163" s="145" t="s">
        <v>87</v>
      </c>
      <c r="AY163" s="17" t="s">
        <v>144</v>
      </c>
      <c r="BE163" s="146">
        <f>IF(N163="základní",J163,0)</f>
        <v>0</v>
      </c>
      <c r="BF163" s="146">
        <f>IF(N163="snížená",J163,0)</f>
        <v>0</v>
      </c>
      <c r="BG163" s="146">
        <f>IF(N163="zákl. přenesená",J163,0)</f>
        <v>0</v>
      </c>
      <c r="BH163" s="146">
        <f>IF(N163="sníž. přenesená",J163,0)</f>
        <v>0</v>
      </c>
      <c r="BI163" s="146">
        <f>IF(N163="nulová",J163,0)</f>
        <v>0</v>
      </c>
      <c r="BJ163" s="17" t="s">
        <v>85</v>
      </c>
      <c r="BK163" s="146">
        <f>ROUND(I163*H163,2)</f>
        <v>0</v>
      </c>
      <c r="BL163" s="17" t="s">
        <v>2509</v>
      </c>
      <c r="BM163" s="145" t="s">
        <v>2557</v>
      </c>
    </row>
    <row r="164" spans="2:65" s="13" customFormat="1" ht="11.25">
      <c r="B164" s="154"/>
      <c r="D164" s="148" t="s">
        <v>152</v>
      </c>
      <c r="E164" s="155" t="s">
        <v>1</v>
      </c>
      <c r="F164" s="156" t="s">
        <v>85</v>
      </c>
      <c r="H164" s="157">
        <v>1</v>
      </c>
      <c r="I164" s="158"/>
      <c r="L164" s="154"/>
      <c r="M164" s="159"/>
      <c r="T164" s="160"/>
      <c r="AT164" s="155" t="s">
        <v>152</v>
      </c>
      <c r="AU164" s="155" t="s">
        <v>87</v>
      </c>
      <c r="AV164" s="13" t="s">
        <v>87</v>
      </c>
      <c r="AW164" s="13" t="s">
        <v>32</v>
      </c>
      <c r="AX164" s="13" t="s">
        <v>85</v>
      </c>
      <c r="AY164" s="155" t="s">
        <v>144</v>
      </c>
    </row>
    <row r="165" spans="2:65" s="12" customFormat="1" ht="22.5">
      <c r="B165" s="147"/>
      <c r="D165" s="148" t="s">
        <v>152</v>
      </c>
      <c r="E165" s="149" t="s">
        <v>1</v>
      </c>
      <c r="F165" s="150" t="s">
        <v>2558</v>
      </c>
      <c r="H165" s="149" t="s">
        <v>1</v>
      </c>
      <c r="I165" s="151"/>
      <c r="L165" s="147"/>
      <c r="M165" s="152"/>
      <c r="T165" s="153"/>
      <c r="AT165" s="149" t="s">
        <v>152</v>
      </c>
      <c r="AU165" s="149" t="s">
        <v>87</v>
      </c>
      <c r="AV165" s="12" t="s">
        <v>85</v>
      </c>
      <c r="AW165" s="12" t="s">
        <v>32</v>
      </c>
      <c r="AX165" s="12" t="s">
        <v>77</v>
      </c>
      <c r="AY165" s="149" t="s">
        <v>144</v>
      </c>
    </row>
    <row r="166" spans="2:65" s="1" customFormat="1" ht="24.2" customHeight="1">
      <c r="B166" s="32"/>
      <c r="C166" s="133" t="s">
        <v>195</v>
      </c>
      <c r="D166" s="133" t="s">
        <v>146</v>
      </c>
      <c r="E166" s="134" t="s">
        <v>2559</v>
      </c>
      <c r="F166" s="135" t="s">
        <v>2560</v>
      </c>
      <c r="G166" s="136" t="s">
        <v>1542</v>
      </c>
      <c r="H166" s="137">
        <v>1</v>
      </c>
      <c r="I166" s="138"/>
      <c r="J166" s="139">
        <f>ROUND(I166*H166,2)</f>
        <v>0</v>
      </c>
      <c r="K166" s="140"/>
      <c r="L166" s="32"/>
      <c r="M166" s="141" t="s">
        <v>1</v>
      </c>
      <c r="N166" s="142" t="s">
        <v>42</v>
      </c>
      <c r="P166" s="143">
        <f>O166*H166</f>
        <v>0</v>
      </c>
      <c r="Q166" s="143">
        <v>0</v>
      </c>
      <c r="R166" s="143">
        <f>Q166*H166</f>
        <v>0</v>
      </c>
      <c r="S166" s="143">
        <v>0</v>
      </c>
      <c r="T166" s="144">
        <f>S166*H166</f>
        <v>0</v>
      </c>
      <c r="AR166" s="145" t="s">
        <v>2509</v>
      </c>
      <c r="AT166" s="145" t="s">
        <v>146</v>
      </c>
      <c r="AU166" s="145" t="s">
        <v>87</v>
      </c>
      <c r="AY166" s="17" t="s">
        <v>144</v>
      </c>
      <c r="BE166" s="146">
        <f>IF(N166="základní",J166,0)</f>
        <v>0</v>
      </c>
      <c r="BF166" s="146">
        <f>IF(N166="snížená",J166,0)</f>
        <v>0</v>
      </c>
      <c r="BG166" s="146">
        <f>IF(N166="zákl. přenesená",J166,0)</f>
        <v>0</v>
      </c>
      <c r="BH166" s="146">
        <f>IF(N166="sníž. přenesená",J166,0)</f>
        <v>0</v>
      </c>
      <c r="BI166" s="146">
        <f>IF(N166="nulová",J166,0)</f>
        <v>0</v>
      </c>
      <c r="BJ166" s="17" t="s">
        <v>85</v>
      </c>
      <c r="BK166" s="146">
        <f>ROUND(I166*H166,2)</f>
        <v>0</v>
      </c>
      <c r="BL166" s="17" t="s">
        <v>2509</v>
      </c>
      <c r="BM166" s="145" t="s">
        <v>2561</v>
      </c>
    </row>
    <row r="167" spans="2:65" s="12" customFormat="1" ht="11.25">
      <c r="B167" s="147"/>
      <c r="D167" s="148" t="s">
        <v>152</v>
      </c>
      <c r="E167" s="149" t="s">
        <v>1</v>
      </c>
      <c r="F167" s="150" t="s">
        <v>737</v>
      </c>
      <c r="H167" s="149" t="s">
        <v>1</v>
      </c>
      <c r="I167" s="151"/>
      <c r="L167" s="147"/>
      <c r="M167" s="152"/>
      <c r="T167" s="153"/>
      <c r="AT167" s="149" t="s">
        <v>152</v>
      </c>
      <c r="AU167" s="149" t="s">
        <v>87</v>
      </c>
      <c r="AV167" s="12" t="s">
        <v>85</v>
      </c>
      <c r="AW167" s="12" t="s">
        <v>32</v>
      </c>
      <c r="AX167" s="12" t="s">
        <v>77</v>
      </c>
      <c r="AY167" s="149" t="s">
        <v>144</v>
      </c>
    </row>
    <row r="168" spans="2:65" s="13" customFormat="1" ht="11.25">
      <c r="B168" s="154"/>
      <c r="D168" s="148" t="s">
        <v>152</v>
      </c>
      <c r="E168" s="155" t="s">
        <v>1</v>
      </c>
      <c r="F168" s="156" t="s">
        <v>85</v>
      </c>
      <c r="H168" s="157">
        <v>1</v>
      </c>
      <c r="I168" s="158"/>
      <c r="L168" s="154"/>
      <c r="M168" s="159"/>
      <c r="T168" s="160"/>
      <c r="AT168" s="155" t="s">
        <v>152</v>
      </c>
      <c r="AU168" s="155" t="s">
        <v>87</v>
      </c>
      <c r="AV168" s="13" t="s">
        <v>87</v>
      </c>
      <c r="AW168" s="13" t="s">
        <v>32</v>
      </c>
      <c r="AX168" s="13" t="s">
        <v>85</v>
      </c>
      <c r="AY168" s="155" t="s">
        <v>144</v>
      </c>
    </row>
    <row r="169" spans="2:65" s="12" customFormat="1" ht="33.75">
      <c r="B169" s="147"/>
      <c r="D169" s="148" t="s">
        <v>152</v>
      </c>
      <c r="E169" s="149" t="s">
        <v>1</v>
      </c>
      <c r="F169" s="150" t="s">
        <v>2562</v>
      </c>
      <c r="H169" s="149" t="s">
        <v>1</v>
      </c>
      <c r="I169" s="151"/>
      <c r="L169" s="147"/>
      <c r="M169" s="152"/>
      <c r="T169" s="153"/>
      <c r="AT169" s="149" t="s">
        <v>152</v>
      </c>
      <c r="AU169" s="149" t="s">
        <v>87</v>
      </c>
      <c r="AV169" s="12" t="s">
        <v>85</v>
      </c>
      <c r="AW169" s="12" t="s">
        <v>32</v>
      </c>
      <c r="AX169" s="12" t="s">
        <v>77</v>
      </c>
      <c r="AY169" s="149" t="s">
        <v>144</v>
      </c>
    </row>
    <row r="170" spans="2:65" s="12" customFormat="1" ht="11.25">
      <c r="B170" s="147"/>
      <c r="D170" s="148" t="s">
        <v>152</v>
      </c>
      <c r="E170" s="149" t="s">
        <v>1</v>
      </c>
      <c r="F170" s="150" t="s">
        <v>2563</v>
      </c>
      <c r="H170" s="149" t="s">
        <v>1</v>
      </c>
      <c r="I170" s="151"/>
      <c r="L170" s="147"/>
      <c r="M170" s="152"/>
      <c r="T170" s="153"/>
      <c r="AT170" s="149" t="s">
        <v>152</v>
      </c>
      <c r="AU170" s="149" t="s">
        <v>87</v>
      </c>
      <c r="AV170" s="12" t="s">
        <v>85</v>
      </c>
      <c r="AW170" s="12" t="s">
        <v>32</v>
      </c>
      <c r="AX170" s="12" t="s">
        <v>77</v>
      </c>
      <c r="AY170" s="149" t="s">
        <v>144</v>
      </c>
    </row>
    <row r="171" spans="2:65" s="11" customFormat="1" ht="22.9" customHeight="1">
      <c r="B171" s="121"/>
      <c r="D171" s="122" t="s">
        <v>76</v>
      </c>
      <c r="E171" s="131" t="s">
        <v>2564</v>
      </c>
      <c r="F171" s="131" t="s">
        <v>2565</v>
      </c>
      <c r="I171" s="124"/>
      <c r="J171" s="132">
        <f>BK171</f>
        <v>0</v>
      </c>
      <c r="L171" s="121"/>
      <c r="M171" s="126"/>
      <c r="P171" s="127">
        <f>SUM(P172:P188)</f>
        <v>0</v>
      </c>
      <c r="R171" s="127">
        <f>SUM(R172:R188)</f>
        <v>0</v>
      </c>
      <c r="T171" s="128">
        <f>SUM(T172:T188)</f>
        <v>0</v>
      </c>
      <c r="AR171" s="122" t="s">
        <v>172</v>
      </c>
      <c r="AT171" s="129" t="s">
        <v>76</v>
      </c>
      <c r="AU171" s="129" t="s">
        <v>85</v>
      </c>
      <c r="AY171" s="122" t="s">
        <v>144</v>
      </c>
      <c r="BK171" s="130">
        <f>SUM(BK172:BK188)</f>
        <v>0</v>
      </c>
    </row>
    <row r="172" spans="2:65" s="1" customFormat="1" ht="16.5" customHeight="1">
      <c r="B172" s="32"/>
      <c r="C172" s="133" t="s">
        <v>202</v>
      </c>
      <c r="D172" s="133" t="s">
        <v>146</v>
      </c>
      <c r="E172" s="134" t="s">
        <v>2566</v>
      </c>
      <c r="F172" s="135" t="s">
        <v>2567</v>
      </c>
      <c r="G172" s="136" t="s">
        <v>1542</v>
      </c>
      <c r="H172" s="137">
        <v>1</v>
      </c>
      <c r="I172" s="138"/>
      <c r="J172" s="139">
        <f>ROUND(I172*H172,2)</f>
        <v>0</v>
      </c>
      <c r="K172" s="140"/>
      <c r="L172" s="32"/>
      <c r="M172" s="141" t="s">
        <v>1</v>
      </c>
      <c r="N172" s="142" t="s">
        <v>42</v>
      </c>
      <c r="P172" s="143">
        <f>O172*H172</f>
        <v>0</v>
      </c>
      <c r="Q172" s="143">
        <v>0</v>
      </c>
      <c r="R172" s="143">
        <f>Q172*H172</f>
        <v>0</v>
      </c>
      <c r="S172" s="143">
        <v>0</v>
      </c>
      <c r="T172" s="144">
        <f>S172*H172</f>
        <v>0</v>
      </c>
      <c r="AR172" s="145" t="s">
        <v>2509</v>
      </c>
      <c r="AT172" s="145" t="s">
        <v>146</v>
      </c>
      <c r="AU172" s="145" t="s">
        <v>87</v>
      </c>
      <c r="AY172" s="17" t="s">
        <v>144</v>
      </c>
      <c r="BE172" s="146">
        <f>IF(N172="základní",J172,0)</f>
        <v>0</v>
      </c>
      <c r="BF172" s="146">
        <f>IF(N172="snížená",J172,0)</f>
        <v>0</v>
      </c>
      <c r="BG172" s="146">
        <f>IF(N172="zákl. přenesená",J172,0)</f>
        <v>0</v>
      </c>
      <c r="BH172" s="146">
        <f>IF(N172="sníž. přenesená",J172,0)</f>
        <v>0</v>
      </c>
      <c r="BI172" s="146">
        <f>IF(N172="nulová",J172,0)</f>
        <v>0</v>
      </c>
      <c r="BJ172" s="17" t="s">
        <v>85</v>
      </c>
      <c r="BK172" s="146">
        <f>ROUND(I172*H172,2)</f>
        <v>0</v>
      </c>
      <c r="BL172" s="17" t="s">
        <v>2509</v>
      </c>
      <c r="BM172" s="145" t="s">
        <v>2568</v>
      </c>
    </row>
    <row r="173" spans="2:65" s="12" customFormat="1" ht="11.25">
      <c r="B173" s="147"/>
      <c r="D173" s="148" t="s">
        <v>152</v>
      </c>
      <c r="E173" s="149" t="s">
        <v>1</v>
      </c>
      <c r="F173" s="150" t="s">
        <v>737</v>
      </c>
      <c r="H173" s="149" t="s">
        <v>1</v>
      </c>
      <c r="I173" s="151"/>
      <c r="L173" s="147"/>
      <c r="M173" s="152"/>
      <c r="T173" s="153"/>
      <c r="AT173" s="149" t="s">
        <v>152</v>
      </c>
      <c r="AU173" s="149" t="s">
        <v>87</v>
      </c>
      <c r="AV173" s="12" t="s">
        <v>85</v>
      </c>
      <c r="AW173" s="12" t="s">
        <v>32</v>
      </c>
      <c r="AX173" s="12" t="s">
        <v>77</v>
      </c>
      <c r="AY173" s="149" t="s">
        <v>144</v>
      </c>
    </row>
    <row r="174" spans="2:65" s="13" customFormat="1" ht="11.25">
      <c r="B174" s="154"/>
      <c r="D174" s="148" t="s">
        <v>152</v>
      </c>
      <c r="E174" s="155" t="s">
        <v>1</v>
      </c>
      <c r="F174" s="156" t="s">
        <v>85</v>
      </c>
      <c r="H174" s="157">
        <v>1</v>
      </c>
      <c r="I174" s="158"/>
      <c r="L174" s="154"/>
      <c r="M174" s="159"/>
      <c r="T174" s="160"/>
      <c r="AT174" s="155" t="s">
        <v>152</v>
      </c>
      <c r="AU174" s="155" t="s">
        <v>87</v>
      </c>
      <c r="AV174" s="13" t="s">
        <v>87</v>
      </c>
      <c r="AW174" s="13" t="s">
        <v>32</v>
      </c>
      <c r="AX174" s="13" t="s">
        <v>85</v>
      </c>
      <c r="AY174" s="155" t="s">
        <v>144</v>
      </c>
    </row>
    <row r="175" spans="2:65" s="12" customFormat="1" ht="22.5">
      <c r="B175" s="147"/>
      <c r="D175" s="148" t="s">
        <v>152</v>
      </c>
      <c r="E175" s="149" t="s">
        <v>1</v>
      </c>
      <c r="F175" s="150" t="s">
        <v>2569</v>
      </c>
      <c r="H175" s="149" t="s">
        <v>1</v>
      </c>
      <c r="I175" s="151"/>
      <c r="L175" s="147"/>
      <c r="M175" s="152"/>
      <c r="T175" s="153"/>
      <c r="AT175" s="149" t="s">
        <v>152</v>
      </c>
      <c r="AU175" s="149" t="s">
        <v>87</v>
      </c>
      <c r="AV175" s="12" t="s">
        <v>85</v>
      </c>
      <c r="AW175" s="12" t="s">
        <v>32</v>
      </c>
      <c r="AX175" s="12" t="s">
        <v>77</v>
      </c>
      <c r="AY175" s="149" t="s">
        <v>144</v>
      </c>
    </row>
    <row r="176" spans="2:65" s="1" customFormat="1" ht="16.5" customHeight="1">
      <c r="B176" s="32"/>
      <c r="C176" s="133" t="s">
        <v>8</v>
      </c>
      <c r="D176" s="133" t="s">
        <v>146</v>
      </c>
      <c r="E176" s="134" t="s">
        <v>2570</v>
      </c>
      <c r="F176" s="135" t="s">
        <v>2571</v>
      </c>
      <c r="G176" s="136" t="s">
        <v>1542</v>
      </c>
      <c r="H176" s="137">
        <v>1</v>
      </c>
      <c r="I176" s="138"/>
      <c r="J176" s="139">
        <f>ROUND(I176*H176,2)</f>
        <v>0</v>
      </c>
      <c r="K176" s="140"/>
      <c r="L176" s="32"/>
      <c r="M176" s="141" t="s">
        <v>1</v>
      </c>
      <c r="N176" s="142" t="s">
        <v>42</v>
      </c>
      <c r="P176" s="143">
        <f>O176*H176</f>
        <v>0</v>
      </c>
      <c r="Q176" s="143">
        <v>0</v>
      </c>
      <c r="R176" s="143">
        <f>Q176*H176</f>
        <v>0</v>
      </c>
      <c r="S176" s="143">
        <v>0</v>
      </c>
      <c r="T176" s="144">
        <f>S176*H176</f>
        <v>0</v>
      </c>
      <c r="AR176" s="145" t="s">
        <v>2509</v>
      </c>
      <c r="AT176" s="145" t="s">
        <v>146</v>
      </c>
      <c r="AU176" s="145" t="s">
        <v>87</v>
      </c>
      <c r="AY176" s="17" t="s">
        <v>144</v>
      </c>
      <c r="BE176" s="146">
        <f>IF(N176="základní",J176,0)</f>
        <v>0</v>
      </c>
      <c r="BF176" s="146">
        <f>IF(N176="snížená",J176,0)</f>
        <v>0</v>
      </c>
      <c r="BG176" s="146">
        <f>IF(N176="zákl. přenesená",J176,0)</f>
        <v>0</v>
      </c>
      <c r="BH176" s="146">
        <f>IF(N176="sníž. přenesená",J176,0)</f>
        <v>0</v>
      </c>
      <c r="BI176" s="146">
        <f>IF(N176="nulová",J176,0)</f>
        <v>0</v>
      </c>
      <c r="BJ176" s="17" t="s">
        <v>85</v>
      </c>
      <c r="BK176" s="146">
        <f>ROUND(I176*H176,2)</f>
        <v>0</v>
      </c>
      <c r="BL176" s="17" t="s">
        <v>2509</v>
      </c>
      <c r="BM176" s="145" t="s">
        <v>2572</v>
      </c>
    </row>
    <row r="177" spans="2:65" s="12" customFormat="1" ht="11.25">
      <c r="B177" s="147"/>
      <c r="D177" s="148" t="s">
        <v>152</v>
      </c>
      <c r="E177" s="149" t="s">
        <v>1</v>
      </c>
      <c r="F177" s="150" t="s">
        <v>737</v>
      </c>
      <c r="H177" s="149" t="s">
        <v>1</v>
      </c>
      <c r="I177" s="151"/>
      <c r="L177" s="147"/>
      <c r="M177" s="152"/>
      <c r="T177" s="153"/>
      <c r="AT177" s="149" t="s">
        <v>152</v>
      </c>
      <c r="AU177" s="149" t="s">
        <v>87</v>
      </c>
      <c r="AV177" s="12" t="s">
        <v>85</v>
      </c>
      <c r="AW177" s="12" t="s">
        <v>32</v>
      </c>
      <c r="AX177" s="12" t="s">
        <v>77</v>
      </c>
      <c r="AY177" s="149" t="s">
        <v>144</v>
      </c>
    </row>
    <row r="178" spans="2:65" s="13" customFormat="1" ht="11.25">
      <c r="B178" s="154"/>
      <c r="D178" s="148" t="s">
        <v>152</v>
      </c>
      <c r="E178" s="155" t="s">
        <v>1</v>
      </c>
      <c r="F178" s="156" t="s">
        <v>85</v>
      </c>
      <c r="H178" s="157">
        <v>1</v>
      </c>
      <c r="I178" s="158"/>
      <c r="L178" s="154"/>
      <c r="M178" s="159"/>
      <c r="T178" s="160"/>
      <c r="AT178" s="155" t="s">
        <v>152</v>
      </c>
      <c r="AU178" s="155" t="s">
        <v>87</v>
      </c>
      <c r="AV178" s="13" t="s">
        <v>87</v>
      </c>
      <c r="AW178" s="13" t="s">
        <v>32</v>
      </c>
      <c r="AX178" s="13" t="s">
        <v>85</v>
      </c>
      <c r="AY178" s="155" t="s">
        <v>144</v>
      </c>
    </row>
    <row r="179" spans="2:65" s="12" customFormat="1" ht="11.25">
      <c r="B179" s="147"/>
      <c r="D179" s="148" t="s">
        <v>152</v>
      </c>
      <c r="E179" s="149" t="s">
        <v>1</v>
      </c>
      <c r="F179" s="150" t="s">
        <v>2573</v>
      </c>
      <c r="H179" s="149" t="s">
        <v>1</v>
      </c>
      <c r="I179" s="151"/>
      <c r="L179" s="147"/>
      <c r="M179" s="152"/>
      <c r="T179" s="153"/>
      <c r="AT179" s="149" t="s">
        <v>152</v>
      </c>
      <c r="AU179" s="149" t="s">
        <v>87</v>
      </c>
      <c r="AV179" s="12" t="s">
        <v>85</v>
      </c>
      <c r="AW179" s="12" t="s">
        <v>32</v>
      </c>
      <c r="AX179" s="12" t="s">
        <v>77</v>
      </c>
      <c r="AY179" s="149" t="s">
        <v>144</v>
      </c>
    </row>
    <row r="180" spans="2:65" s="1" customFormat="1" ht="24.2" customHeight="1">
      <c r="B180" s="32"/>
      <c r="C180" s="133" t="s">
        <v>209</v>
      </c>
      <c r="D180" s="133" t="s">
        <v>146</v>
      </c>
      <c r="E180" s="134" t="s">
        <v>2574</v>
      </c>
      <c r="F180" s="135" t="s">
        <v>2575</v>
      </c>
      <c r="G180" s="136" t="s">
        <v>1542</v>
      </c>
      <c r="H180" s="137">
        <v>1</v>
      </c>
      <c r="I180" s="138"/>
      <c r="J180" s="139">
        <f>ROUND(I180*H180,2)</f>
        <v>0</v>
      </c>
      <c r="K180" s="140"/>
      <c r="L180" s="32"/>
      <c r="M180" s="141" t="s">
        <v>1</v>
      </c>
      <c r="N180" s="142" t="s">
        <v>42</v>
      </c>
      <c r="P180" s="143">
        <f>O180*H180</f>
        <v>0</v>
      </c>
      <c r="Q180" s="143">
        <v>0</v>
      </c>
      <c r="R180" s="143">
        <f>Q180*H180</f>
        <v>0</v>
      </c>
      <c r="S180" s="143">
        <v>0</v>
      </c>
      <c r="T180" s="144">
        <f>S180*H180</f>
        <v>0</v>
      </c>
      <c r="AR180" s="145" t="s">
        <v>2509</v>
      </c>
      <c r="AT180" s="145" t="s">
        <v>146</v>
      </c>
      <c r="AU180" s="145" t="s">
        <v>87</v>
      </c>
      <c r="AY180" s="17" t="s">
        <v>144</v>
      </c>
      <c r="BE180" s="146">
        <f>IF(N180="základní",J180,0)</f>
        <v>0</v>
      </c>
      <c r="BF180" s="146">
        <f>IF(N180="snížená",J180,0)</f>
        <v>0</v>
      </c>
      <c r="BG180" s="146">
        <f>IF(N180="zákl. přenesená",J180,0)</f>
        <v>0</v>
      </c>
      <c r="BH180" s="146">
        <f>IF(N180="sníž. přenesená",J180,0)</f>
        <v>0</v>
      </c>
      <c r="BI180" s="146">
        <f>IF(N180="nulová",J180,0)</f>
        <v>0</v>
      </c>
      <c r="BJ180" s="17" t="s">
        <v>85</v>
      </c>
      <c r="BK180" s="146">
        <f>ROUND(I180*H180,2)</f>
        <v>0</v>
      </c>
      <c r="BL180" s="17" t="s">
        <v>2509</v>
      </c>
      <c r="BM180" s="145" t="s">
        <v>2576</v>
      </c>
    </row>
    <row r="181" spans="2:65" s="12" customFormat="1" ht="11.25">
      <c r="B181" s="147"/>
      <c r="D181" s="148" t="s">
        <v>152</v>
      </c>
      <c r="E181" s="149" t="s">
        <v>1</v>
      </c>
      <c r="F181" s="150" t="s">
        <v>737</v>
      </c>
      <c r="H181" s="149" t="s">
        <v>1</v>
      </c>
      <c r="I181" s="151"/>
      <c r="L181" s="147"/>
      <c r="M181" s="152"/>
      <c r="T181" s="153"/>
      <c r="AT181" s="149" t="s">
        <v>152</v>
      </c>
      <c r="AU181" s="149" t="s">
        <v>87</v>
      </c>
      <c r="AV181" s="12" t="s">
        <v>85</v>
      </c>
      <c r="AW181" s="12" t="s">
        <v>32</v>
      </c>
      <c r="AX181" s="12" t="s">
        <v>77</v>
      </c>
      <c r="AY181" s="149" t="s">
        <v>144</v>
      </c>
    </row>
    <row r="182" spans="2:65" s="13" customFormat="1" ht="11.25">
      <c r="B182" s="154"/>
      <c r="D182" s="148" t="s">
        <v>152</v>
      </c>
      <c r="E182" s="155" t="s">
        <v>1</v>
      </c>
      <c r="F182" s="156" t="s">
        <v>85</v>
      </c>
      <c r="H182" s="157">
        <v>1</v>
      </c>
      <c r="I182" s="158"/>
      <c r="L182" s="154"/>
      <c r="M182" s="159"/>
      <c r="T182" s="160"/>
      <c r="AT182" s="155" t="s">
        <v>152</v>
      </c>
      <c r="AU182" s="155" t="s">
        <v>87</v>
      </c>
      <c r="AV182" s="13" t="s">
        <v>87</v>
      </c>
      <c r="AW182" s="13" t="s">
        <v>32</v>
      </c>
      <c r="AX182" s="13" t="s">
        <v>85</v>
      </c>
      <c r="AY182" s="155" t="s">
        <v>144</v>
      </c>
    </row>
    <row r="183" spans="2:65" s="1" customFormat="1" ht="16.5" customHeight="1">
      <c r="B183" s="32"/>
      <c r="C183" s="133" t="s">
        <v>213</v>
      </c>
      <c r="D183" s="133" t="s">
        <v>146</v>
      </c>
      <c r="E183" s="134" t="s">
        <v>2577</v>
      </c>
      <c r="F183" s="135" t="s">
        <v>2578</v>
      </c>
      <c r="G183" s="136" t="s">
        <v>1542</v>
      </c>
      <c r="H183" s="137">
        <v>1</v>
      </c>
      <c r="I183" s="138"/>
      <c r="J183" s="139">
        <f>ROUND(I183*H183,2)</f>
        <v>0</v>
      </c>
      <c r="K183" s="140"/>
      <c r="L183" s="32"/>
      <c r="M183" s="141" t="s">
        <v>1</v>
      </c>
      <c r="N183" s="142" t="s">
        <v>42</v>
      </c>
      <c r="P183" s="143">
        <f>O183*H183</f>
        <v>0</v>
      </c>
      <c r="Q183" s="143">
        <v>0</v>
      </c>
      <c r="R183" s="143">
        <f>Q183*H183</f>
        <v>0</v>
      </c>
      <c r="S183" s="143">
        <v>0</v>
      </c>
      <c r="T183" s="144">
        <f>S183*H183</f>
        <v>0</v>
      </c>
      <c r="AR183" s="145" t="s">
        <v>2509</v>
      </c>
      <c r="AT183" s="145" t="s">
        <v>146</v>
      </c>
      <c r="AU183" s="145" t="s">
        <v>87</v>
      </c>
      <c r="AY183" s="17" t="s">
        <v>144</v>
      </c>
      <c r="BE183" s="146">
        <f>IF(N183="základní",J183,0)</f>
        <v>0</v>
      </c>
      <c r="BF183" s="146">
        <f>IF(N183="snížená",J183,0)</f>
        <v>0</v>
      </c>
      <c r="BG183" s="146">
        <f>IF(N183="zákl. přenesená",J183,0)</f>
        <v>0</v>
      </c>
      <c r="BH183" s="146">
        <f>IF(N183="sníž. přenesená",J183,0)</f>
        <v>0</v>
      </c>
      <c r="BI183" s="146">
        <f>IF(N183="nulová",J183,0)</f>
        <v>0</v>
      </c>
      <c r="BJ183" s="17" t="s">
        <v>85</v>
      </c>
      <c r="BK183" s="146">
        <f>ROUND(I183*H183,2)</f>
        <v>0</v>
      </c>
      <c r="BL183" s="17" t="s">
        <v>2509</v>
      </c>
      <c r="BM183" s="145" t="s">
        <v>2579</v>
      </c>
    </row>
    <row r="184" spans="2:65" s="12" customFormat="1" ht="11.25">
      <c r="B184" s="147"/>
      <c r="D184" s="148" t="s">
        <v>152</v>
      </c>
      <c r="E184" s="149" t="s">
        <v>1</v>
      </c>
      <c r="F184" s="150" t="s">
        <v>737</v>
      </c>
      <c r="H184" s="149" t="s">
        <v>1</v>
      </c>
      <c r="I184" s="151"/>
      <c r="L184" s="147"/>
      <c r="M184" s="152"/>
      <c r="T184" s="153"/>
      <c r="AT184" s="149" t="s">
        <v>152</v>
      </c>
      <c r="AU184" s="149" t="s">
        <v>87</v>
      </c>
      <c r="AV184" s="12" t="s">
        <v>85</v>
      </c>
      <c r="AW184" s="12" t="s">
        <v>32</v>
      </c>
      <c r="AX184" s="12" t="s">
        <v>77</v>
      </c>
      <c r="AY184" s="149" t="s">
        <v>144</v>
      </c>
    </row>
    <row r="185" spans="2:65" s="13" customFormat="1" ht="11.25">
      <c r="B185" s="154"/>
      <c r="D185" s="148" t="s">
        <v>152</v>
      </c>
      <c r="E185" s="155" t="s">
        <v>1</v>
      </c>
      <c r="F185" s="156" t="s">
        <v>85</v>
      </c>
      <c r="H185" s="157">
        <v>1</v>
      </c>
      <c r="I185" s="158"/>
      <c r="L185" s="154"/>
      <c r="M185" s="159"/>
      <c r="T185" s="160"/>
      <c r="AT185" s="155" t="s">
        <v>152</v>
      </c>
      <c r="AU185" s="155" t="s">
        <v>87</v>
      </c>
      <c r="AV185" s="13" t="s">
        <v>87</v>
      </c>
      <c r="AW185" s="13" t="s">
        <v>32</v>
      </c>
      <c r="AX185" s="13" t="s">
        <v>85</v>
      </c>
      <c r="AY185" s="155" t="s">
        <v>144</v>
      </c>
    </row>
    <row r="186" spans="2:65" s="12" customFormat="1" ht="33.75">
      <c r="B186" s="147"/>
      <c r="D186" s="148" t="s">
        <v>152</v>
      </c>
      <c r="E186" s="149" t="s">
        <v>1</v>
      </c>
      <c r="F186" s="150" t="s">
        <v>2580</v>
      </c>
      <c r="H186" s="149" t="s">
        <v>1</v>
      </c>
      <c r="I186" s="151"/>
      <c r="L186" s="147"/>
      <c r="M186" s="152"/>
      <c r="T186" s="153"/>
      <c r="AT186" s="149" t="s">
        <v>152</v>
      </c>
      <c r="AU186" s="149" t="s">
        <v>87</v>
      </c>
      <c r="AV186" s="12" t="s">
        <v>85</v>
      </c>
      <c r="AW186" s="12" t="s">
        <v>32</v>
      </c>
      <c r="AX186" s="12" t="s">
        <v>77</v>
      </c>
      <c r="AY186" s="149" t="s">
        <v>144</v>
      </c>
    </row>
    <row r="187" spans="2:65" s="12" customFormat="1" ht="22.5">
      <c r="B187" s="147"/>
      <c r="D187" s="148" t="s">
        <v>152</v>
      </c>
      <c r="E187" s="149" t="s">
        <v>1</v>
      </c>
      <c r="F187" s="150" t="s">
        <v>2581</v>
      </c>
      <c r="H187" s="149" t="s">
        <v>1</v>
      </c>
      <c r="I187" s="151"/>
      <c r="L187" s="147"/>
      <c r="M187" s="152"/>
      <c r="T187" s="153"/>
      <c r="AT187" s="149" t="s">
        <v>152</v>
      </c>
      <c r="AU187" s="149" t="s">
        <v>87</v>
      </c>
      <c r="AV187" s="12" t="s">
        <v>85</v>
      </c>
      <c r="AW187" s="12" t="s">
        <v>32</v>
      </c>
      <c r="AX187" s="12" t="s">
        <v>77</v>
      </c>
      <c r="AY187" s="149" t="s">
        <v>144</v>
      </c>
    </row>
    <row r="188" spans="2:65" s="12" customFormat="1" ht="11.25">
      <c r="B188" s="147"/>
      <c r="D188" s="148" t="s">
        <v>152</v>
      </c>
      <c r="E188" s="149" t="s">
        <v>1</v>
      </c>
      <c r="F188" s="150" t="s">
        <v>2582</v>
      </c>
      <c r="H188" s="149" t="s">
        <v>1</v>
      </c>
      <c r="I188" s="151"/>
      <c r="L188" s="147"/>
      <c r="M188" s="152"/>
      <c r="T188" s="153"/>
      <c r="AT188" s="149" t="s">
        <v>152</v>
      </c>
      <c r="AU188" s="149" t="s">
        <v>87</v>
      </c>
      <c r="AV188" s="12" t="s">
        <v>85</v>
      </c>
      <c r="AW188" s="12" t="s">
        <v>32</v>
      </c>
      <c r="AX188" s="12" t="s">
        <v>77</v>
      </c>
      <c r="AY188" s="149" t="s">
        <v>144</v>
      </c>
    </row>
    <row r="189" spans="2:65" s="11" customFormat="1" ht="22.9" customHeight="1">
      <c r="B189" s="121"/>
      <c r="D189" s="122" t="s">
        <v>76</v>
      </c>
      <c r="E189" s="131" t="s">
        <v>2583</v>
      </c>
      <c r="F189" s="131" t="s">
        <v>2584</v>
      </c>
      <c r="I189" s="124"/>
      <c r="J189" s="132">
        <f>BK189</f>
        <v>0</v>
      </c>
      <c r="L189" s="121"/>
      <c r="M189" s="126"/>
      <c r="P189" s="127">
        <f>SUM(P190:P194)</f>
        <v>0</v>
      </c>
      <c r="R189" s="127">
        <f>SUM(R190:R194)</f>
        <v>0</v>
      </c>
      <c r="T189" s="128">
        <f>SUM(T190:T194)</f>
        <v>0</v>
      </c>
      <c r="AR189" s="122" t="s">
        <v>172</v>
      </c>
      <c r="AT189" s="129" t="s">
        <v>76</v>
      </c>
      <c r="AU189" s="129" t="s">
        <v>85</v>
      </c>
      <c r="AY189" s="122" t="s">
        <v>144</v>
      </c>
      <c r="BK189" s="130">
        <f>SUM(BK190:BK194)</f>
        <v>0</v>
      </c>
    </row>
    <row r="190" spans="2:65" s="1" customFormat="1" ht="16.5" customHeight="1">
      <c r="B190" s="32"/>
      <c r="C190" s="133" t="s">
        <v>217</v>
      </c>
      <c r="D190" s="133" t="s">
        <v>146</v>
      </c>
      <c r="E190" s="134" t="s">
        <v>2585</v>
      </c>
      <c r="F190" s="135" t="s">
        <v>2586</v>
      </c>
      <c r="G190" s="136" t="s">
        <v>1542</v>
      </c>
      <c r="H190" s="137">
        <v>1</v>
      </c>
      <c r="I190" s="138"/>
      <c r="J190" s="139">
        <f>ROUND(I190*H190,2)</f>
        <v>0</v>
      </c>
      <c r="K190" s="140"/>
      <c r="L190" s="32"/>
      <c r="M190" s="141" t="s">
        <v>1</v>
      </c>
      <c r="N190" s="142" t="s">
        <v>42</v>
      </c>
      <c r="P190" s="143">
        <f>O190*H190</f>
        <v>0</v>
      </c>
      <c r="Q190" s="143">
        <v>0</v>
      </c>
      <c r="R190" s="143">
        <f>Q190*H190</f>
        <v>0</v>
      </c>
      <c r="S190" s="143">
        <v>0</v>
      </c>
      <c r="T190" s="144">
        <f>S190*H190</f>
        <v>0</v>
      </c>
      <c r="AR190" s="145" t="s">
        <v>2509</v>
      </c>
      <c r="AT190" s="145" t="s">
        <v>146</v>
      </c>
      <c r="AU190" s="145" t="s">
        <v>87</v>
      </c>
      <c r="AY190" s="17" t="s">
        <v>144</v>
      </c>
      <c r="BE190" s="146">
        <f>IF(N190="základní",J190,0)</f>
        <v>0</v>
      </c>
      <c r="BF190" s="146">
        <f>IF(N190="snížená",J190,0)</f>
        <v>0</v>
      </c>
      <c r="BG190" s="146">
        <f>IF(N190="zákl. přenesená",J190,0)</f>
        <v>0</v>
      </c>
      <c r="BH190" s="146">
        <f>IF(N190="sníž. přenesená",J190,0)</f>
        <v>0</v>
      </c>
      <c r="BI190" s="146">
        <f>IF(N190="nulová",J190,0)</f>
        <v>0</v>
      </c>
      <c r="BJ190" s="17" t="s">
        <v>85</v>
      </c>
      <c r="BK190" s="146">
        <f>ROUND(I190*H190,2)</f>
        <v>0</v>
      </c>
      <c r="BL190" s="17" t="s">
        <v>2509</v>
      </c>
      <c r="BM190" s="145" t="s">
        <v>2587</v>
      </c>
    </row>
    <row r="191" spans="2:65" s="13" customFormat="1" ht="11.25">
      <c r="B191" s="154"/>
      <c r="D191" s="148" t="s">
        <v>152</v>
      </c>
      <c r="E191" s="155" t="s">
        <v>1</v>
      </c>
      <c r="F191" s="156" t="s">
        <v>85</v>
      </c>
      <c r="H191" s="157">
        <v>1</v>
      </c>
      <c r="I191" s="158"/>
      <c r="L191" s="154"/>
      <c r="M191" s="159"/>
      <c r="T191" s="160"/>
      <c r="AT191" s="155" t="s">
        <v>152</v>
      </c>
      <c r="AU191" s="155" t="s">
        <v>87</v>
      </c>
      <c r="AV191" s="13" t="s">
        <v>87</v>
      </c>
      <c r="AW191" s="13" t="s">
        <v>32</v>
      </c>
      <c r="AX191" s="13" t="s">
        <v>85</v>
      </c>
      <c r="AY191" s="155" t="s">
        <v>144</v>
      </c>
    </row>
    <row r="192" spans="2:65" s="12" customFormat="1" ht="33.75">
      <c r="B192" s="147"/>
      <c r="D192" s="148" t="s">
        <v>152</v>
      </c>
      <c r="E192" s="149" t="s">
        <v>1</v>
      </c>
      <c r="F192" s="150" t="s">
        <v>2588</v>
      </c>
      <c r="H192" s="149" t="s">
        <v>1</v>
      </c>
      <c r="I192" s="151"/>
      <c r="L192" s="147"/>
      <c r="M192" s="152"/>
      <c r="T192" s="153"/>
      <c r="AT192" s="149" t="s">
        <v>152</v>
      </c>
      <c r="AU192" s="149" t="s">
        <v>87</v>
      </c>
      <c r="AV192" s="12" t="s">
        <v>85</v>
      </c>
      <c r="AW192" s="12" t="s">
        <v>32</v>
      </c>
      <c r="AX192" s="12" t="s">
        <v>77</v>
      </c>
      <c r="AY192" s="149" t="s">
        <v>144</v>
      </c>
    </row>
    <row r="193" spans="2:65" s="1" customFormat="1" ht="16.5" customHeight="1">
      <c r="B193" s="32"/>
      <c r="C193" s="133" t="s">
        <v>221</v>
      </c>
      <c r="D193" s="133" t="s">
        <v>146</v>
      </c>
      <c r="E193" s="134" t="s">
        <v>2589</v>
      </c>
      <c r="F193" s="135" t="s">
        <v>2590</v>
      </c>
      <c r="G193" s="136" t="s">
        <v>1542</v>
      </c>
      <c r="H193" s="137">
        <v>1</v>
      </c>
      <c r="I193" s="138"/>
      <c r="J193" s="139">
        <f>ROUND(I193*H193,2)</f>
        <v>0</v>
      </c>
      <c r="K193" s="140"/>
      <c r="L193" s="32"/>
      <c r="M193" s="141" t="s">
        <v>1</v>
      </c>
      <c r="N193" s="142" t="s">
        <v>42</v>
      </c>
      <c r="P193" s="143">
        <f>O193*H193</f>
        <v>0</v>
      </c>
      <c r="Q193" s="143">
        <v>0</v>
      </c>
      <c r="R193" s="143">
        <f>Q193*H193</f>
        <v>0</v>
      </c>
      <c r="S193" s="143">
        <v>0</v>
      </c>
      <c r="T193" s="144">
        <f>S193*H193</f>
        <v>0</v>
      </c>
      <c r="AR193" s="145" t="s">
        <v>2509</v>
      </c>
      <c r="AT193" s="145" t="s">
        <v>146</v>
      </c>
      <c r="AU193" s="145" t="s">
        <v>87</v>
      </c>
      <c r="AY193" s="17" t="s">
        <v>144</v>
      </c>
      <c r="BE193" s="146">
        <f>IF(N193="základní",J193,0)</f>
        <v>0</v>
      </c>
      <c r="BF193" s="146">
        <f>IF(N193="snížená",J193,0)</f>
        <v>0</v>
      </c>
      <c r="BG193" s="146">
        <f>IF(N193="zákl. přenesená",J193,0)</f>
        <v>0</v>
      </c>
      <c r="BH193" s="146">
        <f>IF(N193="sníž. přenesená",J193,0)</f>
        <v>0</v>
      </c>
      <c r="BI193" s="146">
        <f>IF(N193="nulová",J193,0)</f>
        <v>0</v>
      </c>
      <c r="BJ193" s="17" t="s">
        <v>85</v>
      </c>
      <c r="BK193" s="146">
        <f>ROUND(I193*H193,2)</f>
        <v>0</v>
      </c>
      <c r="BL193" s="17" t="s">
        <v>2509</v>
      </c>
      <c r="BM193" s="145" t="s">
        <v>2591</v>
      </c>
    </row>
    <row r="194" spans="2:65" s="13" customFormat="1" ht="11.25">
      <c r="B194" s="154"/>
      <c r="D194" s="148" t="s">
        <v>152</v>
      </c>
      <c r="E194" s="155" t="s">
        <v>1</v>
      </c>
      <c r="F194" s="156" t="s">
        <v>85</v>
      </c>
      <c r="H194" s="157">
        <v>1</v>
      </c>
      <c r="I194" s="158"/>
      <c r="L194" s="154"/>
      <c r="M194" s="179"/>
      <c r="N194" s="180"/>
      <c r="O194" s="180"/>
      <c r="P194" s="180"/>
      <c r="Q194" s="180"/>
      <c r="R194" s="180"/>
      <c r="S194" s="180"/>
      <c r="T194" s="181"/>
      <c r="AT194" s="155" t="s">
        <v>152</v>
      </c>
      <c r="AU194" s="155" t="s">
        <v>87</v>
      </c>
      <c r="AV194" s="13" t="s">
        <v>87</v>
      </c>
      <c r="AW194" s="13" t="s">
        <v>32</v>
      </c>
      <c r="AX194" s="13" t="s">
        <v>77</v>
      </c>
      <c r="AY194" s="155" t="s">
        <v>144</v>
      </c>
    </row>
    <row r="195" spans="2:65" s="1" customFormat="1" ht="6.95" customHeight="1">
      <c r="B195" s="44"/>
      <c r="C195" s="45"/>
      <c r="D195" s="45"/>
      <c r="E195" s="45"/>
      <c r="F195" s="45"/>
      <c r="G195" s="45"/>
      <c r="H195" s="45"/>
      <c r="I195" s="45"/>
      <c r="J195" s="45"/>
      <c r="K195" s="45"/>
      <c r="L195" s="32"/>
    </row>
  </sheetData>
  <sheetProtection algorithmName="SHA-512" hashValue="ujq2WlrE1aGDmhSsyTF+JOeDmQM2YzW3RWd/kCOWLoUaUQ4l++qfbRrrXndUJpXOL+TnweN1JfvsU+csQ5iVWA==" saltValue="2l6R8Oae1xP0nKiQ/jmhxRE5VtL6oVaGInFokGRXq+hDuL+nO4Et4GnRoqI6rkp/GTaj1agowUevUKUuN4GxTA==" spinCount="100000" sheet="1" objects="1" scenarios="1" formatColumns="0" formatRows="0" autoFilter="0"/>
  <autoFilter ref="C120:K194" xr:uid="{00000000-0009-0000-0000-00000B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7"/>
  <sheetViews>
    <sheetView showGridLines="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208"/>
      <c r="AS2" s="208"/>
      <c r="AT2" s="208"/>
      <c r="AU2" s="208"/>
      <c r="AV2" s="208"/>
      <c r="AW2" s="208"/>
      <c r="AX2" s="208"/>
      <c r="AY2" s="208"/>
      <c r="AZ2" s="208"/>
      <c r="BA2" s="208"/>
      <c r="BB2" s="208"/>
      <c r="BC2" s="208"/>
      <c r="BD2" s="208"/>
      <c r="BE2" s="208"/>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207" t="s">
        <v>14</v>
      </c>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R5" s="20"/>
      <c r="BE5" s="204" t="s">
        <v>15</v>
      </c>
      <c r="BS5" s="17" t="s">
        <v>6</v>
      </c>
    </row>
    <row r="6" spans="1:74" ht="36.950000000000003" customHeight="1">
      <c r="B6" s="20"/>
      <c r="D6" s="26" t="s">
        <v>16</v>
      </c>
      <c r="K6" s="209" t="s">
        <v>17</v>
      </c>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R6" s="20"/>
      <c r="BE6" s="205"/>
      <c r="BS6" s="17" t="s">
        <v>6</v>
      </c>
    </row>
    <row r="7" spans="1:74" ht="12" customHeight="1">
      <c r="B7" s="20"/>
      <c r="D7" s="27" t="s">
        <v>18</v>
      </c>
      <c r="K7" s="25" t="s">
        <v>1</v>
      </c>
      <c r="AK7" s="27" t="s">
        <v>19</v>
      </c>
      <c r="AN7" s="25" t="s">
        <v>1</v>
      </c>
      <c r="AR7" s="20"/>
      <c r="BE7" s="205"/>
      <c r="BS7" s="17" t="s">
        <v>6</v>
      </c>
    </row>
    <row r="8" spans="1:74" ht="12" customHeight="1">
      <c r="B8" s="20"/>
      <c r="D8" s="27" t="s">
        <v>20</v>
      </c>
      <c r="K8" s="25" t="s">
        <v>21</v>
      </c>
      <c r="AK8" s="27" t="s">
        <v>22</v>
      </c>
      <c r="AN8" s="28" t="s">
        <v>23</v>
      </c>
      <c r="AR8" s="20"/>
      <c r="BE8" s="205"/>
      <c r="BS8" s="17" t="s">
        <v>6</v>
      </c>
    </row>
    <row r="9" spans="1:74" ht="14.45" customHeight="1">
      <c r="B9" s="20"/>
      <c r="AR9" s="20"/>
      <c r="BE9" s="205"/>
      <c r="BS9" s="17" t="s">
        <v>6</v>
      </c>
    </row>
    <row r="10" spans="1:74" ht="12" customHeight="1">
      <c r="B10" s="20"/>
      <c r="D10" s="27" t="s">
        <v>24</v>
      </c>
      <c r="AK10" s="27" t="s">
        <v>25</v>
      </c>
      <c r="AN10" s="25" t="s">
        <v>1</v>
      </c>
      <c r="AR10" s="20"/>
      <c r="BE10" s="205"/>
      <c r="BS10" s="17" t="s">
        <v>6</v>
      </c>
    </row>
    <row r="11" spans="1:74" ht="18.399999999999999" customHeight="1">
      <c r="B11" s="20"/>
      <c r="E11" s="25" t="s">
        <v>26</v>
      </c>
      <c r="AK11" s="27" t="s">
        <v>27</v>
      </c>
      <c r="AN11" s="25" t="s">
        <v>1</v>
      </c>
      <c r="AR11" s="20"/>
      <c r="BE11" s="205"/>
      <c r="BS11" s="17" t="s">
        <v>6</v>
      </c>
    </row>
    <row r="12" spans="1:74" ht="6.95" customHeight="1">
      <c r="B12" s="20"/>
      <c r="AR12" s="20"/>
      <c r="BE12" s="205"/>
      <c r="BS12" s="17" t="s">
        <v>6</v>
      </c>
    </row>
    <row r="13" spans="1:74" ht="12" customHeight="1">
      <c r="B13" s="20"/>
      <c r="D13" s="27" t="s">
        <v>28</v>
      </c>
      <c r="AK13" s="27" t="s">
        <v>25</v>
      </c>
      <c r="AN13" s="29" t="s">
        <v>29</v>
      </c>
      <c r="AR13" s="20"/>
      <c r="BE13" s="205"/>
      <c r="BS13" s="17" t="s">
        <v>6</v>
      </c>
    </row>
    <row r="14" spans="1:74" ht="12.75">
      <c r="B14" s="20"/>
      <c r="E14" s="210" t="s">
        <v>29</v>
      </c>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7" t="s">
        <v>27</v>
      </c>
      <c r="AN14" s="29" t="s">
        <v>29</v>
      </c>
      <c r="AR14" s="20"/>
      <c r="BE14" s="205"/>
      <c r="BS14" s="17" t="s">
        <v>6</v>
      </c>
    </row>
    <row r="15" spans="1:74" ht="6.95" customHeight="1">
      <c r="B15" s="20"/>
      <c r="AR15" s="20"/>
      <c r="BE15" s="205"/>
      <c r="BS15" s="17" t="s">
        <v>4</v>
      </c>
    </row>
    <row r="16" spans="1:74" ht="12" customHeight="1">
      <c r="B16" s="20"/>
      <c r="D16" s="27" t="s">
        <v>30</v>
      </c>
      <c r="AK16" s="27" t="s">
        <v>25</v>
      </c>
      <c r="AN16" s="25" t="s">
        <v>1</v>
      </c>
      <c r="AR16" s="20"/>
      <c r="BE16" s="205"/>
      <c r="BS16" s="17" t="s">
        <v>4</v>
      </c>
    </row>
    <row r="17" spans="2:71" ht="18.399999999999999" customHeight="1">
      <c r="B17" s="20"/>
      <c r="E17" s="25" t="s">
        <v>31</v>
      </c>
      <c r="AK17" s="27" t="s">
        <v>27</v>
      </c>
      <c r="AN17" s="25" t="s">
        <v>1</v>
      </c>
      <c r="AR17" s="20"/>
      <c r="BE17" s="205"/>
      <c r="BS17" s="17" t="s">
        <v>32</v>
      </c>
    </row>
    <row r="18" spans="2:71" ht="6.95" customHeight="1">
      <c r="B18" s="20"/>
      <c r="AR18" s="20"/>
      <c r="BE18" s="205"/>
      <c r="BS18" s="17" t="s">
        <v>6</v>
      </c>
    </row>
    <row r="19" spans="2:71" ht="12" customHeight="1">
      <c r="B19" s="20"/>
      <c r="D19" s="27" t="s">
        <v>33</v>
      </c>
      <c r="AK19" s="27" t="s">
        <v>25</v>
      </c>
      <c r="AN19" s="25" t="s">
        <v>1</v>
      </c>
      <c r="AR19" s="20"/>
      <c r="BE19" s="205"/>
      <c r="BS19" s="17" t="s">
        <v>6</v>
      </c>
    </row>
    <row r="20" spans="2:71" ht="18.399999999999999" customHeight="1">
      <c r="B20" s="20"/>
      <c r="E20" s="25" t="s">
        <v>34</v>
      </c>
      <c r="AK20" s="27" t="s">
        <v>27</v>
      </c>
      <c r="AN20" s="25" t="s">
        <v>1</v>
      </c>
      <c r="AR20" s="20"/>
      <c r="BE20" s="205"/>
      <c r="BS20" s="17" t="s">
        <v>32</v>
      </c>
    </row>
    <row r="21" spans="2:71" ht="6.95" customHeight="1">
      <c r="B21" s="20"/>
      <c r="AR21" s="20"/>
      <c r="BE21" s="205"/>
    </row>
    <row r="22" spans="2:71" ht="12" customHeight="1">
      <c r="B22" s="20"/>
      <c r="D22" s="27" t="s">
        <v>35</v>
      </c>
      <c r="AR22" s="20"/>
      <c r="BE22" s="205"/>
    </row>
    <row r="23" spans="2:71" ht="35.25" customHeight="1">
      <c r="B23" s="20"/>
      <c r="E23" s="212" t="s">
        <v>36</v>
      </c>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R23" s="20"/>
      <c r="BE23" s="205"/>
    </row>
    <row r="24" spans="2:71" ht="6.95" customHeight="1">
      <c r="B24" s="20"/>
      <c r="AR24" s="20"/>
      <c r="BE24" s="205"/>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05"/>
    </row>
    <row r="26" spans="2:71" s="1" customFormat="1" ht="25.9" customHeight="1">
      <c r="B26" s="32"/>
      <c r="D26" s="33" t="s">
        <v>37</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13">
        <f>ROUND(AG94,2)</f>
        <v>0</v>
      </c>
      <c r="AL26" s="214"/>
      <c r="AM26" s="214"/>
      <c r="AN26" s="214"/>
      <c r="AO26" s="214"/>
      <c r="AR26" s="32"/>
      <c r="BE26" s="205"/>
    </row>
    <row r="27" spans="2:71" s="1" customFormat="1" ht="6.95" customHeight="1">
      <c r="B27" s="32"/>
      <c r="AR27" s="32"/>
      <c r="BE27" s="205"/>
    </row>
    <row r="28" spans="2:71" s="1" customFormat="1" ht="12.75">
      <c r="B28" s="32"/>
      <c r="L28" s="215" t="s">
        <v>38</v>
      </c>
      <c r="M28" s="215"/>
      <c r="N28" s="215"/>
      <c r="O28" s="215"/>
      <c r="P28" s="215"/>
      <c r="W28" s="215" t="s">
        <v>39</v>
      </c>
      <c r="X28" s="215"/>
      <c r="Y28" s="215"/>
      <c r="Z28" s="215"/>
      <c r="AA28" s="215"/>
      <c r="AB28" s="215"/>
      <c r="AC28" s="215"/>
      <c r="AD28" s="215"/>
      <c r="AE28" s="215"/>
      <c r="AK28" s="215" t="s">
        <v>40</v>
      </c>
      <c r="AL28" s="215"/>
      <c r="AM28" s="215"/>
      <c r="AN28" s="215"/>
      <c r="AO28" s="215"/>
      <c r="AR28" s="32"/>
      <c r="BE28" s="205"/>
    </row>
    <row r="29" spans="2:71" s="2" customFormat="1" ht="14.45" customHeight="1">
      <c r="B29" s="36"/>
      <c r="D29" s="27" t="s">
        <v>41</v>
      </c>
      <c r="F29" s="27" t="s">
        <v>42</v>
      </c>
      <c r="L29" s="218">
        <v>0.21</v>
      </c>
      <c r="M29" s="217"/>
      <c r="N29" s="217"/>
      <c r="O29" s="217"/>
      <c r="P29" s="217"/>
      <c r="W29" s="216">
        <f>ROUND(AZ94, 2)</f>
        <v>0</v>
      </c>
      <c r="X29" s="217"/>
      <c r="Y29" s="217"/>
      <c r="Z29" s="217"/>
      <c r="AA29" s="217"/>
      <c r="AB29" s="217"/>
      <c r="AC29" s="217"/>
      <c r="AD29" s="217"/>
      <c r="AE29" s="217"/>
      <c r="AK29" s="216">
        <f>ROUND(AV94, 2)</f>
        <v>0</v>
      </c>
      <c r="AL29" s="217"/>
      <c r="AM29" s="217"/>
      <c r="AN29" s="217"/>
      <c r="AO29" s="217"/>
      <c r="AR29" s="36"/>
      <c r="BE29" s="206"/>
    </row>
    <row r="30" spans="2:71" s="2" customFormat="1" ht="14.45" customHeight="1">
      <c r="B30" s="36"/>
      <c r="F30" s="27" t="s">
        <v>43</v>
      </c>
      <c r="L30" s="218">
        <v>0.12</v>
      </c>
      <c r="M30" s="217"/>
      <c r="N30" s="217"/>
      <c r="O30" s="217"/>
      <c r="P30" s="217"/>
      <c r="W30" s="216">
        <f>ROUND(BA94, 2)</f>
        <v>0</v>
      </c>
      <c r="X30" s="217"/>
      <c r="Y30" s="217"/>
      <c r="Z30" s="217"/>
      <c r="AA30" s="217"/>
      <c r="AB30" s="217"/>
      <c r="AC30" s="217"/>
      <c r="AD30" s="217"/>
      <c r="AE30" s="217"/>
      <c r="AK30" s="216">
        <f>ROUND(AW94, 2)</f>
        <v>0</v>
      </c>
      <c r="AL30" s="217"/>
      <c r="AM30" s="217"/>
      <c r="AN30" s="217"/>
      <c r="AO30" s="217"/>
      <c r="AR30" s="36"/>
      <c r="BE30" s="206"/>
    </row>
    <row r="31" spans="2:71" s="2" customFormat="1" ht="14.45" hidden="1" customHeight="1">
      <c r="B31" s="36"/>
      <c r="F31" s="27" t="s">
        <v>44</v>
      </c>
      <c r="L31" s="218">
        <v>0.21</v>
      </c>
      <c r="M31" s="217"/>
      <c r="N31" s="217"/>
      <c r="O31" s="217"/>
      <c r="P31" s="217"/>
      <c r="W31" s="216">
        <f>ROUND(BB94, 2)</f>
        <v>0</v>
      </c>
      <c r="X31" s="217"/>
      <c r="Y31" s="217"/>
      <c r="Z31" s="217"/>
      <c r="AA31" s="217"/>
      <c r="AB31" s="217"/>
      <c r="AC31" s="217"/>
      <c r="AD31" s="217"/>
      <c r="AE31" s="217"/>
      <c r="AK31" s="216">
        <v>0</v>
      </c>
      <c r="AL31" s="217"/>
      <c r="AM31" s="217"/>
      <c r="AN31" s="217"/>
      <c r="AO31" s="217"/>
      <c r="AR31" s="36"/>
      <c r="BE31" s="206"/>
    </row>
    <row r="32" spans="2:71" s="2" customFormat="1" ht="14.45" hidden="1" customHeight="1">
      <c r="B32" s="36"/>
      <c r="F32" s="27" t="s">
        <v>45</v>
      </c>
      <c r="L32" s="218">
        <v>0.12</v>
      </c>
      <c r="M32" s="217"/>
      <c r="N32" s="217"/>
      <c r="O32" s="217"/>
      <c r="P32" s="217"/>
      <c r="W32" s="216">
        <f>ROUND(BC94, 2)</f>
        <v>0</v>
      </c>
      <c r="X32" s="217"/>
      <c r="Y32" s="217"/>
      <c r="Z32" s="217"/>
      <c r="AA32" s="217"/>
      <c r="AB32" s="217"/>
      <c r="AC32" s="217"/>
      <c r="AD32" s="217"/>
      <c r="AE32" s="217"/>
      <c r="AK32" s="216">
        <v>0</v>
      </c>
      <c r="AL32" s="217"/>
      <c r="AM32" s="217"/>
      <c r="AN32" s="217"/>
      <c r="AO32" s="217"/>
      <c r="AR32" s="36"/>
      <c r="BE32" s="206"/>
    </row>
    <row r="33" spans="2:57" s="2" customFormat="1" ht="14.45" hidden="1" customHeight="1">
      <c r="B33" s="36"/>
      <c r="F33" s="27" t="s">
        <v>46</v>
      </c>
      <c r="L33" s="218">
        <v>0</v>
      </c>
      <c r="M33" s="217"/>
      <c r="N33" s="217"/>
      <c r="O33" s="217"/>
      <c r="P33" s="217"/>
      <c r="W33" s="216">
        <f>ROUND(BD94, 2)</f>
        <v>0</v>
      </c>
      <c r="X33" s="217"/>
      <c r="Y33" s="217"/>
      <c r="Z33" s="217"/>
      <c r="AA33" s="217"/>
      <c r="AB33" s="217"/>
      <c r="AC33" s="217"/>
      <c r="AD33" s="217"/>
      <c r="AE33" s="217"/>
      <c r="AK33" s="216">
        <v>0</v>
      </c>
      <c r="AL33" s="217"/>
      <c r="AM33" s="217"/>
      <c r="AN33" s="217"/>
      <c r="AO33" s="217"/>
      <c r="AR33" s="36"/>
      <c r="BE33" s="206"/>
    </row>
    <row r="34" spans="2:57" s="1" customFormat="1" ht="6.95" customHeight="1">
      <c r="B34" s="32"/>
      <c r="AR34" s="32"/>
      <c r="BE34" s="205"/>
    </row>
    <row r="35" spans="2:57" s="1" customFormat="1" ht="25.9" customHeight="1">
      <c r="B35" s="32"/>
      <c r="C35" s="37"/>
      <c r="D35" s="38" t="s">
        <v>47</v>
      </c>
      <c r="E35" s="39"/>
      <c r="F35" s="39"/>
      <c r="G35" s="39"/>
      <c r="H35" s="39"/>
      <c r="I35" s="39"/>
      <c r="J35" s="39"/>
      <c r="K35" s="39"/>
      <c r="L35" s="39"/>
      <c r="M35" s="39"/>
      <c r="N35" s="39"/>
      <c r="O35" s="39"/>
      <c r="P35" s="39"/>
      <c r="Q35" s="39"/>
      <c r="R35" s="39"/>
      <c r="S35" s="39"/>
      <c r="T35" s="40" t="s">
        <v>48</v>
      </c>
      <c r="U35" s="39"/>
      <c r="V35" s="39"/>
      <c r="W35" s="39"/>
      <c r="X35" s="222" t="s">
        <v>49</v>
      </c>
      <c r="Y35" s="220"/>
      <c r="Z35" s="220"/>
      <c r="AA35" s="220"/>
      <c r="AB35" s="220"/>
      <c r="AC35" s="39"/>
      <c r="AD35" s="39"/>
      <c r="AE35" s="39"/>
      <c r="AF35" s="39"/>
      <c r="AG35" s="39"/>
      <c r="AH35" s="39"/>
      <c r="AI35" s="39"/>
      <c r="AJ35" s="39"/>
      <c r="AK35" s="219">
        <f>SUM(AK26:AK33)</f>
        <v>0</v>
      </c>
      <c r="AL35" s="220"/>
      <c r="AM35" s="220"/>
      <c r="AN35" s="220"/>
      <c r="AO35" s="221"/>
      <c r="AP35" s="37"/>
      <c r="AQ35" s="37"/>
      <c r="AR35" s="32"/>
    </row>
    <row r="36" spans="2:57" s="1" customFormat="1" ht="6.95" customHeight="1">
      <c r="B36" s="32"/>
      <c r="AR36" s="32"/>
    </row>
    <row r="37" spans="2:57" s="1" customFormat="1" ht="14.45" customHeight="1">
      <c r="B37" s="32"/>
      <c r="AR37" s="32"/>
    </row>
    <row r="38" spans="2:57" ht="14.45" customHeight="1">
      <c r="B38" s="20"/>
      <c r="AR38" s="20"/>
    </row>
    <row r="39" spans="2:57" ht="14.45" customHeight="1">
      <c r="B39" s="20"/>
      <c r="AR39" s="20"/>
    </row>
    <row r="40" spans="2:57" ht="14.45" customHeight="1">
      <c r="B40" s="20"/>
      <c r="AR40" s="20"/>
    </row>
    <row r="41" spans="2:57" ht="14.45" customHeight="1">
      <c r="B41" s="20"/>
      <c r="AR41" s="20"/>
    </row>
    <row r="42" spans="2:57" ht="14.45" customHeight="1">
      <c r="B42" s="20"/>
      <c r="AR42" s="20"/>
    </row>
    <row r="43" spans="2:57" ht="14.45" customHeight="1">
      <c r="B43" s="20"/>
      <c r="AR43" s="20"/>
    </row>
    <row r="44" spans="2:57" ht="14.45" customHeight="1">
      <c r="B44" s="20"/>
      <c r="AR44" s="20"/>
    </row>
    <row r="45" spans="2:57" ht="14.45" customHeight="1">
      <c r="B45" s="20"/>
      <c r="AR45" s="20"/>
    </row>
    <row r="46" spans="2:57" ht="14.45" customHeight="1">
      <c r="B46" s="20"/>
      <c r="AR46" s="20"/>
    </row>
    <row r="47" spans="2:57" ht="14.45" customHeight="1">
      <c r="B47" s="20"/>
      <c r="AR47" s="20"/>
    </row>
    <row r="48" spans="2:57" ht="14.45" customHeight="1">
      <c r="B48" s="20"/>
      <c r="AR48" s="20"/>
    </row>
    <row r="49" spans="2:44" s="1" customFormat="1" ht="14.45" customHeight="1">
      <c r="B49" s="32"/>
      <c r="D49" s="41" t="s">
        <v>50</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51</v>
      </c>
      <c r="AI49" s="42"/>
      <c r="AJ49" s="42"/>
      <c r="AK49" s="42"/>
      <c r="AL49" s="42"/>
      <c r="AM49" s="42"/>
      <c r="AN49" s="42"/>
      <c r="AO49" s="42"/>
      <c r="AR49" s="32"/>
    </row>
    <row r="50" spans="2:44" ht="11.25">
      <c r="B50" s="20"/>
      <c r="AR50" s="20"/>
    </row>
    <row r="51" spans="2:44" ht="11.25">
      <c r="B51" s="20"/>
      <c r="AR51" s="20"/>
    </row>
    <row r="52" spans="2:44" ht="11.25">
      <c r="B52" s="20"/>
      <c r="AR52" s="20"/>
    </row>
    <row r="53" spans="2:44" ht="11.25">
      <c r="B53" s="20"/>
      <c r="AR53" s="20"/>
    </row>
    <row r="54" spans="2:44" ht="11.25">
      <c r="B54" s="20"/>
      <c r="AR54" s="20"/>
    </row>
    <row r="55" spans="2:44" ht="11.25">
      <c r="B55" s="20"/>
      <c r="AR55" s="20"/>
    </row>
    <row r="56" spans="2:44" ht="11.25">
      <c r="B56" s="20"/>
      <c r="AR56" s="20"/>
    </row>
    <row r="57" spans="2:44" ht="11.25">
      <c r="B57" s="20"/>
      <c r="AR57" s="20"/>
    </row>
    <row r="58" spans="2:44" ht="11.25">
      <c r="B58" s="20"/>
      <c r="AR58" s="20"/>
    </row>
    <row r="59" spans="2:44" ht="11.25">
      <c r="B59" s="20"/>
      <c r="AR59" s="20"/>
    </row>
    <row r="60" spans="2:44" s="1" customFormat="1" ht="12.75">
      <c r="B60" s="32"/>
      <c r="D60" s="43" t="s">
        <v>52</v>
      </c>
      <c r="E60" s="34"/>
      <c r="F60" s="34"/>
      <c r="G60" s="34"/>
      <c r="H60" s="34"/>
      <c r="I60" s="34"/>
      <c r="J60" s="34"/>
      <c r="K60" s="34"/>
      <c r="L60" s="34"/>
      <c r="M60" s="34"/>
      <c r="N60" s="34"/>
      <c r="O60" s="34"/>
      <c r="P60" s="34"/>
      <c r="Q60" s="34"/>
      <c r="R60" s="34"/>
      <c r="S60" s="34"/>
      <c r="T60" s="34"/>
      <c r="U60" s="34"/>
      <c r="V60" s="43" t="s">
        <v>53</v>
      </c>
      <c r="W60" s="34"/>
      <c r="X60" s="34"/>
      <c r="Y60" s="34"/>
      <c r="Z60" s="34"/>
      <c r="AA60" s="34"/>
      <c r="AB60" s="34"/>
      <c r="AC60" s="34"/>
      <c r="AD60" s="34"/>
      <c r="AE60" s="34"/>
      <c r="AF60" s="34"/>
      <c r="AG60" s="34"/>
      <c r="AH60" s="43" t="s">
        <v>52</v>
      </c>
      <c r="AI60" s="34"/>
      <c r="AJ60" s="34"/>
      <c r="AK60" s="34"/>
      <c r="AL60" s="34"/>
      <c r="AM60" s="43" t="s">
        <v>53</v>
      </c>
      <c r="AN60" s="34"/>
      <c r="AO60" s="34"/>
      <c r="AR60" s="32"/>
    </row>
    <row r="61" spans="2:44" ht="11.25">
      <c r="B61" s="20"/>
      <c r="AR61" s="20"/>
    </row>
    <row r="62" spans="2:44" ht="11.25">
      <c r="B62" s="20"/>
      <c r="AR62" s="20"/>
    </row>
    <row r="63" spans="2:44" ht="11.25">
      <c r="B63" s="20"/>
      <c r="AR63" s="20"/>
    </row>
    <row r="64" spans="2:44" s="1" customFormat="1" ht="12.75">
      <c r="B64" s="32"/>
      <c r="D64" s="41" t="s">
        <v>54</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55</v>
      </c>
      <c r="AI64" s="42"/>
      <c r="AJ64" s="42"/>
      <c r="AK64" s="42"/>
      <c r="AL64" s="42"/>
      <c r="AM64" s="42"/>
      <c r="AN64" s="42"/>
      <c r="AO64" s="42"/>
      <c r="AR64" s="32"/>
    </row>
    <row r="65" spans="2:44" ht="11.25">
      <c r="B65" s="20"/>
      <c r="AR65" s="20"/>
    </row>
    <row r="66" spans="2:44" ht="11.25">
      <c r="B66" s="20"/>
      <c r="AR66" s="20"/>
    </row>
    <row r="67" spans="2:44" ht="11.25">
      <c r="B67" s="20"/>
      <c r="AR67" s="20"/>
    </row>
    <row r="68" spans="2:44" ht="11.25">
      <c r="B68" s="20"/>
      <c r="AR68" s="20"/>
    </row>
    <row r="69" spans="2:44" ht="11.25">
      <c r="B69" s="20"/>
      <c r="AR69" s="20"/>
    </row>
    <row r="70" spans="2:44" ht="11.25">
      <c r="B70" s="20"/>
      <c r="AR70" s="20"/>
    </row>
    <row r="71" spans="2:44" ht="11.25">
      <c r="B71" s="20"/>
      <c r="AR71" s="20"/>
    </row>
    <row r="72" spans="2:44" ht="11.25">
      <c r="B72" s="20"/>
      <c r="AR72" s="20"/>
    </row>
    <row r="73" spans="2:44" ht="11.25">
      <c r="B73" s="20"/>
      <c r="AR73" s="20"/>
    </row>
    <row r="74" spans="2:44" ht="11.25">
      <c r="B74" s="20"/>
      <c r="AR74" s="20"/>
    </row>
    <row r="75" spans="2:44" s="1" customFormat="1" ht="12.75">
      <c r="B75" s="32"/>
      <c r="D75" s="43" t="s">
        <v>52</v>
      </c>
      <c r="E75" s="34"/>
      <c r="F75" s="34"/>
      <c r="G75" s="34"/>
      <c r="H75" s="34"/>
      <c r="I75" s="34"/>
      <c r="J75" s="34"/>
      <c r="K75" s="34"/>
      <c r="L75" s="34"/>
      <c r="M75" s="34"/>
      <c r="N75" s="34"/>
      <c r="O75" s="34"/>
      <c r="P75" s="34"/>
      <c r="Q75" s="34"/>
      <c r="R75" s="34"/>
      <c r="S75" s="34"/>
      <c r="T75" s="34"/>
      <c r="U75" s="34"/>
      <c r="V75" s="43" t="s">
        <v>53</v>
      </c>
      <c r="W75" s="34"/>
      <c r="X75" s="34"/>
      <c r="Y75" s="34"/>
      <c r="Z75" s="34"/>
      <c r="AA75" s="34"/>
      <c r="AB75" s="34"/>
      <c r="AC75" s="34"/>
      <c r="AD75" s="34"/>
      <c r="AE75" s="34"/>
      <c r="AF75" s="34"/>
      <c r="AG75" s="34"/>
      <c r="AH75" s="43" t="s">
        <v>52</v>
      </c>
      <c r="AI75" s="34"/>
      <c r="AJ75" s="34"/>
      <c r="AK75" s="34"/>
      <c r="AL75" s="34"/>
      <c r="AM75" s="43" t="s">
        <v>53</v>
      </c>
      <c r="AN75" s="34"/>
      <c r="AO75" s="34"/>
      <c r="AR75" s="32"/>
    </row>
    <row r="76" spans="2:44" s="1" customFormat="1" ht="11.25">
      <c r="B76" s="32"/>
      <c r="AR76" s="32"/>
    </row>
    <row r="77" spans="2:44" s="1" customFormat="1" ht="6.95" customHeight="1">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5" customHeight="1">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5" customHeight="1">
      <c r="B82" s="32"/>
      <c r="C82" s="21" t="s">
        <v>56</v>
      </c>
      <c r="AR82" s="32"/>
    </row>
    <row r="83" spans="1:91" s="1" customFormat="1" ht="6.95" customHeight="1">
      <c r="B83" s="32"/>
      <c r="AR83" s="32"/>
    </row>
    <row r="84" spans="1:91" s="3" customFormat="1" ht="12" customHeight="1">
      <c r="B84" s="48"/>
      <c r="C84" s="27" t="s">
        <v>13</v>
      </c>
      <c r="L84" s="3" t="str">
        <f>K5</f>
        <v>53025n</v>
      </c>
      <c r="AR84" s="48"/>
    </row>
    <row r="85" spans="1:91" s="4" customFormat="1" ht="36.950000000000003" customHeight="1">
      <c r="B85" s="49"/>
      <c r="C85" s="50" t="s">
        <v>16</v>
      </c>
      <c r="L85" s="201" t="str">
        <f>K6</f>
        <v>Revitalizace části areálu bývalého zemědělského družstva v Bolaticích - 1. etapa</v>
      </c>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R85" s="49"/>
    </row>
    <row r="86" spans="1:91" s="1" customFormat="1" ht="6.95" customHeight="1">
      <c r="B86" s="32"/>
      <c r="AR86" s="32"/>
    </row>
    <row r="87" spans="1:91" s="1" customFormat="1" ht="12" customHeight="1">
      <c r="B87" s="32"/>
      <c r="C87" s="27" t="s">
        <v>20</v>
      </c>
      <c r="L87" s="51" t="str">
        <f>IF(K8="","",K8)</f>
        <v>Bolatice</v>
      </c>
      <c r="AI87" s="27" t="s">
        <v>22</v>
      </c>
      <c r="AM87" s="226" t="str">
        <f>IF(AN8= "","",AN8)</f>
        <v>30. 8. 2023</v>
      </c>
      <c r="AN87" s="226"/>
      <c r="AR87" s="32"/>
    </row>
    <row r="88" spans="1:91" s="1" customFormat="1" ht="6.95" customHeight="1">
      <c r="B88" s="32"/>
      <c r="AR88" s="32"/>
    </row>
    <row r="89" spans="1:91" s="1" customFormat="1" ht="15.2" customHeight="1">
      <c r="B89" s="32"/>
      <c r="C89" s="27" t="s">
        <v>24</v>
      </c>
      <c r="L89" s="3" t="str">
        <f>IF(E11= "","",E11)</f>
        <v>Obec Bolatice</v>
      </c>
      <c r="AI89" s="27" t="s">
        <v>30</v>
      </c>
      <c r="AM89" s="227" t="str">
        <f>IF(E17="","",E17)</f>
        <v>PROJEKT 2010, s.r.o.</v>
      </c>
      <c r="AN89" s="228"/>
      <c r="AO89" s="228"/>
      <c r="AP89" s="228"/>
      <c r="AR89" s="32"/>
      <c r="AS89" s="230" t="s">
        <v>57</v>
      </c>
      <c r="AT89" s="231"/>
      <c r="AU89" s="53"/>
      <c r="AV89" s="53"/>
      <c r="AW89" s="53"/>
      <c r="AX89" s="53"/>
      <c r="AY89" s="53"/>
      <c r="AZ89" s="53"/>
      <c r="BA89" s="53"/>
      <c r="BB89" s="53"/>
      <c r="BC89" s="53"/>
      <c r="BD89" s="54"/>
    </row>
    <row r="90" spans="1:91" s="1" customFormat="1" ht="15.2" customHeight="1">
      <c r="B90" s="32"/>
      <c r="C90" s="27" t="s">
        <v>28</v>
      </c>
      <c r="L90" s="3" t="str">
        <f>IF(E14= "Vyplň údaj","",E14)</f>
        <v/>
      </c>
      <c r="AI90" s="27" t="s">
        <v>33</v>
      </c>
      <c r="AM90" s="227" t="str">
        <f>IF(E20="","",E20)</f>
        <v>M. Morská</v>
      </c>
      <c r="AN90" s="228"/>
      <c r="AO90" s="228"/>
      <c r="AP90" s="228"/>
      <c r="AR90" s="32"/>
      <c r="AS90" s="232"/>
      <c r="AT90" s="233"/>
      <c r="BD90" s="56"/>
    </row>
    <row r="91" spans="1:91" s="1" customFormat="1" ht="10.9" customHeight="1">
      <c r="B91" s="32"/>
      <c r="AR91" s="32"/>
      <c r="AS91" s="232"/>
      <c r="AT91" s="233"/>
      <c r="BD91" s="56"/>
    </row>
    <row r="92" spans="1:91" s="1" customFormat="1" ht="29.25" customHeight="1">
      <c r="B92" s="32"/>
      <c r="C92" s="197" t="s">
        <v>58</v>
      </c>
      <c r="D92" s="198"/>
      <c r="E92" s="198"/>
      <c r="F92" s="198"/>
      <c r="G92" s="198"/>
      <c r="H92" s="57"/>
      <c r="I92" s="200" t="s">
        <v>59</v>
      </c>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225" t="s">
        <v>60</v>
      </c>
      <c r="AH92" s="198"/>
      <c r="AI92" s="198"/>
      <c r="AJ92" s="198"/>
      <c r="AK92" s="198"/>
      <c r="AL92" s="198"/>
      <c r="AM92" s="198"/>
      <c r="AN92" s="200" t="s">
        <v>61</v>
      </c>
      <c r="AO92" s="198"/>
      <c r="AP92" s="229"/>
      <c r="AQ92" s="58" t="s">
        <v>62</v>
      </c>
      <c r="AR92" s="32"/>
      <c r="AS92" s="59" t="s">
        <v>63</v>
      </c>
      <c r="AT92" s="60" t="s">
        <v>64</v>
      </c>
      <c r="AU92" s="60" t="s">
        <v>65</v>
      </c>
      <c r="AV92" s="60" t="s">
        <v>66</v>
      </c>
      <c r="AW92" s="60" t="s">
        <v>67</v>
      </c>
      <c r="AX92" s="60" t="s">
        <v>68</v>
      </c>
      <c r="AY92" s="60" t="s">
        <v>69</v>
      </c>
      <c r="AZ92" s="60" t="s">
        <v>70</v>
      </c>
      <c r="BA92" s="60" t="s">
        <v>71</v>
      </c>
      <c r="BB92" s="60" t="s">
        <v>72</v>
      </c>
      <c r="BC92" s="60" t="s">
        <v>73</v>
      </c>
      <c r="BD92" s="61" t="s">
        <v>74</v>
      </c>
    </row>
    <row r="93" spans="1:91" s="1" customFormat="1" ht="10.9" customHeight="1">
      <c r="B93" s="32"/>
      <c r="AR93" s="32"/>
      <c r="AS93" s="62"/>
      <c r="AT93" s="53"/>
      <c r="AU93" s="53"/>
      <c r="AV93" s="53"/>
      <c r="AW93" s="53"/>
      <c r="AX93" s="53"/>
      <c r="AY93" s="53"/>
      <c r="AZ93" s="53"/>
      <c r="BA93" s="53"/>
      <c r="BB93" s="53"/>
      <c r="BC93" s="53"/>
      <c r="BD93" s="54"/>
    </row>
    <row r="94" spans="1:91" s="5" customFormat="1" ht="32.450000000000003" customHeight="1">
      <c r="B94" s="63"/>
      <c r="C94" s="64" t="s">
        <v>75</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03">
        <f>ROUND(SUM(AG95:AG105),2)</f>
        <v>0</v>
      </c>
      <c r="AH94" s="203"/>
      <c r="AI94" s="203"/>
      <c r="AJ94" s="203"/>
      <c r="AK94" s="203"/>
      <c r="AL94" s="203"/>
      <c r="AM94" s="203"/>
      <c r="AN94" s="234">
        <f t="shared" ref="AN94:AN105" si="0">SUM(AG94,AT94)</f>
        <v>0</v>
      </c>
      <c r="AO94" s="234"/>
      <c r="AP94" s="234"/>
      <c r="AQ94" s="67" t="s">
        <v>1</v>
      </c>
      <c r="AR94" s="63"/>
      <c r="AS94" s="68">
        <f>ROUND(SUM(AS95:AS105),2)</f>
        <v>0</v>
      </c>
      <c r="AT94" s="69">
        <f t="shared" ref="AT94:AT105" si="1">ROUND(SUM(AV94:AW94),2)</f>
        <v>0</v>
      </c>
      <c r="AU94" s="70">
        <f>ROUND(SUM(AU95:AU105),5)</f>
        <v>0</v>
      </c>
      <c r="AV94" s="69">
        <f>ROUND(AZ94*L29,2)</f>
        <v>0</v>
      </c>
      <c r="AW94" s="69">
        <f>ROUND(BA94*L30,2)</f>
        <v>0</v>
      </c>
      <c r="AX94" s="69">
        <f>ROUND(BB94*L29,2)</f>
        <v>0</v>
      </c>
      <c r="AY94" s="69">
        <f>ROUND(BC94*L30,2)</f>
        <v>0</v>
      </c>
      <c r="AZ94" s="69">
        <f>ROUND(SUM(AZ95:AZ105),2)</f>
        <v>0</v>
      </c>
      <c r="BA94" s="69">
        <f>ROUND(SUM(BA95:BA105),2)</f>
        <v>0</v>
      </c>
      <c r="BB94" s="69">
        <f>ROUND(SUM(BB95:BB105),2)</f>
        <v>0</v>
      </c>
      <c r="BC94" s="69">
        <f>ROUND(SUM(BC95:BC105),2)</f>
        <v>0</v>
      </c>
      <c r="BD94" s="71">
        <f>ROUND(SUM(BD95:BD105),2)</f>
        <v>0</v>
      </c>
      <c r="BS94" s="72" t="s">
        <v>76</v>
      </c>
      <c r="BT94" s="72" t="s">
        <v>77</v>
      </c>
      <c r="BU94" s="73" t="s">
        <v>78</v>
      </c>
      <c r="BV94" s="72" t="s">
        <v>79</v>
      </c>
      <c r="BW94" s="72" t="s">
        <v>5</v>
      </c>
      <c r="BX94" s="72" t="s">
        <v>80</v>
      </c>
      <c r="CL94" s="72" t="s">
        <v>1</v>
      </c>
    </row>
    <row r="95" spans="1:91" s="6" customFormat="1" ht="16.5" customHeight="1">
      <c r="A95" s="74" t="s">
        <v>81</v>
      </c>
      <c r="B95" s="75"/>
      <c r="C95" s="76"/>
      <c r="D95" s="199" t="s">
        <v>82</v>
      </c>
      <c r="E95" s="199"/>
      <c r="F95" s="199"/>
      <c r="G95" s="199"/>
      <c r="H95" s="199"/>
      <c r="I95" s="77"/>
      <c r="J95" s="199" t="s">
        <v>83</v>
      </c>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223">
        <f>'SO 001 - PŘÍPRAVA ÚZEMÍ'!J30</f>
        <v>0</v>
      </c>
      <c r="AH95" s="224"/>
      <c r="AI95" s="224"/>
      <c r="AJ95" s="224"/>
      <c r="AK95" s="224"/>
      <c r="AL95" s="224"/>
      <c r="AM95" s="224"/>
      <c r="AN95" s="223">
        <f t="shared" si="0"/>
        <v>0</v>
      </c>
      <c r="AO95" s="224"/>
      <c r="AP95" s="224"/>
      <c r="AQ95" s="78" t="s">
        <v>84</v>
      </c>
      <c r="AR95" s="75"/>
      <c r="AS95" s="79">
        <v>0</v>
      </c>
      <c r="AT95" s="80">
        <f t="shared" si="1"/>
        <v>0</v>
      </c>
      <c r="AU95" s="81">
        <f>'SO 001 - PŘÍPRAVA ÚZEMÍ'!P118</f>
        <v>0</v>
      </c>
      <c r="AV95" s="80">
        <f>'SO 001 - PŘÍPRAVA ÚZEMÍ'!J33</f>
        <v>0</v>
      </c>
      <c r="AW95" s="80">
        <f>'SO 001 - PŘÍPRAVA ÚZEMÍ'!J34</f>
        <v>0</v>
      </c>
      <c r="AX95" s="80">
        <f>'SO 001 - PŘÍPRAVA ÚZEMÍ'!J35</f>
        <v>0</v>
      </c>
      <c r="AY95" s="80">
        <f>'SO 001 - PŘÍPRAVA ÚZEMÍ'!J36</f>
        <v>0</v>
      </c>
      <c r="AZ95" s="80">
        <f>'SO 001 - PŘÍPRAVA ÚZEMÍ'!F33</f>
        <v>0</v>
      </c>
      <c r="BA95" s="80">
        <f>'SO 001 - PŘÍPRAVA ÚZEMÍ'!F34</f>
        <v>0</v>
      </c>
      <c r="BB95" s="80">
        <f>'SO 001 - PŘÍPRAVA ÚZEMÍ'!F35</f>
        <v>0</v>
      </c>
      <c r="BC95" s="80">
        <f>'SO 001 - PŘÍPRAVA ÚZEMÍ'!F36</f>
        <v>0</v>
      </c>
      <c r="BD95" s="82">
        <f>'SO 001 - PŘÍPRAVA ÚZEMÍ'!F37</f>
        <v>0</v>
      </c>
      <c r="BT95" s="83" t="s">
        <v>85</v>
      </c>
      <c r="BV95" s="83" t="s">
        <v>79</v>
      </c>
      <c r="BW95" s="83" t="s">
        <v>86</v>
      </c>
      <c r="BX95" s="83" t="s">
        <v>5</v>
      </c>
      <c r="CL95" s="83" t="s">
        <v>1</v>
      </c>
      <c r="CM95" s="83" t="s">
        <v>87</v>
      </c>
    </row>
    <row r="96" spans="1:91" s="6" customFormat="1" ht="16.5" customHeight="1">
      <c r="A96" s="74" t="s">
        <v>81</v>
      </c>
      <c r="B96" s="75"/>
      <c r="C96" s="76"/>
      <c r="D96" s="199" t="s">
        <v>88</v>
      </c>
      <c r="E96" s="199"/>
      <c r="F96" s="199"/>
      <c r="G96" s="199"/>
      <c r="H96" s="199"/>
      <c r="I96" s="77"/>
      <c r="J96" s="199" t="s">
        <v>89</v>
      </c>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223">
        <f>'SO 101 - PRODLOUŽENÁ MK U...'!J30</f>
        <v>0</v>
      </c>
      <c r="AH96" s="224"/>
      <c r="AI96" s="224"/>
      <c r="AJ96" s="224"/>
      <c r="AK96" s="224"/>
      <c r="AL96" s="224"/>
      <c r="AM96" s="224"/>
      <c r="AN96" s="223">
        <f t="shared" si="0"/>
        <v>0</v>
      </c>
      <c r="AO96" s="224"/>
      <c r="AP96" s="224"/>
      <c r="AQ96" s="78" t="s">
        <v>84</v>
      </c>
      <c r="AR96" s="75"/>
      <c r="AS96" s="79">
        <v>0</v>
      </c>
      <c r="AT96" s="80">
        <f t="shared" si="1"/>
        <v>0</v>
      </c>
      <c r="AU96" s="81">
        <f>'SO 101 - PRODLOUŽENÁ MK U...'!P125</f>
        <v>0</v>
      </c>
      <c r="AV96" s="80">
        <f>'SO 101 - PRODLOUŽENÁ MK U...'!J33</f>
        <v>0</v>
      </c>
      <c r="AW96" s="80">
        <f>'SO 101 - PRODLOUŽENÁ MK U...'!J34</f>
        <v>0</v>
      </c>
      <c r="AX96" s="80">
        <f>'SO 101 - PRODLOUŽENÁ MK U...'!J35</f>
        <v>0</v>
      </c>
      <c r="AY96" s="80">
        <f>'SO 101 - PRODLOUŽENÁ MK U...'!J36</f>
        <v>0</v>
      </c>
      <c r="AZ96" s="80">
        <f>'SO 101 - PRODLOUŽENÁ MK U...'!F33</f>
        <v>0</v>
      </c>
      <c r="BA96" s="80">
        <f>'SO 101 - PRODLOUŽENÁ MK U...'!F34</f>
        <v>0</v>
      </c>
      <c r="BB96" s="80">
        <f>'SO 101 - PRODLOUŽENÁ MK U...'!F35</f>
        <v>0</v>
      </c>
      <c r="BC96" s="80">
        <f>'SO 101 - PRODLOUŽENÁ MK U...'!F36</f>
        <v>0</v>
      </c>
      <c r="BD96" s="82">
        <f>'SO 101 - PRODLOUŽENÁ MK U...'!F37</f>
        <v>0</v>
      </c>
      <c r="BT96" s="83" t="s">
        <v>85</v>
      </c>
      <c r="BV96" s="83" t="s">
        <v>79</v>
      </c>
      <c r="BW96" s="83" t="s">
        <v>90</v>
      </c>
      <c r="BX96" s="83" t="s">
        <v>5</v>
      </c>
      <c r="CL96" s="83" t="s">
        <v>1</v>
      </c>
      <c r="CM96" s="83" t="s">
        <v>87</v>
      </c>
    </row>
    <row r="97" spans="1:91" s="6" customFormat="1" ht="24.75" customHeight="1">
      <c r="A97" s="74" t="s">
        <v>81</v>
      </c>
      <c r="B97" s="75"/>
      <c r="C97" s="76"/>
      <c r="D97" s="199" t="s">
        <v>91</v>
      </c>
      <c r="E97" s="199"/>
      <c r="F97" s="199"/>
      <c r="G97" s="199"/>
      <c r="H97" s="199"/>
      <c r="I97" s="77"/>
      <c r="J97" s="199" t="s">
        <v>92</v>
      </c>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223">
        <f>'SO 102 - DOPRAVNÍ NAPOJEN...'!J30</f>
        <v>0</v>
      </c>
      <c r="AH97" s="224"/>
      <c r="AI97" s="224"/>
      <c r="AJ97" s="224"/>
      <c r="AK97" s="224"/>
      <c r="AL97" s="224"/>
      <c r="AM97" s="224"/>
      <c r="AN97" s="223">
        <f t="shared" si="0"/>
        <v>0</v>
      </c>
      <c r="AO97" s="224"/>
      <c r="AP97" s="224"/>
      <c r="AQ97" s="78" t="s">
        <v>84</v>
      </c>
      <c r="AR97" s="75"/>
      <c r="AS97" s="79">
        <v>0</v>
      </c>
      <c r="AT97" s="80">
        <f t="shared" si="1"/>
        <v>0</v>
      </c>
      <c r="AU97" s="81">
        <f>'SO 102 - DOPRAVNÍ NAPOJEN...'!P124</f>
        <v>0</v>
      </c>
      <c r="AV97" s="80">
        <f>'SO 102 - DOPRAVNÍ NAPOJEN...'!J33</f>
        <v>0</v>
      </c>
      <c r="AW97" s="80">
        <f>'SO 102 - DOPRAVNÍ NAPOJEN...'!J34</f>
        <v>0</v>
      </c>
      <c r="AX97" s="80">
        <f>'SO 102 - DOPRAVNÍ NAPOJEN...'!J35</f>
        <v>0</v>
      </c>
      <c r="AY97" s="80">
        <f>'SO 102 - DOPRAVNÍ NAPOJEN...'!J36</f>
        <v>0</v>
      </c>
      <c r="AZ97" s="80">
        <f>'SO 102 - DOPRAVNÍ NAPOJEN...'!F33</f>
        <v>0</v>
      </c>
      <c r="BA97" s="80">
        <f>'SO 102 - DOPRAVNÍ NAPOJEN...'!F34</f>
        <v>0</v>
      </c>
      <c r="BB97" s="80">
        <f>'SO 102 - DOPRAVNÍ NAPOJEN...'!F35</f>
        <v>0</v>
      </c>
      <c r="BC97" s="80">
        <f>'SO 102 - DOPRAVNÍ NAPOJEN...'!F36</f>
        <v>0</v>
      </c>
      <c r="BD97" s="82">
        <f>'SO 102 - DOPRAVNÍ NAPOJEN...'!F37</f>
        <v>0</v>
      </c>
      <c r="BT97" s="83" t="s">
        <v>85</v>
      </c>
      <c r="BV97" s="83" t="s">
        <v>79</v>
      </c>
      <c r="BW97" s="83" t="s">
        <v>93</v>
      </c>
      <c r="BX97" s="83" t="s">
        <v>5</v>
      </c>
      <c r="CL97" s="83" t="s">
        <v>1</v>
      </c>
      <c r="CM97" s="83" t="s">
        <v>87</v>
      </c>
    </row>
    <row r="98" spans="1:91" s="6" customFormat="1" ht="16.5" customHeight="1">
      <c r="A98" s="74" t="s">
        <v>81</v>
      </c>
      <c r="B98" s="75"/>
      <c r="C98" s="76"/>
      <c r="D98" s="199" t="s">
        <v>94</v>
      </c>
      <c r="E98" s="199"/>
      <c r="F98" s="199"/>
      <c r="G98" s="199"/>
      <c r="H98" s="199"/>
      <c r="I98" s="77"/>
      <c r="J98" s="199" t="s">
        <v>95</v>
      </c>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223">
        <f>'SO 301 - VODOVOD'!J30</f>
        <v>0</v>
      </c>
      <c r="AH98" s="224"/>
      <c r="AI98" s="224"/>
      <c r="AJ98" s="224"/>
      <c r="AK98" s="224"/>
      <c r="AL98" s="224"/>
      <c r="AM98" s="224"/>
      <c r="AN98" s="223">
        <f t="shared" si="0"/>
        <v>0</v>
      </c>
      <c r="AO98" s="224"/>
      <c r="AP98" s="224"/>
      <c r="AQ98" s="78" t="s">
        <v>84</v>
      </c>
      <c r="AR98" s="75"/>
      <c r="AS98" s="79">
        <v>0</v>
      </c>
      <c r="AT98" s="80">
        <f t="shared" si="1"/>
        <v>0</v>
      </c>
      <c r="AU98" s="81">
        <f>'SO 301 - VODOVOD'!P126</f>
        <v>0</v>
      </c>
      <c r="AV98" s="80">
        <f>'SO 301 - VODOVOD'!J33</f>
        <v>0</v>
      </c>
      <c r="AW98" s="80">
        <f>'SO 301 - VODOVOD'!J34</f>
        <v>0</v>
      </c>
      <c r="AX98" s="80">
        <f>'SO 301 - VODOVOD'!J35</f>
        <v>0</v>
      </c>
      <c r="AY98" s="80">
        <f>'SO 301 - VODOVOD'!J36</f>
        <v>0</v>
      </c>
      <c r="AZ98" s="80">
        <f>'SO 301 - VODOVOD'!F33</f>
        <v>0</v>
      </c>
      <c r="BA98" s="80">
        <f>'SO 301 - VODOVOD'!F34</f>
        <v>0</v>
      </c>
      <c r="BB98" s="80">
        <f>'SO 301 - VODOVOD'!F35</f>
        <v>0</v>
      </c>
      <c r="BC98" s="80">
        <f>'SO 301 - VODOVOD'!F36</f>
        <v>0</v>
      </c>
      <c r="BD98" s="82">
        <f>'SO 301 - VODOVOD'!F37</f>
        <v>0</v>
      </c>
      <c r="BT98" s="83" t="s">
        <v>85</v>
      </c>
      <c r="BV98" s="83" t="s">
        <v>79</v>
      </c>
      <c r="BW98" s="83" t="s">
        <v>96</v>
      </c>
      <c r="BX98" s="83" t="s">
        <v>5</v>
      </c>
      <c r="CL98" s="83" t="s">
        <v>1</v>
      </c>
      <c r="CM98" s="83" t="s">
        <v>87</v>
      </c>
    </row>
    <row r="99" spans="1:91" s="6" customFormat="1" ht="24.75" customHeight="1">
      <c r="A99" s="74" t="s">
        <v>81</v>
      </c>
      <c r="B99" s="75"/>
      <c r="C99" s="76"/>
      <c r="D99" s="199" t="s">
        <v>97</v>
      </c>
      <c r="E99" s="199"/>
      <c r="F99" s="199"/>
      <c r="G99" s="199"/>
      <c r="H99" s="199"/>
      <c r="I99" s="77"/>
      <c r="J99" s="199" t="s">
        <v>98</v>
      </c>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223">
        <f>'SO 302 - PRODLOUŽENÍ JEDN...'!J30</f>
        <v>0</v>
      </c>
      <c r="AH99" s="224"/>
      <c r="AI99" s="224"/>
      <c r="AJ99" s="224"/>
      <c r="AK99" s="224"/>
      <c r="AL99" s="224"/>
      <c r="AM99" s="224"/>
      <c r="AN99" s="223">
        <f t="shared" si="0"/>
        <v>0</v>
      </c>
      <c r="AO99" s="224"/>
      <c r="AP99" s="224"/>
      <c r="AQ99" s="78" t="s">
        <v>84</v>
      </c>
      <c r="AR99" s="75"/>
      <c r="AS99" s="79">
        <v>0</v>
      </c>
      <c r="AT99" s="80">
        <f t="shared" si="1"/>
        <v>0</v>
      </c>
      <c r="AU99" s="81">
        <f>'SO 302 - PRODLOUŽENÍ JEDN...'!P123</f>
        <v>0</v>
      </c>
      <c r="AV99" s="80">
        <f>'SO 302 - PRODLOUŽENÍ JEDN...'!J33</f>
        <v>0</v>
      </c>
      <c r="AW99" s="80">
        <f>'SO 302 - PRODLOUŽENÍ JEDN...'!J34</f>
        <v>0</v>
      </c>
      <c r="AX99" s="80">
        <f>'SO 302 - PRODLOUŽENÍ JEDN...'!J35</f>
        <v>0</v>
      </c>
      <c r="AY99" s="80">
        <f>'SO 302 - PRODLOUŽENÍ JEDN...'!J36</f>
        <v>0</v>
      </c>
      <c r="AZ99" s="80">
        <f>'SO 302 - PRODLOUŽENÍ JEDN...'!F33</f>
        <v>0</v>
      </c>
      <c r="BA99" s="80">
        <f>'SO 302 - PRODLOUŽENÍ JEDN...'!F34</f>
        <v>0</v>
      </c>
      <c r="BB99" s="80">
        <f>'SO 302 - PRODLOUŽENÍ JEDN...'!F35</f>
        <v>0</v>
      </c>
      <c r="BC99" s="80">
        <f>'SO 302 - PRODLOUŽENÍ JEDN...'!F36</f>
        <v>0</v>
      </c>
      <c r="BD99" s="82">
        <f>'SO 302 - PRODLOUŽENÍ JEDN...'!F37</f>
        <v>0</v>
      </c>
      <c r="BT99" s="83" t="s">
        <v>85</v>
      </c>
      <c r="BV99" s="83" t="s">
        <v>79</v>
      </c>
      <c r="BW99" s="83" t="s">
        <v>99</v>
      </c>
      <c r="BX99" s="83" t="s">
        <v>5</v>
      </c>
      <c r="CL99" s="83" t="s">
        <v>1</v>
      </c>
      <c r="CM99" s="83" t="s">
        <v>87</v>
      </c>
    </row>
    <row r="100" spans="1:91" s="6" customFormat="1" ht="24.75" customHeight="1">
      <c r="A100" s="74" t="s">
        <v>81</v>
      </c>
      <c r="B100" s="75"/>
      <c r="C100" s="76"/>
      <c r="D100" s="199" t="s">
        <v>100</v>
      </c>
      <c r="E100" s="199"/>
      <c r="F100" s="199"/>
      <c r="G100" s="199"/>
      <c r="H100" s="199"/>
      <c r="I100" s="77"/>
      <c r="J100" s="199" t="s">
        <v>101</v>
      </c>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223">
        <f>'SO 303 - SPLAŠKOVÁ PŘÍPOJ...'!J30</f>
        <v>0</v>
      </c>
      <c r="AH100" s="224"/>
      <c r="AI100" s="224"/>
      <c r="AJ100" s="224"/>
      <c r="AK100" s="224"/>
      <c r="AL100" s="224"/>
      <c r="AM100" s="224"/>
      <c r="AN100" s="223">
        <f t="shared" si="0"/>
        <v>0</v>
      </c>
      <c r="AO100" s="224"/>
      <c r="AP100" s="224"/>
      <c r="AQ100" s="78" t="s">
        <v>84</v>
      </c>
      <c r="AR100" s="75"/>
      <c r="AS100" s="79">
        <v>0</v>
      </c>
      <c r="AT100" s="80">
        <f t="shared" si="1"/>
        <v>0</v>
      </c>
      <c r="AU100" s="81">
        <f>'SO 303 - SPLAŠKOVÁ PŘÍPOJ...'!P124</f>
        <v>0</v>
      </c>
      <c r="AV100" s="80">
        <f>'SO 303 - SPLAŠKOVÁ PŘÍPOJ...'!J33</f>
        <v>0</v>
      </c>
      <c r="AW100" s="80">
        <f>'SO 303 - SPLAŠKOVÁ PŘÍPOJ...'!J34</f>
        <v>0</v>
      </c>
      <c r="AX100" s="80">
        <f>'SO 303 - SPLAŠKOVÁ PŘÍPOJ...'!J35</f>
        <v>0</v>
      </c>
      <c r="AY100" s="80">
        <f>'SO 303 - SPLAŠKOVÁ PŘÍPOJ...'!J36</f>
        <v>0</v>
      </c>
      <c r="AZ100" s="80">
        <f>'SO 303 - SPLAŠKOVÁ PŘÍPOJ...'!F33</f>
        <v>0</v>
      </c>
      <c r="BA100" s="80">
        <f>'SO 303 - SPLAŠKOVÁ PŘÍPOJ...'!F34</f>
        <v>0</v>
      </c>
      <c r="BB100" s="80">
        <f>'SO 303 - SPLAŠKOVÁ PŘÍPOJ...'!F35</f>
        <v>0</v>
      </c>
      <c r="BC100" s="80">
        <f>'SO 303 - SPLAŠKOVÁ PŘÍPOJ...'!F36</f>
        <v>0</v>
      </c>
      <c r="BD100" s="82">
        <f>'SO 303 - SPLAŠKOVÁ PŘÍPOJ...'!F37</f>
        <v>0</v>
      </c>
      <c r="BT100" s="83" t="s">
        <v>85</v>
      </c>
      <c r="BV100" s="83" t="s">
        <v>79</v>
      </c>
      <c r="BW100" s="83" t="s">
        <v>102</v>
      </c>
      <c r="BX100" s="83" t="s">
        <v>5</v>
      </c>
      <c r="CL100" s="83" t="s">
        <v>1</v>
      </c>
      <c r="CM100" s="83" t="s">
        <v>87</v>
      </c>
    </row>
    <row r="101" spans="1:91" s="6" customFormat="1" ht="16.5" customHeight="1">
      <c r="A101" s="74" t="s">
        <v>81</v>
      </c>
      <c r="B101" s="75"/>
      <c r="C101" s="76"/>
      <c r="D101" s="199" t="s">
        <v>103</v>
      </c>
      <c r="E101" s="199"/>
      <c r="F101" s="199"/>
      <c r="G101" s="199"/>
      <c r="H101" s="199"/>
      <c r="I101" s="77"/>
      <c r="J101" s="199" t="s">
        <v>104</v>
      </c>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223">
        <f>'SO 304 - DEŠŤOVÁ KANALIZACE'!J30</f>
        <v>0</v>
      </c>
      <c r="AH101" s="224"/>
      <c r="AI101" s="224"/>
      <c r="AJ101" s="224"/>
      <c r="AK101" s="224"/>
      <c r="AL101" s="224"/>
      <c r="AM101" s="224"/>
      <c r="AN101" s="223">
        <f t="shared" si="0"/>
        <v>0</v>
      </c>
      <c r="AO101" s="224"/>
      <c r="AP101" s="224"/>
      <c r="AQ101" s="78" t="s">
        <v>84</v>
      </c>
      <c r="AR101" s="75"/>
      <c r="AS101" s="79">
        <v>0</v>
      </c>
      <c r="AT101" s="80">
        <f t="shared" si="1"/>
        <v>0</v>
      </c>
      <c r="AU101" s="81">
        <f>'SO 304 - DEŠŤOVÁ KANALIZACE'!P125</f>
        <v>0</v>
      </c>
      <c r="AV101" s="80">
        <f>'SO 304 - DEŠŤOVÁ KANALIZACE'!J33</f>
        <v>0</v>
      </c>
      <c r="AW101" s="80">
        <f>'SO 304 - DEŠŤOVÁ KANALIZACE'!J34</f>
        <v>0</v>
      </c>
      <c r="AX101" s="80">
        <f>'SO 304 - DEŠŤOVÁ KANALIZACE'!J35</f>
        <v>0</v>
      </c>
      <c r="AY101" s="80">
        <f>'SO 304 - DEŠŤOVÁ KANALIZACE'!J36</f>
        <v>0</v>
      </c>
      <c r="AZ101" s="80">
        <f>'SO 304 - DEŠŤOVÁ KANALIZACE'!F33</f>
        <v>0</v>
      </c>
      <c r="BA101" s="80">
        <f>'SO 304 - DEŠŤOVÁ KANALIZACE'!F34</f>
        <v>0</v>
      </c>
      <c r="BB101" s="80">
        <f>'SO 304 - DEŠŤOVÁ KANALIZACE'!F35</f>
        <v>0</v>
      </c>
      <c r="BC101" s="80">
        <f>'SO 304 - DEŠŤOVÁ KANALIZACE'!F36</f>
        <v>0</v>
      </c>
      <c r="BD101" s="82">
        <f>'SO 304 - DEŠŤOVÁ KANALIZACE'!F37</f>
        <v>0</v>
      </c>
      <c r="BT101" s="83" t="s">
        <v>85</v>
      </c>
      <c r="BV101" s="83" t="s">
        <v>79</v>
      </c>
      <c r="BW101" s="83" t="s">
        <v>105</v>
      </c>
      <c r="BX101" s="83" t="s">
        <v>5</v>
      </c>
      <c r="CL101" s="83" t="s">
        <v>1</v>
      </c>
      <c r="CM101" s="83" t="s">
        <v>87</v>
      </c>
    </row>
    <row r="102" spans="1:91" s="6" customFormat="1" ht="16.5" customHeight="1">
      <c r="A102" s="74" t="s">
        <v>81</v>
      </c>
      <c r="B102" s="75"/>
      <c r="C102" s="76"/>
      <c r="D102" s="199" t="s">
        <v>106</v>
      </c>
      <c r="E102" s="199"/>
      <c r="F102" s="199"/>
      <c r="G102" s="199"/>
      <c r="H102" s="199"/>
      <c r="I102" s="77"/>
      <c r="J102" s="199" t="s">
        <v>107</v>
      </c>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223">
        <f>'SO 305 - RETENČNÍ NÁDRŽ'!J30</f>
        <v>0</v>
      </c>
      <c r="AH102" s="224"/>
      <c r="AI102" s="224"/>
      <c r="AJ102" s="224"/>
      <c r="AK102" s="224"/>
      <c r="AL102" s="224"/>
      <c r="AM102" s="224"/>
      <c r="AN102" s="223">
        <f t="shared" si="0"/>
        <v>0</v>
      </c>
      <c r="AO102" s="224"/>
      <c r="AP102" s="224"/>
      <c r="AQ102" s="78" t="s">
        <v>84</v>
      </c>
      <c r="AR102" s="75"/>
      <c r="AS102" s="79">
        <v>0</v>
      </c>
      <c r="AT102" s="80">
        <f t="shared" si="1"/>
        <v>0</v>
      </c>
      <c r="AU102" s="81">
        <f>'SO 305 - RETENČNÍ NÁDRŽ'!P125</f>
        <v>0</v>
      </c>
      <c r="AV102" s="80">
        <f>'SO 305 - RETENČNÍ NÁDRŽ'!J33</f>
        <v>0</v>
      </c>
      <c r="AW102" s="80">
        <f>'SO 305 - RETENČNÍ NÁDRŽ'!J34</f>
        <v>0</v>
      </c>
      <c r="AX102" s="80">
        <f>'SO 305 - RETENČNÍ NÁDRŽ'!J35</f>
        <v>0</v>
      </c>
      <c r="AY102" s="80">
        <f>'SO 305 - RETENČNÍ NÁDRŽ'!J36</f>
        <v>0</v>
      </c>
      <c r="AZ102" s="80">
        <f>'SO 305 - RETENČNÍ NÁDRŽ'!F33</f>
        <v>0</v>
      </c>
      <c r="BA102" s="80">
        <f>'SO 305 - RETENČNÍ NÁDRŽ'!F34</f>
        <v>0</v>
      </c>
      <c r="BB102" s="80">
        <f>'SO 305 - RETENČNÍ NÁDRŽ'!F35</f>
        <v>0</v>
      </c>
      <c r="BC102" s="80">
        <f>'SO 305 - RETENČNÍ NÁDRŽ'!F36</f>
        <v>0</v>
      </c>
      <c r="BD102" s="82">
        <f>'SO 305 - RETENČNÍ NÁDRŽ'!F37</f>
        <v>0</v>
      </c>
      <c r="BT102" s="83" t="s">
        <v>85</v>
      </c>
      <c r="BV102" s="83" t="s">
        <v>79</v>
      </c>
      <c r="BW102" s="83" t="s">
        <v>108</v>
      </c>
      <c r="BX102" s="83" t="s">
        <v>5</v>
      </c>
      <c r="CL102" s="83" t="s">
        <v>1</v>
      </c>
      <c r="CM102" s="83" t="s">
        <v>87</v>
      </c>
    </row>
    <row r="103" spans="1:91" s="6" customFormat="1" ht="16.5" customHeight="1">
      <c r="A103" s="74" t="s">
        <v>81</v>
      </c>
      <c r="B103" s="75"/>
      <c r="C103" s="76"/>
      <c r="D103" s="199" t="s">
        <v>109</v>
      </c>
      <c r="E103" s="199"/>
      <c r="F103" s="199"/>
      <c r="G103" s="199"/>
      <c r="H103" s="199"/>
      <c r="I103" s="77"/>
      <c r="J103" s="199" t="s">
        <v>110</v>
      </c>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223">
        <f>'SO 501 - STL PLYNOVOD, PŘ...'!J30</f>
        <v>0</v>
      </c>
      <c r="AH103" s="224"/>
      <c r="AI103" s="224"/>
      <c r="AJ103" s="224"/>
      <c r="AK103" s="224"/>
      <c r="AL103" s="224"/>
      <c r="AM103" s="224"/>
      <c r="AN103" s="223">
        <f t="shared" si="0"/>
        <v>0</v>
      </c>
      <c r="AO103" s="224"/>
      <c r="AP103" s="224"/>
      <c r="AQ103" s="78" t="s">
        <v>84</v>
      </c>
      <c r="AR103" s="75"/>
      <c r="AS103" s="79">
        <v>0</v>
      </c>
      <c r="AT103" s="80">
        <f t="shared" si="1"/>
        <v>0</v>
      </c>
      <c r="AU103" s="81">
        <f>'SO 501 - STL PLYNOVOD, PŘ...'!P126</f>
        <v>0</v>
      </c>
      <c r="AV103" s="80">
        <f>'SO 501 - STL PLYNOVOD, PŘ...'!J33</f>
        <v>0</v>
      </c>
      <c r="AW103" s="80">
        <f>'SO 501 - STL PLYNOVOD, PŘ...'!J34</f>
        <v>0</v>
      </c>
      <c r="AX103" s="80">
        <f>'SO 501 - STL PLYNOVOD, PŘ...'!J35</f>
        <v>0</v>
      </c>
      <c r="AY103" s="80">
        <f>'SO 501 - STL PLYNOVOD, PŘ...'!J36</f>
        <v>0</v>
      </c>
      <c r="AZ103" s="80">
        <f>'SO 501 - STL PLYNOVOD, PŘ...'!F33</f>
        <v>0</v>
      </c>
      <c r="BA103" s="80">
        <f>'SO 501 - STL PLYNOVOD, PŘ...'!F34</f>
        <v>0</v>
      </c>
      <c r="BB103" s="80">
        <f>'SO 501 - STL PLYNOVOD, PŘ...'!F35</f>
        <v>0</v>
      </c>
      <c r="BC103" s="80">
        <f>'SO 501 - STL PLYNOVOD, PŘ...'!F36</f>
        <v>0</v>
      </c>
      <c r="BD103" s="82">
        <f>'SO 501 - STL PLYNOVOD, PŘ...'!F37</f>
        <v>0</v>
      </c>
      <c r="BT103" s="83" t="s">
        <v>85</v>
      </c>
      <c r="BV103" s="83" t="s">
        <v>79</v>
      </c>
      <c r="BW103" s="83" t="s">
        <v>111</v>
      </c>
      <c r="BX103" s="83" t="s">
        <v>5</v>
      </c>
      <c r="CL103" s="83" t="s">
        <v>1</v>
      </c>
      <c r="CM103" s="83" t="s">
        <v>87</v>
      </c>
    </row>
    <row r="104" spans="1:91" s="6" customFormat="1" ht="16.5" customHeight="1">
      <c r="A104" s="74" t="s">
        <v>81</v>
      </c>
      <c r="B104" s="75"/>
      <c r="C104" s="76"/>
      <c r="D104" s="199" t="s">
        <v>112</v>
      </c>
      <c r="E104" s="199"/>
      <c r="F104" s="199"/>
      <c r="G104" s="199"/>
      <c r="H104" s="199"/>
      <c r="I104" s="77"/>
      <c r="J104" s="199" t="s">
        <v>113</v>
      </c>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223">
        <f>'SO 601 - VEŘEJNÉ OSVĚTLENÍ'!J30</f>
        <v>0</v>
      </c>
      <c r="AH104" s="224"/>
      <c r="AI104" s="224"/>
      <c r="AJ104" s="224"/>
      <c r="AK104" s="224"/>
      <c r="AL104" s="224"/>
      <c r="AM104" s="224"/>
      <c r="AN104" s="223">
        <f t="shared" si="0"/>
        <v>0</v>
      </c>
      <c r="AO104" s="224"/>
      <c r="AP104" s="224"/>
      <c r="AQ104" s="78" t="s">
        <v>84</v>
      </c>
      <c r="AR104" s="75"/>
      <c r="AS104" s="79">
        <v>0</v>
      </c>
      <c r="AT104" s="80">
        <f t="shared" si="1"/>
        <v>0</v>
      </c>
      <c r="AU104" s="81">
        <f>'SO 601 - VEŘEJNÉ OSVĚTLENÍ'!P124</f>
        <v>0</v>
      </c>
      <c r="AV104" s="80">
        <f>'SO 601 - VEŘEJNÉ OSVĚTLENÍ'!J33</f>
        <v>0</v>
      </c>
      <c r="AW104" s="80">
        <f>'SO 601 - VEŘEJNÉ OSVĚTLENÍ'!J34</f>
        <v>0</v>
      </c>
      <c r="AX104" s="80">
        <f>'SO 601 - VEŘEJNÉ OSVĚTLENÍ'!J35</f>
        <v>0</v>
      </c>
      <c r="AY104" s="80">
        <f>'SO 601 - VEŘEJNÉ OSVĚTLENÍ'!J36</f>
        <v>0</v>
      </c>
      <c r="AZ104" s="80">
        <f>'SO 601 - VEŘEJNÉ OSVĚTLENÍ'!F33</f>
        <v>0</v>
      </c>
      <c r="BA104" s="80">
        <f>'SO 601 - VEŘEJNÉ OSVĚTLENÍ'!F34</f>
        <v>0</v>
      </c>
      <c r="BB104" s="80">
        <f>'SO 601 - VEŘEJNÉ OSVĚTLENÍ'!F35</f>
        <v>0</v>
      </c>
      <c r="BC104" s="80">
        <f>'SO 601 - VEŘEJNÉ OSVĚTLENÍ'!F36</f>
        <v>0</v>
      </c>
      <c r="BD104" s="82">
        <f>'SO 601 - VEŘEJNÉ OSVĚTLENÍ'!F37</f>
        <v>0</v>
      </c>
      <c r="BT104" s="83" t="s">
        <v>85</v>
      </c>
      <c r="BV104" s="83" t="s">
        <v>79</v>
      </c>
      <c r="BW104" s="83" t="s">
        <v>114</v>
      </c>
      <c r="BX104" s="83" t="s">
        <v>5</v>
      </c>
      <c r="CL104" s="83" t="s">
        <v>1</v>
      </c>
      <c r="CM104" s="83" t="s">
        <v>87</v>
      </c>
    </row>
    <row r="105" spans="1:91" s="6" customFormat="1" ht="24.75" customHeight="1">
      <c r="A105" s="74" t="s">
        <v>81</v>
      </c>
      <c r="B105" s="75"/>
      <c r="C105" s="76"/>
      <c r="D105" s="199" t="s">
        <v>115</v>
      </c>
      <c r="E105" s="199"/>
      <c r="F105" s="199"/>
      <c r="G105" s="199"/>
      <c r="H105" s="199"/>
      <c r="I105" s="77"/>
      <c r="J105" s="199" t="s">
        <v>116</v>
      </c>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223">
        <f>'VON - VEDLEJŠÍ A OSTATNÍ ...'!J30</f>
        <v>0</v>
      </c>
      <c r="AH105" s="224"/>
      <c r="AI105" s="224"/>
      <c r="AJ105" s="224"/>
      <c r="AK105" s="224"/>
      <c r="AL105" s="224"/>
      <c r="AM105" s="224"/>
      <c r="AN105" s="223">
        <f t="shared" si="0"/>
        <v>0</v>
      </c>
      <c r="AO105" s="224"/>
      <c r="AP105" s="224"/>
      <c r="AQ105" s="78" t="s">
        <v>84</v>
      </c>
      <c r="AR105" s="75"/>
      <c r="AS105" s="84">
        <v>0</v>
      </c>
      <c r="AT105" s="85">
        <f t="shared" si="1"/>
        <v>0</v>
      </c>
      <c r="AU105" s="86">
        <f>'VON - VEDLEJŠÍ A OSTATNÍ ...'!P121</f>
        <v>0</v>
      </c>
      <c r="AV105" s="85">
        <f>'VON - VEDLEJŠÍ A OSTATNÍ ...'!J33</f>
        <v>0</v>
      </c>
      <c r="AW105" s="85">
        <f>'VON - VEDLEJŠÍ A OSTATNÍ ...'!J34</f>
        <v>0</v>
      </c>
      <c r="AX105" s="85">
        <f>'VON - VEDLEJŠÍ A OSTATNÍ ...'!J35</f>
        <v>0</v>
      </c>
      <c r="AY105" s="85">
        <f>'VON - VEDLEJŠÍ A OSTATNÍ ...'!J36</f>
        <v>0</v>
      </c>
      <c r="AZ105" s="85">
        <f>'VON - VEDLEJŠÍ A OSTATNÍ ...'!F33</f>
        <v>0</v>
      </c>
      <c r="BA105" s="85">
        <f>'VON - VEDLEJŠÍ A OSTATNÍ ...'!F34</f>
        <v>0</v>
      </c>
      <c r="BB105" s="85">
        <f>'VON - VEDLEJŠÍ A OSTATNÍ ...'!F35</f>
        <v>0</v>
      </c>
      <c r="BC105" s="85">
        <f>'VON - VEDLEJŠÍ A OSTATNÍ ...'!F36</f>
        <v>0</v>
      </c>
      <c r="BD105" s="87">
        <f>'VON - VEDLEJŠÍ A OSTATNÍ ...'!F37</f>
        <v>0</v>
      </c>
      <c r="BT105" s="83" t="s">
        <v>85</v>
      </c>
      <c r="BV105" s="83" t="s">
        <v>79</v>
      </c>
      <c r="BW105" s="83" t="s">
        <v>117</v>
      </c>
      <c r="BX105" s="83" t="s">
        <v>5</v>
      </c>
      <c r="CL105" s="83" t="s">
        <v>1</v>
      </c>
      <c r="CM105" s="83" t="s">
        <v>87</v>
      </c>
    </row>
    <row r="106" spans="1:91" s="1" customFormat="1" ht="30" customHeight="1">
      <c r="B106" s="32"/>
      <c r="AR106" s="32"/>
    </row>
    <row r="107" spans="1:91" s="1" customFormat="1" ht="6.95" customHeight="1">
      <c r="B107" s="44"/>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32"/>
    </row>
  </sheetData>
  <sheetProtection algorithmName="SHA-512" hashValue="Me3O4w56T9D0sG0NVrVgVRMV/+vwYQDU7FfLTQlR9FcDyI3PEsVFBJqt7daHcuUI3NkFfHYM/aiItjbFHKE5DA==" saltValue="cy+eWrc7/il1ZMW1xE7ZHvCy1+ZY8Ehq/SFWqpwHEmLw4Wg+7rOb73kTuc9M/5EON5/N3DajQGH8rffFIK61nA==" spinCount="100000" sheet="1" objects="1" scenarios="1" formatColumns="0" formatRows="0"/>
  <mergeCells count="82">
    <mergeCell ref="AN105:AP105"/>
    <mergeCell ref="AG105:AM105"/>
    <mergeCell ref="AN94:AP94"/>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K35:AO35"/>
    <mergeCell ref="X35:AB35"/>
    <mergeCell ref="AR2:BE2"/>
    <mergeCell ref="AG103:AM103"/>
    <mergeCell ref="AG102:AM102"/>
    <mergeCell ref="AG92:AM92"/>
    <mergeCell ref="AG100:AM100"/>
    <mergeCell ref="AG95:AM95"/>
    <mergeCell ref="AG99:AM99"/>
    <mergeCell ref="AG101:AM101"/>
    <mergeCell ref="AG97:AM97"/>
    <mergeCell ref="AN95:AP95"/>
    <mergeCell ref="AS89:AT91"/>
    <mergeCell ref="AK32:AO32"/>
    <mergeCell ref="L32:P32"/>
    <mergeCell ref="W32:AE32"/>
    <mergeCell ref="AK33:AO33"/>
    <mergeCell ref="L33:P33"/>
    <mergeCell ref="W33:AE33"/>
    <mergeCell ref="AK30:AO30"/>
    <mergeCell ref="L30:P30"/>
    <mergeCell ref="W30:AE30"/>
    <mergeCell ref="L31:P31"/>
    <mergeCell ref="W31:AE31"/>
    <mergeCell ref="AK31:AO31"/>
    <mergeCell ref="L85:AO85"/>
    <mergeCell ref="D105:H105"/>
    <mergeCell ref="J105:AF105"/>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C92:G92"/>
    <mergeCell ref="D101:H101"/>
    <mergeCell ref="D98:H98"/>
    <mergeCell ref="D95:H95"/>
    <mergeCell ref="D99:H99"/>
    <mergeCell ref="D100:H100"/>
    <mergeCell ref="D96:H96"/>
    <mergeCell ref="D97:H97"/>
  </mergeCells>
  <hyperlinks>
    <hyperlink ref="A95" location="'SO 001 - PŘÍPRAVA ÚZEMÍ'!C2" display="/" xr:uid="{00000000-0004-0000-0000-000000000000}"/>
    <hyperlink ref="A96" location="'SO 101 - PRODLOUŽENÁ MK U...'!C2" display="/" xr:uid="{00000000-0004-0000-0000-000001000000}"/>
    <hyperlink ref="A97" location="'SO 102 - DOPRAVNÍ NAPOJEN...'!C2" display="/" xr:uid="{00000000-0004-0000-0000-000002000000}"/>
    <hyperlink ref="A98" location="'SO 301 - VODOVOD'!C2" display="/" xr:uid="{00000000-0004-0000-0000-000003000000}"/>
    <hyperlink ref="A99" location="'SO 302 - PRODLOUŽENÍ JEDN...'!C2" display="/" xr:uid="{00000000-0004-0000-0000-000004000000}"/>
    <hyperlink ref="A100" location="'SO 303 - SPLAŠKOVÁ PŘÍPOJ...'!C2" display="/" xr:uid="{00000000-0004-0000-0000-000005000000}"/>
    <hyperlink ref="A101" location="'SO 304 - DEŠŤOVÁ KANALIZACE'!C2" display="/" xr:uid="{00000000-0004-0000-0000-000006000000}"/>
    <hyperlink ref="A102" location="'SO 305 - RETENČNÍ NÁDRŽ'!C2" display="/" xr:uid="{00000000-0004-0000-0000-000007000000}"/>
    <hyperlink ref="A103" location="'SO 501 - STL PLYNOVOD, PŘ...'!C2" display="/" xr:uid="{00000000-0004-0000-0000-000008000000}"/>
    <hyperlink ref="A104" location="'SO 601 - VEŘEJNÉ OSVĚTLENÍ'!C2" display="/" xr:uid="{00000000-0004-0000-0000-000009000000}"/>
    <hyperlink ref="A105" location="'VON - VEDLEJŠÍ A OSTATNÍ ...'!C2" display="/" xr:uid="{00000000-0004-0000-0000-00000A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2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86</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120</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121</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ROUND(J118,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ROUND((SUM(BE118:BE220)),  2)</f>
        <v>0</v>
      </c>
      <c r="I33" s="92">
        <v>0.21</v>
      </c>
      <c r="J33" s="91">
        <f>ROUND(((SUM(BE118:BE220))*I33),  2)</f>
        <v>0</v>
      </c>
      <c r="L33" s="32"/>
    </row>
    <row r="34" spans="2:12" s="1" customFormat="1" ht="14.45" customHeight="1">
      <c r="B34" s="32"/>
      <c r="E34" s="27" t="s">
        <v>43</v>
      </c>
      <c r="F34" s="91">
        <f>ROUND((SUM(BF118:BF220)),  2)</f>
        <v>0</v>
      </c>
      <c r="I34" s="92">
        <v>0.12</v>
      </c>
      <c r="J34" s="91">
        <f>ROUND(((SUM(BF118:BF220))*I34),  2)</f>
        <v>0</v>
      </c>
      <c r="L34" s="32"/>
    </row>
    <row r="35" spans="2:12" s="1" customFormat="1" ht="14.45" hidden="1" customHeight="1">
      <c r="B35" s="32"/>
      <c r="E35" s="27" t="s">
        <v>44</v>
      </c>
      <c r="F35" s="91">
        <f>ROUND((SUM(BG118:BG220)),  2)</f>
        <v>0</v>
      </c>
      <c r="I35" s="92">
        <v>0.21</v>
      </c>
      <c r="J35" s="91">
        <f>0</f>
        <v>0</v>
      </c>
      <c r="L35" s="32"/>
    </row>
    <row r="36" spans="2:12" s="1" customFormat="1" ht="14.45" hidden="1" customHeight="1">
      <c r="B36" s="32"/>
      <c r="E36" s="27" t="s">
        <v>45</v>
      </c>
      <c r="F36" s="91">
        <f>ROUND((SUM(BH118:BH220)),  2)</f>
        <v>0</v>
      </c>
      <c r="I36" s="92">
        <v>0.12</v>
      </c>
      <c r="J36" s="91">
        <f>0</f>
        <v>0</v>
      </c>
      <c r="L36" s="32"/>
    </row>
    <row r="37" spans="2:12" s="1" customFormat="1" ht="14.45" hidden="1" customHeight="1">
      <c r="B37" s="32"/>
      <c r="E37" s="27" t="s">
        <v>46</v>
      </c>
      <c r="F37" s="91">
        <f>ROUND((SUM(BI118:BI220)),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001 - PŘÍPRAVA ÚZEMÍ</v>
      </c>
      <c r="F87" s="237"/>
      <c r="G87" s="237"/>
      <c r="H87" s="237"/>
      <c r="L87" s="32"/>
    </row>
    <row r="88" spans="2:47" s="1" customFormat="1" ht="6.95" customHeight="1">
      <c r="B88" s="32"/>
      <c r="L88" s="32"/>
    </row>
    <row r="89" spans="2:47" s="1" customFormat="1" ht="12" customHeight="1">
      <c r="B89" s="32"/>
      <c r="C89" s="27" t="s">
        <v>20</v>
      </c>
      <c r="F89" s="25" t="str">
        <f>F12</f>
        <v>Bolatice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Jakub Nevyjel</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J118</f>
        <v>0</v>
      </c>
      <c r="L96" s="32"/>
      <c r="AU96" s="17" t="s">
        <v>126</v>
      </c>
    </row>
    <row r="97" spans="2:12" s="8" customFormat="1" ht="24.95" customHeight="1">
      <c r="B97" s="104"/>
      <c r="D97" s="105" t="s">
        <v>127</v>
      </c>
      <c r="E97" s="106"/>
      <c r="F97" s="106"/>
      <c r="G97" s="106"/>
      <c r="H97" s="106"/>
      <c r="I97" s="106"/>
      <c r="J97" s="107">
        <f>J119</f>
        <v>0</v>
      </c>
      <c r="L97" s="104"/>
    </row>
    <row r="98" spans="2:12" s="9" customFormat="1" ht="19.899999999999999" customHeight="1">
      <c r="B98" s="108"/>
      <c r="D98" s="109" t="s">
        <v>128</v>
      </c>
      <c r="E98" s="110"/>
      <c r="F98" s="110"/>
      <c r="G98" s="110"/>
      <c r="H98" s="110"/>
      <c r="I98" s="110"/>
      <c r="J98" s="111">
        <f>J120</f>
        <v>0</v>
      </c>
      <c r="L98" s="108"/>
    </row>
    <row r="99" spans="2:12" s="1" customFormat="1" ht="21.75" customHeight="1">
      <c r="B99" s="32"/>
      <c r="L99" s="32"/>
    </row>
    <row r="100" spans="2:12" s="1" customFormat="1" ht="6.95" customHeight="1">
      <c r="B100" s="44"/>
      <c r="C100" s="45"/>
      <c r="D100" s="45"/>
      <c r="E100" s="45"/>
      <c r="F100" s="45"/>
      <c r="G100" s="45"/>
      <c r="H100" s="45"/>
      <c r="I100" s="45"/>
      <c r="J100" s="45"/>
      <c r="K100" s="45"/>
      <c r="L100" s="32"/>
    </row>
    <row r="104" spans="2:12" s="1" customFormat="1" ht="6.95" customHeight="1">
      <c r="B104" s="46"/>
      <c r="C104" s="47"/>
      <c r="D104" s="47"/>
      <c r="E104" s="47"/>
      <c r="F104" s="47"/>
      <c r="G104" s="47"/>
      <c r="H104" s="47"/>
      <c r="I104" s="47"/>
      <c r="J104" s="47"/>
      <c r="K104" s="47"/>
      <c r="L104" s="32"/>
    </row>
    <row r="105" spans="2:12" s="1" customFormat="1" ht="24.95" customHeight="1">
      <c r="B105" s="32"/>
      <c r="C105" s="21" t="s">
        <v>129</v>
      </c>
      <c r="L105" s="32"/>
    </row>
    <row r="106" spans="2:12" s="1" customFormat="1" ht="6.95" customHeight="1">
      <c r="B106" s="32"/>
      <c r="L106" s="32"/>
    </row>
    <row r="107" spans="2:12" s="1" customFormat="1" ht="12" customHeight="1">
      <c r="B107" s="32"/>
      <c r="C107" s="27" t="s">
        <v>16</v>
      </c>
      <c r="L107" s="32"/>
    </row>
    <row r="108" spans="2:12" s="1" customFormat="1" ht="26.25" customHeight="1">
      <c r="B108" s="32"/>
      <c r="E108" s="235" t="str">
        <f>E7</f>
        <v>Revitalizace části areálu bývalého zemědělského družstva v Bolaticích - 1. etapa</v>
      </c>
      <c r="F108" s="236"/>
      <c r="G108" s="236"/>
      <c r="H108" s="236"/>
      <c r="L108" s="32"/>
    </row>
    <row r="109" spans="2:12" s="1" customFormat="1" ht="12" customHeight="1">
      <c r="B109" s="32"/>
      <c r="C109" s="27" t="s">
        <v>119</v>
      </c>
      <c r="L109" s="32"/>
    </row>
    <row r="110" spans="2:12" s="1" customFormat="1" ht="16.5" customHeight="1">
      <c r="B110" s="32"/>
      <c r="E110" s="201" t="str">
        <f>E9</f>
        <v>SO 001 - PŘÍPRAVA ÚZEMÍ</v>
      </c>
      <c r="F110" s="237"/>
      <c r="G110" s="237"/>
      <c r="H110" s="237"/>
      <c r="L110" s="32"/>
    </row>
    <row r="111" spans="2:12" s="1" customFormat="1" ht="6.95" customHeight="1">
      <c r="B111" s="32"/>
      <c r="L111" s="32"/>
    </row>
    <row r="112" spans="2:12" s="1" customFormat="1" ht="12" customHeight="1">
      <c r="B112" s="32"/>
      <c r="C112" s="27" t="s">
        <v>20</v>
      </c>
      <c r="F112" s="25" t="str">
        <f>F12</f>
        <v>Bolatice</v>
      </c>
      <c r="I112" s="27" t="s">
        <v>22</v>
      </c>
      <c r="J112" s="52" t="str">
        <f>IF(J12="","",J12)</f>
        <v>30. 8. 2023</v>
      </c>
      <c r="L112" s="32"/>
    </row>
    <row r="113" spans="2:65" s="1" customFormat="1" ht="6.95" customHeight="1">
      <c r="B113" s="32"/>
      <c r="L113" s="32"/>
    </row>
    <row r="114" spans="2:65" s="1" customFormat="1" ht="15.2" customHeight="1">
      <c r="B114" s="32"/>
      <c r="C114" s="27" t="s">
        <v>24</v>
      </c>
      <c r="F114" s="25" t="str">
        <f>E15</f>
        <v>Obec Bolatice</v>
      </c>
      <c r="I114" s="27" t="s">
        <v>30</v>
      </c>
      <c r="J114" s="30" t="str">
        <f>E21</f>
        <v>PROJEKT 2010, s.r.o.</v>
      </c>
      <c r="L114" s="32"/>
    </row>
    <row r="115" spans="2:65" s="1" customFormat="1" ht="15.2" customHeight="1">
      <c r="B115" s="32"/>
      <c r="C115" s="27" t="s">
        <v>28</v>
      </c>
      <c r="F115" s="25" t="str">
        <f>IF(E18="","",E18)</f>
        <v>Vyplň údaj</v>
      </c>
      <c r="I115" s="27" t="s">
        <v>33</v>
      </c>
      <c r="J115" s="30" t="str">
        <f>E24</f>
        <v>Jakub Nevyjel</v>
      </c>
      <c r="L115" s="32"/>
    </row>
    <row r="116" spans="2:65" s="1" customFormat="1" ht="10.35" customHeight="1">
      <c r="B116" s="32"/>
      <c r="L116" s="32"/>
    </row>
    <row r="117" spans="2:65" s="10" customFormat="1" ht="29.25" customHeight="1">
      <c r="B117" s="112"/>
      <c r="C117" s="113" t="s">
        <v>130</v>
      </c>
      <c r="D117" s="114" t="s">
        <v>62</v>
      </c>
      <c r="E117" s="114" t="s">
        <v>58</v>
      </c>
      <c r="F117" s="114" t="s">
        <v>59</v>
      </c>
      <c r="G117" s="114" t="s">
        <v>131</v>
      </c>
      <c r="H117" s="114" t="s">
        <v>132</v>
      </c>
      <c r="I117" s="114" t="s">
        <v>133</v>
      </c>
      <c r="J117" s="115" t="s">
        <v>124</v>
      </c>
      <c r="K117" s="116" t="s">
        <v>134</v>
      </c>
      <c r="L117" s="112"/>
      <c r="M117" s="59" t="s">
        <v>1</v>
      </c>
      <c r="N117" s="60" t="s">
        <v>41</v>
      </c>
      <c r="O117" s="60" t="s">
        <v>135</v>
      </c>
      <c r="P117" s="60" t="s">
        <v>136</v>
      </c>
      <c r="Q117" s="60" t="s">
        <v>137</v>
      </c>
      <c r="R117" s="60" t="s">
        <v>138</v>
      </c>
      <c r="S117" s="60" t="s">
        <v>139</v>
      </c>
      <c r="T117" s="61" t="s">
        <v>140</v>
      </c>
    </row>
    <row r="118" spans="2:65" s="1" customFormat="1" ht="22.9" customHeight="1">
      <c r="B118" s="32"/>
      <c r="C118" s="64" t="s">
        <v>141</v>
      </c>
      <c r="J118" s="117">
        <f>BK118</f>
        <v>0</v>
      </c>
      <c r="L118" s="32"/>
      <c r="M118" s="62"/>
      <c r="N118" s="53"/>
      <c r="O118" s="53"/>
      <c r="P118" s="118">
        <f>P119</f>
        <v>0</v>
      </c>
      <c r="Q118" s="53"/>
      <c r="R118" s="118">
        <f>R119</f>
        <v>4051.3501000000001</v>
      </c>
      <c r="S118" s="53"/>
      <c r="T118" s="119">
        <f>T119</f>
        <v>0</v>
      </c>
      <c r="AT118" s="17" t="s">
        <v>76</v>
      </c>
      <c r="AU118" s="17" t="s">
        <v>126</v>
      </c>
      <c r="BK118" s="120">
        <f>BK119</f>
        <v>0</v>
      </c>
    </row>
    <row r="119" spans="2:65" s="11" customFormat="1" ht="25.9" customHeight="1">
      <c r="B119" s="121"/>
      <c r="D119" s="122" t="s">
        <v>76</v>
      </c>
      <c r="E119" s="123" t="s">
        <v>142</v>
      </c>
      <c r="F119" s="123" t="s">
        <v>143</v>
      </c>
      <c r="I119" s="124"/>
      <c r="J119" s="125">
        <f>BK119</f>
        <v>0</v>
      </c>
      <c r="L119" s="121"/>
      <c r="M119" s="126"/>
      <c r="P119" s="127">
        <f>P120</f>
        <v>0</v>
      </c>
      <c r="R119" s="127">
        <f>R120</f>
        <v>4051.3501000000001</v>
      </c>
      <c r="T119" s="128">
        <f>T120</f>
        <v>0</v>
      </c>
      <c r="AR119" s="122" t="s">
        <v>85</v>
      </c>
      <c r="AT119" s="129" t="s">
        <v>76</v>
      </c>
      <c r="AU119" s="129" t="s">
        <v>77</v>
      </c>
      <c r="AY119" s="122" t="s">
        <v>144</v>
      </c>
      <c r="BK119" s="130">
        <f>BK120</f>
        <v>0</v>
      </c>
    </row>
    <row r="120" spans="2:65" s="11" customFormat="1" ht="22.9" customHeight="1">
      <c r="B120" s="121"/>
      <c r="D120" s="122" t="s">
        <v>76</v>
      </c>
      <c r="E120" s="131" t="s">
        <v>85</v>
      </c>
      <c r="F120" s="131" t="s">
        <v>145</v>
      </c>
      <c r="I120" s="124"/>
      <c r="J120" s="132">
        <f>BK120</f>
        <v>0</v>
      </c>
      <c r="L120" s="121"/>
      <c r="M120" s="126"/>
      <c r="P120" s="127">
        <f>SUM(P121:P220)</f>
        <v>0</v>
      </c>
      <c r="R120" s="127">
        <f>SUM(R121:R220)</f>
        <v>4051.3501000000001</v>
      </c>
      <c r="T120" s="128">
        <f>SUM(T121:T220)</f>
        <v>0</v>
      </c>
      <c r="AR120" s="122" t="s">
        <v>85</v>
      </c>
      <c r="AT120" s="129" t="s">
        <v>76</v>
      </c>
      <c r="AU120" s="129" t="s">
        <v>85</v>
      </c>
      <c r="AY120" s="122" t="s">
        <v>144</v>
      </c>
      <c r="BK120" s="130">
        <f>SUM(BK121:BK220)</f>
        <v>0</v>
      </c>
    </row>
    <row r="121" spans="2:65" s="1" customFormat="1" ht="37.9" customHeight="1">
      <c r="B121" s="32"/>
      <c r="C121" s="133" t="s">
        <v>85</v>
      </c>
      <c r="D121" s="133" t="s">
        <v>146</v>
      </c>
      <c r="E121" s="134" t="s">
        <v>147</v>
      </c>
      <c r="F121" s="135" t="s">
        <v>148</v>
      </c>
      <c r="G121" s="136" t="s">
        <v>149</v>
      </c>
      <c r="H121" s="137">
        <v>621</v>
      </c>
      <c r="I121" s="138"/>
      <c r="J121" s="139">
        <f>ROUND(I121*H121,2)</f>
        <v>0</v>
      </c>
      <c r="K121" s="140"/>
      <c r="L121" s="32"/>
      <c r="M121" s="141" t="s">
        <v>1</v>
      </c>
      <c r="N121" s="142" t="s">
        <v>42</v>
      </c>
      <c r="P121" s="143">
        <f>O121*H121</f>
        <v>0</v>
      </c>
      <c r="Q121" s="143">
        <v>0</v>
      </c>
      <c r="R121" s="143">
        <f>Q121*H121</f>
        <v>0</v>
      </c>
      <c r="S121" s="143">
        <v>0</v>
      </c>
      <c r="T121" s="144">
        <f>S121*H121</f>
        <v>0</v>
      </c>
      <c r="AR121" s="145" t="s">
        <v>150</v>
      </c>
      <c r="AT121" s="145" t="s">
        <v>146</v>
      </c>
      <c r="AU121" s="145" t="s">
        <v>87</v>
      </c>
      <c r="AY121" s="17" t="s">
        <v>144</v>
      </c>
      <c r="BE121" s="146">
        <f>IF(N121="základní",J121,0)</f>
        <v>0</v>
      </c>
      <c r="BF121" s="146">
        <f>IF(N121="snížená",J121,0)</f>
        <v>0</v>
      </c>
      <c r="BG121" s="146">
        <f>IF(N121="zákl. přenesená",J121,0)</f>
        <v>0</v>
      </c>
      <c r="BH121" s="146">
        <f>IF(N121="sníž. přenesená",J121,0)</f>
        <v>0</v>
      </c>
      <c r="BI121" s="146">
        <f>IF(N121="nulová",J121,0)</f>
        <v>0</v>
      </c>
      <c r="BJ121" s="17" t="s">
        <v>85</v>
      </c>
      <c r="BK121" s="146">
        <f>ROUND(I121*H121,2)</f>
        <v>0</v>
      </c>
      <c r="BL121" s="17" t="s">
        <v>150</v>
      </c>
      <c r="BM121" s="145" t="s">
        <v>151</v>
      </c>
    </row>
    <row r="122" spans="2:65" s="12" customFormat="1" ht="11.25">
      <c r="B122" s="147"/>
      <c r="D122" s="148" t="s">
        <v>152</v>
      </c>
      <c r="E122" s="149" t="s">
        <v>1</v>
      </c>
      <c r="F122" s="150" t="s">
        <v>153</v>
      </c>
      <c r="H122" s="149" t="s">
        <v>1</v>
      </c>
      <c r="I122" s="151"/>
      <c r="L122" s="147"/>
      <c r="M122" s="152"/>
      <c r="T122" s="153"/>
      <c r="AT122" s="149" t="s">
        <v>152</v>
      </c>
      <c r="AU122" s="149" t="s">
        <v>87</v>
      </c>
      <c r="AV122" s="12" t="s">
        <v>85</v>
      </c>
      <c r="AW122" s="12" t="s">
        <v>32</v>
      </c>
      <c r="AX122" s="12" t="s">
        <v>77</v>
      </c>
      <c r="AY122" s="149" t="s">
        <v>144</v>
      </c>
    </row>
    <row r="123" spans="2:65" s="12" customFormat="1" ht="11.25">
      <c r="B123" s="147"/>
      <c r="D123" s="148" t="s">
        <v>152</v>
      </c>
      <c r="E123" s="149" t="s">
        <v>1</v>
      </c>
      <c r="F123" s="150" t="s">
        <v>154</v>
      </c>
      <c r="H123" s="149" t="s">
        <v>1</v>
      </c>
      <c r="I123" s="151"/>
      <c r="L123" s="147"/>
      <c r="M123" s="152"/>
      <c r="T123" s="153"/>
      <c r="AT123" s="149" t="s">
        <v>152</v>
      </c>
      <c r="AU123" s="149" t="s">
        <v>87</v>
      </c>
      <c r="AV123" s="12" t="s">
        <v>85</v>
      </c>
      <c r="AW123" s="12" t="s">
        <v>32</v>
      </c>
      <c r="AX123" s="12" t="s">
        <v>77</v>
      </c>
      <c r="AY123" s="149" t="s">
        <v>144</v>
      </c>
    </row>
    <row r="124" spans="2:65" s="13" customFormat="1" ht="11.25">
      <c r="B124" s="154"/>
      <c r="D124" s="148" t="s">
        <v>152</v>
      </c>
      <c r="E124" s="155" t="s">
        <v>1</v>
      </c>
      <c r="F124" s="156" t="s">
        <v>155</v>
      </c>
      <c r="H124" s="157">
        <v>136</v>
      </c>
      <c r="I124" s="158"/>
      <c r="L124" s="154"/>
      <c r="M124" s="159"/>
      <c r="T124" s="160"/>
      <c r="AT124" s="155" t="s">
        <v>152</v>
      </c>
      <c r="AU124" s="155" t="s">
        <v>87</v>
      </c>
      <c r="AV124" s="13" t="s">
        <v>87</v>
      </c>
      <c r="AW124" s="13" t="s">
        <v>32</v>
      </c>
      <c r="AX124" s="13" t="s">
        <v>77</v>
      </c>
      <c r="AY124" s="155" t="s">
        <v>144</v>
      </c>
    </row>
    <row r="125" spans="2:65" s="13" customFormat="1" ht="11.25">
      <c r="B125" s="154"/>
      <c r="D125" s="148" t="s">
        <v>152</v>
      </c>
      <c r="E125" s="155" t="s">
        <v>1</v>
      </c>
      <c r="F125" s="156" t="s">
        <v>156</v>
      </c>
      <c r="H125" s="157">
        <v>485</v>
      </c>
      <c r="I125" s="158"/>
      <c r="L125" s="154"/>
      <c r="M125" s="159"/>
      <c r="T125" s="160"/>
      <c r="AT125" s="155" t="s">
        <v>152</v>
      </c>
      <c r="AU125" s="155" t="s">
        <v>87</v>
      </c>
      <c r="AV125" s="13" t="s">
        <v>87</v>
      </c>
      <c r="AW125" s="13" t="s">
        <v>32</v>
      </c>
      <c r="AX125" s="13" t="s">
        <v>77</v>
      </c>
      <c r="AY125" s="155" t="s">
        <v>144</v>
      </c>
    </row>
    <row r="126" spans="2:65" s="14" customFormat="1" ht="11.25">
      <c r="B126" s="161"/>
      <c r="D126" s="148" t="s">
        <v>152</v>
      </c>
      <c r="E126" s="162" t="s">
        <v>1</v>
      </c>
      <c r="F126" s="163" t="s">
        <v>157</v>
      </c>
      <c r="H126" s="164">
        <v>621</v>
      </c>
      <c r="I126" s="165"/>
      <c r="L126" s="161"/>
      <c r="M126" s="166"/>
      <c r="T126" s="167"/>
      <c r="AT126" s="162" t="s">
        <v>152</v>
      </c>
      <c r="AU126" s="162" t="s">
        <v>87</v>
      </c>
      <c r="AV126" s="14" t="s">
        <v>150</v>
      </c>
      <c r="AW126" s="14" t="s">
        <v>32</v>
      </c>
      <c r="AX126" s="14" t="s">
        <v>85</v>
      </c>
      <c r="AY126" s="162" t="s">
        <v>144</v>
      </c>
    </row>
    <row r="127" spans="2:65" s="1" customFormat="1" ht="24.2" customHeight="1">
      <c r="B127" s="32"/>
      <c r="C127" s="133" t="s">
        <v>87</v>
      </c>
      <c r="D127" s="133" t="s">
        <v>146</v>
      </c>
      <c r="E127" s="134" t="s">
        <v>158</v>
      </c>
      <c r="F127" s="135" t="s">
        <v>159</v>
      </c>
      <c r="G127" s="136" t="s">
        <v>160</v>
      </c>
      <c r="H127" s="137">
        <v>48</v>
      </c>
      <c r="I127" s="138"/>
      <c r="J127" s="139">
        <f>ROUND(I127*H127,2)</f>
        <v>0</v>
      </c>
      <c r="K127" s="140"/>
      <c r="L127" s="32"/>
      <c r="M127" s="141" t="s">
        <v>1</v>
      </c>
      <c r="N127" s="142" t="s">
        <v>42</v>
      </c>
      <c r="P127" s="143">
        <f>O127*H127</f>
        <v>0</v>
      </c>
      <c r="Q127" s="143">
        <v>0</v>
      </c>
      <c r="R127" s="143">
        <f>Q127*H127</f>
        <v>0</v>
      </c>
      <c r="S127" s="143">
        <v>0</v>
      </c>
      <c r="T127" s="144">
        <f>S127*H127</f>
        <v>0</v>
      </c>
      <c r="AR127" s="145" t="s">
        <v>150</v>
      </c>
      <c r="AT127" s="145" t="s">
        <v>146</v>
      </c>
      <c r="AU127" s="145" t="s">
        <v>87</v>
      </c>
      <c r="AY127" s="17" t="s">
        <v>144</v>
      </c>
      <c r="BE127" s="146">
        <f>IF(N127="základní",J127,0)</f>
        <v>0</v>
      </c>
      <c r="BF127" s="146">
        <f>IF(N127="snížená",J127,0)</f>
        <v>0</v>
      </c>
      <c r="BG127" s="146">
        <f>IF(N127="zákl. přenesená",J127,0)</f>
        <v>0</v>
      </c>
      <c r="BH127" s="146">
        <f>IF(N127="sníž. přenesená",J127,0)</f>
        <v>0</v>
      </c>
      <c r="BI127" s="146">
        <f>IF(N127="nulová",J127,0)</f>
        <v>0</v>
      </c>
      <c r="BJ127" s="17" t="s">
        <v>85</v>
      </c>
      <c r="BK127" s="146">
        <f>ROUND(I127*H127,2)</f>
        <v>0</v>
      </c>
      <c r="BL127" s="17" t="s">
        <v>150</v>
      </c>
      <c r="BM127" s="145" t="s">
        <v>161</v>
      </c>
    </row>
    <row r="128" spans="2:65" s="12" customFormat="1" ht="11.25">
      <c r="B128" s="147"/>
      <c r="D128" s="148" t="s">
        <v>152</v>
      </c>
      <c r="E128" s="149" t="s">
        <v>1</v>
      </c>
      <c r="F128" s="150" t="s">
        <v>153</v>
      </c>
      <c r="H128" s="149" t="s">
        <v>1</v>
      </c>
      <c r="I128" s="151"/>
      <c r="L128" s="147"/>
      <c r="M128" s="152"/>
      <c r="T128" s="153"/>
      <c r="AT128" s="149" t="s">
        <v>152</v>
      </c>
      <c r="AU128" s="149" t="s">
        <v>87</v>
      </c>
      <c r="AV128" s="12" t="s">
        <v>85</v>
      </c>
      <c r="AW128" s="12" t="s">
        <v>32</v>
      </c>
      <c r="AX128" s="12" t="s">
        <v>77</v>
      </c>
      <c r="AY128" s="149" t="s">
        <v>144</v>
      </c>
    </row>
    <row r="129" spans="2:65" s="12" customFormat="1" ht="11.25">
      <c r="B129" s="147"/>
      <c r="D129" s="148" t="s">
        <v>152</v>
      </c>
      <c r="E129" s="149" t="s">
        <v>1</v>
      </c>
      <c r="F129" s="150" t="s">
        <v>154</v>
      </c>
      <c r="H129" s="149" t="s">
        <v>1</v>
      </c>
      <c r="I129" s="151"/>
      <c r="L129" s="147"/>
      <c r="M129" s="152"/>
      <c r="T129" s="153"/>
      <c r="AT129" s="149" t="s">
        <v>152</v>
      </c>
      <c r="AU129" s="149" t="s">
        <v>87</v>
      </c>
      <c r="AV129" s="12" t="s">
        <v>85</v>
      </c>
      <c r="AW129" s="12" t="s">
        <v>32</v>
      </c>
      <c r="AX129" s="12" t="s">
        <v>77</v>
      </c>
      <c r="AY129" s="149" t="s">
        <v>144</v>
      </c>
    </row>
    <row r="130" spans="2:65" s="13" customFormat="1" ht="11.25">
      <c r="B130" s="154"/>
      <c r="D130" s="148" t="s">
        <v>152</v>
      </c>
      <c r="E130" s="155" t="s">
        <v>1</v>
      </c>
      <c r="F130" s="156" t="s">
        <v>162</v>
      </c>
      <c r="H130" s="157">
        <v>48</v>
      </c>
      <c r="I130" s="158"/>
      <c r="L130" s="154"/>
      <c r="M130" s="159"/>
      <c r="T130" s="160"/>
      <c r="AT130" s="155" t="s">
        <v>152</v>
      </c>
      <c r="AU130" s="155" t="s">
        <v>87</v>
      </c>
      <c r="AV130" s="13" t="s">
        <v>87</v>
      </c>
      <c r="AW130" s="13" t="s">
        <v>32</v>
      </c>
      <c r="AX130" s="13" t="s">
        <v>85</v>
      </c>
      <c r="AY130" s="155" t="s">
        <v>144</v>
      </c>
    </row>
    <row r="131" spans="2:65" s="1" customFormat="1" ht="24.2" customHeight="1">
      <c r="B131" s="32"/>
      <c r="C131" s="133" t="s">
        <v>163</v>
      </c>
      <c r="D131" s="133" t="s">
        <v>146</v>
      </c>
      <c r="E131" s="134" t="s">
        <v>164</v>
      </c>
      <c r="F131" s="135" t="s">
        <v>165</v>
      </c>
      <c r="G131" s="136" t="s">
        <v>160</v>
      </c>
      <c r="H131" s="137">
        <v>28</v>
      </c>
      <c r="I131" s="138"/>
      <c r="J131" s="139">
        <f>ROUND(I131*H131,2)</f>
        <v>0</v>
      </c>
      <c r="K131" s="140"/>
      <c r="L131" s="32"/>
      <c r="M131" s="141" t="s">
        <v>1</v>
      </c>
      <c r="N131" s="142" t="s">
        <v>42</v>
      </c>
      <c r="P131" s="143">
        <f>O131*H131</f>
        <v>0</v>
      </c>
      <c r="Q131" s="143">
        <v>0</v>
      </c>
      <c r="R131" s="143">
        <f>Q131*H131</f>
        <v>0</v>
      </c>
      <c r="S131" s="143">
        <v>0</v>
      </c>
      <c r="T131" s="144">
        <f>S131*H131</f>
        <v>0</v>
      </c>
      <c r="AR131" s="145" t="s">
        <v>150</v>
      </c>
      <c r="AT131" s="145" t="s">
        <v>146</v>
      </c>
      <c r="AU131" s="145" t="s">
        <v>87</v>
      </c>
      <c r="AY131" s="17" t="s">
        <v>144</v>
      </c>
      <c r="BE131" s="146">
        <f>IF(N131="základní",J131,0)</f>
        <v>0</v>
      </c>
      <c r="BF131" s="146">
        <f>IF(N131="snížená",J131,0)</f>
        <v>0</v>
      </c>
      <c r="BG131" s="146">
        <f>IF(N131="zákl. přenesená",J131,0)</f>
        <v>0</v>
      </c>
      <c r="BH131" s="146">
        <f>IF(N131="sníž. přenesená",J131,0)</f>
        <v>0</v>
      </c>
      <c r="BI131" s="146">
        <f>IF(N131="nulová",J131,0)</f>
        <v>0</v>
      </c>
      <c r="BJ131" s="17" t="s">
        <v>85</v>
      </c>
      <c r="BK131" s="146">
        <f>ROUND(I131*H131,2)</f>
        <v>0</v>
      </c>
      <c r="BL131" s="17" t="s">
        <v>150</v>
      </c>
      <c r="BM131" s="145" t="s">
        <v>166</v>
      </c>
    </row>
    <row r="132" spans="2:65" s="12" customFormat="1" ht="11.25">
      <c r="B132" s="147"/>
      <c r="D132" s="148" t="s">
        <v>152</v>
      </c>
      <c r="E132" s="149" t="s">
        <v>1</v>
      </c>
      <c r="F132" s="150" t="s">
        <v>153</v>
      </c>
      <c r="H132" s="149" t="s">
        <v>1</v>
      </c>
      <c r="I132" s="151"/>
      <c r="L132" s="147"/>
      <c r="M132" s="152"/>
      <c r="T132" s="153"/>
      <c r="AT132" s="149" t="s">
        <v>152</v>
      </c>
      <c r="AU132" s="149" t="s">
        <v>87</v>
      </c>
      <c r="AV132" s="12" t="s">
        <v>85</v>
      </c>
      <c r="AW132" s="12" t="s">
        <v>32</v>
      </c>
      <c r="AX132" s="12" t="s">
        <v>77</v>
      </c>
      <c r="AY132" s="149" t="s">
        <v>144</v>
      </c>
    </row>
    <row r="133" spans="2:65" s="12" customFormat="1" ht="11.25">
      <c r="B133" s="147"/>
      <c r="D133" s="148" t="s">
        <v>152</v>
      </c>
      <c r="E133" s="149" t="s">
        <v>1</v>
      </c>
      <c r="F133" s="150" t="s">
        <v>154</v>
      </c>
      <c r="H133" s="149" t="s">
        <v>1</v>
      </c>
      <c r="I133" s="151"/>
      <c r="L133" s="147"/>
      <c r="M133" s="152"/>
      <c r="T133" s="153"/>
      <c r="AT133" s="149" t="s">
        <v>152</v>
      </c>
      <c r="AU133" s="149" t="s">
        <v>87</v>
      </c>
      <c r="AV133" s="12" t="s">
        <v>85</v>
      </c>
      <c r="AW133" s="12" t="s">
        <v>32</v>
      </c>
      <c r="AX133" s="12" t="s">
        <v>77</v>
      </c>
      <c r="AY133" s="149" t="s">
        <v>144</v>
      </c>
    </row>
    <row r="134" spans="2:65" s="13" customFormat="1" ht="11.25">
      <c r="B134" s="154"/>
      <c r="D134" s="148" t="s">
        <v>152</v>
      </c>
      <c r="E134" s="155" t="s">
        <v>1</v>
      </c>
      <c r="F134" s="156" t="s">
        <v>167</v>
      </c>
      <c r="H134" s="157">
        <v>28</v>
      </c>
      <c r="I134" s="158"/>
      <c r="L134" s="154"/>
      <c r="M134" s="159"/>
      <c r="T134" s="160"/>
      <c r="AT134" s="155" t="s">
        <v>152</v>
      </c>
      <c r="AU134" s="155" t="s">
        <v>87</v>
      </c>
      <c r="AV134" s="13" t="s">
        <v>87</v>
      </c>
      <c r="AW134" s="13" t="s">
        <v>32</v>
      </c>
      <c r="AX134" s="13" t="s">
        <v>85</v>
      </c>
      <c r="AY134" s="155" t="s">
        <v>144</v>
      </c>
    </row>
    <row r="135" spans="2:65" s="1" customFormat="1" ht="24.2" customHeight="1">
      <c r="B135" s="32"/>
      <c r="C135" s="133" t="s">
        <v>150</v>
      </c>
      <c r="D135" s="133" t="s">
        <v>146</v>
      </c>
      <c r="E135" s="134" t="s">
        <v>168</v>
      </c>
      <c r="F135" s="135" t="s">
        <v>169</v>
      </c>
      <c r="G135" s="136" t="s">
        <v>160</v>
      </c>
      <c r="H135" s="137">
        <v>10</v>
      </c>
      <c r="I135" s="138"/>
      <c r="J135" s="139">
        <f>ROUND(I135*H135,2)</f>
        <v>0</v>
      </c>
      <c r="K135" s="140"/>
      <c r="L135" s="32"/>
      <c r="M135" s="141" t="s">
        <v>1</v>
      </c>
      <c r="N135" s="142" t="s">
        <v>42</v>
      </c>
      <c r="P135" s="143">
        <f>O135*H135</f>
        <v>0</v>
      </c>
      <c r="Q135" s="143">
        <v>0</v>
      </c>
      <c r="R135" s="143">
        <f>Q135*H135</f>
        <v>0</v>
      </c>
      <c r="S135" s="143">
        <v>0</v>
      </c>
      <c r="T135" s="144">
        <f>S135*H135</f>
        <v>0</v>
      </c>
      <c r="AR135" s="145" t="s">
        <v>150</v>
      </c>
      <c r="AT135" s="145" t="s">
        <v>146</v>
      </c>
      <c r="AU135" s="145" t="s">
        <v>87</v>
      </c>
      <c r="AY135" s="17" t="s">
        <v>144</v>
      </c>
      <c r="BE135" s="146">
        <f>IF(N135="základní",J135,0)</f>
        <v>0</v>
      </c>
      <c r="BF135" s="146">
        <f>IF(N135="snížená",J135,0)</f>
        <v>0</v>
      </c>
      <c r="BG135" s="146">
        <f>IF(N135="zákl. přenesená",J135,0)</f>
        <v>0</v>
      </c>
      <c r="BH135" s="146">
        <f>IF(N135="sníž. přenesená",J135,0)</f>
        <v>0</v>
      </c>
      <c r="BI135" s="146">
        <f>IF(N135="nulová",J135,0)</f>
        <v>0</v>
      </c>
      <c r="BJ135" s="17" t="s">
        <v>85</v>
      </c>
      <c r="BK135" s="146">
        <f>ROUND(I135*H135,2)</f>
        <v>0</v>
      </c>
      <c r="BL135" s="17" t="s">
        <v>150</v>
      </c>
      <c r="BM135" s="145" t="s">
        <v>170</v>
      </c>
    </row>
    <row r="136" spans="2:65" s="12" customFormat="1" ht="11.25">
      <c r="B136" s="147"/>
      <c r="D136" s="148" t="s">
        <v>152</v>
      </c>
      <c r="E136" s="149" t="s">
        <v>1</v>
      </c>
      <c r="F136" s="150" t="s">
        <v>153</v>
      </c>
      <c r="H136" s="149" t="s">
        <v>1</v>
      </c>
      <c r="I136" s="151"/>
      <c r="L136" s="147"/>
      <c r="M136" s="152"/>
      <c r="T136" s="153"/>
      <c r="AT136" s="149" t="s">
        <v>152</v>
      </c>
      <c r="AU136" s="149" t="s">
        <v>87</v>
      </c>
      <c r="AV136" s="12" t="s">
        <v>85</v>
      </c>
      <c r="AW136" s="12" t="s">
        <v>32</v>
      </c>
      <c r="AX136" s="12" t="s">
        <v>77</v>
      </c>
      <c r="AY136" s="149" t="s">
        <v>144</v>
      </c>
    </row>
    <row r="137" spans="2:65" s="12" customFormat="1" ht="11.25">
      <c r="B137" s="147"/>
      <c r="D137" s="148" t="s">
        <v>152</v>
      </c>
      <c r="E137" s="149" t="s">
        <v>1</v>
      </c>
      <c r="F137" s="150" t="s">
        <v>154</v>
      </c>
      <c r="H137" s="149" t="s">
        <v>1</v>
      </c>
      <c r="I137" s="151"/>
      <c r="L137" s="147"/>
      <c r="M137" s="152"/>
      <c r="T137" s="153"/>
      <c r="AT137" s="149" t="s">
        <v>152</v>
      </c>
      <c r="AU137" s="149" t="s">
        <v>87</v>
      </c>
      <c r="AV137" s="12" t="s">
        <v>85</v>
      </c>
      <c r="AW137" s="12" t="s">
        <v>32</v>
      </c>
      <c r="AX137" s="12" t="s">
        <v>77</v>
      </c>
      <c r="AY137" s="149" t="s">
        <v>144</v>
      </c>
    </row>
    <row r="138" spans="2:65" s="13" customFormat="1" ht="11.25">
      <c r="B138" s="154"/>
      <c r="D138" s="148" t="s">
        <v>152</v>
      </c>
      <c r="E138" s="155" t="s">
        <v>1</v>
      </c>
      <c r="F138" s="156" t="s">
        <v>171</v>
      </c>
      <c r="H138" s="157">
        <v>10</v>
      </c>
      <c r="I138" s="158"/>
      <c r="L138" s="154"/>
      <c r="M138" s="159"/>
      <c r="T138" s="160"/>
      <c r="AT138" s="155" t="s">
        <v>152</v>
      </c>
      <c r="AU138" s="155" t="s">
        <v>87</v>
      </c>
      <c r="AV138" s="13" t="s">
        <v>87</v>
      </c>
      <c r="AW138" s="13" t="s">
        <v>32</v>
      </c>
      <c r="AX138" s="13" t="s">
        <v>85</v>
      </c>
      <c r="AY138" s="155" t="s">
        <v>144</v>
      </c>
    </row>
    <row r="139" spans="2:65" s="1" customFormat="1" ht="24.2" customHeight="1">
      <c r="B139" s="32"/>
      <c r="C139" s="133" t="s">
        <v>172</v>
      </c>
      <c r="D139" s="133" t="s">
        <v>146</v>
      </c>
      <c r="E139" s="134" t="s">
        <v>173</v>
      </c>
      <c r="F139" s="135" t="s">
        <v>174</v>
      </c>
      <c r="G139" s="136" t="s">
        <v>160</v>
      </c>
      <c r="H139" s="137">
        <v>12</v>
      </c>
      <c r="I139" s="138"/>
      <c r="J139" s="139">
        <f>ROUND(I139*H139,2)</f>
        <v>0</v>
      </c>
      <c r="K139" s="140"/>
      <c r="L139" s="32"/>
      <c r="M139" s="141" t="s">
        <v>1</v>
      </c>
      <c r="N139" s="142" t="s">
        <v>42</v>
      </c>
      <c r="P139" s="143">
        <f>O139*H139</f>
        <v>0</v>
      </c>
      <c r="Q139" s="143">
        <v>0</v>
      </c>
      <c r="R139" s="143">
        <f>Q139*H139</f>
        <v>0</v>
      </c>
      <c r="S139" s="143">
        <v>0</v>
      </c>
      <c r="T139" s="144">
        <f>S139*H139</f>
        <v>0</v>
      </c>
      <c r="AR139" s="145" t="s">
        <v>150</v>
      </c>
      <c r="AT139" s="145" t="s">
        <v>146</v>
      </c>
      <c r="AU139" s="145" t="s">
        <v>87</v>
      </c>
      <c r="AY139" s="17" t="s">
        <v>144</v>
      </c>
      <c r="BE139" s="146">
        <f>IF(N139="základní",J139,0)</f>
        <v>0</v>
      </c>
      <c r="BF139" s="146">
        <f>IF(N139="snížená",J139,0)</f>
        <v>0</v>
      </c>
      <c r="BG139" s="146">
        <f>IF(N139="zákl. přenesená",J139,0)</f>
        <v>0</v>
      </c>
      <c r="BH139" s="146">
        <f>IF(N139="sníž. přenesená",J139,0)</f>
        <v>0</v>
      </c>
      <c r="BI139" s="146">
        <f>IF(N139="nulová",J139,0)</f>
        <v>0</v>
      </c>
      <c r="BJ139" s="17" t="s">
        <v>85</v>
      </c>
      <c r="BK139" s="146">
        <f>ROUND(I139*H139,2)</f>
        <v>0</v>
      </c>
      <c r="BL139" s="17" t="s">
        <v>150</v>
      </c>
      <c r="BM139" s="145" t="s">
        <v>175</v>
      </c>
    </row>
    <row r="140" spans="2:65" s="12" customFormat="1" ht="11.25">
      <c r="B140" s="147"/>
      <c r="D140" s="148" t="s">
        <v>152</v>
      </c>
      <c r="E140" s="149" t="s">
        <v>1</v>
      </c>
      <c r="F140" s="150" t="s">
        <v>153</v>
      </c>
      <c r="H140" s="149" t="s">
        <v>1</v>
      </c>
      <c r="I140" s="151"/>
      <c r="L140" s="147"/>
      <c r="M140" s="152"/>
      <c r="T140" s="153"/>
      <c r="AT140" s="149" t="s">
        <v>152</v>
      </c>
      <c r="AU140" s="149" t="s">
        <v>87</v>
      </c>
      <c r="AV140" s="12" t="s">
        <v>85</v>
      </c>
      <c r="AW140" s="12" t="s">
        <v>32</v>
      </c>
      <c r="AX140" s="12" t="s">
        <v>77</v>
      </c>
      <c r="AY140" s="149" t="s">
        <v>144</v>
      </c>
    </row>
    <row r="141" spans="2:65" s="12" customFormat="1" ht="11.25">
      <c r="B141" s="147"/>
      <c r="D141" s="148" t="s">
        <v>152</v>
      </c>
      <c r="E141" s="149" t="s">
        <v>1</v>
      </c>
      <c r="F141" s="150" t="s">
        <v>154</v>
      </c>
      <c r="H141" s="149" t="s">
        <v>1</v>
      </c>
      <c r="I141" s="151"/>
      <c r="L141" s="147"/>
      <c r="M141" s="152"/>
      <c r="T141" s="153"/>
      <c r="AT141" s="149" t="s">
        <v>152</v>
      </c>
      <c r="AU141" s="149" t="s">
        <v>87</v>
      </c>
      <c r="AV141" s="12" t="s">
        <v>85</v>
      </c>
      <c r="AW141" s="12" t="s">
        <v>32</v>
      </c>
      <c r="AX141" s="12" t="s">
        <v>77</v>
      </c>
      <c r="AY141" s="149" t="s">
        <v>144</v>
      </c>
    </row>
    <row r="142" spans="2:65" s="13" customFormat="1" ht="11.25">
      <c r="B142" s="154"/>
      <c r="D142" s="148" t="s">
        <v>152</v>
      </c>
      <c r="E142" s="155" t="s">
        <v>1</v>
      </c>
      <c r="F142" s="156" t="s">
        <v>176</v>
      </c>
      <c r="H142" s="157">
        <v>12</v>
      </c>
      <c r="I142" s="158"/>
      <c r="L142" s="154"/>
      <c r="M142" s="159"/>
      <c r="T142" s="160"/>
      <c r="AT142" s="155" t="s">
        <v>152</v>
      </c>
      <c r="AU142" s="155" t="s">
        <v>87</v>
      </c>
      <c r="AV142" s="13" t="s">
        <v>87</v>
      </c>
      <c r="AW142" s="13" t="s">
        <v>32</v>
      </c>
      <c r="AX142" s="13" t="s">
        <v>85</v>
      </c>
      <c r="AY142" s="155" t="s">
        <v>144</v>
      </c>
    </row>
    <row r="143" spans="2:65" s="1" customFormat="1" ht="24.2" customHeight="1">
      <c r="B143" s="32"/>
      <c r="C143" s="133" t="s">
        <v>177</v>
      </c>
      <c r="D143" s="133" t="s">
        <v>146</v>
      </c>
      <c r="E143" s="134" t="s">
        <v>178</v>
      </c>
      <c r="F143" s="135" t="s">
        <v>179</v>
      </c>
      <c r="G143" s="136" t="s">
        <v>160</v>
      </c>
      <c r="H143" s="137">
        <v>5</v>
      </c>
      <c r="I143" s="138"/>
      <c r="J143" s="139">
        <f>ROUND(I143*H143,2)</f>
        <v>0</v>
      </c>
      <c r="K143" s="140"/>
      <c r="L143" s="32"/>
      <c r="M143" s="141" t="s">
        <v>1</v>
      </c>
      <c r="N143" s="142" t="s">
        <v>42</v>
      </c>
      <c r="P143" s="143">
        <f>O143*H143</f>
        <v>0</v>
      </c>
      <c r="Q143" s="143">
        <v>0</v>
      </c>
      <c r="R143" s="143">
        <f>Q143*H143</f>
        <v>0</v>
      </c>
      <c r="S143" s="143">
        <v>0</v>
      </c>
      <c r="T143" s="144">
        <f>S143*H143</f>
        <v>0</v>
      </c>
      <c r="AR143" s="145" t="s">
        <v>150</v>
      </c>
      <c r="AT143" s="145" t="s">
        <v>146</v>
      </c>
      <c r="AU143" s="145" t="s">
        <v>87</v>
      </c>
      <c r="AY143" s="17" t="s">
        <v>144</v>
      </c>
      <c r="BE143" s="146">
        <f>IF(N143="základní",J143,0)</f>
        <v>0</v>
      </c>
      <c r="BF143" s="146">
        <f>IF(N143="snížená",J143,0)</f>
        <v>0</v>
      </c>
      <c r="BG143" s="146">
        <f>IF(N143="zákl. přenesená",J143,0)</f>
        <v>0</v>
      </c>
      <c r="BH143" s="146">
        <f>IF(N143="sníž. přenesená",J143,0)</f>
        <v>0</v>
      </c>
      <c r="BI143" s="146">
        <f>IF(N143="nulová",J143,0)</f>
        <v>0</v>
      </c>
      <c r="BJ143" s="17" t="s">
        <v>85</v>
      </c>
      <c r="BK143" s="146">
        <f>ROUND(I143*H143,2)</f>
        <v>0</v>
      </c>
      <c r="BL143" s="17" t="s">
        <v>150</v>
      </c>
      <c r="BM143" s="145" t="s">
        <v>180</v>
      </c>
    </row>
    <row r="144" spans="2:65" s="12" customFormat="1" ht="11.25">
      <c r="B144" s="147"/>
      <c r="D144" s="148" t="s">
        <v>152</v>
      </c>
      <c r="E144" s="149" t="s">
        <v>1</v>
      </c>
      <c r="F144" s="150" t="s">
        <v>153</v>
      </c>
      <c r="H144" s="149" t="s">
        <v>1</v>
      </c>
      <c r="I144" s="151"/>
      <c r="L144" s="147"/>
      <c r="M144" s="152"/>
      <c r="T144" s="153"/>
      <c r="AT144" s="149" t="s">
        <v>152</v>
      </c>
      <c r="AU144" s="149" t="s">
        <v>87</v>
      </c>
      <c r="AV144" s="12" t="s">
        <v>85</v>
      </c>
      <c r="AW144" s="12" t="s">
        <v>32</v>
      </c>
      <c r="AX144" s="12" t="s">
        <v>77</v>
      </c>
      <c r="AY144" s="149" t="s">
        <v>144</v>
      </c>
    </row>
    <row r="145" spans="2:65" s="12" customFormat="1" ht="11.25">
      <c r="B145" s="147"/>
      <c r="D145" s="148" t="s">
        <v>152</v>
      </c>
      <c r="E145" s="149" t="s">
        <v>1</v>
      </c>
      <c r="F145" s="150" t="s">
        <v>154</v>
      </c>
      <c r="H145" s="149" t="s">
        <v>1</v>
      </c>
      <c r="I145" s="151"/>
      <c r="L145" s="147"/>
      <c r="M145" s="152"/>
      <c r="T145" s="153"/>
      <c r="AT145" s="149" t="s">
        <v>152</v>
      </c>
      <c r="AU145" s="149" t="s">
        <v>87</v>
      </c>
      <c r="AV145" s="12" t="s">
        <v>85</v>
      </c>
      <c r="AW145" s="12" t="s">
        <v>32</v>
      </c>
      <c r="AX145" s="12" t="s">
        <v>77</v>
      </c>
      <c r="AY145" s="149" t="s">
        <v>144</v>
      </c>
    </row>
    <row r="146" spans="2:65" s="13" customFormat="1" ht="11.25">
      <c r="B146" s="154"/>
      <c r="D146" s="148" t="s">
        <v>152</v>
      </c>
      <c r="E146" s="155" t="s">
        <v>1</v>
      </c>
      <c r="F146" s="156" t="s">
        <v>172</v>
      </c>
      <c r="H146" s="157">
        <v>5</v>
      </c>
      <c r="I146" s="158"/>
      <c r="L146" s="154"/>
      <c r="M146" s="159"/>
      <c r="T146" s="160"/>
      <c r="AT146" s="155" t="s">
        <v>152</v>
      </c>
      <c r="AU146" s="155" t="s">
        <v>87</v>
      </c>
      <c r="AV146" s="13" t="s">
        <v>87</v>
      </c>
      <c r="AW146" s="13" t="s">
        <v>32</v>
      </c>
      <c r="AX146" s="13" t="s">
        <v>85</v>
      </c>
      <c r="AY146" s="155" t="s">
        <v>144</v>
      </c>
    </row>
    <row r="147" spans="2:65" s="1" customFormat="1" ht="21.75" customHeight="1">
      <c r="B147" s="32"/>
      <c r="C147" s="133" t="s">
        <v>181</v>
      </c>
      <c r="D147" s="133" t="s">
        <v>146</v>
      </c>
      <c r="E147" s="134" t="s">
        <v>182</v>
      </c>
      <c r="F147" s="135" t="s">
        <v>183</v>
      </c>
      <c r="G147" s="136" t="s">
        <v>160</v>
      </c>
      <c r="H147" s="137">
        <v>60</v>
      </c>
      <c r="I147" s="138"/>
      <c r="J147" s="139">
        <f>ROUND(I147*H147,2)</f>
        <v>0</v>
      </c>
      <c r="K147" s="140"/>
      <c r="L147" s="32"/>
      <c r="M147" s="141" t="s">
        <v>1</v>
      </c>
      <c r="N147" s="142" t="s">
        <v>42</v>
      </c>
      <c r="P147" s="143">
        <f>O147*H147</f>
        <v>0</v>
      </c>
      <c r="Q147" s="143">
        <v>0</v>
      </c>
      <c r="R147" s="143">
        <f>Q147*H147</f>
        <v>0</v>
      </c>
      <c r="S147" s="143">
        <v>0</v>
      </c>
      <c r="T147" s="144">
        <f>S147*H147</f>
        <v>0</v>
      </c>
      <c r="AR147" s="145" t="s">
        <v>150</v>
      </c>
      <c r="AT147" s="145" t="s">
        <v>146</v>
      </c>
      <c r="AU147" s="145" t="s">
        <v>87</v>
      </c>
      <c r="AY147" s="17" t="s">
        <v>144</v>
      </c>
      <c r="BE147" s="146">
        <f>IF(N147="základní",J147,0)</f>
        <v>0</v>
      </c>
      <c r="BF147" s="146">
        <f>IF(N147="snížená",J147,0)</f>
        <v>0</v>
      </c>
      <c r="BG147" s="146">
        <f>IF(N147="zákl. přenesená",J147,0)</f>
        <v>0</v>
      </c>
      <c r="BH147" s="146">
        <f>IF(N147="sníž. přenesená",J147,0)</f>
        <v>0</v>
      </c>
      <c r="BI147" s="146">
        <f>IF(N147="nulová",J147,0)</f>
        <v>0</v>
      </c>
      <c r="BJ147" s="17" t="s">
        <v>85</v>
      </c>
      <c r="BK147" s="146">
        <f>ROUND(I147*H147,2)</f>
        <v>0</v>
      </c>
      <c r="BL147" s="17" t="s">
        <v>150</v>
      </c>
      <c r="BM147" s="145" t="s">
        <v>184</v>
      </c>
    </row>
    <row r="148" spans="2:65" s="13" customFormat="1" ht="11.25">
      <c r="B148" s="154"/>
      <c r="D148" s="148" t="s">
        <v>152</v>
      </c>
      <c r="E148" s="155" t="s">
        <v>1</v>
      </c>
      <c r="F148" s="156" t="s">
        <v>185</v>
      </c>
      <c r="H148" s="157">
        <v>60</v>
      </c>
      <c r="I148" s="158"/>
      <c r="L148" s="154"/>
      <c r="M148" s="159"/>
      <c r="T148" s="160"/>
      <c r="AT148" s="155" t="s">
        <v>152</v>
      </c>
      <c r="AU148" s="155" t="s">
        <v>87</v>
      </c>
      <c r="AV148" s="13" t="s">
        <v>87</v>
      </c>
      <c r="AW148" s="13" t="s">
        <v>32</v>
      </c>
      <c r="AX148" s="13" t="s">
        <v>85</v>
      </c>
      <c r="AY148" s="155" t="s">
        <v>144</v>
      </c>
    </row>
    <row r="149" spans="2:65" s="1" customFormat="1" ht="21.75" customHeight="1">
      <c r="B149" s="32"/>
      <c r="C149" s="133" t="s">
        <v>186</v>
      </c>
      <c r="D149" s="133" t="s">
        <v>146</v>
      </c>
      <c r="E149" s="134" t="s">
        <v>187</v>
      </c>
      <c r="F149" s="135" t="s">
        <v>188</v>
      </c>
      <c r="G149" s="136" t="s">
        <v>160</v>
      </c>
      <c r="H149" s="137">
        <v>33</v>
      </c>
      <c r="I149" s="138"/>
      <c r="J149" s="139">
        <f>ROUND(I149*H149,2)</f>
        <v>0</v>
      </c>
      <c r="K149" s="140"/>
      <c r="L149" s="32"/>
      <c r="M149" s="141" t="s">
        <v>1</v>
      </c>
      <c r="N149" s="142" t="s">
        <v>42</v>
      </c>
      <c r="P149" s="143">
        <f>O149*H149</f>
        <v>0</v>
      </c>
      <c r="Q149" s="143">
        <v>0</v>
      </c>
      <c r="R149" s="143">
        <f>Q149*H149</f>
        <v>0</v>
      </c>
      <c r="S149" s="143">
        <v>0</v>
      </c>
      <c r="T149" s="144">
        <f>S149*H149</f>
        <v>0</v>
      </c>
      <c r="AR149" s="145" t="s">
        <v>150</v>
      </c>
      <c r="AT149" s="145" t="s">
        <v>146</v>
      </c>
      <c r="AU149" s="145" t="s">
        <v>87</v>
      </c>
      <c r="AY149" s="17" t="s">
        <v>144</v>
      </c>
      <c r="BE149" s="146">
        <f>IF(N149="základní",J149,0)</f>
        <v>0</v>
      </c>
      <c r="BF149" s="146">
        <f>IF(N149="snížená",J149,0)</f>
        <v>0</v>
      </c>
      <c r="BG149" s="146">
        <f>IF(N149="zákl. přenesená",J149,0)</f>
        <v>0</v>
      </c>
      <c r="BH149" s="146">
        <f>IF(N149="sníž. přenesená",J149,0)</f>
        <v>0</v>
      </c>
      <c r="BI149" s="146">
        <f>IF(N149="nulová",J149,0)</f>
        <v>0</v>
      </c>
      <c r="BJ149" s="17" t="s">
        <v>85</v>
      </c>
      <c r="BK149" s="146">
        <f>ROUND(I149*H149,2)</f>
        <v>0</v>
      </c>
      <c r="BL149" s="17" t="s">
        <v>150</v>
      </c>
      <c r="BM149" s="145" t="s">
        <v>189</v>
      </c>
    </row>
    <row r="150" spans="2:65" s="13" customFormat="1" ht="11.25">
      <c r="B150" s="154"/>
      <c r="D150" s="148" t="s">
        <v>152</v>
      </c>
      <c r="E150" s="155" t="s">
        <v>1</v>
      </c>
      <c r="F150" s="156" t="s">
        <v>190</v>
      </c>
      <c r="H150" s="157">
        <v>33</v>
      </c>
      <c r="I150" s="158"/>
      <c r="L150" s="154"/>
      <c r="M150" s="159"/>
      <c r="T150" s="160"/>
      <c r="AT150" s="155" t="s">
        <v>152</v>
      </c>
      <c r="AU150" s="155" t="s">
        <v>87</v>
      </c>
      <c r="AV150" s="13" t="s">
        <v>87</v>
      </c>
      <c r="AW150" s="13" t="s">
        <v>32</v>
      </c>
      <c r="AX150" s="13" t="s">
        <v>85</v>
      </c>
      <c r="AY150" s="155" t="s">
        <v>144</v>
      </c>
    </row>
    <row r="151" spans="2:65" s="1" customFormat="1" ht="21.75" customHeight="1">
      <c r="B151" s="32"/>
      <c r="C151" s="133" t="s">
        <v>191</v>
      </c>
      <c r="D151" s="133" t="s">
        <v>146</v>
      </c>
      <c r="E151" s="134" t="s">
        <v>192</v>
      </c>
      <c r="F151" s="135" t="s">
        <v>193</v>
      </c>
      <c r="G151" s="136" t="s">
        <v>160</v>
      </c>
      <c r="H151" s="137">
        <v>10</v>
      </c>
      <c r="I151" s="138"/>
      <c r="J151" s="139">
        <f>ROUND(I151*H151,2)</f>
        <v>0</v>
      </c>
      <c r="K151" s="140"/>
      <c r="L151" s="32"/>
      <c r="M151" s="141" t="s">
        <v>1</v>
      </c>
      <c r="N151" s="142" t="s">
        <v>42</v>
      </c>
      <c r="P151" s="143">
        <f>O151*H151</f>
        <v>0</v>
      </c>
      <c r="Q151" s="143">
        <v>0</v>
      </c>
      <c r="R151" s="143">
        <f>Q151*H151</f>
        <v>0</v>
      </c>
      <c r="S151" s="143">
        <v>0</v>
      </c>
      <c r="T151" s="144">
        <f>S151*H151</f>
        <v>0</v>
      </c>
      <c r="AR151" s="145" t="s">
        <v>150</v>
      </c>
      <c r="AT151" s="145" t="s">
        <v>146</v>
      </c>
      <c r="AU151" s="145" t="s">
        <v>87</v>
      </c>
      <c r="AY151" s="17" t="s">
        <v>144</v>
      </c>
      <c r="BE151" s="146">
        <f>IF(N151="základní",J151,0)</f>
        <v>0</v>
      </c>
      <c r="BF151" s="146">
        <f>IF(N151="snížená",J151,0)</f>
        <v>0</v>
      </c>
      <c r="BG151" s="146">
        <f>IF(N151="zákl. přenesená",J151,0)</f>
        <v>0</v>
      </c>
      <c r="BH151" s="146">
        <f>IF(N151="sníž. přenesená",J151,0)</f>
        <v>0</v>
      </c>
      <c r="BI151" s="146">
        <f>IF(N151="nulová",J151,0)</f>
        <v>0</v>
      </c>
      <c r="BJ151" s="17" t="s">
        <v>85</v>
      </c>
      <c r="BK151" s="146">
        <f>ROUND(I151*H151,2)</f>
        <v>0</v>
      </c>
      <c r="BL151" s="17" t="s">
        <v>150</v>
      </c>
      <c r="BM151" s="145" t="s">
        <v>194</v>
      </c>
    </row>
    <row r="152" spans="2:65" s="1" customFormat="1" ht="33" customHeight="1">
      <c r="B152" s="32"/>
      <c r="C152" s="133" t="s">
        <v>195</v>
      </c>
      <c r="D152" s="133" t="s">
        <v>146</v>
      </c>
      <c r="E152" s="134" t="s">
        <v>196</v>
      </c>
      <c r="F152" s="135" t="s">
        <v>197</v>
      </c>
      <c r="G152" s="136" t="s">
        <v>198</v>
      </c>
      <c r="H152" s="137">
        <v>4975</v>
      </c>
      <c r="I152" s="138"/>
      <c r="J152" s="139">
        <f>ROUND(I152*H152,2)</f>
        <v>0</v>
      </c>
      <c r="K152" s="140"/>
      <c r="L152" s="32"/>
      <c r="M152" s="141" t="s">
        <v>1</v>
      </c>
      <c r="N152" s="142" t="s">
        <v>42</v>
      </c>
      <c r="P152" s="143">
        <f>O152*H152</f>
        <v>0</v>
      </c>
      <c r="Q152" s="143">
        <v>0</v>
      </c>
      <c r="R152" s="143">
        <f>Q152*H152</f>
        <v>0</v>
      </c>
      <c r="S152" s="143">
        <v>0</v>
      </c>
      <c r="T152" s="144">
        <f>S152*H152</f>
        <v>0</v>
      </c>
      <c r="AR152" s="145" t="s">
        <v>150</v>
      </c>
      <c r="AT152" s="145" t="s">
        <v>146</v>
      </c>
      <c r="AU152" s="145" t="s">
        <v>87</v>
      </c>
      <c r="AY152" s="17" t="s">
        <v>144</v>
      </c>
      <c r="BE152" s="146">
        <f>IF(N152="základní",J152,0)</f>
        <v>0</v>
      </c>
      <c r="BF152" s="146">
        <f>IF(N152="snížená",J152,0)</f>
        <v>0</v>
      </c>
      <c r="BG152" s="146">
        <f>IF(N152="zákl. přenesená",J152,0)</f>
        <v>0</v>
      </c>
      <c r="BH152" s="146">
        <f>IF(N152="sníž. přenesená",J152,0)</f>
        <v>0</v>
      </c>
      <c r="BI152" s="146">
        <f>IF(N152="nulová",J152,0)</f>
        <v>0</v>
      </c>
      <c r="BJ152" s="17" t="s">
        <v>85</v>
      </c>
      <c r="BK152" s="146">
        <f>ROUND(I152*H152,2)</f>
        <v>0</v>
      </c>
      <c r="BL152" s="17" t="s">
        <v>150</v>
      </c>
      <c r="BM152" s="145" t="s">
        <v>199</v>
      </c>
    </row>
    <row r="153" spans="2:65" s="12" customFormat="1" ht="11.25">
      <c r="B153" s="147"/>
      <c r="D153" s="148" t="s">
        <v>152</v>
      </c>
      <c r="E153" s="149" t="s">
        <v>1</v>
      </c>
      <c r="F153" s="150" t="s">
        <v>153</v>
      </c>
      <c r="H153" s="149" t="s">
        <v>1</v>
      </c>
      <c r="I153" s="151"/>
      <c r="L153" s="147"/>
      <c r="M153" s="152"/>
      <c r="T153" s="153"/>
      <c r="AT153" s="149" t="s">
        <v>152</v>
      </c>
      <c r="AU153" s="149" t="s">
        <v>87</v>
      </c>
      <c r="AV153" s="12" t="s">
        <v>85</v>
      </c>
      <c r="AW153" s="12" t="s">
        <v>32</v>
      </c>
      <c r="AX153" s="12" t="s">
        <v>77</v>
      </c>
      <c r="AY153" s="149" t="s">
        <v>144</v>
      </c>
    </row>
    <row r="154" spans="2:65" s="12" customFormat="1" ht="11.25">
      <c r="B154" s="147"/>
      <c r="D154" s="148" t="s">
        <v>152</v>
      </c>
      <c r="E154" s="149" t="s">
        <v>1</v>
      </c>
      <c r="F154" s="150" t="s">
        <v>154</v>
      </c>
      <c r="H154" s="149" t="s">
        <v>1</v>
      </c>
      <c r="I154" s="151"/>
      <c r="L154" s="147"/>
      <c r="M154" s="152"/>
      <c r="T154" s="153"/>
      <c r="AT154" s="149" t="s">
        <v>152</v>
      </c>
      <c r="AU154" s="149" t="s">
        <v>87</v>
      </c>
      <c r="AV154" s="12" t="s">
        <v>85</v>
      </c>
      <c r="AW154" s="12" t="s">
        <v>32</v>
      </c>
      <c r="AX154" s="12" t="s">
        <v>77</v>
      </c>
      <c r="AY154" s="149" t="s">
        <v>144</v>
      </c>
    </row>
    <row r="155" spans="2:65" s="12" customFormat="1" ht="11.25">
      <c r="B155" s="147"/>
      <c r="D155" s="148" t="s">
        <v>152</v>
      </c>
      <c r="E155" s="149" t="s">
        <v>1</v>
      </c>
      <c r="F155" s="150" t="s">
        <v>200</v>
      </c>
      <c r="H155" s="149" t="s">
        <v>1</v>
      </c>
      <c r="I155" s="151"/>
      <c r="L155" s="147"/>
      <c r="M155" s="152"/>
      <c r="T155" s="153"/>
      <c r="AT155" s="149" t="s">
        <v>152</v>
      </c>
      <c r="AU155" s="149" t="s">
        <v>87</v>
      </c>
      <c r="AV155" s="12" t="s">
        <v>85</v>
      </c>
      <c r="AW155" s="12" t="s">
        <v>32</v>
      </c>
      <c r="AX155" s="12" t="s">
        <v>77</v>
      </c>
      <c r="AY155" s="149" t="s">
        <v>144</v>
      </c>
    </row>
    <row r="156" spans="2:65" s="13" customFormat="1" ht="11.25">
      <c r="B156" s="154"/>
      <c r="D156" s="148" t="s">
        <v>152</v>
      </c>
      <c r="E156" s="155" t="s">
        <v>1</v>
      </c>
      <c r="F156" s="156" t="s">
        <v>201</v>
      </c>
      <c r="H156" s="157">
        <v>4975</v>
      </c>
      <c r="I156" s="158"/>
      <c r="L156" s="154"/>
      <c r="M156" s="159"/>
      <c r="T156" s="160"/>
      <c r="AT156" s="155" t="s">
        <v>152</v>
      </c>
      <c r="AU156" s="155" t="s">
        <v>87</v>
      </c>
      <c r="AV156" s="13" t="s">
        <v>87</v>
      </c>
      <c r="AW156" s="13" t="s">
        <v>32</v>
      </c>
      <c r="AX156" s="13" t="s">
        <v>85</v>
      </c>
      <c r="AY156" s="155" t="s">
        <v>144</v>
      </c>
    </row>
    <row r="157" spans="2:65" s="1" customFormat="1" ht="24.2" customHeight="1">
      <c r="B157" s="32"/>
      <c r="C157" s="133" t="s">
        <v>202</v>
      </c>
      <c r="D157" s="133" t="s">
        <v>146</v>
      </c>
      <c r="E157" s="134" t="s">
        <v>203</v>
      </c>
      <c r="F157" s="135" t="s">
        <v>204</v>
      </c>
      <c r="G157" s="136" t="s">
        <v>160</v>
      </c>
      <c r="H157" s="137">
        <v>48</v>
      </c>
      <c r="I157" s="138"/>
      <c r="J157" s="139">
        <f t="shared" ref="J157:J170" si="0">ROUND(I157*H157,2)</f>
        <v>0</v>
      </c>
      <c r="K157" s="140"/>
      <c r="L157" s="32"/>
      <c r="M157" s="141" t="s">
        <v>1</v>
      </c>
      <c r="N157" s="142" t="s">
        <v>42</v>
      </c>
      <c r="P157" s="143">
        <f t="shared" ref="P157:P170" si="1">O157*H157</f>
        <v>0</v>
      </c>
      <c r="Q157" s="143">
        <v>0</v>
      </c>
      <c r="R157" s="143">
        <f t="shared" ref="R157:R170" si="2">Q157*H157</f>
        <v>0</v>
      </c>
      <c r="S157" s="143">
        <v>0</v>
      </c>
      <c r="T157" s="144">
        <f t="shared" ref="T157:T170" si="3">S157*H157</f>
        <v>0</v>
      </c>
      <c r="AR157" s="145" t="s">
        <v>150</v>
      </c>
      <c r="AT157" s="145" t="s">
        <v>146</v>
      </c>
      <c r="AU157" s="145" t="s">
        <v>87</v>
      </c>
      <c r="AY157" s="17" t="s">
        <v>144</v>
      </c>
      <c r="BE157" s="146">
        <f t="shared" ref="BE157:BE170" si="4">IF(N157="základní",J157,0)</f>
        <v>0</v>
      </c>
      <c r="BF157" s="146">
        <f t="shared" ref="BF157:BF170" si="5">IF(N157="snížená",J157,0)</f>
        <v>0</v>
      </c>
      <c r="BG157" s="146">
        <f t="shared" ref="BG157:BG170" si="6">IF(N157="zákl. přenesená",J157,0)</f>
        <v>0</v>
      </c>
      <c r="BH157" s="146">
        <f t="shared" ref="BH157:BH170" si="7">IF(N157="sníž. přenesená",J157,0)</f>
        <v>0</v>
      </c>
      <c r="BI157" s="146">
        <f t="shared" ref="BI157:BI170" si="8">IF(N157="nulová",J157,0)</f>
        <v>0</v>
      </c>
      <c r="BJ157" s="17" t="s">
        <v>85</v>
      </c>
      <c r="BK157" s="146">
        <f t="shared" ref="BK157:BK170" si="9">ROUND(I157*H157,2)</f>
        <v>0</v>
      </c>
      <c r="BL157" s="17" t="s">
        <v>150</v>
      </c>
      <c r="BM157" s="145" t="s">
        <v>205</v>
      </c>
    </row>
    <row r="158" spans="2:65" s="1" customFormat="1" ht="24.2" customHeight="1">
      <c r="B158" s="32"/>
      <c r="C158" s="133" t="s">
        <v>8</v>
      </c>
      <c r="D158" s="133" t="s">
        <v>146</v>
      </c>
      <c r="E158" s="134" t="s">
        <v>206</v>
      </c>
      <c r="F158" s="135" t="s">
        <v>207</v>
      </c>
      <c r="G158" s="136" t="s">
        <v>160</v>
      </c>
      <c r="H158" s="137">
        <v>28</v>
      </c>
      <c r="I158" s="138"/>
      <c r="J158" s="139">
        <f t="shared" si="0"/>
        <v>0</v>
      </c>
      <c r="K158" s="140"/>
      <c r="L158" s="32"/>
      <c r="M158" s="141" t="s">
        <v>1</v>
      </c>
      <c r="N158" s="142" t="s">
        <v>42</v>
      </c>
      <c r="P158" s="143">
        <f t="shared" si="1"/>
        <v>0</v>
      </c>
      <c r="Q158" s="143">
        <v>0</v>
      </c>
      <c r="R158" s="143">
        <f t="shared" si="2"/>
        <v>0</v>
      </c>
      <c r="S158" s="143">
        <v>0</v>
      </c>
      <c r="T158" s="144">
        <f t="shared" si="3"/>
        <v>0</v>
      </c>
      <c r="AR158" s="145" t="s">
        <v>150</v>
      </c>
      <c r="AT158" s="145" t="s">
        <v>146</v>
      </c>
      <c r="AU158" s="145" t="s">
        <v>87</v>
      </c>
      <c r="AY158" s="17" t="s">
        <v>144</v>
      </c>
      <c r="BE158" s="146">
        <f t="shared" si="4"/>
        <v>0</v>
      </c>
      <c r="BF158" s="146">
        <f t="shared" si="5"/>
        <v>0</v>
      </c>
      <c r="BG158" s="146">
        <f t="shared" si="6"/>
        <v>0</v>
      </c>
      <c r="BH158" s="146">
        <f t="shared" si="7"/>
        <v>0</v>
      </c>
      <c r="BI158" s="146">
        <f t="shared" si="8"/>
        <v>0</v>
      </c>
      <c r="BJ158" s="17" t="s">
        <v>85</v>
      </c>
      <c r="BK158" s="146">
        <f t="shared" si="9"/>
        <v>0</v>
      </c>
      <c r="BL158" s="17" t="s">
        <v>150</v>
      </c>
      <c r="BM158" s="145" t="s">
        <v>208</v>
      </c>
    </row>
    <row r="159" spans="2:65" s="1" customFormat="1" ht="24.2" customHeight="1">
      <c r="B159" s="32"/>
      <c r="C159" s="133" t="s">
        <v>209</v>
      </c>
      <c r="D159" s="133" t="s">
        <v>146</v>
      </c>
      <c r="E159" s="134" t="s">
        <v>210</v>
      </c>
      <c r="F159" s="135" t="s">
        <v>211</v>
      </c>
      <c r="G159" s="136" t="s">
        <v>160</v>
      </c>
      <c r="H159" s="137">
        <v>10</v>
      </c>
      <c r="I159" s="138"/>
      <c r="J159" s="139">
        <f t="shared" si="0"/>
        <v>0</v>
      </c>
      <c r="K159" s="140"/>
      <c r="L159" s="32"/>
      <c r="M159" s="141" t="s">
        <v>1</v>
      </c>
      <c r="N159" s="142" t="s">
        <v>42</v>
      </c>
      <c r="P159" s="143">
        <f t="shared" si="1"/>
        <v>0</v>
      </c>
      <c r="Q159" s="143">
        <v>0</v>
      </c>
      <c r="R159" s="143">
        <f t="shared" si="2"/>
        <v>0</v>
      </c>
      <c r="S159" s="143">
        <v>0</v>
      </c>
      <c r="T159" s="144">
        <f t="shared" si="3"/>
        <v>0</v>
      </c>
      <c r="AR159" s="145" t="s">
        <v>150</v>
      </c>
      <c r="AT159" s="145" t="s">
        <v>146</v>
      </c>
      <c r="AU159" s="145" t="s">
        <v>87</v>
      </c>
      <c r="AY159" s="17" t="s">
        <v>144</v>
      </c>
      <c r="BE159" s="146">
        <f t="shared" si="4"/>
        <v>0</v>
      </c>
      <c r="BF159" s="146">
        <f t="shared" si="5"/>
        <v>0</v>
      </c>
      <c r="BG159" s="146">
        <f t="shared" si="6"/>
        <v>0</v>
      </c>
      <c r="BH159" s="146">
        <f t="shared" si="7"/>
        <v>0</v>
      </c>
      <c r="BI159" s="146">
        <f t="shared" si="8"/>
        <v>0</v>
      </c>
      <c r="BJ159" s="17" t="s">
        <v>85</v>
      </c>
      <c r="BK159" s="146">
        <f t="shared" si="9"/>
        <v>0</v>
      </c>
      <c r="BL159" s="17" t="s">
        <v>150</v>
      </c>
      <c r="BM159" s="145" t="s">
        <v>212</v>
      </c>
    </row>
    <row r="160" spans="2:65" s="1" customFormat="1" ht="24.2" customHeight="1">
      <c r="B160" s="32"/>
      <c r="C160" s="133" t="s">
        <v>213</v>
      </c>
      <c r="D160" s="133" t="s">
        <v>146</v>
      </c>
      <c r="E160" s="134" t="s">
        <v>214</v>
      </c>
      <c r="F160" s="135" t="s">
        <v>215</v>
      </c>
      <c r="G160" s="136" t="s">
        <v>160</v>
      </c>
      <c r="H160" s="137">
        <v>12</v>
      </c>
      <c r="I160" s="138"/>
      <c r="J160" s="139">
        <f t="shared" si="0"/>
        <v>0</v>
      </c>
      <c r="K160" s="140"/>
      <c r="L160" s="32"/>
      <c r="M160" s="141" t="s">
        <v>1</v>
      </c>
      <c r="N160" s="142" t="s">
        <v>42</v>
      </c>
      <c r="P160" s="143">
        <f t="shared" si="1"/>
        <v>0</v>
      </c>
      <c r="Q160" s="143">
        <v>0</v>
      </c>
      <c r="R160" s="143">
        <f t="shared" si="2"/>
        <v>0</v>
      </c>
      <c r="S160" s="143">
        <v>0</v>
      </c>
      <c r="T160" s="144">
        <f t="shared" si="3"/>
        <v>0</v>
      </c>
      <c r="AR160" s="145" t="s">
        <v>150</v>
      </c>
      <c r="AT160" s="145" t="s">
        <v>146</v>
      </c>
      <c r="AU160" s="145" t="s">
        <v>87</v>
      </c>
      <c r="AY160" s="17" t="s">
        <v>144</v>
      </c>
      <c r="BE160" s="146">
        <f t="shared" si="4"/>
        <v>0</v>
      </c>
      <c r="BF160" s="146">
        <f t="shared" si="5"/>
        <v>0</v>
      </c>
      <c r="BG160" s="146">
        <f t="shared" si="6"/>
        <v>0</v>
      </c>
      <c r="BH160" s="146">
        <f t="shared" si="7"/>
        <v>0</v>
      </c>
      <c r="BI160" s="146">
        <f t="shared" si="8"/>
        <v>0</v>
      </c>
      <c r="BJ160" s="17" t="s">
        <v>85</v>
      </c>
      <c r="BK160" s="146">
        <f t="shared" si="9"/>
        <v>0</v>
      </c>
      <c r="BL160" s="17" t="s">
        <v>150</v>
      </c>
      <c r="BM160" s="145" t="s">
        <v>216</v>
      </c>
    </row>
    <row r="161" spans="2:65" s="1" customFormat="1" ht="24.2" customHeight="1">
      <c r="B161" s="32"/>
      <c r="C161" s="133" t="s">
        <v>217</v>
      </c>
      <c r="D161" s="133" t="s">
        <v>146</v>
      </c>
      <c r="E161" s="134" t="s">
        <v>218</v>
      </c>
      <c r="F161" s="135" t="s">
        <v>219</v>
      </c>
      <c r="G161" s="136" t="s">
        <v>160</v>
      </c>
      <c r="H161" s="137">
        <v>5</v>
      </c>
      <c r="I161" s="138"/>
      <c r="J161" s="139">
        <f t="shared" si="0"/>
        <v>0</v>
      </c>
      <c r="K161" s="140"/>
      <c r="L161" s="32"/>
      <c r="M161" s="141" t="s">
        <v>1</v>
      </c>
      <c r="N161" s="142" t="s">
        <v>42</v>
      </c>
      <c r="P161" s="143">
        <f t="shared" si="1"/>
        <v>0</v>
      </c>
      <c r="Q161" s="143">
        <v>0</v>
      </c>
      <c r="R161" s="143">
        <f t="shared" si="2"/>
        <v>0</v>
      </c>
      <c r="S161" s="143">
        <v>0</v>
      </c>
      <c r="T161" s="144">
        <f t="shared" si="3"/>
        <v>0</v>
      </c>
      <c r="AR161" s="145" t="s">
        <v>150</v>
      </c>
      <c r="AT161" s="145" t="s">
        <v>146</v>
      </c>
      <c r="AU161" s="145" t="s">
        <v>87</v>
      </c>
      <c r="AY161" s="17" t="s">
        <v>144</v>
      </c>
      <c r="BE161" s="146">
        <f t="shared" si="4"/>
        <v>0</v>
      </c>
      <c r="BF161" s="146">
        <f t="shared" si="5"/>
        <v>0</v>
      </c>
      <c r="BG161" s="146">
        <f t="shared" si="6"/>
        <v>0</v>
      </c>
      <c r="BH161" s="146">
        <f t="shared" si="7"/>
        <v>0</v>
      </c>
      <c r="BI161" s="146">
        <f t="shared" si="8"/>
        <v>0</v>
      </c>
      <c r="BJ161" s="17" t="s">
        <v>85</v>
      </c>
      <c r="BK161" s="146">
        <f t="shared" si="9"/>
        <v>0</v>
      </c>
      <c r="BL161" s="17" t="s">
        <v>150</v>
      </c>
      <c r="BM161" s="145" t="s">
        <v>220</v>
      </c>
    </row>
    <row r="162" spans="2:65" s="1" customFormat="1" ht="24.2" customHeight="1">
      <c r="B162" s="32"/>
      <c r="C162" s="133" t="s">
        <v>221</v>
      </c>
      <c r="D162" s="133" t="s">
        <v>146</v>
      </c>
      <c r="E162" s="134" t="s">
        <v>222</v>
      </c>
      <c r="F162" s="135" t="s">
        <v>223</v>
      </c>
      <c r="G162" s="136" t="s">
        <v>160</v>
      </c>
      <c r="H162" s="137">
        <v>48</v>
      </c>
      <c r="I162" s="138"/>
      <c r="J162" s="139">
        <f t="shared" si="0"/>
        <v>0</v>
      </c>
      <c r="K162" s="140"/>
      <c r="L162" s="32"/>
      <c r="M162" s="141" t="s">
        <v>1</v>
      </c>
      <c r="N162" s="142" t="s">
        <v>42</v>
      </c>
      <c r="P162" s="143">
        <f t="shared" si="1"/>
        <v>0</v>
      </c>
      <c r="Q162" s="143">
        <v>0</v>
      </c>
      <c r="R162" s="143">
        <f t="shared" si="2"/>
        <v>0</v>
      </c>
      <c r="S162" s="143">
        <v>0</v>
      </c>
      <c r="T162" s="144">
        <f t="shared" si="3"/>
        <v>0</v>
      </c>
      <c r="AR162" s="145" t="s">
        <v>150</v>
      </c>
      <c r="AT162" s="145" t="s">
        <v>146</v>
      </c>
      <c r="AU162" s="145" t="s">
        <v>87</v>
      </c>
      <c r="AY162" s="17" t="s">
        <v>144</v>
      </c>
      <c r="BE162" s="146">
        <f t="shared" si="4"/>
        <v>0</v>
      </c>
      <c r="BF162" s="146">
        <f t="shared" si="5"/>
        <v>0</v>
      </c>
      <c r="BG162" s="146">
        <f t="shared" si="6"/>
        <v>0</v>
      </c>
      <c r="BH162" s="146">
        <f t="shared" si="7"/>
        <v>0</v>
      </c>
      <c r="BI162" s="146">
        <f t="shared" si="8"/>
        <v>0</v>
      </c>
      <c r="BJ162" s="17" t="s">
        <v>85</v>
      </c>
      <c r="BK162" s="146">
        <f t="shared" si="9"/>
        <v>0</v>
      </c>
      <c r="BL162" s="17" t="s">
        <v>150</v>
      </c>
      <c r="BM162" s="145" t="s">
        <v>224</v>
      </c>
    </row>
    <row r="163" spans="2:65" s="1" customFormat="1" ht="24.2" customHeight="1">
      <c r="B163" s="32"/>
      <c r="C163" s="133" t="s">
        <v>225</v>
      </c>
      <c r="D163" s="133" t="s">
        <v>146</v>
      </c>
      <c r="E163" s="134" t="s">
        <v>226</v>
      </c>
      <c r="F163" s="135" t="s">
        <v>227</v>
      </c>
      <c r="G163" s="136" t="s">
        <v>160</v>
      </c>
      <c r="H163" s="137">
        <v>28</v>
      </c>
      <c r="I163" s="138"/>
      <c r="J163" s="139">
        <f t="shared" si="0"/>
        <v>0</v>
      </c>
      <c r="K163" s="140"/>
      <c r="L163" s="32"/>
      <c r="M163" s="141" t="s">
        <v>1</v>
      </c>
      <c r="N163" s="142" t="s">
        <v>42</v>
      </c>
      <c r="P163" s="143">
        <f t="shared" si="1"/>
        <v>0</v>
      </c>
      <c r="Q163" s="143">
        <v>0</v>
      </c>
      <c r="R163" s="143">
        <f t="shared" si="2"/>
        <v>0</v>
      </c>
      <c r="S163" s="143">
        <v>0</v>
      </c>
      <c r="T163" s="144">
        <f t="shared" si="3"/>
        <v>0</v>
      </c>
      <c r="AR163" s="145" t="s">
        <v>150</v>
      </c>
      <c r="AT163" s="145" t="s">
        <v>146</v>
      </c>
      <c r="AU163" s="145" t="s">
        <v>87</v>
      </c>
      <c r="AY163" s="17" t="s">
        <v>144</v>
      </c>
      <c r="BE163" s="146">
        <f t="shared" si="4"/>
        <v>0</v>
      </c>
      <c r="BF163" s="146">
        <f t="shared" si="5"/>
        <v>0</v>
      </c>
      <c r="BG163" s="146">
        <f t="shared" si="6"/>
        <v>0</v>
      </c>
      <c r="BH163" s="146">
        <f t="shared" si="7"/>
        <v>0</v>
      </c>
      <c r="BI163" s="146">
        <f t="shared" si="8"/>
        <v>0</v>
      </c>
      <c r="BJ163" s="17" t="s">
        <v>85</v>
      </c>
      <c r="BK163" s="146">
        <f t="shared" si="9"/>
        <v>0</v>
      </c>
      <c r="BL163" s="17" t="s">
        <v>150</v>
      </c>
      <c r="BM163" s="145" t="s">
        <v>228</v>
      </c>
    </row>
    <row r="164" spans="2:65" s="1" customFormat="1" ht="24.2" customHeight="1">
      <c r="B164" s="32"/>
      <c r="C164" s="133" t="s">
        <v>229</v>
      </c>
      <c r="D164" s="133" t="s">
        <v>146</v>
      </c>
      <c r="E164" s="134" t="s">
        <v>230</v>
      </c>
      <c r="F164" s="135" t="s">
        <v>231</v>
      </c>
      <c r="G164" s="136" t="s">
        <v>160</v>
      </c>
      <c r="H164" s="137">
        <v>10</v>
      </c>
      <c r="I164" s="138"/>
      <c r="J164" s="139">
        <f t="shared" si="0"/>
        <v>0</v>
      </c>
      <c r="K164" s="140"/>
      <c r="L164" s="32"/>
      <c r="M164" s="141" t="s">
        <v>1</v>
      </c>
      <c r="N164" s="142" t="s">
        <v>42</v>
      </c>
      <c r="P164" s="143">
        <f t="shared" si="1"/>
        <v>0</v>
      </c>
      <c r="Q164" s="143">
        <v>0</v>
      </c>
      <c r="R164" s="143">
        <f t="shared" si="2"/>
        <v>0</v>
      </c>
      <c r="S164" s="143">
        <v>0</v>
      </c>
      <c r="T164" s="144">
        <f t="shared" si="3"/>
        <v>0</v>
      </c>
      <c r="AR164" s="145" t="s">
        <v>150</v>
      </c>
      <c r="AT164" s="145" t="s">
        <v>146</v>
      </c>
      <c r="AU164" s="145" t="s">
        <v>87</v>
      </c>
      <c r="AY164" s="17" t="s">
        <v>144</v>
      </c>
      <c r="BE164" s="146">
        <f t="shared" si="4"/>
        <v>0</v>
      </c>
      <c r="BF164" s="146">
        <f t="shared" si="5"/>
        <v>0</v>
      </c>
      <c r="BG164" s="146">
        <f t="shared" si="6"/>
        <v>0</v>
      </c>
      <c r="BH164" s="146">
        <f t="shared" si="7"/>
        <v>0</v>
      </c>
      <c r="BI164" s="146">
        <f t="shared" si="8"/>
        <v>0</v>
      </c>
      <c r="BJ164" s="17" t="s">
        <v>85</v>
      </c>
      <c r="BK164" s="146">
        <f t="shared" si="9"/>
        <v>0</v>
      </c>
      <c r="BL164" s="17" t="s">
        <v>150</v>
      </c>
      <c r="BM164" s="145" t="s">
        <v>232</v>
      </c>
    </row>
    <row r="165" spans="2:65" s="1" customFormat="1" ht="24.2" customHeight="1">
      <c r="B165" s="32"/>
      <c r="C165" s="133" t="s">
        <v>233</v>
      </c>
      <c r="D165" s="133" t="s">
        <v>146</v>
      </c>
      <c r="E165" s="134" t="s">
        <v>234</v>
      </c>
      <c r="F165" s="135" t="s">
        <v>235</v>
      </c>
      <c r="G165" s="136" t="s">
        <v>160</v>
      </c>
      <c r="H165" s="137">
        <v>12</v>
      </c>
      <c r="I165" s="138"/>
      <c r="J165" s="139">
        <f t="shared" si="0"/>
        <v>0</v>
      </c>
      <c r="K165" s="140"/>
      <c r="L165" s="32"/>
      <c r="M165" s="141" t="s">
        <v>1</v>
      </c>
      <c r="N165" s="142" t="s">
        <v>42</v>
      </c>
      <c r="P165" s="143">
        <f t="shared" si="1"/>
        <v>0</v>
      </c>
      <c r="Q165" s="143">
        <v>0</v>
      </c>
      <c r="R165" s="143">
        <f t="shared" si="2"/>
        <v>0</v>
      </c>
      <c r="S165" s="143">
        <v>0</v>
      </c>
      <c r="T165" s="144">
        <f t="shared" si="3"/>
        <v>0</v>
      </c>
      <c r="AR165" s="145" t="s">
        <v>150</v>
      </c>
      <c r="AT165" s="145" t="s">
        <v>146</v>
      </c>
      <c r="AU165" s="145" t="s">
        <v>87</v>
      </c>
      <c r="AY165" s="17" t="s">
        <v>144</v>
      </c>
      <c r="BE165" s="146">
        <f t="shared" si="4"/>
        <v>0</v>
      </c>
      <c r="BF165" s="146">
        <f t="shared" si="5"/>
        <v>0</v>
      </c>
      <c r="BG165" s="146">
        <f t="shared" si="6"/>
        <v>0</v>
      </c>
      <c r="BH165" s="146">
        <f t="shared" si="7"/>
        <v>0</v>
      </c>
      <c r="BI165" s="146">
        <f t="shared" si="8"/>
        <v>0</v>
      </c>
      <c r="BJ165" s="17" t="s">
        <v>85</v>
      </c>
      <c r="BK165" s="146">
        <f t="shared" si="9"/>
        <v>0</v>
      </c>
      <c r="BL165" s="17" t="s">
        <v>150</v>
      </c>
      <c r="BM165" s="145" t="s">
        <v>236</v>
      </c>
    </row>
    <row r="166" spans="2:65" s="1" customFormat="1" ht="24.2" customHeight="1">
      <c r="B166" s="32"/>
      <c r="C166" s="133" t="s">
        <v>237</v>
      </c>
      <c r="D166" s="133" t="s">
        <v>146</v>
      </c>
      <c r="E166" s="134" t="s">
        <v>238</v>
      </c>
      <c r="F166" s="135" t="s">
        <v>239</v>
      </c>
      <c r="G166" s="136" t="s">
        <v>160</v>
      </c>
      <c r="H166" s="137">
        <v>5</v>
      </c>
      <c r="I166" s="138"/>
      <c r="J166" s="139">
        <f t="shared" si="0"/>
        <v>0</v>
      </c>
      <c r="K166" s="140"/>
      <c r="L166" s="32"/>
      <c r="M166" s="141" t="s">
        <v>1</v>
      </c>
      <c r="N166" s="142" t="s">
        <v>42</v>
      </c>
      <c r="P166" s="143">
        <f t="shared" si="1"/>
        <v>0</v>
      </c>
      <c r="Q166" s="143">
        <v>0</v>
      </c>
      <c r="R166" s="143">
        <f t="shared" si="2"/>
        <v>0</v>
      </c>
      <c r="S166" s="143">
        <v>0</v>
      </c>
      <c r="T166" s="144">
        <f t="shared" si="3"/>
        <v>0</v>
      </c>
      <c r="AR166" s="145" t="s">
        <v>150</v>
      </c>
      <c r="AT166" s="145" t="s">
        <v>146</v>
      </c>
      <c r="AU166" s="145" t="s">
        <v>87</v>
      </c>
      <c r="AY166" s="17" t="s">
        <v>144</v>
      </c>
      <c r="BE166" s="146">
        <f t="shared" si="4"/>
        <v>0</v>
      </c>
      <c r="BF166" s="146">
        <f t="shared" si="5"/>
        <v>0</v>
      </c>
      <c r="BG166" s="146">
        <f t="shared" si="6"/>
        <v>0</v>
      </c>
      <c r="BH166" s="146">
        <f t="shared" si="7"/>
        <v>0</v>
      </c>
      <c r="BI166" s="146">
        <f t="shared" si="8"/>
        <v>0</v>
      </c>
      <c r="BJ166" s="17" t="s">
        <v>85</v>
      </c>
      <c r="BK166" s="146">
        <f t="shared" si="9"/>
        <v>0</v>
      </c>
      <c r="BL166" s="17" t="s">
        <v>150</v>
      </c>
      <c r="BM166" s="145" t="s">
        <v>240</v>
      </c>
    </row>
    <row r="167" spans="2:65" s="1" customFormat="1" ht="24.2" customHeight="1">
      <c r="B167" s="32"/>
      <c r="C167" s="133" t="s">
        <v>7</v>
      </c>
      <c r="D167" s="133" t="s">
        <v>146</v>
      </c>
      <c r="E167" s="134" t="s">
        <v>241</v>
      </c>
      <c r="F167" s="135" t="s">
        <v>242</v>
      </c>
      <c r="G167" s="136" t="s">
        <v>160</v>
      </c>
      <c r="H167" s="137">
        <v>60</v>
      </c>
      <c r="I167" s="138"/>
      <c r="J167" s="139">
        <f t="shared" si="0"/>
        <v>0</v>
      </c>
      <c r="K167" s="140"/>
      <c r="L167" s="32"/>
      <c r="M167" s="141" t="s">
        <v>1</v>
      </c>
      <c r="N167" s="142" t="s">
        <v>42</v>
      </c>
      <c r="P167" s="143">
        <f t="shared" si="1"/>
        <v>0</v>
      </c>
      <c r="Q167" s="143">
        <v>0</v>
      </c>
      <c r="R167" s="143">
        <f t="shared" si="2"/>
        <v>0</v>
      </c>
      <c r="S167" s="143">
        <v>0</v>
      </c>
      <c r="T167" s="144">
        <f t="shared" si="3"/>
        <v>0</v>
      </c>
      <c r="AR167" s="145" t="s">
        <v>150</v>
      </c>
      <c r="AT167" s="145" t="s">
        <v>146</v>
      </c>
      <c r="AU167" s="145" t="s">
        <v>87</v>
      </c>
      <c r="AY167" s="17" t="s">
        <v>144</v>
      </c>
      <c r="BE167" s="146">
        <f t="shared" si="4"/>
        <v>0</v>
      </c>
      <c r="BF167" s="146">
        <f t="shared" si="5"/>
        <v>0</v>
      </c>
      <c r="BG167" s="146">
        <f t="shared" si="6"/>
        <v>0</v>
      </c>
      <c r="BH167" s="146">
        <f t="shared" si="7"/>
        <v>0</v>
      </c>
      <c r="BI167" s="146">
        <f t="shared" si="8"/>
        <v>0</v>
      </c>
      <c r="BJ167" s="17" t="s">
        <v>85</v>
      </c>
      <c r="BK167" s="146">
        <f t="shared" si="9"/>
        <v>0</v>
      </c>
      <c r="BL167" s="17" t="s">
        <v>150</v>
      </c>
      <c r="BM167" s="145" t="s">
        <v>243</v>
      </c>
    </row>
    <row r="168" spans="2:65" s="1" customFormat="1" ht="24.2" customHeight="1">
      <c r="B168" s="32"/>
      <c r="C168" s="133" t="s">
        <v>244</v>
      </c>
      <c r="D168" s="133" t="s">
        <v>146</v>
      </c>
      <c r="E168" s="134" t="s">
        <v>245</v>
      </c>
      <c r="F168" s="135" t="s">
        <v>246</v>
      </c>
      <c r="G168" s="136" t="s">
        <v>160</v>
      </c>
      <c r="H168" s="137">
        <v>33</v>
      </c>
      <c r="I168" s="138"/>
      <c r="J168" s="139">
        <f t="shared" si="0"/>
        <v>0</v>
      </c>
      <c r="K168" s="140"/>
      <c r="L168" s="32"/>
      <c r="M168" s="141" t="s">
        <v>1</v>
      </c>
      <c r="N168" s="142" t="s">
        <v>42</v>
      </c>
      <c r="P168" s="143">
        <f t="shared" si="1"/>
        <v>0</v>
      </c>
      <c r="Q168" s="143">
        <v>0</v>
      </c>
      <c r="R168" s="143">
        <f t="shared" si="2"/>
        <v>0</v>
      </c>
      <c r="S168" s="143">
        <v>0</v>
      </c>
      <c r="T168" s="144">
        <f t="shared" si="3"/>
        <v>0</v>
      </c>
      <c r="AR168" s="145" t="s">
        <v>150</v>
      </c>
      <c r="AT168" s="145" t="s">
        <v>146</v>
      </c>
      <c r="AU168" s="145" t="s">
        <v>87</v>
      </c>
      <c r="AY168" s="17" t="s">
        <v>144</v>
      </c>
      <c r="BE168" s="146">
        <f t="shared" si="4"/>
        <v>0</v>
      </c>
      <c r="BF168" s="146">
        <f t="shared" si="5"/>
        <v>0</v>
      </c>
      <c r="BG168" s="146">
        <f t="shared" si="6"/>
        <v>0</v>
      </c>
      <c r="BH168" s="146">
        <f t="shared" si="7"/>
        <v>0</v>
      </c>
      <c r="BI168" s="146">
        <f t="shared" si="8"/>
        <v>0</v>
      </c>
      <c r="BJ168" s="17" t="s">
        <v>85</v>
      </c>
      <c r="BK168" s="146">
        <f t="shared" si="9"/>
        <v>0</v>
      </c>
      <c r="BL168" s="17" t="s">
        <v>150</v>
      </c>
      <c r="BM168" s="145" t="s">
        <v>247</v>
      </c>
    </row>
    <row r="169" spans="2:65" s="1" customFormat="1" ht="24.2" customHeight="1">
      <c r="B169" s="32"/>
      <c r="C169" s="133" t="s">
        <v>248</v>
      </c>
      <c r="D169" s="133" t="s">
        <v>146</v>
      </c>
      <c r="E169" s="134" t="s">
        <v>249</v>
      </c>
      <c r="F169" s="135" t="s">
        <v>250</v>
      </c>
      <c r="G169" s="136" t="s">
        <v>160</v>
      </c>
      <c r="H169" s="137">
        <v>10</v>
      </c>
      <c r="I169" s="138"/>
      <c r="J169" s="139">
        <f t="shared" si="0"/>
        <v>0</v>
      </c>
      <c r="K169" s="140"/>
      <c r="L169" s="32"/>
      <c r="M169" s="141" t="s">
        <v>1</v>
      </c>
      <c r="N169" s="142" t="s">
        <v>42</v>
      </c>
      <c r="P169" s="143">
        <f t="shared" si="1"/>
        <v>0</v>
      </c>
      <c r="Q169" s="143">
        <v>0</v>
      </c>
      <c r="R169" s="143">
        <f t="shared" si="2"/>
        <v>0</v>
      </c>
      <c r="S169" s="143">
        <v>0</v>
      </c>
      <c r="T169" s="144">
        <f t="shared" si="3"/>
        <v>0</v>
      </c>
      <c r="AR169" s="145" t="s">
        <v>150</v>
      </c>
      <c r="AT169" s="145" t="s">
        <v>146</v>
      </c>
      <c r="AU169" s="145" t="s">
        <v>87</v>
      </c>
      <c r="AY169" s="17" t="s">
        <v>144</v>
      </c>
      <c r="BE169" s="146">
        <f t="shared" si="4"/>
        <v>0</v>
      </c>
      <c r="BF169" s="146">
        <f t="shared" si="5"/>
        <v>0</v>
      </c>
      <c r="BG169" s="146">
        <f t="shared" si="6"/>
        <v>0</v>
      </c>
      <c r="BH169" s="146">
        <f t="shared" si="7"/>
        <v>0</v>
      </c>
      <c r="BI169" s="146">
        <f t="shared" si="8"/>
        <v>0</v>
      </c>
      <c r="BJ169" s="17" t="s">
        <v>85</v>
      </c>
      <c r="BK169" s="146">
        <f t="shared" si="9"/>
        <v>0</v>
      </c>
      <c r="BL169" s="17" t="s">
        <v>150</v>
      </c>
      <c r="BM169" s="145" t="s">
        <v>251</v>
      </c>
    </row>
    <row r="170" spans="2:65" s="1" customFormat="1" ht="33" customHeight="1">
      <c r="B170" s="32"/>
      <c r="C170" s="133" t="s">
        <v>252</v>
      </c>
      <c r="D170" s="133" t="s">
        <v>146</v>
      </c>
      <c r="E170" s="134" t="s">
        <v>253</v>
      </c>
      <c r="F170" s="135" t="s">
        <v>254</v>
      </c>
      <c r="G170" s="136" t="s">
        <v>160</v>
      </c>
      <c r="H170" s="137">
        <v>912</v>
      </c>
      <c r="I170" s="138"/>
      <c r="J170" s="139">
        <f t="shared" si="0"/>
        <v>0</v>
      </c>
      <c r="K170" s="140"/>
      <c r="L170" s="32"/>
      <c r="M170" s="141" t="s">
        <v>1</v>
      </c>
      <c r="N170" s="142" t="s">
        <v>42</v>
      </c>
      <c r="P170" s="143">
        <f t="shared" si="1"/>
        <v>0</v>
      </c>
      <c r="Q170" s="143">
        <v>0</v>
      </c>
      <c r="R170" s="143">
        <f t="shared" si="2"/>
        <v>0</v>
      </c>
      <c r="S170" s="143">
        <v>0</v>
      </c>
      <c r="T170" s="144">
        <f t="shared" si="3"/>
        <v>0</v>
      </c>
      <c r="AR170" s="145" t="s">
        <v>150</v>
      </c>
      <c r="AT170" s="145" t="s">
        <v>146</v>
      </c>
      <c r="AU170" s="145" t="s">
        <v>87</v>
      </c>
      <c r="AY170" s="17" t="s">
        <v>144</v>
      </c>
      <c r="BE170" s="146">
        <f t="shared" si="4"/>
        <v>0</v>
      </c>
      <c r="BF170" s="146">
        <f t="shared" si="5"/>
        <v>0</v>
      </c>
      <c r="BG170" s="146">
        <f t="shared" si="6"/>
        <v>0</v>
      </c>
      <c r="BH170" s="146">
        <f t="shared" si="7"/>
        <v>0</v>
      </c>
      <c r="BI170" s="146">
        <f t="shared" si="8"/>
        <v>0</v>
      </c>
      <c r="BJ170" s="17" t="s">
        <v>85</v>
      </c>
      <c r="BK170" s="146">
        <f t="shared" si="9"/>
        <v>0</v>
      </c>
      <c r="BL170" s="17" t="s">
        <v>150</v>
      </c>
      <c r="BM170" s="145" t="s">
        <v>255</v>
      </c>
    </row>
    <row r="171" spans="2:65" s="13" customFormat="1" ht="11.25">
      <c r="B171" s="154"/>
      <c r="D171" s="148" t="s">
        <v>152</v>
      </c>
      <c r="F171" s="156" t="s">
        <v>256</v>
      </c>
      <c r="H171" s="157">
        <v>912</v>
      </c>
      <c r="I171" s="158"/>
      <c r="L171" s="154"/>
      <c r="M171" s="159"/>
      <c r="T171" s="160"/>
      <c r="AT171" s="155" t="s">
        <v>152</v>
      </c>
      <c r="AU171" s="155" t="s">
        <v>87</v>
      </c>
      <c r="AV171" s="13" t="s">
        <v>87</v>
      </c>
      <c r="AW171" s="13" t="s">
        <v>4</v>
      </c>
      <c r="AX171" s="13" t="s">
        <v>85</v>
      </c>
      <c r="AY171" s="155" t="s">
        <v>144</v>
      </c>
    </row>
    <row r="172" spans="2:65" s="1" customFormat="1" ht="33" customHeight="1">
      <c r="B172" s="32"/>
      <c r="C172" s="133" t="s">
        <v>257</v>
      </c>
      <c r="D172" s="133" t="s">
        <v>146</v>
      </c>
      <c r="E172" s="134" t="s">
        <v>258</v>
      </c>
      <c r="F172" s="135" t="s">
        <v>259</v>
      </c>
      <c r="G172" s="136" t="s">
        <v>160</v>
      </c>
      <c r="H172" s="137">
        <v>532</v>
      </c>
      <c r="I172" s="138"/>
      <c r="J172" s="139">
        <f>ROUND(I172*H172,2)</f>
        <v>0</v>
      </c>
      <c r="K172" s="140"/>
      <c r="L172" s="32"/>
      <c r="M172" s="141" t="s">
        <v>1</v>
      </c>
      <c r="N172" s="142" t="s">
        <v>42</v>
      </c>
      <c r="P172" s="143">
        <f>O172*H172</f>
        <v>0</v>
      </c>
      <c r="Q172" s="143">
        <v>0</v>
      </c>
      <c r="R172" s="143">
        <f>Q172*H172</f>
        <v>0</v>
      </c>
      <c r="S172" s="143">
        <v>0</v>
      </c>
      <c r="T172" s="144">
        <f>S172*H172</f>
        <v>0</v>
      </c>
      <c r="AR172" s="145" t="s">
        <v>150</v>
      </c>
      <c r="AT172" s="145" t="s">
        <v>146</v>
      </c>
      <c r="AU172" s="145" t="s">
        <v>87</v>
      </c>
      <c r="AY172" s="17" t="s">
        <v>144</v>
      </c>
      <c r="BE172" s="146">
        <f>IF(N172="základní",J172,0)</f>
        <v>0</v>
      </c>
      <c r="BF172" s="146">
        <f>IF(N172="snížená",J172,0)</f>
        <v>0</v>
      </c>
      <c r="BG172" s="146">
        <f>IF(N172="zákl. přenesená",J172,0)</f>
        <v>0</v>
      </c>
      <c r="BH172" s="146">
        <f>IF(N172="sníž. přenesená",J172,0)</f>
        <v>0</v>
      </c>
      <c r="BI172" s="146">
        <f>IF(N172="nulová",J172,0)</f>
        <v>0</v>
      </c>
      <c r="BJ172" s="17" t="s">
        <v>85</v>
      </c>
      <c r="BK172" s="146">
        <f>ROUND(I172*H172,2)</f>
        <v>0</v>
      </c>
      <c r="BL172" s="17" t="s">
        <v>150</v>
      </c>
      <c r="BM172" s="145" t="s">
        <v>260</v>
      </c>
    </row>
    <row r="173" spans="2:65" s="13" customFormat="1" ht="11.25">
      <c r="B173" s="154"/>
      <c r="D173" s="148" t="s">
        <v>152</v>
      </c>
      <c r="F173" s="156" t="s">
        <v>261</v>
      </c>
      <c r="H173" s="157">
        <v>532</v>
      </c>
      <c r="I173" s="158"/>
      <c r="L173" s="154"/>
      <c r="M173" s="159"/>
      <c r="T173" s="160"/>
      <c r="AT173" s="155" t="s">
        <v>152</v>
      </c>
      <c r="AU173" s="155" t="s">
        <v>87</v>
      </c>
      <c r="AV173" s="13" t="s">
        <v>87</v>
      </c>
      <c r="AW173" s="13" t="s">
        <v>4</v>
      </c>
      <c r="AX173" s="13" t="s">
        <v>85</v>
      </c>
      <c r="AY173" s="155" t="s">
        <v>144</v>
      </c>
    </row>
    <row r="174" spans="2:65" s="1" customFormat="1" ht="33" customHeight="1">
      <c r="B174" s="32"/>
      <c r="C174" s="133" t="s">
        <v>262</v>
      </c>
      <c r="D174" s="133" t="s">
        <v>146</v>
      </c>
      <c r="E174" s="134" t="s">
        <v>263</v>
      </c>
      <c r="F174" s="135" t="s">
        <v>264</v>
      </c>
      <c r="G174" s="136" t="s">
        <v>160</v>
      </c>
      <c r="H174" s="137">
        <v>190</v>
      </c>
      <c r="I174" s="138"/>
      <c r="J174" s="139">
        <f>ROUND(I174*H174,2)</f>
        <v>0</v>
      </c>
      <c r="K174" s="140"/>
      <c r="L174" s="32"/>
      <c r="M174" s="141" t="s">
        <v>1</v>
      </c>
      <c r="N174" s="142" t="s">
        <v>42</v>
      </c>
      <c r="P174" s="143">
        <f>O174*H174</f>
        <v>0</v>
      </c>
      <c r="Q174" s="143">
        <v>0</v>
      </c>
      <c r="R174" s="143">
        <f>Q174*H174</f>
        <v>0</v>
      </c>
      <c r="S174" s="143">
        <v>0</v>
      </c>
      <c r="T174" s="144">
        <f>S174*H174</f>
        <v>0</v>
      </c>
      <c r="AR174" s="145" t="s">
        <v>150</v>
      </c>
      <c r="AT174" s="145" t="s">
        <v>146</v>
      </c>
      <c r="AU174" s="145" t="s">
        <v>87</v>
      </c>
      <c r="AY174" s="17" t="s">
        <v>144</v>
      </c>
      <c r="BE174" s="146">
        <f>IF(N174="základní",J174,0)</f>
        <v>0</v>
      </c>
      <c r="BF174" s="146">
        <f>IF(N174="snížená",J174,0)</f>
        <v>0</v>
      </c>
      <c r="BG174" s="146">
        <f>IF(N174="zákl. přenesená",J174,0)</f>
        <v>0</v>
      </c>
      <c r="BH174" s="146">
        <f>IF(N174="sníž. přenesená",J174,0)</f>
        <v>0</v>
      </c>
      <c r="BI174" s="146">
        <f>IF(N174="nulová",J174,0)</f>
        <v>0</v>
      </c>
      <c r="BJ174" s="17" t="s">
        <v>85</v>
      </c>
      <c r="BK174" s="146">
        <f>ROUND(I174*H174,2)</f>
        <v>0</v>
      </c>
      <c r="BL174" s="17" t="s">
        <v>150</v>
      </c>
      <c r="BM174" s="145" t="s">
        <v>265</v>
      </c>
    </row>
    <row r="175" spans="2:65" s="13" customFormat="1" ht="11.25">
      <c r="B175" s="154"/>
      <c r="D175" s="148" t="s">
        <v>152</v>
      </c>
      <c r="F175" s="156" t="s">
        <v>266</v>
      </c>
      <c r="H175" s="157">
        <v>190</v>
      </c>
      <c r="I175" s="158"/>
      <c r="L175" s="154"/>
      <c r="M175" s="159"/>
      <c r="T175" s="160"/>
      <c r="AT175" s="155" t="s">
        <v>152</v>
      </c>
      <c r="AU175" s="155" t="s">
        <v>87</v>
      </c>
      <c r="AV175" s="13" t="s">
        <v>87</v>
      </c>
      <c r="AW175" s="13" t="s">
        <v>4</v>
      </c>
      <c r="AX175" s="13" t="s">
        <v>85</v>
      </c>
      <c r="AY175" s="155" t="s">
        <v>144</v>
      </c>
    </row>
    <row r="176" spans="2:65" s="1" customFormat="1" ht="33" customHeight="1">
      <c r="B176" s="32"/>
      <c r="C176" s="133" t="s">
        <v>267</v>
      </c>
      <c r="D176" s="133" t="s">
        <v>146</v>
      </c>
      <c r="E176" s="134" t="s">
        <v>268</v>
      </c>
      <c r="F176" s="135" t="s">
        <v>269</v>
      </c>
      <c r="G176" s="136" t="s">
        <v>160</v>
      </c>
      <c r="H176" s="137">
        <v>228</v>
      </c>
      <c r="I176" s="138"/>
      <c r="J176" s="139">
        <f>ROUND(I176*H176,2)</f>
        <v>0</v>
      </c>
      <c r="K176" s="140"/>
      <c r="L176" s="32"/>
      <c r="M176" s="141" t="s">
        <v>1</v>
      </c>
      <c r="N176" s="142" t="s">
        <v>42</v>
      </c>
      <c r="P176" s="143">
        <f>O176*H176</f>
        <v>0</v>
      </c>
      <c r="Q176" s="143">
        <v>0</v>
      </c>
      <c r="R176" s="143">
        <f>Q176*H176</f>
        <v>0</v>
      </c>
      <c r="S176" s="143">
        <v>0</v>
      </c>
      <c r="T176" s="144">
        <f>S176*H176</f>
        <v>0</v>
      </c>
      <c r="AR176" s="145" t="s">
        <v>150</v>
      </c>
      <c r="AT176" s="145" t="s">
        <v>146</v>
      </c>
      <c r="AU176" s="145" t="s">
        <v>87</v>
      </c>
      <c r="AY176" s="17" t="s">
        <v>144</v>
      </c>
      <c r="BE176" s="146">
        <f>IF(N176="základní",J176,0)</f>
        <v>0</v>
      </c>
      <c r="BF176" s="146">
        <f>IF(N176="snížená",J176,0)</f>
        <v>0</v>
      </c>
      <c r="BG176" s="146">
        <f>IF(N176="zákl. přenesená",J176,0)</f>
        <v>0</v>
      </c>
      <c r="BH176" s="146">
        <f>IF(N176="sníž. přenesená",J176,0)</f>
        <v>0</v>
      </c>
      <c r="BI176" s="146">
        <f>IF(N176="nulová",J176,0)</f>
        <v>0</v>
      </c>
      <c r="BJ176" s="17" t="s">
        <v>85</v>
      </c>
      <c r="BK176" s="146">
        <f>ROUND(I176*H176,2)</f>
        <v>0</v>
      </c>
      <c r="BL176" s="17" t="s">
        <v>150</v>
      </c>
      <c r="BM176" s="145" t="s">
        <v>270</v>
      </c>
    </row>
    <row r="177" spans="2:65" s="13" customFormat="1" ht="11.25">
      <c r="B177" s="154"/>
      <c r="D177" s="148" t="s">
        <v>152</v>
      </c>
      <c r="F177" s="156" t="s">
        <v>271</v>
      </c>
      <c r="H177" s="157">
        <v>228</v>
      </c>
      <c r="I177" s="158"/>
      <c r="L177" s="154"/>
      <c r="M177" s="159"/>
      <c r="T177" s="160"/>
      <c r="AT177" s="155" t="s">
        <v>152</v>
      </c>
      <c r="AU177" s="155" t="s">
        <v>87</v>
      </c>
      <c r="AV177" s="13" t="s">
        <v>87</v>
      </c>
      <c r="AW177" s="13" t="s">
        <v>4</v>
      </c>
      <c r="AX177" s="13" t="s">
        <v>85</v>
      </c>
      <c r="AY177" s="155" t="s">
        <v>144</v>
      </c>
    </row>
    <row r="178" spans="2:65" s="1" customFormat="1" ht="33" customHeight="1">
      <c r="B178" s="32"/>
      <c r="C178" s="133" t="s">
        <v>272</v>
      </c>
      <c r="D178" s="133" t="s">
        <v>146</v>
      </c>
      <c r="E178" s="134" t="s">
        <v>273</v>
      </c>
      <c r="F178" s="135" t="s">
        <v>274</v>
      </c>
      <c r="G178" s="136" t="s">
        <v>160</v>
      </c>
      <c r="H178" s="137">
        <v>95</v>
      </c>
      <c r="I178" s="138"/>
      <c r="J178" s="139">
        <f>ROUND(I178*H178,2)</f>
        <v>0</v>
      </c>
      <c r="K178" s="140"/>
      <c r="L178" s="32"/>
      <c r="M178" s="141" t="s">
        <v>1</v>
      </c>
      <c r="N178" s="142" t="s">
        <v>42</v>
      </c>
      <c r="P178" s="143">
        <f>O178*H178</f>
        <v>0</v>
      </c>
      <c r="Q178" s="143">
        <v>0</v>
      </c>
      <c r="R178" s="143">
        <f>Q178*H178</f>
        <v>0</v>
      </c>
      <c r="S178" s="143">
        <v>0</v>
      </c>
      <c r="T178" s="144">
        <f>S178*H178</f>
        <v>0</v>
      </c>
      <c r="AR178" s="145" t="s">
        <v>150</v>
      </c>
      <c r="AT178" s="145" t="s">
        <v>146</v>
      </c>
      <c r="AU178" s="145" t="s">
        <v>87</v>
      </c>
      <c r="AY178" s="17" t="s">
        <v>144</v>
      </c>
      <c r="BE178" s="146">
        <f>IF(N178="základní",J178,0)</f>
        <v>0</v>
      </c>
      <c r="BF178" s="146">
        <f>IF(N178="snížená",J178,0)</f>
        <v>0</v>
      </c>
      <c r="BG178" s="146">
        <f>IF(N178="zákl. přenesená",J178,0)</f>
        <v>0</v>
      </c>
      <c r="BH178" s="146">
        <f>IF(N178="sníž. přenesená",J178,0)</f>
        <v>0</v>
      </c>
      <c r="BI178" s="146">
        <f>IF(N178="nulová",J178,0)</f>
        <v>0</v>
      </c>
      <c r="BJ178" s="17" t="s">
        <v>85</v>
      </c>
      <c r="BK178" s="146">
        <f>ROUND(I178*H178,2)</f>
        <v>0</v>
      </c>
      <c r="BL178" s="17" t="s">
        <v>150</v>
      </c>
      <c r="BM178" s="145" t="s">
        <v>275</v>
      </c>
    </row>
    <row r="179" spans="2:65" s="13" customFormat="1" ht="11.25">
      <c r="B179" s="154"/>
      <c r="D179" s="148" t="s">
        <v>152</v>
      </c>
      <c r="F179" s="156" t="s">
        <v>276</v>
      </c>
      <c r="H179" s="157">
        <v>95</v>
      </c>
      <c r="I179" s="158"/>
      <c r="L179" s="154"/>
      <c r="M179" s="159"/>
      <c r="T179" s="160"/>
      <c r="AT179" s="155" t="s">
        <v>152</v>
      </c>
      <c r="AU179" s="155" t="s">
        <v>87</v>
      </c>
      <c r="AV179" s="13" t="s">
        <v>87</v>
      </c>
      <c r="AW179" s="13" t="s">
        <v>4</v>
      </c>
      <c r="AX179" s="13" t="s">
        <v>85</v>
      </c>
      <c r="AY179" s="155" t="s">
        <v>144</v>
      </c>
    </row>
    <row r="180" spans="2:65" s="1" customFormat="1" ht="33" customHeight="1">
      <c r="B180" s="32"/>
      <c r="C180" s="133" t="s">
        <v>277</v>
      </c>
      <c r="D180" s="133" t="s">
        <v>146</v>
      </c>
      <c r="E180" s="134" t="s">
        <v>278</v>
      </c>
      <c r="F180" s="135" t="s">
        <v>279</v>
      </c>
      <c r="G180" s="136" t="s">
        <v>160</v>
      </c>
      <c r="H180" s="137">
        <v>912</v>
      </c>
      <c r="I180" s="138"/>
      <c r="J180" s="139">
        <f>ROUND(I180*H180,2)</f>
        <v>0</v>
      </c>
      <c r="K180" s="140"/>
      <c r="L180" s="32"/>
      <c r="M180" s="141" t="s">
        <v>1</v>
      </c>
      <c r="N180" s="142" t="s">
        <v>42</v>
      </c>
      <c r="P180" s="143">
        <f>O180*H180</f>
        <v>0</v>
      </c>
      <c r="Q180" s="143">
        <v>0</v>
      </c>
      <c r="R180" s="143">
        <f>Q180*H180</f>
        <v>0</v>
      </c>
      <c r="S180" s="143">
        <v>0</v>
      </c>
      <c r="T180" s="144">
        <f>S180*H180</f>
        <v>0</v>
      </c>
      <c r="AR180" s="145" t="s">
        <v>150</v>
      </c>
      <c r="AT180" s="145" t="s">
        <v>146</v>
      </c>
      <c r="AU180" s="145" t="s">
        <v>87</v>
      </c>
      <c r="AY180" s="17" t="s">
        <v>144</v>
      </c>
      <c r="BE180" s="146">
        <f>IF(N180="základní",J180,0)</f>
        <v>0</v>
      </c>
      <c r="BF180" s="146">
        <f>IF(N180="snížená",J180,0)</f>
        <v>0</v>
      </c>
      <c r="BG180" s="146">
        <f>IF(N180="zákl. přenesená",J180,0)</f>
        <v>0</v>
      </c>
      <c r="BH180" s="146">
        <f>IF(N180="sníž. přenesená",J180,0)</f>
        <v>0</v>
      </c>
      <c r="BI180" s="146">
        <f>IF(N180="nulová",J180,0)</f>
        <v>0</v>
      </c>
      <c r="BJ180" s="17" t="s">
        <v>85</v>
      </c>
      <c r="BK180" s="146">
        <f>ROUND(I180*H180,2)</f>
        <v>0</v>
      </c>
      <c r="BL180" s="17" t="s">
        <v>150</v>
      </c>
      <c r="BM180" s="145" t="s">
        <v>280</v>
      </c>
    </row>
    <row r="181" spans="2:65" s="13" customFormat="1" ht="11.25">
      <c r="B181" s="154"/>
      <c r="D181" s="148" t="s">
        <v>152</v>
      </c>
      <c r="F181" s="156" t="s">
        <v>256</v>
      </c>
      <c r="H181" s="157">
        <v>912</v>
      </c>
      <c r="I181" s="158"/>
      <c r="L181" s="154"/>
      <c r="M181" s="159"/>
      <c r="T181" s="160"/>
      <c r="AT181" s="155" t="s">
        <v>152</v>
      </c>
      <c r="AU181" s="155" t="s">
        <v>87</v>
      </c>
      <c r="AV181" s="13" t="s">
        <v>87</v>
      </c>
      <c r="AW181" s="13" t="s">
        <v>4</v>
      </c>
      <c r="AX181" s="13" t="s">
        <v>85</v>
      </c>
      <c r="AY181" s="155" t="s">
        <v>144</v>
      </c>
    </row>
    <row r="182" spans="2:65" s="1" customFormat="1" ht="33" customHeight="1">
      <c r="B182" s="32"/>
      <c r="C182" s="133" t="s">
        <v>281</v>
      </c>
      <c r="D182" s="133" t="s">
        <v>146</v>
      </c>
      <c r="E182" s="134" t="s">
        <v>282</v>
      </c>
      <c r="F182" s="135" t="s">
        <v>283</v>
      </c>
      <c r="G182" s="136" t="s">
        <v>160</v>
      </c>
      <c r="H182" s="137">
        <v>532</v>
      </c>
      <c r="I182" s="138"/>
      <c r="J182" s="139">
        <f>ROUND(I182*H182,2)</f>
        <v>0</v>
      </c>
      <c r="K182" s="140"/>
      <c r="L182" s="32"/>
      <c r="M182" s="141" t="s">
        <v>1</v>
      </c>
      <c r="N182" s="142" t="s">
        <v>42</v>
      </c>
      <c r="P182" s="143">
        <f>O182*H182</f>
        <v>0</v>
      </c>
      <c r="Q182" s="143">
        <v>0</v>
      </c>
      <c r="R182" s="143">
        <f>Q182*H182</f>
        <v>0</v>
      </c>
      <c r="S182" s="143">
        <v>0</v>
      </c>
      <c r="T182" s="144">
        <f>S182*H182</f>
        <v>0</v>
      </c>
      <c r="AR182" s="145" t="s">
        <v>150</v>
      </c>
      <c r="AT182" s="145" t="s">
        <v>146</v>
      </c>
      <c r="AU182" s="145" t="s">
        <v>87</v>
      </c>
      <c r="AY182" s="17" t="s">
        <v>144</v>
      </c>
      <c r="BE182" s="146">
        <f>IF(N182="základní",J182,0)</f>
        <v>0</v>
      </c>
      <c r="BF182" s="146">
        <f>IF(N182="snížená",J182,0)</f>
        <v>0</v>
      </c>
      <c r="BG182" s="146">
        <f>IF(N182="zákl. přenesená",J182,0)</f>
        <v>0</v>
      </c>
      <c r="BH182" s="146">
        <f>IF(N182="sníž. přenesená",J182,0)</f>
        <v>0</v>
      </c>
      <c r="BI182" s="146">
        <f>IF(N182="nulová",J182,0)</f>
        <v>0</v>
      </c>
      <c r="BJ182" s="17" t="s">
        <v>85</v>
      </c>
      <c r="BK182" s="146">
        <f>ROUND(I182*H182,2)</f>
        <v>0</v>
      </c>
      <c r="BL182" s="17" t="s">
        <v>150</v>
      </c>
      <c r="BM182" s="145" t="s">
        <v>284</v>
      </c>
    </row>
    <row r="183" spans="2:65" s="13" customFormat="1" ht="11.25">
      <c r="B183" s="154"/>
      <c r="D183" s="148" t="s">
        <v>152</v>
      </c>
      <c r="F183" s="156" t="s">
        <v>261</v>
      </c>
      <c r="H183" s="157">
        <v>532</v>
      </c>
      <c r="I183" s="158"/>
      <c r="L183" s="154"/>
      <c r="M183" s="159"/>
      <c r="T183" s="160"/>
      <c r="AT183" s="155" t="s">
        <v>152</v>
      </c>
      <c r="AU183" s="155" t="s">
        <v>87</v>
      </c>
      <c r="AV183" s="13" t="s">
        <v>87</v>
      </c>
      <c r="AW183" s="13" t="s">
        <v>4</v>
      </c>
      <c r="AX183" s="13" t="s">
        <v>85</v>
      </c>
      <c r="AY183" s="155" t="s">
        <v>144</v>
      </c>
    </row>
    <row r="184" spans="2:65" s="1" customFormat="1" ht="33" customHeight="1">
      <c r="B184" s="32"/>
      <c r="C184" s="133" t="s">
        <v>285</v>
      </c>
      <c r="D184" s="133" t="s">
        <v>146</v>
      </c>
      <c r="E184" s="134" t="s">
        <v>286</v>
      </c>
      <c r="F184" s="135" t="s">
        <v>287</v>
      </c>
      <c r="G184" s="136" t="s">
        <v>160</v>
      </c>
      <c r="H184" s="137">
        <v>190</v>
      </c>
      <c r="I184" s="138"/>
      <c r="J184" s="139">
        <f>ROUND(I184*H184,2)</f>
        <v>0</v>
      </c>
      <c r="K184" s="140"/>
      <c r="L184" s="32"/>
      <c r="M184" s="141" t="s">
        <v>1</v>
      </c>
      <c r="N184" s="142" t="s">
        <v>42</v>
      </c>
      <c r="P184" s="143">
        <f>O184*H184</f>
        <v>0</v>
      </c>
      <c r="Q184" s="143">
        <v>0</v>
      </c>
      <c r="R184" s="143">
        <f>Q184*H184</f>
        <v>0</v>
      </c>
      <c r="S184" s="143">
        <v>0</v>
      </c>
      <c r="T184" s="144">
        <f>S184*H184</f>
        <v>0</v>
      </c>
      <c r="AR184" s="145" t="s">
        <v>150</v>
      </c>
      <c r="AT184" s="145" t="s">
        <v>146</v>
      </c>
      <c r="AU184" s="145" t="s">
        <v>87</v>
      </c>
      <c r="AY184" s="17" t="s">
        <v>144</v>
      </c>
      <c r="BE184" s="146">
        <f>IF(N184="základní",J184,0)</f>
        <v>0</v>
      </c>
      <c r="BF184" s="146">
        <f>IF(N184="snížená",J184,0)</f>
        <v>0</v>
      </c>
      <c r="BG184" s="146">
        <f>IF(N184="zákl. přenesená",J184,0)</f>
        <v>0</v>
      </c>
      <c r="BH184" s="146">
        <f>IF(N184="sníž. přenesená",J184,0)</f>
        <v>0</v>
      </c>
      <c r="BI184" s="146">
        <f>IF(N184="nulová",J184,0)</f>
        <v>0</v>
      </c>
      <c r="BJ184" s="17" t="s">
        <v>85</v>
      </c>
      <c r="BK184" s="146">
        <f>ROUND(I184*H184,2)</f>
        <v>0</v>
      </c>
      <c r="BL184" s="17" t="s">
        <v>150</v>
      </c>
      <c r="BM184" s="145" t="s">
        <v>288</v>
      </c>
    </row>
    <row r="185" spans="2:65" s="13" customFormat="1" ht="11.25">
      <c r="B185" s="154"/>
      <c r="D185" s="148" t="s">
        <v>152</v>
      </c>
      <c r="F185" s="156" t="s">
        <v>266</v>
      </c>
      <c r="H185" s="157">
        <v>190</v>
      </c>
      <c r="I185" s="158"/>
      <c r="L185" s="154"/>
      <c r="M185" s="159"/>
      <c r="T185" s="160"/>
      <c r="AT185" s="155" t="s">
        <v>152</v>
      </c>
      <c r="AU185" s="155" t="s">
        <v>87</v>
      </c>
      <c r="AV185" s="13" t="s">
        <v>87</v>
      </c>
      <c r="AW185" s="13" t="s">
        <v>4</v>
      </c>
      <c r="AX185" s="13" t="s">
        <v>85</v>
      </c>
      <c r="AY185" s="155" t="s">
        <v>144</v>
      </c>
    </row>
    <row r="186" spans="2:65" s="1" customFormat="1" ht="33" customHeight="1">
      <c r="B186" s="32"/>
      <c r="C186" s="133" t="s">
        <v>289</v>
      </c>
      <c r="D186" s="133" t="s">
        <v>146</v>
      </c>
      <c r="E186" s="134" t="s">
        <v>290</v>
      </c>
      <c r="F186" s="135" t="s">
        <v>291</v>
      </c>
      <c r="G186" s="136" t="s">
        <v>160</v>
      </c>
      <c r="H186" s="137">
        <v>228</v>
      </c>
      <c r="I186" s="138"/>
      <c r="J186" s="139">
        <f>ROUND(I186*H186,2)</f>
        <v>0</v>
      </c>
      <c r="K186" s="140"/>
      <c r="L186" s="32"/>
      <c r="M186" s="141" t="s">
        <v>1</v>
      </c>
      <c r="N186" s="142" t="s">
        <v>42</v>
      </c>
      <c r="P186" s="143">
        <f>O186*H186</f>
        <v>0</v>
      </c>
      <c r="Q186" s="143">
        <v>0</v>
      </c>
      <c r="R186" s="143">
        <f>Q186*H186</f>
        <v>0</v>
      </c>
      <c r="S186" s="143">
        <v>0</v>
      </c>
      <c r="T186" s="144">
        <f>S186*H186</f>
        <v>0</v>
      </c>
      <c r="AR186" s="145" t="s">
        <v>150</v>
      </c>
      <c r="AT186" s="145" t="s">
        <v>146</v>
      </c>
      <c r="AU186" s="145" t="s">
        <v>87</v>
      </c>
      <c r="AY186" s="17" t="s">
        <v>144</v>
      </c>
      <c r="BE186" s="146">
        <f>IF(N186="základní",J186,0)</f>
        <v>0</v>
      </c>
      <c r="BF186" s="146">
        <f>IF(N186="snížená",J186,0)</f>
        <v>0</v>
      </c>
      <c r="BG186" s="146">
        <f>IF(N186="zákl. přenesená",J186,0)</f>
        <v>0</v>
      </c>
      <c r="BH186" s="146">
        <f>IF(N186="sníž. přenesená",J186,0)</f>
        <v>0</v>
      </c>
      <c r="BI186" s="146">
        <f>IF(N186="nulová",J186,0)</f>
        <v>0</v>
      </c>
      <c r="BJ186" s="17" t="s">
        <v>85</v>
      </c>
      <c r="BK186" s="146">
        <f>ROUND(I186*H186,2)</f>
        <v>0</v>
      </c>
      <c r="BL186" s="17" t="s">
        <v>150</v>
      </c>
      <c r="BM186" s="145" t="s">
        <v>292</v>
      </c>
    </row>
    <row r="187" spans="2:65" s="13" customFormat="1" ht="11.25">
      <c r="B187" s="154"/>
      <c r="D187" s="148" t="s">
        <v>152</v>
      </c>
      <c r="F187" s="156" t="s">
        <v>271</v>
      </c>
      <c r="H187" s="157">
        <v>228</v>
      </c>
      <c r="I187" s="158"/>
      <c r="L187" s="154"/>
      <c r="M187" s="159"/>
      <c r="T187" s="160"/>
      <c r="AT187" s="155" t="s">
        <v>152</v>
      </c>
      <c r="AU187" s="155" t="s">
        <v>87</v>
      </c>
      <c r="AV187" s="13" t="s">
        <v>87</v>
      </c>
      <c r="AW187" s="13" t="s">
        <v>4</v>
      </c>
      <c r="AX187" s="13" t="s">
        <v>85</v>
      </c>
      <c r="AY187" s="155" t="s">
        <v>144</v>
      </c>
    </row>
    <row r="188" spans="2:65" s="1" customFormat="1" ht="33" customHeight="1">
      <c r="B188" s="32"/>
      <c r="C188" s="133" t="s">
        <v>293</v>
      </c>
      <c r="D188" s="133" t="s">
        <v>146</v>
      </c>
      <c r="E188" s="134" t="s">
        <v>294</v>
      </c>
      <c r="F188" s="135" t="s">
        <v>295</v>
      </c>
      <c r="G188" s="136" t="s">
        <v>160</v>
      </c>
      <c r="H188" s="137">
        <v>95</v>
      </c>
      <c r="I188" s="138"/>
      <c r="J188" s="139">
        <f>ROUND(I188*H188,2)</f>
        <v>0</v>
      </c>
      <c r="K188" s="140"/>
      <c r="L188" s="32"/>
      <c r="M188" s="141" t="s">
        <v>1</v>
      </c>
      <c r="N188" s="142" t="s">
        <v>42</v>
      </c>
      <c r="P188" s="143">
        <f>O188*H188</f>
        <v>0</v>
      </c>
      <c r="Q188" s="143">
        <v>0</v>
      </c>
      <c r="R188" s="143">
        <f>Q188*H188</f>
        <v>0</v>
      </c>
      <c r="S188" s="143">
        <v>0</v>
      </c>
      <c r="T188" s="144">
        <f>S188*H188</f>
        <v>0</v>
      </c>
      <c r="AR188" s="145" t="s">
        <v>150</v>
      </c>
      <c r="AT188" s="145" t="s">
        <v>146</v>
      </c>
      <c r="AU188" s="145" t="s">
        <v>87</v>
      </c>
      <c r="AY188" s="17" t="s">
        <v>144</v>
      </c>
      <c r="BE188" s="146">
        <f>IF(N188="základní",J188,0)</f>
        <v>0</v>
      </c>
      <c r="BF188" s="146">
        <f>IF(N188="snížená",J188,0)</f>
        <v>0</v>
      </c>
      <c r="BG188" s="146">
        <f>IF(N188="zákl. přenesená",J188,0)</f>
        <v>0</v>
      </c>
      <c r="BH188" s="146">
        <f>IF(N188="sníž. přenesená",J188,0)</f>
        <v>0</v>
      </c>
      <c r="BI188" s="146">
        <f>IF(N188="nulová",J188,0)</f>
        <v>0</v>
      </c>
      <c r="BJ188" s="17" t="s">
        <v>85</v>
      </c>
      <c r="BK188" s="146">
        <f>ROUND(I188*H188,2)</f>
        <v>0</v>
      </c>
      <c r="BL188" s="17" t="s">
        <v>150</v>
      </c>
      <c r="BM188" s="145" t="s">
        <v>296</v>
      </c>
    </row>
    <row r="189" spans="2:65" s="13" customFormat="1" ht="11.25">
      <c r="B189" s="154"/>
      <c r="D189" s="148" t="s">
        <v>152</v>
      </c>
      <c r="F189" s="156" t="s">
        <v>276</v>
      </c>
      <c r="H189" s="157">
        <v>95</v>
      </c>
      <c r="I189" s="158"/>
      <c r="L189" s="154"/>
      <c r="M189" s="159"/>
      <c r="T189" s="160"/>
      <c r="AT189" s="155" t="s">
        <v>152</v>
      </c>
      <c r="AU189" s="155" t="s">
        <v>87</v>
      </c>
      <c r="AV189" s="13" t="s">
        <v>87</v>
      </c>
      <c r="AW189" s="13" t="s">
        <v>4</v>
      </c>
      <c r="AX189" s="13" t="s">
        <v>85</v>
      </c>
      <c r="AY189" s="155" t="s">
        <v>144</v>
      </c>
    </row>
    <row r="190" spans="2:65" s="1" customFormat="1" ht="24.2" customHeight="1">
      <c r="B190" s="32"/>
      <c r="C190" s="133" t="s">
        <v>297</v>
      </c>
      <c r="D190" s="133" t="s">
        <v>146</v>
      </c>
      <c r="E190" s="134" t="s">
        <v>298</v>
      </c>
      <c r="F190" s="135" t="s">
        <v>299</v>
      </c>
      <c r="G190" s="136" t="s">
        <v>160</v>
      </c>
      <c r="H190" s="137">
        <v>1140</v>
      </c>
      <c r="I190" s="138"/>
      <c r="J190" s="139">
        <f>ROUND(I190*H190,2)</f>
        <v>0</v>
      </c>
      <c r="K190" s="140"/>
      <c r="L190" s="32"/>
      <c r="M190" s="141" t="s">
        <v>1</v>
      </c>
      <c r="N190" s="142" t="s">
        <v>42</v>
      </c>
      <c r="P190" s="143">
        <f>O190*H190</f>
        <v>0</v>
      </c>
      <c r="Q190" s="143">
        <v>0</v>
      </c>
      <c r="R190" s="143">
        <f>Q190*H190</f>
        <v>0</v>
      </c>
      <c r="S190" s="143">
        <v>0</v>
      </c>
      <c r="T190" s="144">
        <f>S190*H190</f>
        <v>0</v>
      </c>
      <c r="AR190" s="145" t="s">
        <v>150</v>
      </c>
      <c r="AT190" s="145" t="s">
        <v>146</v>
      </c>
      <c r="AU190" s="145" t="s">
        <v>87</v>
      </c>
      <c r="AY190" s="17" t="s">
        <v>144</v>
      </c>
      <c r="BE190" s="146">
        <f>IF(N190="základní",J190,0)</f>
        <v>0</v>
      </c>
      <c r="BF190" s="146">
        <f>IF(N190="snížená",J190,0)</f>
        <v>0</v>
      </c>
      <c r="BG190" s="146">
        <f>IF(N190="zákl. přenesená",J190,0)</f>
        <v>0</v>
      </c>
      <c r="BH190" s="146">
        <f>IF(N190="sníž. přenesená",J190,0)</f>
        <v>0</v>
      </c>
      <c r="BI190" s="146">
        <f>IF(N190="nulová",J190,0)</f>
        <v>0</v>
      </c>
      <c r="BJ190" s="17" t="s">
        <v>85</v>
      </c>
      <c r="BK190" s="146">
        <f>ROUND(I190*H190,2)</f>
        <v>0</v>
      </c>
      <c r="BL190" s="17" t="s">
        <v>150</v>
      </c>
      <c r="BM190" s="145" t="s">
        <v>300</v>
      </c>
    </row>
    <row r="191" spans="2:65" s="13" customFormat="1" ht="11.25">
      <c r="B191" s="154"/>
      <c r="D191" s="148" t="s">
        <v>152</v>
      </c>
      <c r="F191" s="156" t="s">
        <v>301</v>
      </c>
      <c r="H191" s="157">
        <v>1140</v>
      </c>
      <c r="I191" s="158"/>
      <c r="L191" s="154"/>
      <c r="M191" s="159"/>
      <c r="T191" s="160"/>
      <c r="AT191" s="155" t="s">
        <v>152</v>
      </c>
      <c r="AU191" s="155" t="s">
        <v>87</v>
      </c>
      <c r="AV191" s="13" t="s">
        <v>87</v>
      </c>
      <c r="AW191" s="13" t="s">
        <v>4</v>
      </c>
      <c r="AX191" s="13" t="s">
        <v>85</v>
      </c>
      <c r="AY191" s="155" t="s">
        <v>144</v>
      </c>
    </row>
    <row r="192" spans="2:65" s="1" customFormat="1" ht="24.2" customHeight="1">
      <c r="B192" s="32"/>
      <c r="C192" s="133" t="s">
        <v>302</v>
      </c>
      <c r="D192" s="133" t="s">
        <v>146</v>
      </c>
      <c r="E192" s="134" t="s">
        <v>303</v>
      </c>
      <c r="F192" s="135" t="s">
        <v>304</v>
      </c>
      <c r="G192" s="136" t="s">
        <v>160</v>
      </c>
      <c r="H192" s="137">
        <v>627</v>
      </c>
      <c r="I192" s="138"/>
      <c r="J192" s="139">
        <f>ROUND(I192*H192,2)</f>
        <v>0</v>
      </c>
      <c r="K192" s="140"/>
      <c r="L192" s="32"/>
      <c r="M192" s="141" t="s">
        <v>1</v>
      </c>
      <c r="N192" s="142" t="s">
        <v>42</v>
      </c>
      <c r="P192" s="143">
        <f>O192*H192</f>
        <v>0</v>
      </c>
      <c r="Q192" s="143">
        <v>0</v>
      </c>
      <c r="R192" s="143">
        <f>Q192*H192</f>
        <v>0</v>
      </c>
      <c r="S192" s="143">
        <v>0</v>
      </c>
      <c r="T192" s="144">
        <f>S192*H192</f>
        <v>0</v>
      </c>
      <c r="AR192" s="145" t="s">
        <v>150</v>
      </c>
      <c r="AT192" s="145" t="s">
        <v>146</v>
      </c>
      <c r="AU192" s="145" t="s">
        <v>87</v>
      </c>
      <c r="AY192" s="17" t="s">
        <v>144</v>
      </c>
      <c r="BE192" s="146">
        <f>IF(N192="základní",J192,0)</f>
        <v>0</v>
      </c>
      <c r="BF192" s="146">
        <f>IF(N192="snížená",J192,0)</f>
        <v>0</v>
      </c>
      <c r="BG192" s="146">
        <f>IF(N192="zákl. přenesená",J192,0)</f>
        <v>0</v>
      </c>
      <c r="BH192" s="146">
        <f>IF(N192="sníž. přenesená",J192,0)</f>
        <v>0</v>
      </c>
      <c r="BI192" s="146">
        <f>IF(N192="nulová",J192,0)</f>
        <v>0</v>
      </c>
      <c r="BJ192" s="17" t="s">
        <v>85</v>
      </c>
      <c r="BK192" s="146">
        <f>ROUND(I192*H192,2)</f>
        <v>0</v>
      </c>
      <c r="BL192" s="17" t="s">
        <v>150</v>
      </c>
      <c r="BM192" s="145" t="s">
        <v>305</v>
      </c>
    </row>
    <row r="193" spans="2:65" s="13" customFormat="1" ht="11.25">
      <c r="B193" s="154"/>
      <c r="D193" s="148" t="s">
        <v>152</v>
      </c>
      <c r="F193" s="156" t="s">
        <v>306</v>
      </c>
      <c r="H193" s="157">
        <v>627</v>
      </c>
      <c r="I193" s="158"/>
      <c r="L193" s="154"/>
      <c r="M193" s="159"/>
      <c r="T193" s="160"/>
      <c r="AT193" s="155" t="s">
        <v>152</v>
      </c>
      <c r="AU193" s="155" t="s">
        <v>87</v>
      </c>
      <c r="AV193" s="13" t="s">
        <v>87</v>
      </c>
      <c r="AW193" s="13" t="s">
        <v>4</v>
      </c>
      <c r="AX193" s="13" t="s">
        <v>85</v>
      </c>
      <c r="AY193" s="155" t="s">
        <v>144</v>
      </c>
    </row>
    <row r="194" spans="2:65" s="1" customFormat="1" ht="24.2" customHeight="1">
      <c r="B194" s="32"/>
      <c r="C194" s="133" t="s">
        <v>307</v>
      </c>
      <c r="D194" s="133" t="s">
        <v>146</v>
      </c>
      <c r="E194" s="134" t="s">
        <v>308</v>
      </c>
      <c r="F194" s="135" t="s">
        <v>309</v>
      </c>
      <c r="G194" s="136" t="s">
        <v>160</v>
      </c>
      <c r="H194" s="137">
        <v>190</v>
      </c>
      <c r="I194" s="138"/>
      <c r="J194" s="139">
        <f>ROUND(I194*H194,2)</f>
        <v>0</v>
      </c>
      <c r="K194" s="140"/>
      <c r="L194" s="32"/>
      <c r="M194" s="141" t="s">
        <v>1</v>
      </c>
      <c r="N194" s="142" t="s">
        <v>42</v>
      </c>
      <c r="P194" s="143">
        <f>O194*H194</f>
        <v>0</v>
      </c>
      <c r="Q194" s="143">
        <v>0</v>
      </c>
      <c r="R194" s="143">
        <f>Q194*H194</f>
        <v>0</v>
      </c>
      <c r="S194" s="143">
        <v>0</v>
      </c>
      <c r="T194" s="144">
        <f>S194*H194</f>
        <v>0</v>
      </c>
      <c r="AR194" s="145" t="s">
        <v>150</v>
      </c>
      <c r="AT194" s="145" t="s">
        <v>146</v>
      </c>
      <c r="AU194" s="145" t="s">
        <v>87</v>
      </c>
      <c r="AY194" s="17" t="s">
        <v>144</v>
      </c>
      <c r="BE194" s="146">
        <f>IF(N194="základní",J194,0)</f>
        <v>0</v>
      </c>
      <c r="BF194" s="146">
        <f>IF(N194="snížená",J194,0)</f>
        <v>0</v>
      </c>
      <c r="BG194" s="146">
        <f>IF(N194="zákl. přenesená",J194,0)</f>
        <v>0</v>
      </c>
      <c r="BH194" s="146">
        <f>IF(N194="sníž. přenesená",J194,0)</f>
        <v>0</v>
      </c>
      <c r="BI194" s="146">
        <f>IF(N194="nulová",J194,0)</f>
        <v>0</v>
      </c>
      <c r="BJ194" s="17" t="s">
        <v>85</v>
      </c>
      <c r="BK194" s="146">
        <f>ROUND(I194*H194,2)</f>
        <v>0</v>
      </c>
      <c r="BL194" s="17" t="s">
        <v>150</v>
      </c>
      <c r="BM194" s="145" t="s">
        <v>310</v>
      </c>
    </row>
    <row r="195" spans="2:65" s="13" customFormat="1" ht="11.25">
      <c r="B195" s="154"/>
      <c r="D195" s="148" t="s">
        <v>152</v>
      </c>
      <c r="F195" s="156" t="s">
        <v>266</v>
      </c>
      <c r="H195" s="157">
        <v>190</v>
      </c>
      <c r="I195" s="158"/>
      <c r="L195" s="154"/>
      <c r="M195" s="159"/>
      <c r="T195" s="160"/>
      <c r="AT195" s="155" t="s">
        <v>152</v>
      </c>
      <c r="AU195" s="155" t="s">
        <v>87</v>
      </c>
      <c r="AV195" s="13" t="s">
        <v>87</v>
      </c>
      <c r="AW195" s="13" t="s">
        <v>4</v>
      </c>
      <c r="AX195" s="13" t="s">
        <v>85</v>
      </c>
      <c r="AY195" s="155" t="s">
        <v>144</v>
      </c>
    </row>
    <row r="196" spans="2:65" s="1" customFormat="1" ht="37.9" customHeight="1">
      <c r="B196" s="32"/>
      <c r="C196" s="133" t="s">
        <v>311</v>
      </c>
      <c r="D196" s="133" t="s">
        <v>146</v>
      </c>
      <c r="E196" s="134" t="s">
        <v>312</v>
      </c>
      <c r="F196" s="135" t="s">
        <v>313</v>
      </c>
      <c r="G196" s="136" t="s">
        <v>198</v>
      </c>
      <c r="H196" s="137">
        <v>9950</v>
      </c>
      <c r="I196" s="138"/>
      <c r="J196" s="139">
        <f>ROUND(I196*H196,2)</f>
        <v>0</v>
      </c>
      <c r="K196" s="140"/>
      <c r="L196" s="32"/>
      <c r="M196" s="141" t="s">
        <v>1</v>
      </c>
      <c r="N196" s="142" t="s">
        <v>42</v>
      </c>
      <c r="P196" s="143">
        <f>O196*H196</f>
        <v>0</v>
      </c>
      <c r="Q196" s="143">
        <v>0</v>
      </c>
      <c r="R196" s="143">
        <f>Q196*H196</f>
        <v>0</v>
      </c>
      <c r="S196" s="143">
        <v>0</v>
      </c>
      <c r="T196" s="144">
        <f>S196*H196</f>
        <v>0</v>
      </c>
      <c r="AR196" s="145" t="s">
        <v>150</v>
      </c>
      <c r="AT196" s="145" t="s">
        <v>146</v>
      </c>
      <c r="AU196" s="145" t="s">
        <v>87</v>
      </c>
      <c r="AY196" s="17" t="s">
        <v>144</v>
      </c>
      <c r="BE196" s="146">
        <f>IF(N196="základní",J196,0)</f>
        <v>0</v>
      </c>
      <c r="BF196" s="146">
        <f>IF(N196="snížená",J196,0)</f>
        <v>0</v>
      </c>
      <c r="BG196" s="146">
        <f>IF(N196="zákl. přenesená",J196,0)</f>
        <v>0</v>
      </c>
      <c r="BH196" s="146">
        <f>IF(N196="sníž. přenesená",J196,0)</f>
        <v>0</v>
      </c>
      <c r="BI196" s="146">
        <f>IF(N196="nulová",J196,0)</f>
        <v>0</v>
      </c>
      <c r="BJ196" s="17" t="s">
        <v>85</v>
      </c>
      <c r="BK196" s="146">
        <f>ROUND(I196*H196,2)</f>
        <v>0</v>
      </c>
      <c r="BL196" s="17" t="s">
        <v>150</v>
      </c>
      <c r="BM196" s="145" t="s">
        <v>314</v>
      </c>
    </row>
    <row r="197" spans="2:65" s="13" customFormat="1" ht="11.25">
      <c r="B197" s="154"/>
      <c r="D197" s="148" t="s">
        <v>152</v>
      </c>
      <c r="E197" s="155" t="s">
        <v>1</v>
      </c>
      <c r="F197" s="156" t="s">
        <v>315</v>
      </c>
      <c r="H197" s="157">
        <v>9950</v>
      </c>
      <c r="I197" s="158"/>
      <c r="L197" s="154"/>
      <c r="M197" s="159"/>
      <c r="T197" s="160"/>
      <c r="AT197" s="155" t="s">
        <v>152</v>
      </c>
      <c r="AU197" s="155" t="s">
        <v>87</v>
      </c>
      <c r="AV197" s="13" t="s">
        <v>87</v>
      </c>
      <c r="AW197" s="13" t="s">
        <v>32</v>
      </c>
      <c r="AX197" s="13" t="s">
        <v>85</v>
      </c>
      <c r="AY197" s="155" t="s">
        <v>144</v>
      </c>
    </row>
    <row r="198" spans="2:65" s="1" customFormat="1" ht="24.2" customHeight="1">
      <c r="B198" s="32"/>
      <c r="C198" s="133" t="s">
        <v>316</v>
      </c>
      <c r="D198" s="133" t="s">
        <v>146</v>
      </c>
      <c r="E198" s="134" t="s">
        <v>317</v>
      </c>
      <c r="F198" s="135" t="s">
        <v>318</v>
      </c>
      <c r="G198" s="136" t="s">
        <v>198</v>
      </c>
      <c r="H198" s="137">
        <v>4186</v>
      </c>
      <c r="I198" s="138"/>
      <c r="J198" s="139">
        <f>ROUND(I198*H198,2)</f>
        <v>0</v>
      </c>
      <c r="K198" s="140"/>
      <c r="L198" s="32"/>
      <c r="M198" s="141" t="s">
        <v>1</v>
      </c>
      <c r="N198" s="142" t="s">
        <v>42</v>
      </c>
      <c r="P198" s="143">
        <f>O198*H198</f>
        <v>0</v>
      </c>
      <c r="Q198" s="143">
        <v>0</v>
      </c>
      <c r="R198" s="143">
        <f>Q198*H198</f>
        <v>0</v>
      </c>
      <c r="S198" s="143">
        <v>0</v>
      </c>
      <c r="T198" s="144">
        <f>S198*H198</f>
        <v>0</v>
      </c>
      <c r="AR198" s="145" t="s">
        <v>150</v>
      </c>
      <c r="AT198" s="145" t="s">
        <v>146</v>
      </c>
      <c r="AU198" s="145" t="s">
        <v>87</v>
      </c>
      <c r="AY198" s="17" t="s">
        <v>144</v>
      </c>
      <c r="BE198" s="146">
        <f>IF(N198="základní",J198,0)</f>
        <v>0</v>
      </c>
      <c r="BF198" s="146">
        <f>IF(N198="snížená",J198,0)</f>
        <v>0</v>
      </c>
      <c r="BG198" s="146">
        <f>IF(N198="zákl. přenesená",J198,0)</f>
        <v>0</v>
      </c>
      <c r="BH198" s="146">
        <f>IF(N198="sníž. přenesená",J198,0)</f>
        <v>0</v>
      </c>
      <c r="BI198" s="146">
        <f>IF(N198="nulová",J198,0)</f>
        <v>0</v>
      </c>
      <c r="BJ198" s="17" t="s">
        <v>85</v>
      </c>
      <c r="BK198" s="146">
        <f>ROUND(I198*H198,2)</f>
        <v>0</v>
      </c>
      <c r="BL198" s="17" t="s">
        <v>150</v>
      </c>
      <c r="BM198" s="145" t="s">
        <v>319</v>
      </c>
    </row>
    <row r="199" spans="2:65" s="13" customFormat="1" ht="11.25">
      <c r="B199" s="154"/>
      <c r="D199" s="148" t="s">
        <v>152</v>
      </c>
      <c r="E199" s="155" t="s">
        <v>1</v>
      </c>
      <c r="F199" s="156" t="s">
        <v>320</v>
      </c>
      <c r="H199" s="157">
        <v>4186</v>
      </c>
      <c r="I199" s="158"/>
      <c r="L199" s="154"/>
      <c r="M199" s="159"/>
      <c r="T199" s="160"/>
      <c r="AT199" s="155" t="s">
        <v>152</v>
      </c>
      <c r="AU199" s="155" t="s">
        <v>87</v>
      </c>
      <c r="AV199" s="13" t="s">
        <v>87</v>
      </c>
      <c r="AW199" s="13" t="s">
        <v>32</v>
      </c>
      <c r="AX199" s="13" t="s">
        <v>85</v>
      </c>
      <c r="AY199" s="155" t="s">
        <v>144</v>
      </c>
    </row>
    <row r="200" spans="2:65" s="1" customFormat="1" ht="16.5" customHeight="1">
      <c r="B200" s="32"/>
      <c r="C200" s="133" t="s">
        <v>321</v>
      </c>
      <c r="D200" s="133" t="s">
        <v>146</v>
      </c>
      <c r="E200" s="134" t="s">
        <v>322</v>
      </c>
      <c r="F200" s="135" t="s">
        <v>323</v>
      </c>
      <c r="G200" s="136" t="s">
        <v>198</v>
      </c>
      <c r="H200" s="137">
        <v>4975</v>
      </c>
      <c r="I200" s="138"/>
      <c r="J200" s="139">
        <f>ROUND(I200*H200,2)</f>
        <v>0</v>
      </c>
      <c r="K200" s="140"/>
      <c r="L200" s="32"/>
      <c r="M200" s="141" t="s">
        <v>1</v>
      </c>
      <c r="N200" s="142" t="s">
        <v>42</v>
      </c>
      <c r="P200" s="143">
        <f>O200*H200</f>
        <v>0</v>
      </c>
      <c r="Q200" s="143">
        <v>0</v>
      </c>
      <c r="R200" s="143">
        <f>Q200*H200</f>
        <v>0</v>
      </c>
      <c r="S200" s="143">
        <v>0</v>
      </c>
      <c r="T200" s="144">
        <f>S200*H200</f>
        <v>0</v>
      </c>
      <c r="AR200" s="145" t="s">
        <v>150</v>
      </c>
      <c r="AT200" s="145" t="s">
        <v>146</v>
      </c>
      <c r="AU200" s="145" t="s">
        <v>87</v>
      </c>
      <c r="AY200" s="17" t="s">
        <v>144</v>
      </c>
      <c r="BE200" s="146">
        <f>IF(N200="základní",J200,0)</f>
        <v>0</v>
      </c>
      <c r="BF200" s="146">
        <f>IF(N200="snížená",J200,0)</f>
        <v>0</v>
      </c>
      <c r="BG200" s="146">
        <f>IF(N200="zákl. přenesená",J200,0)</f>
        <v>0</v>
      </c>
      <c r="BH200" s="146">
        <f>IF(N200="sníž. přenesená",J200,0)</f>
        <v>0</v>
      </c>
      <c r="BI200" s="146">
        <f>IF(N200="nulová",J200,0)</f>
        <v>0</v>
      </c>
      <c r="BJ200" s="17" t="s">
        <v>85</v>
      </c>
      <c r="BK200" s="146">
        <f>ROUND(I200*H200,2)</f>
        <v>0</v>
      </c>
      <c r="BL200" s="17" t="s">
        <v>150</v>
      </c>
      <c r="BM200" s="145" t="s">
        <v>324</v>
      </c>
    </row>
    <row r="201" spans="2:65" s="1" customFormat="1" ht="24.2" customHeight="1">
      <c r="B201" s="32"/>
      <c r="C201" s="133" t="s">
        <v>325</v>
      </c>
      <c r="D201" s="133" t="s">
        <v>146</v>
      </c>
      <c r="E201" s="134" t="s">
        <v>326</v>
      </c>
      <c r="F201" s="135" t="s">
        <v>327</v>
      </c>
      <c r="G201" s="136" t="s">
        <v>198</v>
      </c>
      <c r="H201" s="137">
        <v>1386.9</v>
      </c>
      <c r="I201" s="138"/>
      <c r="J201" s="139">
        <f>ROUND(I201*H201,2)</f>
        <v>0</v>
      </c>
      <c r="K201" s="140"/>
      <c r="L201" s="32"/>
      <c r="M201" s="141" t="s">
        <v>1</v>
      </c>
      <c r="N201" s="142" t="s">
        <v>42</v>
      </c>
      <c r="P201" s="143">
        <f>O201*H201</f>
        <v>0</v>
      </c>
      <c r="Q201" s="143">
        <v>0</v>
      </c>
      <c r="R201" s="143">
        <f>Q201*H201</f>
        <v>0</v>
      </c>
      <c r="S201" s="143">
        <v>0</v>
      </c>
      <c r="T201" s="144">
        <f>S201*H201</f>
        <v>0</v>
      </c>
      <c r="AR201" s="145" t="s">
        <v>150</v>
      </c>
      <c r="AT201" s="145" t="s">
        <v>146</v>
      </c>
      <c r="AU201" s="145" t="s">
        <v>87</v>
      </c>
      <c r="AY201" s="17" t="s">
        <v>144</v>
      </c>
      <c r="BE201" s="146">
        <f>IF(N201="základní",J201,0)</f>
        <v>0</v>
      </c>
      <c r="BF201" s="146">
        <f>IF(N201="snížená",J201,0)</f>
        <v>0</v>
      </c>
      <c r="BG201" s="146">
        <f>IF(N201="zákl. přenesená",J201,0)</f>
        <v>0</v>
      </c>
      <c r="BH201" s="146">
        <f>IF(N201="sníž. přenesená",J201,0)</f>
        <v>0</v>
      </c>
      <c r="BI201" s="146">
        <f>IF(N201="nulová",J201,0)</f>
        <v>0</v>
      </c>
      <c r="BJ201" s="17" t="s">
        <v>85</v>
      </c>
      <c r="BK201" s="146">
        <f>ROUND(I201*H201,2)</f>
        <v>0</v>
      </c>
      <c r="BL201" s="17" t="s">
        <v>150</v>
      </c>
      <c r="BM201" s="145" t="s">
        <v>328</v>
      </c>
    </row>
    <row r="202" spans="2:65" s="12" customFormat="1" ht="11.25">
      <c r="B202" s="147"/>
      <c r="D202" s="148" t="s">
        <v>152</v>
      </c>
      <c r="E202" s="149" t="s">
        <v>1</v>
      </c>
      <c r="F202" s="150" t="s">
        <v>153</v>
      </c>
      <c r="H202" s="149" t="s">
        <v>1</v>
      </c>
      <c r="I202" s="151"/>
      <c r="L202" s="147"/>
      <c r="M202" s="152"/>
      <c r="T202" s="153"/>
      <c r="AT202" s="149" t="s">
        <v>152</v>
      </c>
      <c r="AU202" s="149" t="s">
        <v>87</v>
      </c>
      <c r="AV202" s="12" t="s">
        <v>85</v>
      </c>
      <c r="AW202" s="12" t="s">
        <v>32</v>
      </c>
      <c r="AX202" s="12" t="s">
        <v>77</v>
      </c>
      <c r="AY202" s="149" t="s">
        <v>144</v>
      </c>
    </row>
    <row r="203" spans="2:65" s="12" customFormat="1" ht="11.25">
      <c r="B203" s="147"/>
      <c r="D203" s="148" t="s">
        <v>152</v>
      </c>
      <c r="E203" s="149" t="s">
        <v>1</v>
      </c>
      <c r="F203" s="150" t="s">
        <v>154</v>
      </c>
      <c r="H203" s="149" t="s">
        <v>1</v>
      </c>
      <c r="I203" s="151"/>
      <c r="L203" s="147"/>
      <c r="M203" s="152"/>
      <c r="T203" s="153"/>
      <c r="AT203" s="149" t="s">
        <v>152</v>
      </c>
      <c r="AU203" s="149" t="s">
        <v>87</v>
      </c>
      <c r="AV203" s="12" t="s">
        <v>85</v>
      </c>
      <c r="AW203" s="12" t="s">
        <v>32</v>
      </c>
      <c r="AX203" s="12" t="s">
        <v>77</v>
      </c>
      <c r="AY203" s="149" t="s">
        <v>144</v>
      </c>
    </row>
    <row r="204" spans="2:65" s="12" customFormat="1" ht="11.25">
      <c r="B204" s="147"/>
      <c r="D204" s="148" t="s">
        <v>152</v>
      </c>
      <c r="E204" s="149" t="s">
        <v>1</v>
      </c>
      <c r="F204" s="150" t="s">
        <v>200</v>
      </c>
      <c r="H204" s="149" t="s">
        <v>1</v>
      </c>
      <c r="I204" s="151"/>
      <c r="L204" s="147"/>
      <c r="M204" s="152"/>
      <c r="T204" s="153"/>
      <c r="AT204" s="149" t="s">
        <v>152</v>
      </c>
      <c r="AU204" s="149" t="s">
        <v>87</v>
      </c>
      <c r="AV204" s="12" t="s">
        <v>85</v>
      </c>
      <c r="AW204" s="12" t="s">
        <v>32</v>
      </c>
      <c r="AX204" s="12" t="s">
        <v>77</v>
      </c>
      <c r="AY204" s="149" t="s">
        <v>144</v>
      </c>
    </row>
    <row r="205" spans="2:65" s="12" customFormat="1" ht="11.25">
      <c r="B205" s="147"/>
      <c r="D205" s="148" t="s">
        <v>152</v>
      </c>
      <c r="E205" s="149" t="s">
        <v>1</v>
      </c>
      <c r="F205" s="150" t="s">
        <v>329</v>
      </c>
      <c r="H205" s="149" t="s">
        <v>1</v>
      </c>
      <c r="I205" s="151"/>
      <c r="L205" s="147"/>
      <c r="M205" s="152"/>
      <c r="T205" s="153"/>
      <c r="AT205" s="149" t="s">
        <v>152</v>
      </c>
      <c r="AU205" s="149" t="s">
        <v>87</v>
      </c>
      <c r="AV205" s="12" t="s">
        <v>85</v>
      </c>
      <c r="AW205" s="12" t="s">
        <v>32</v>
      </c>
      <c r="AX205" s="12" t="s">
        <v>77</v>
      </c>
      <c r="AY205" s="149" t="s">
        <v>144</v>
      </c>
    </row>
    <row r="206" spans="2:65" s="13" customFormat="1" ht="11.25">
      <c r="B206" s="154"/>
      <c r="D206" s="148" t="s">
        <v>152</v>
      </c>
      <c r="E206" s="155" t="s">
        <v>1</v>
      </c>
      <c r="F206" s="156" t="s">
        <v>330</v>
      </c>
      <c r="H206" s="157">
        <v>326.39999999999998</v>
      </c>
      <c r="I206" s="158"/>
      <c r="L206" s="154"/>
      <c r="M206" s="159"/>
      <c r="T206" s="160"/>
      <c r="AT206" s="155" t="s">
        <v>152</v>
      </c>
      <c r="AU206" s="155" t="s">
        <v>87</v>
      </c>
      <c r="AV206" s="13" t="s">
        <v>87</v>
      </c>
      <c r="AW206" s="13" t="s">
        <v>32</v>
      </c>
      <c r="AX206" s="13" t="s">
        <v>77</v>
      </c>
      <c r="AY206" s="155" t="s">
        <v>144</v>
      </c>
    </row>
    <row r="207" spans="2:65" s="12" customFormat="1" ht="11.25">
      <c r="B207" s="147"/>
      <c r="D207" s="148" t="s">
        <v>152</v>
      </c>
      <c r="E207" s="149" t="s">
        <v>1</v>
      </c>
      <c r="F207" s="150" t="s">
        <v>331</v>
      </c>
      <c r="H207" s="149" t="s">
        <v>1</v>
      </c>
      <c r="I207" s="151"/>
      <c r="L207" s="147"/>
      <c r="M207" s="152"/>
      <c r="T207" s="153"/>
      <c r="AT207" s="149" t="s">
        <v>152</v>
      </c>
      <c r="AU207" s="149" t="s">
        <v>87</v>
      </c>
      <c r="AV207" s="12" t="s">
        <v>85</v>
      </c>
      <c r="AW207" s="12" t="s">
        <v>32</v>
      </c>
      <c r="AX207" s="12" t="s">
        <v>77</v>
      </c>
      <c r="AY207" s="149" t="s">
        <v>144</v>
      </c>
    </row>
    <row r="208" spans="2:65" s="13" customFormat="1" ht="11.25">
      <c r="B208" s="154"/>
      <c r="D208" s="148" t="s">
        <v>152</v>
      </c>
      <c r="E208" s="155" t="s">
        <v>1</v>
      </c>
      <c r="F208" s="156" t="s">
        <v>332</v>
      </c>
      <c r="H208" s="157">
        <v>1060.5</v>
      </c>
      <c r="I208" s="158"/>
      <c r="L208" s="154"/>
      <c r="M208" s="159"/>
      <c r="T208" s="160"/>
      <c r="AT208" s="155" t="s">
        <v>152</v>
      </c>
      <c r="AU208" s="155" t="s">
        <v>87</v>
      </c>
      <c r="AV208" s="13" t="s">
        <v>87</v>
      </c>
      <c r="AW208" s="13" t="s">
        <v>32</v>
      </c>
      <c r="AX208" s="13" t="s">
        <v>77</v>
      </c>
      <c r="AY208" s="155" t="s">
        <v>144</v>
      </c>
    </row>
    <row r="209" spans="2:65" s="14" customFormat="1" ht="11.25">
      <c r="B209" s="161"/>
      <c r="D209" s="148" t="s">
        <v>152</v>
      </c>
      <c r="E209" s="162" t="s">
        <v>1</v>
      </c>
      <c r="F209" s="163" t="s">
        <v>157</v>
      </c>
      <c r="H209" s="164">
        <v>1386.9</v>
      </c>
      <c r="I209" s="165"/>
      <c r="L209" s="161"/>
      <c r="M209" s="166"/>
      <c r="T209" s="167"/>
      <c r="AT209" s="162" t="s">
        <v>152</v>
      </c>
      <c r="AU209" s="162" t="s">
        <v>87</v>
      </c>
      <c r="AV209" s="14" t="s">
        <v>150</v>
      </c>
      <c r="AW209" s="14" t="s">
        <v>32</v>
      </c>
      <c r="AX209" s="14" t="s">
        <v>85</v>
      </c>
      <c r="AY209" s="162" t="s">
        <v>144</v>
      </c>
    </row>
    <row r="210" spans="2:65" s="12" customFormat="1" ht="22.5">
      <c r="B210" s="147"/>
      <c r="D210" s="148" t="s">
        <v>152</v>
      </c>
      <c r="E210" s="149" t="s">
        <v>1</v>
      </c>
      <c r="F210" s="150" t="s">
        <v>333</v>
      </c>
      <c r="H210" s="149" t="s">
        <v>1</v>
      </c>
      <c r="I210" s="151"/>
      <c r="L210" s="147"/>
      <c r="M210" s="152"/>
      <c r="T210" s="153"/>
      <c r="AT210" s="149" t="s">
        <v>152</v>
      </c>
      <c r="AU210" s="149" t="s">
        <v>87</v>
      </c>
      <c r="AV210" s="12" t="s">
        <v>85</v>
      </c>
      <c r="AW210" s="12" t="s">
        <v>32</v>
      </c>
      <c r="AX210" s="12" t="s">
        <v>77</v>
      </c>
      <c r="AY210" s="149" t="s">
        <v>144</v>
      </c>
    </row>
    <row r="211" spans="2:65" s="1" customFormat="1" ht="33" customHeight="1">
      <c r="B211" s="32"/>
      <c r="C211" s="133" t="s">
        <v>334</v>
      </c>
      <c r="D211" s="133" t="s">
        <v>146</v>
      </c>
      <c r="E211" s="134" t="s">
        <v>335</v>
      </c>
      <c r="F211" s="135" t="s">
        <v>336</v>
      </c>
      <c r="G211" s="136" t="s">
        <v>149</v>
      </c>
      <c r="H211" s="137">
        <v>22505</v>
      </c>
      <c r="I211" s="138"/>
      <c r="J211" s="139">
        <f>ROUND(I211*H211,2)</f>
        <v>0</v>
      </c>
      <c r="K211" s="140"/>
      <c r="L211" s="32"/>
      <c r="M211" s="141" t="s">
        <v>1</v>
      </c>
      <c r="N211" s="142" t="s">
        <v>42</v>
      </c>
      <c r="P211" s="143">
        <f>O211*H211</f>
        <v>0</v>
      </c>
      <c r="Q211" s="143">
        <v>0</v>
      </c>
      <c r="R211" s="143">
        <f>Q211*H211</f>
        <v>0</v>
      </c>
      <c r="S211" s="143">
        <v>0</v>
      </c>
      <c r="T211" s="144">
        <f>S211*H211</f>
        <v>0</v>
      </c>
      <c r="AR211" s="145" t="s">
        <v>150</v>
      </c>
      <c r="AT211" s="145" t="s">
        <v>146</v>
      </c>
      <c r="AU211" s="145" t="s">
        <v>87</v>
      </c>
      <c r="AY211" s="17" t="s">
        <v>144</v>
      </c>
      <c r="BE211" s="146">
        <f>IF(N211="základní",J211,0)</f>
        <v>0</v>
      </c>
      <c r="BF211" s="146">
        <f>IF(N211="snížená",J211,0)</f>
        <v>0</v>
      </c>
      <c r="BG211" s="146">
        <f>IF(N211="zákl. přenesená",J211,0)</f>
        <v>0</v>
      </c>
      <c r="BH211" s="146">
        <f>IF(N211="sníž. přenesená",J211,0)</f>
        <v>0</v>
      </c>
      <c r="BI211" s="146">
        <f>IF(N211="nulová",J211,0)</f>
        <v>0</v>
      </c>
      <c r="BJ211" s="17" t="s">
        <v>85</v>
      </c>
      <c r="BK211" s="146">
        <f>ROUND(I211*H211,2)</f>
        <v>0</v>
      </c>
      <c r="BL211" s="17" t="s">
        <v>150</v>
      </c>
      <c r="BM211" s="145" t="s">
        <v>337</v>
      </c>
    </row>
    <row r="212" spans="2:65" s="12" customFormat="1" ht="11.25">
      <c r="B212" s="147"/>
      <c r="D212" s="148" t="s">
        <v>152</v>
      </c>
      <c r="E212" s="149" t="s">
        <v>1</v>
      </c>
      <c r="F212" s="150" t="s">
        <v>153</v>
      </c>
      <c r="H212" s="149" t="s">
        <v>1</v>
      </c>
      <c r="I212" s="151"/>
      <c r="L212" s="147"/>
      <c r="M212" s="152"/>
      <c r="T212" s="153"/>
      <c r="AT212" s="149" t="s">
        <v>152</v>
      </c>
      <c r="AU212" s="149" t="s">
        <v>87</v>
      </c>
      <c r="AV212" s="12" t="s">
        <v>85</v>
      </c>
      <c r="AW212" s="12" t="s">
        <v>32</v>
      </c>
      <c r="AX212" s="12" t="s">
        <v>77</v>
      </c>
      <c r="AY212" s="149" t="s">
        <v>144</v>
      </c>
    </row>
    <row r="213" spans="2:65" s="12" customFormat="1" ht="11.25">
      <c r="B213" s="147"/>
      <c r="D213" s="148" t="s">
        <v>152</v>
      </c>
      <c r="E213" s="149" t="s">
        <v>1</v>
      </c>
      <c r="F213" s="150" t="s">
        <v>154</v>
      </c>
      <c r="H213" s="149" t="s">
        <v>1</v>
      </c>
      <c r="I213" s="151"/>
      <c r="L213" s="147"/>
      <c r="M213" s="152"/>
      <c r="T213" s="153"/>
      <c r="AT213" s="149" t="s">
        <v>152</v>
      </c>
      <c r="AU213" s="149" t="s">
        <v>87</v>
      </c>
      <c r="AV213" s="12" t="s">
        <v>85</v>
      </c>
      <c r="AW213" s="12" t="s">
        <v>32</v>
      </c>
      <c r="AX213" s="12" t="s">
        <v>77</v>
      </c>
      <c r="AY213" s="149" t="s">
        <v>144</v>
      </c>
    </row>
    <row r="214" spans="2:65" s="12" customFormat="1" ht="11.25">
      <c r="B214" s="147"/>
      <c r="D214" s="148" t="s">
        <v>152</v>
      </c>
      <c r="E214" s="149" t="s">
        <v>1</v>
      </c>
      <c r="F214" s="150" t="s">
        <v>200</v>
      </c>
      <c r="H214" s="149" t="s">
        <v>1</v>
      </c>
      <c r="I214" s="151"/>
      <c r="L214" s="147"/>
      <c r="M214" s="152"/>
      <c r="T214" s="153"/>
      <c r="AT214" s="149" t="s">
        <v>152</v>
      </c>
      <c r="AU214" s="149" t="s">
        <v>87</v>
      </c>
      <c r="AV214" s="12" t="s">
        <v>85</v>
      </c>
      <c r="AW214" s="12" t="s">
        <v>32</v>
      </c>
      <c r="AX214" s="12" t="s">
        <v>77</v>
      </c>
      <c r="AY214" s="149" t="s">
        <v>144</v>
      </c>
    </row>
    <row r="215" spans="2:65" s="13" customFormat="1" ht="11.25">
      <c r="B215" s="154"/>
      <c r="D215" s="148" t="s">
        <v>152</v>
      </c>
      <c r="E215" s="155" t="s">
        <v>1</v>
      </c>
      <c r="F215" s="156" t="s">
        <v>338</v>
      </c>
      <c r="H215" s="157">
        <v>22505</v>
      </c>
      <c r="I215" s="158"/>
      <c r="L215" s="154"/>
      <c r="M215" s="159"/>
      <c r="T215" s="160"/>
      <c r="AT215" s="155" t="s">
        <v>152</v>
      </c>
      <c r="AU215" s="155" t="s">
        <v>87</v>
      </c>
      <c r="AV215" s="13" t="s">
        <v>87</v>
      </c>
      <c r="AW215" s="13" t="s">
        <v>32</v>
      </c>
      <c r="AX215" s="13" t="s">
        <v>85</v>
      </c>
      <c r="AY215" s="155" t="s">
        <v>144</v>
      </c>
    </row>
    <row r="216" spans="2:65" s="1" customFormat="1" ht="16.5" customHeight="1">
      <c r="B216" s="32"/>
      <c r="C216" s="168" t="s">
        <v>339</v>
      </c>
      <c r="D216" s="168" t="s">
        <v>340</v>
      </c>
      <c r="E216" s="169" t="s">
        <v>341</v>
      </c>
      <c r="F216" s="170" t="s">
        <v>342</v>
      </c>
      <c r="G216" s="171" t="s">
        <v>343</v>
      </c>
      <c r="H216" s="172">
        <v>4050.9</v>
      </c>
      <c r="I216" s="173"/>
      <c r="J216" s="174">
        <f>ROUND(I216*H216,2)</f>
        <v>0</v>
      </c>
      <c r="K216" s="175"/>
      <c r="L216" s="176"/>
      <c r="M216" s="177" t="s">
        <v>1</v>
      </c>
      <c r="N216" s="178" t="s">
        <v>42</v>
      </c>
      <c r="P216" s="143">
        <f>O216*H216</f>
        <v>0</v>
      </c>
      <c r="Q216" s="143">
        <v>1</v>
      </c>
      <c r="R216" s="143">
        <f>Q216*H216</f>
        <v>4050.9</v>
      </c>
      <c r="S216" s="143">
        <v>0</v>
      </c>
      <c r="T216" s="144">
        <f>S216*H216</f>
        <v>0</v>
      </c>
      <c r="AR216" s="145" t="s">
        <v>186</v>
      </c>
      <c r="AT216" s="145" t="s">
        <v>340</v>
      </c>
      <c r="AU216" s="145" t="s">
        <v>87</v>
      </c>
      <c r="AY216" s="17" t="s">
        <v>144</v>
      </c>
      <c r="BE216" s="146">
        <f>IF(N216="základní",J216,0)</f>
        <v>0</v>
      </c>
      <c r="BF216" s="146">
        <f>IF(N216="snížená",J216,0)</f>
        <v>0</v>
      </c>
      <c r="BG216" s="146">
        <f>IF(N216="zákl. přenesená",J216,0)</f>
        <v>0</v>
      </c>
      <c r="BH216" s="146">
        <f>IF(N216="sníž. přenesená",J216,0)</f>
        <v>0</v>
      </c>
      <c r="BI216" s="146">
        <f>IF(N216="nulová",J216,0)</f>
        <v>0</v>
      </c>
      <c r="BJ216" s="17" t="s">
        <v>85</v>
      </c>
      <c r="BK216" s="146">
        <f>ROUND(I216*H216,2)</f>
        <v>0</v>
      </c>
      <c r="BL216" s="17" t="s">
        <v>150</v>
      </c>
      <c r="BM216" s="145" t="s">
        <v>344</v>
      </c>
    </row>
    <row r="217" spans="2:65" s="13" customFormat="1" ht="11.25">
      <c r="B217" s="154"/>
      <c r="D217" s="148" t="s">
        <v>152</v>
      </c>
      <c r="E217" s="155" t="s">
        <v>1</v>
      </c>
      <c r="F217" s="156" t="s">
        <v>345</v>
      </c>
      <c r="H217" s="157">
        <v>4050.9</v>
      </c>
      <c r="I217" s="158"/>
      <c r="L217" s="154"/>
      <c r="M217" s="159"/>
      <c r="T217" s="160"/>
      <c r="AT217" s="155" t="s">
        <v>152</v>
      </c>
      <c r="AU217" s="155" t="s">
        <v>87</v>
      </c>
      <c r="AV217" s="13" t="s">
        <v>87</v>
      </c>
      <c r="AW217" s="13" t="s">
        <v>32</v>
      </c>
      <c r="AX217" s="13" t="s">
        <v>85</v>
      </c>
      <c r="AY217" s="155" t="s">
        <v>144</v>
      </c>
    </row>
    <row r="218" spans="2:65" s="1" customFormat="1" ht="24.2" customHeight="1">
      <c r="B218" s="32"/>
      <c r="C218" s="133" t="s">
        <v>346</v>
      </c>
      <c r="D218" s="133" t="s">
        <v>146</v>
      </c>
      <c r="E218" s="134" t="s">
        <v>347</v>
      </c>
      <c r="F218" s="135" t="s">
        <v>348</v>
      </c>
      <c r="G218" s="136" t="s">
        <v>149</v>
      </c>
      <c r="H218" s="137">
        <v>22505</v>
      </c>
      <c r="I218" s="138"/>
      <c r="J218" s="139">
        <f>ROUND(I218*H218,2)</f>
        <v>0</v>
      </c>
      <c r="K218" s="140"/>
      <c r="L218" s="32"/>
      <c r="M218" s="141" t="s">
        <v>1</v>
      </c>
      <c r="N218" s="142" t="s">
        <v>42</v>
      </c>
      <c r="P218" s="143">
        <f>O218*H218</f>
        <v>0</v>
      </c>
      <c r="Q218" s="143">
        <v>0</v>
      </c>
      <c r="R218" s="143">
        <f>Q218*H218</f>
        <v>0</v>
      </c>
      <c r="S218" s="143">
        <v>0</v>
      </c>
      <c r="T218" s="144">
        <f>S218*H218</f>
        <v>0</v>
      </c>
      <c r="AR218" s="145" t="s">
        <v>150</v>
      </c>
      <c r="AT218" s="145" t="s">
        <v>146</v>
      </c>
      <c r="AU218" s="145" t="s">
        <v>87</v>
      </c>
      <c r="AY218" s="17" t="s">
        <v>144</v>
      </c>
      <c r="BE218" s="146">
        <f>IF(N218="základní",J218,0)</f>
        <v>0</v>
      </c>
      <c r="BF218" s="146">
        <f>IF(N218="snížená",J218,0)</f>
        <v>0</v>
      </c>
      <c r="BG218" s="146">
        <f>IF(N218="zákl. přenesená",J218,0)</f>
        <v>0</v>
      </c>
      <c r="BH218" s="146">
        <f>IF(N218="sníž. přenesená",J218,0)</f>
        <v>0</v>
      </c>
      <c r="BI218" s="146">
        <f>IF(N218="nulová",J218,0)</f>
        <v>0</v>
      </c>
      <c r="BJ218" s="17" t="s">
        <v>85</v>
      </c>
      <c r="BK218" s="146">
        <f>ROUND(I218*H218,2)</f>
        <v>0</v>
      </c>
      <c r="BL218" s="17" t="s">
        <v>150</v>
      </c>
      <c r="BM218" s="145" t="s">
        <v>349</v>
      </c>
    </row>
    <row r="219" spans="2:65" s="1" customFormat="1" ht="16.5" customHeight="1">
      <c r="B219" s="32"/>
      <c r="C219" s="168" t="s">
        <v>350</v>
      </c>
      <c r="D219" s="168" t="s">
        <v>340</v>
      </c>
      <c r="E219" s="169" t="s">
        <v>351</v>
      </c>
      <c r="F219" s="170" t="s">
        <v>352</v>
      </c>
      <c r="G219" s="171" t="s">
        <v>353</v>
      </c>
      <c r="H219" s="172">
        <v>450.1</v>
      </c>
      <c r="I219" s="173"/>
      <c r="J219" s="174">
        <f>ROUND(I219*H219,2)</f>
        <v>0</v>
      </c>
      <c r="K219" s="175"/>
      <c r="L219" s="176"/>
      <c r="M219" s="177" t="s">
        <v>1</v>
      </c>
      <c r="N219" s="178" t="s">
        <v>42</v>
      </c>
      <c r="P219" s="143">
        <f>O219*H219</f>
        <v>0</v>
      </c>
      <c r="Q219" s="143">
        <v>1E-3</v>
      </c>
      <c r="R219" s="143">
        <f>Q219*H219</f>
        <v>0.45010000000000006</v>
      </c>
      <c r="S219" s="143">
        <v>0</v>
      </c>
      <c r="T219" s="144">
        <f>S219*H219</f>
        <v>0</v>
      </c>
      <c r="AR219" s="145" t="s">
        <v>186</v>
      </c>
      <c r="AT219" s="145" t="s">
        <v>340</v>
      </c>
      <c r="AU219" s="145" t="s">
        <v>87</v>
      </c>
      <c r="AY219" s="17" t="s">
        <v>144</v>
      </c>
      <c r="BE219" s="146">
        <f>IF(N219="základní",J219,0)</f>
        <v>0</v>
      </c>
      <c r="BF219" s="146">
        <f>IF(N219="snížená",J219,0)</f>
        <v>0</v>
      </c>
      <c r="BG219" s="146">
        <f>IF(N219="zákl. přenesená",J219,0)</f>
        <v>0</v>
      </c>
      <c r="BH219" s="146">
        <f>IF(N219="sníž. přenesená",J219,0)</f>
        <v>0</v>
      </c>
      <c r="BI219" s="146">
        <f>IF(N219="nulová",J219,0)</f>
        <v>0</v>
      </c>
      <c r="BJ219" s="17" t="s">
        <v>85</v>
      </c>
      <c r="BK219" s="146">
        <f>ROUND(I219*H219,2)</f>
        <v>0</v>
      </c>
      <c r="BL219" s="17" t="s">
        <v>150</v>
      </c>
      <c r="BM219" s="145" t="s">
        <v>354</v>
      </c>
    </row>
    <row r="220" spans="2:65" s="13" customFormat="1" ht="11.25">
      <c r="B220" s="154"/>
      <c r="D220" s="148" t="s">
        <v>152</v>
      </c>
      <c r="F220" s="156" t="s">
        <v>355</v>
      </c>
      <c r="H220" s="157">
        <v>450.1</v>
      </c>
      <c r="I220" s="158"/>
      <c r="L220" s="154"/>
      <c r="M220" s="179"/>
      <c r="N220" s="180"/>
      <c r="O220" s="180"/>
      <c r="P220" s="180"/>
      <c r="Q220" s="180"/>
      <c r="R220" s="180"/>
      <c r="S220" s="180"/>
      <c r="T220" s="181"/>
      <c r="AT220" s="155" t="s">
        <v>152</v>
      </c>
      <c r="AU220" s="155" t="s">
        <v>87</v>
      </c>
      <c r="AV220" s="13" t="s">
        <v>87</v>
      </c>
      <c r="AW220" s="13" t="s">
        <v>4</v>
      </c>
      <c r="AX220" s="13" t="s">
        <v>85</v>
      </c>
      <c r="AY220" s="155" t="s">
        <v>144</v>
      </c>
    </row>
    <row r="221" spans="2:65" s="1" customFormat="1" ht="6.95" customHeight="1">
      <c r="B221" s="44"/>
      <c r="C221" s="45"/>
      <c r="D221" s="45"/>
      <c r="E221" s="45"/>
      <c r="F221" s="45"/>
      <c r="G221" s="45"/>
      <c r="H221" s="45"/>
      <c r="I221" s="45"/>
      <c r="J221" s="45"/>
      <c r="K221" s="45"/>
      <c r="L221" s="32"/>
    </row>
  </sheetData>
  <sheetProtection algorithmName="SHA-512" hashValue="7Jx6+VUs032YALtWHbPifo9RGZ9Att375XqQ7qekYkkeBVnp95cstVT9xuc3+Xce5zgmkgzwhj4J4u0QhJ0oqw==" saltValue="he50iUjeAoNJWNoKxneititv5LTga8TPTztgeb34KQaUCvbNevuu65w3Thtg08B6CzMbJDQUdqQGTNT1VE7neQ==" spinCount="100000" sheet="1" objects="1" scenarios="1" formatColumns="0" formatRows="0" autoFilter="0"/>
  <autoFilter ref="C117:K220" xr:uid="{00000000-0009-0000-0000-000001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44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90</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356</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121</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ROUND(J125,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ROUND((SUM(BE125:BE446)),  2)</f>
        <v>0</v>
      </c>
      <c r="I33" s="92">
        <v>0.21</v>
      </c>
      <c r="J33" s="91">
        <f>ROUND(((SUM(BE125:BE446))*I33),  2)</f>
        <v>0</v>
      </c>
      <c r="L33" s="32"/>
    </row>
    <row r="34" spans="2:12" s="1" customFormat="1" ht="14.45" customHeight="1">
      <c r="B34" s="32"/>
      <c r="E34" s="27" t="s">
        <v>43</v>
      </c>
      <c r="F34" s="91">
        <f>ROUND((SUM(BF125:BF446)),  2)</f>
        <v>0</v>
      </c>
      <c r="I34" s="92">
        <v>0.12</v>
      </c>
      <c r="J34" s="91">
        <f>ROUND(((SUM(BF125:BF446))*I34),  2)</f>
        <v>0</v>
      </c>
      <c r="L34" s="32"/>
    </row>
    <row r="35" spans="2:12" s="1" customFormat="1" ht="14.45" hidden="1" customHeight="1">
      <c r="B35" s="32"/>
      <c r="E35" s="27" t="s">
        <v>44</v>
      </c>
      <c r="F35" s="91">
        <f>ROUND((SUM(BG125:BG446)),  2)</f>
        <v>0</v>
      </c>
      <c r="I35" s="92">
        <v>0.21</v>
      </c>
      <c r="J35" s="91">
        <f>0</f>
        <v>0</v>
      </c>
      <c r="L35" s="32"/>
    </row>
    <row r="36" spans="2:12" s="1" customFormat="1" ht="14.45" hidden="1" customHeight="1">
      <c r="B36" s="32"/>
      <c r="E36" s="27" t="s">
        <v>45</v>
      </c>
      <c r="F36" s="91">
        <f>ROUND((SUM(BH125:BH446)),  2)</f>
        <v>0</v>
      </c>
      <c r="I36" s="92">
        <v>0.12</v>
      </c>
      <c r="J36" s="91">
        <f>0</f>
        <v>0</v>
      </c>
      <c r="L36" s="32"/>
    </row>
    <row r="37" spans="2:12" s="1" customFormat="1" ht="14.45" hidden="1" customHeight="1">
      <c r="B37" s="32"/>
      <c r="E37" s="27" t="s">
        <v>46</v>
      </c>
      <c r="F37" s="91">
        <f>ROUND((SUM(BI125:BI446)),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101 - PRODLOUŽENÁ MK UL. MÍROVÁ</v>
      </c>
      <c r="F87" s="237"/>
      <c r="G87" s="237"/>
      <c r="H87" s="237"/>
      <c r="L87" s="32"/>
    </row>
    <row r="88" spans="2:47" s="1" customFormat="1" ht="6.95" customHeight="1">
      <c r="B88" s="32"/>
      <c r="L88" s="32"/>
    </row>
    <row r="89" spans="2:47" s="1" customFormat="1" ht="12" customHeight="1">
      <c r="B89" s="32"/>
      <c r="C89" s="27" t="s">
        <v>20</v>
      </c>
      <c r="F89" s="25" t="str">
        <f>F12</f>
        <v>Bolatice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Jakub Nevyjel</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J125</f>
        <v>0</v>
      </c>
      <c r="L96" s="32"/>
      <c r="AU96" s="17" t="s">
        <v>126</v>
      </c>
    </row>
    <row r="97" spans="2:12" s="8" customFormat="1" ht="24.95" customHeight="1">
      <c r="B97" s="104"/>
      <c r="D97" s="105" t="s">
        <v>127</v>
      </c>
      <c r="E97" s="106"/>
      <c r="F97" s="106"/>
      <c r="G97" s="106"/>
      <c r="H97" s="106"/>
      <c r="I97" s="106"/>
      <c r="J97" s="107">
        <f>J126</f>
        <v>0</v>
      </c>
      <c r="L97" s="104"/>
    </row>
    <row r="98" spans="2:12" s="9" customFormat="1" ht="19.899999999999999" customHeight="1">
      <c r="B98" s="108"/>
      <c r="D98" s="109" t="s">
        <v>128</v>
      </c>
      <c r="E98" s="110"/>
      <c r="F98" s="110"/>
      <c r="G98" s="110"/>
      <c r="H98" s="110"/>
      <c r="I98" s="110"/>
      <c r="J98" s="111">
        <f>J127</f>
        <v>0</v>
      </c>
      <c r="L98" s="108"/>
    </row>
    <row r="99" spans="2:12" s="9" customFormat="1" ht="19.899999999999999" customHeight="1">
      <c r="B99" s="108"/>
      <c r="D99" s="109" t="s">
        <v>357</v>
      </c>
      <c r="E99" s="110"/>
      <c r="F99" s="110"/>
      <c r="G99" s="110"/>
      <c r="H99" s="110"/>
      <c r="I99" s="110"/>
      <c r="J99" s="111">
        <f>J240</f>
        <v>0</v>
      </c>
      <c r="L99" s="108"/>
    </row>
    <row r="100" spans="2:12" s="9" customFormat="1" ht="19.899999999999999" customHeight="1">
      <c r="B100" s="108"/>
      <c r="D100" s="109" t="s">
        <v>358</v>
      </c>
      <c r="E100" s="110"/>
      <c r="F100" s="110"/>
      <c r="G100" s="110"/>
      <c r="H100" s="110"/>
      <c r="I100" s="110"/>
      <c r="J100" s="111">
        <f>J267</f>
        <v>0</v>
      </c>
      <c r="L100" s="108"/>
    </row>
    <row r="101" spans="2:12" s="9" customFormat="1" ht="19.899999999999999" customHeight="1">
      <c r="B101" s="108"/>
      <c r="D101" s="109" t="s">
        <v>359</v>
      </c>
      <c r="E101" s="110"/>
      <c r="F101" s="110"/>
      <c r="G101" s="110"/>
      <c r="H101" s="110"/>
      <c r="I101" s="110"/>
      <c r="J101" s="111">
        <f>J274</f>
        <v>0</v>
      </c>
      <c r="L101" s="108"/>
    </row>
    <row r="102" spans="2:12" s="9" customFormat="1" ht="19.899999999999999" customHeight="1">
      <c r="B102" s="108"/>
      <c r="D102" s="109" t="s">
        <v>360</v>
      </c>
      <c r="E102" s="110"/>
      <c r="F102" s="110"/>
      <c r="G102" s="110"/>
      <c r="H102" s="110"/>
      <c r="I102" s="110"/>
      <c r="J102" s="111">
        <f>J369</f>
        <v>0</v>
      </c>
      <c r="L102" s="108"/>
    </row>
    <row r="103" spans="2:12" s="9" customFormat="1" ht="19.899999999999999" customHeight="1">
      <c r="B103" s="108"/>
      <c r="D103" s="109" t="s">
        <v>361</v>
      </c>
      <c r="E103" s="110"/>
      <c r="F103" s="110"/>
      <c r="G103" s="110"/>
      <c r="H103" s="110"/>
      <c r="I103" s="110"/>
      <c r="J103" s="111">
        <f>J382</f>
        <v>0</v>
      </c>
      <c r="L103" s="108"/>
    </row>
    <row r="104" spans="2:12" s="9" customFormat="1" ht="19.899999999999999" customHeight="1">
      <c r="B104" s="108"/>
      <c r="D104" s="109" t="s">
        <v>362</v>
      </c>
      <c r="E104" s="110"/>
      <c r="F104" s="110"/>
      <c r="G104" s="110"/>
      <c r="H104" s="110"/>
      <c r="I104" s="110"/>
      <c r="J104" s="111">
        <f>J440</f>
        <v>0</v>
      </c>
      <c r="L104" s="108"/>
    </row>
    <row r="105" spans="2:12" s="9" customFormat="1" ht="19.899999999999999" customHeight="1">
      <c r="B105" s="108"/>
      <c r="D105" s="109" t="s">
        <v>363</v>
      </c>
      <c r="E105" s="110"/>
      <c r="F105" s="110"/>
      <c r="G105" s="110"/>
      <c r="H105" s="110"/>
      <c r="I105" s="110"/>
      <c r="J105" s="111">
        <f>J445</f>
        <v>0</v>
      </c>
      <c r="L105" s="108"/>
    </row>
    <row r="106" spans="2:12" s="1" customFormat="1" ht="21.75" customHeight="1">
      <c r="B106" s="32"/>
      <c r="L106" s="32"/>
    </row>
    <row r="107" spans="2:12" s="1" customFormat="1" ht="6.95" customHeight="1">
      <c r="B107" s="44"/>
      <c r="C107" s="45"/>
      <c r="D107" s="45"/>
      <c r="E107" s="45"/>
      <c r="F107" s="45"/>
      <c r="G107" s="45"/>
      <c r="H107" s="45"/>
      <c r="I107" s="45"/>
      <c r="J107" s="45"/>
      <c r="K107" s="45"/>
      <c r="L107" s="32"/>
    </row>
    <row r="111" spans="2:12" s="1" customFormat="1" ht="6.95" customHeight="1">
      <c r="B111" s="46"/>
      <c r="C111" s="47"/>
      <c r="D111" s="47"/>
      <c r="E111" s="47"/>
      <c r="F111" s="47"/>
      <c r="G111" s="47"/>
      <c r="H111" s="47"/>
      <c r="I111" s="47"/>
      <c r="J111" s="47"/>
      <c r="K111" s="47"/>
      <c r="L111" s="32"/>
    </row>
    <row r="112" spans="2:12" s="1" customFormat="1" ht="24.95" customHeight="1">
      <c r="B112" s="32"/>
      <c r="C112" s="21" t="s">
        <v>129</v>
      </c>
      <c r="L112" s="32"/>
    </row>
    <row r="113" spans="2:65" s="1" customFormat="1" ht="6.95" customHeight="1">
      <c r="B113" s="32"/>
      <c r="L113" s="32"/>
    </row>
    <row r="114" spans="2:65" s="1" customFormat="1" ht="12" customHeight="1">
      <c r="B114" s="32"/>
      <c r="C114" s="27" t="s">
        <v>16</v>
      </c>
      <c r="L114" s="32"/>
    </row>
    <row r="115" spans="2:65" s="1" customFormat="1" ht="26.25" customHeight="1">
      <c r="B115" s="32"/>
      <c r="E115" s="235" t="str">
        <f>E7</f>
        <v>Revitalizace části areálu bývalého zemědělského družstva v Bolaticích - 1. etapa</v>
      </c>
      <c r="F115" s="236"/>
      <c r="G115" s="236"/>
      <c r="H115" s="236"/>
      <c r="L115" s="32"/>
    </row>
    <row r="116" spans="2:65" s="1" customFormat="1" ht="12" customHeight="1">
      <c r="B116" s="32"/>
      <c r="C116" s="27" t="s">
        <v>119</v>
      </c>
      <c r="L116" s="32"/>
    </row>
    <row r="117" spans="2:65" s="1" customFormat="1" ht="16.5" customHeight="1">
      <c r="B117" s="32"/>
      <c r="E117" s="201" t="str">
        <f>E9</f>
        <v>SO 101 - PRODLOUŽENÁ MK UL. MÍROVÁ</v>
      </c>
      <c r="F117" s="237"/>
      <c r="G117" s="237"/>
      <c r="H117" s="237"/>
      <c r="L117" s="32"/>
    </row>
    <row r="118" spans="2:65" s="1" customFormat="1" ht="6.95" customHeight="1">
      <c r="B118" s="32"/>
      <c r="L118" s="32"/>
    </row>
    <row r="119" spans="2:65" s="1" customFormat="1" ht="12" customHeight="1">
      <c r="B119" s="32"/>
      <c r="C119" s="27" t="s">
        <v>20</v>
      </c>
      <c r="F119" s="25" t="str">
        <f>F12</f>
        <v>Bolatice</v>
      </c>
      <c r="I119" s="27" t="s">
        <v>22</v>
      </c>
      <c r="J119" s="52" t="str">
        <f>IF(J12="","",J12)</f>
        <v>30. 8. 2023</v>
      </c>
      <c r="L119" s="32"/>
    </row>
    <row r="120" spans="2:65" s="1" customFormat="1" ht="6.95" customHeight="1">
      <c r="B120" s="32"/>
      <c r="L120" s="32"/>
    </row>
    <row r="121" spans="2:65" s="1" customFormat="1" ht="15.2" customHeight="1">
      <c r="B121" s="32"/>
      <c r="C121" s="27" t="s">
        <v>24</v>
      </c>
      <c r="F121" s="25" t="str">
        <f>E15</f>
        <v>Obec Bolatice</v>
      </c>
      <c r="I121" s="27" t="s">
        <v>30</v>
      </c>
      <c r="J121" s="30" t="str">
        <f>E21</f>
        <v>PROJEKT 2010, s.r.o.</v>
      </c>
      <c r="L121" s="32"/>
    </row>
    <row r="122" spans="2:65" s="1" customFormat="1" ht="15.2" customHeight="1">
      <c r="B122" s="32"/>
      <c r="C122" s="27" t="s">
        <v>28</v>
      </c>
      <c r="F122" s="25" t="str">
        <f>IF(E18="","",E18)</f>
        <v>Vyplň údaj</v>
      </c>
      <c r="I122" s="27" t="s">
        <v>33</v>
      </c>
      <c r="J122" s="30" t="str">
        <f>E24</f>
        <v>Jakub Nevyjel</v>
      </c>
      <c r="L122" s="32"/>
    </row>
    <row r="123" spans="2:65" s="1" customFormat="1" ht="10.35" customHeight="1">
      <c r="B123" s="32"/>
      <c r="L123" s="32"/>
    </row>
    <row r="124" spans="2:65" s="10" customFormat="1" ht="29.25" customHeight="1">
      <c r="B124" s="112"/>
      <c r="C124" s="113" t="s">
        <v>130</v>
      </c>
      <c r="D124" s="114" t="s">
        <v>62</v>
      </c>
      <c r="E124" s="114" t="s">
        <v>58</v>
      </c>
      <c r="F124" s="114" t="s">
        <v>59</v>
      </c>
      <c r="G124" s="114" t="s">
        <v>131</v>
      </c>
      <c r="H124" s="114" t="s">
        <v>132</v>
      </c>
      <c r="I124" s="114" t="s">
        <v>133</v>
      </c>
      <c r="J124" s="115" t="s">
        <v>124</v>
      </c>
      <c r="K124" s="116" t="s">
        <v>134</v>
      </c>
      <c r="L124" s="112"/>
      <c r="M124" s="59" t="s">
        <v>1</v>
      </c>
      <c r="N124" s="60" t="s">
        <v>41</v>
      </c>
      <c r="O124" s="60" t="s">
        <v>135</v>
      </c>
      <c r="P124" s="60" t="s">
        <v>136</v>
      </c>
      <c r="Q124" s="60" t="s">
        <v>137</v>
      </c>
      <c r="R124" s="60" t="s">
        <v>138</v>
      </c>
      <c r="S124" s="60" t="s">
        <v>139</v>
      </c>
      <c r="T124" s="61" t="s">
        <v>140</v>
      </c>
    </row>
    <row r="125" spans="2:65" s="1" customFormat="1" ht="22.9" customHeight="1">
      <c r="B125" s="32"/>
      <c r="C125" s="64" t="s">
        <v>141</v>
      </c>
      <c r="J125" s="117">
        <f>BK125</f>
        <v>0</v>
      </c>
      <c r="L125" s="32"/>
      <c r="M125" s="62"/>
      <c r="N125" s="53"/>
      <c r="O125" s="53"/>
      <c r="P125" s="118">
        <f>P126</f>
        <v>0</v>
      </c>
      <c r="Q125" s="53"/>
      <c r="R125" s="118">
        <f>R126</f>
        <v>432.01811680000003</v>
      </c>
      <c r="S125" s="53"/>
      <c r="T125" s="119">
        <f>T126</f>
        <v>10.9862</v>
      </c>
      <c r="AT125" s="17" t="s">
        <v>76</v>
      </c>
      <c r="AU125" s="17" t="s">
        <v>126</v>
      </c>
      <c r="BK125" s="120">
        <f>BK126</f>
        <v>0</v>
      </c>
    </row>
    <row r="126" spans="2:65" s="11" customFormat="1" ht="25.9" customHeight="1">
      <c r="B126" s="121"/>
      <c r="D126" s="122" t="s">
        <v>76</v>
      </c>
      <c r="E126" s="123" t="s">
        <v>142</v>
      </c>
      <c r="F126" s="123" t="s">
        <v>143</v>
      </c>
      <c r="I126" s="124"/>
      <c r="J126" s="125">
        <f>BK126</f>
        <v>0</v>
      </c>
      <c r="L126" s="121"/>
      <c r="M126" s="126"/>
      <c r="P126" s="127">
        <f>P127+P240+P267+P274+P369+P382+P440+P445</f>
        <v>0</v>
      </c>
      <c r="R126" s="127">
        <f>R127+R240+R267+R274+R369+R382+R440+R445</f>
        <v>432.01811680000003</v>
      </c>
      <c r="T126" s="128">
        <f>T127+T240+T267+T274+T369+T382+T440+T445</f>
        <v>10.9862</v>
      </c>
      <c r="AR126" s="122" t="s">
        <v>85</v>
      </c>
      <c r="AT126" s="129" t="s">
        <v>76</v>
      </c>
      <c r="AU126" s="129" t="s">
        <v>77</v>
      </c>
      <c r="AY126" s="122" t="s">
        <v>144</v>
      </c>
      <c r="BK126" s="130">
        <f>BK127+BK240+BK267+BK274+BK369+BK382+BK440+BK445</f>
        <v>0</v>
      </c>
    </row>
    <row r="127" spans="2:65" s="11" customFormat="1" ht="22.9" customHeight="1">
      <c r="B127" s="121"/>
      <c r="D127" s="122" t="s">
        <v>76</v>
      </c>
      <c r="E127" s="131" t="s">
        <v>85</v>
      </c>
      <c r="F127" s="131" t="s">
        <v>145</v>
      </c>
      <c r="I127" s="124"/>
      <c r="J127" s="132">
        <f>BK127</f>
        <v>0</v>
      </c>
      <c r="L127" s="121"/>
      <c r="M127" s="126"/>
      <c r="P127" s="127">
        <f>SUM(P128:P239)</f>
        <v>0</v>
      </c>
      <c r="R127" s="127">
        <f>SUM(R128:R239)</f>
        <v>204.08213999999998</v>
      </c>
      <c r="T127" s="128">
        <f>SUM(T128:T239)</f>
        <v>10.9862</v>
      </c>
      <c r="AR127" s="122" t="s">
        <v>85</v>
      </c>
      <c r="AT127" s="129" t="s">
        <v>76</v>
      </c>
      <c r="AU127" s="129" t="s">
        <v>85</v>
      </c>
      <c r="AY127" s="122" t="s">
        <v>144</v>
      </c>
      <c r="BK127" s="130">
        <f>SUM(BK128:BK239)</f>
        <v>0</v>
      </c>
    </row>
    <row r="128" spans="2:65" s="1" customFormat="1" ht="24.2" customHeight="1">
      <c r="B128" s="32"/>
      <c r="C128" s="133" t="s">
        <v>85</v>
      </c>
      <c r="D128" s="133" t="s">
        <v>146</v>
      </c>
      <c r="E128" s="134" t="s">
        <v>364</v>
      </c>
      <c r="F128" s="135" t="s">
        <v>365</v>
      </c>
      <c r="G128" s="136" t="s">
        <v>149</v>
      </c>
      <c r="H128" s="137">
        <v>47.9</v>
      </c>
      <c r="I128" s="138"/>
      <c r="J128" s="139">
        <f>ROUND(I128*H128,2)</f>
        <v>0</v>
      </c>
      <c r="K128" s="140"/>
      <c r="L128" s="32"/>
      <c r="M128" s="141" t="s">
        <v>1</v>
      </c>
      <c r="N128" s="142" t="s">
        <v>42</v>
      </c>
      <c r="P128" s="143">
        <f>O128*H128</f>
        <v>0</v>
      </c>
      <c r="Q128" s="143">
        <v>0</v>
      </c>
      <c r="R128" s="143">
        <f>Q128*H128</f>
        <v>0</v>
      </c>
      <c r="S128" s="143">
        <v>9.8000000000000004E-2</v>
      </c>
      <c r="T128" s="144">
        <f>S128*H128</f>
        <v>4.6942000000000004</v>
      </c>
      <c r="AR128" s="145" t="s">
        <v>150</v>
      </c>
      <c r="AT128" s="145" t="s">
        <v>146</v>
      </c>
      <c r="AU128" s="145" t="s">
        <v>87</v>
      </c>
      <c r="AY128" s="17" t="s">
        <v>144</v>
      </c>
      <c r="BE128" s="146">
        <f>IF(N128="základní",J128,0)</f>
        <v>0</v>
      </c>
      <c r="BF128" s="146">
        <f>IF(N128="snížená",J128,0)</f>
        <v>0</v>
      </c>
      <c r="BG128" s="146">
        <f>IF(N128="zákl. přenesená",J128,0)</f>
        <v>0</v>
      </c>
      <c r="BH128" s="146">
        <f>IF(N128="sníž. přenesená",J128,0)</f>
        <v>0</v>
      </c>
      <c r="BI128" s="146">
        <f>IF(N128="nulová",J128,0)</f>
        <v>0</v>
      </c>
      <c r="BJ128" s="17" t="s">
        <v>85</v>
      </c>
      <c r="BK128" s="146">
        <f>ROUND(I128*H128,2)</f>
        <v>0</v>
      </c>
      <c r="BL128" s="17" t="s">
        <v>150</v>
      </c>
      <c r="BM128" s="145" t="s">
        <v>366</v>
      </c>
    </row>
    <row r="129" spans="2:65" s="12" customFormat="1" ht="11.25">
      <c r="B129" s="147"/>
      <c r="D129" s="148" t="s">
        <v>152</v>
      </c>
      <c r="E129" s="149" t="s">
        <v>1</v>
      </c>
      <c r="F129" s="150" t="s">
        <v>153</v>
      </c>
      <c r="H129" s="149" t="s">
        <v>1</v>
      </c>
      <c r="I129" s="151"/>
      <c r="L129" s="147"/>
      <c r="M129" s="152"/>
      <c r="T129" s="153"/>
      <c r="AT129" s="149" t="s">
        <v>152</v>
      </c>
      <c r="AU129" s="149" t="s">
        <v>87</v>
      </c>
      <c r="AV129" s="12" t="s">
        <v>85</v>
      </c>
      <c r="AW129" s="12" t="s">
        <v>32</v>
      </c>
      <c r="AX129" s="12" t="s">
        <v>77</v>
      </c>
      <c r="AY129" s="149" t="s">
        <v>144</v>
      </c>
    </row>
    <row r="130" spans="2:65" s="12" customFormat="1" ht="11.25">
      <c r="B130" s="147"/>
      <c r="D130" s="148" t="s">
        <v>152</v>
      </c>
      <c r="E130" s="149" t="s">
        <v>1</v>
      </c>
      <c r="F130" s="150" t="s">
        <v>154</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200</v>
      </c>
      <c r="H131" s="149" t="s">
        <v>1</v>
      </c>
      <c r="I131" s="151"/>
      <c r="L131" s="147"/>
      <c r="M131" s="152"/>
      <c r="T131" s="153"/>
      <c r="AT131" s="149" t="s">
        <v>152</v>
      </c>
      <c r="AU131" s="149" t="s">
        <v>87</v>
      </c>
      <c r="AV131" s="12" t="s">
        <v>85</v>
      </c>
      <c r="AW131" s="12" t="s">
        <v>32</v>
      </c>
      <c r="AX131" s="12" t="s">
        <v>77</v>
      </c>
      <c r="AY131" s="149" t="s">
        <v>144</v>
      </c>
    </row>
    <row r="132" spans="2:65" s="13" customFormat="1" ht="11.25">
      <c r="B132" s="154"/>
      <c r="D132" s="148" t="s">
        <v>152</v>
      </c>
      <c r="E132" s="155" t="s">
        <v>1</v>
      </c>
      <c r="F132" s="156" t="s">
        <v>367</v>
      </c>
      <c r="H132" s="157">
        <v>47.9</v>
      </c>
      <c r="I132" s="158"/>
      <c r="L132" s="154"/>
      <c r="M132" s="159"/>
      <c r="T132" s="160"/>
      <c r="AT132" s="155" t="s">
        <v>152</v>
      </c>
      <c r="AU132" s="155" t="s">
        <v>87</v>
      </c>
      <c r="AV132" s="13" t="s">
        <v>87</v>
      </c>
      <c r="AW132" s="13" t="s">
        <v>32</v>
      </c>
      <c r="AX132" s="13" t="s">
        <v>85</v>
      </c>
      <c r="AY132" s="155" t="s">
        <v>144</v>
      </c>
    </row>
    <row r="133" spans="2:65" s="1" customFormat="1" ht="24.2" customHeight="1">
      <c r="B133" s="32"/>
      <c r="C133" s="133" t="s">
        <v>87</v>
      </c>
      <c r="D133" s="133" t="s">
        <v>146</v>
      </c>
      <c r="E133" s="134" t="s">
        <v>368</v>
      </c>
      <c r="F133" s="135" t="s">
        <v>369</v>
      </c>
      <c r="G133" s="136" t="s">
        <v>149</v>
      </c>
      <c r="H133" s="137">
        <v>28.6</v>
      </c>
      <c r="I133" s="138"/>
      <c r="J133" s="139">
        <f>ROUND(I133*H133,2)</f>
        <v>0</v>
      </c>
      <c r="K133" s="140"/>
      <c r="L133" s="32"/>
      <c r="M133" s="141" t="s">
        <v>1</v>
      </c>
      <c r="N133" s="142" t="s">
        <v>42</v>
      </c>
      <c r="P133" s="143">
        <f>O133*H133</f>
        <v>0</v>
      </c>
      <c r="Q133" s="143">
        <v>0</v>
      </c>
      <c r="R133" s="143">
        <f>Q133*H133</f>
        <v>0</v>
      </c>
      <c r="S133" s="143">
        <v>0.22</v>
      </c>
      <c r="T133" s="144">
        <f>S133*H133</f>
        <v>6.2920000000000007</v>
      </c>
      <c r="AR133" s="145" t="s">
        <v>150</v>
      </c>
      <c r="AT133" s="145" t="s">
        <v>146</v>
      </c>
      <c r="AU133" s="145" t="s">
        <v>87</v>
      </c>
      <c r="AY133" s="17" t="s">
        <v>144</v>
      </c>
      <c r="BE133" s="146">
        <f>IF(N133="základní",J133,0)</f>
        <v>0</v>
      </c>
      <c r="BF133" s="146">
        <f>IF(N133="snížená",J133,0)</f>
        <v>0</v>
      </c>
      <c r="BG133" s="146">
        <f>IF(N133="zákl. přenesená",J133,0)</f>
        <v>0</v>
      </c>
      <c r="BH133" s="146">
        <f>IF(N133="sníž. přenesená",J133,0)</f>
        <v>0</v>
      </c>
      <c r="BI133" s="146">
        <f>IF(N133="nulová",J133,0)</f>
        <v>0</v>
      </c>
      <c r="BJ133" s="17" t="s">
        <v>85</v>
      </c>
      <c r="BK133" s="146">
        <f>ROUND(I133*H133,2)</f>
        <v>0</v>
      </c>
      <c r="BL133" s="17" t="s">
        <v>150</v>
      </c>
      <c r="BM133" s="145" t="s">
        <v>370</v>
      </c>
    </row>
    <row r="134" spans="2:65" s="12" customFormat="1" ht="11.25">
      <c r="B134" s="147"/>
      <c r="D134" s="148" t="s">
        <v>152</v>
      </c>
      <c r="E134" s="149" t="s">
        <v>1</v>
      </c>
      <c r="F134" s="150" t="s">
        <v>153</v>
      </c>
      <c r="H134" s="149" t="s">
        <v>1</v>
      </c>
      <c r="I134" s="151"/>
      <c r="L134" s="147"/>
      <c r="M134" s="152"/>
      <c r="T134" s="153"/>
      <c r="AT134" s="149" t="s">
        <v>152</v>
      </c>
      <c r="AU134" s="149" t="s">
        <v>87</v>
      </c>
      <c r="AV134" s="12" t="s">
        <v>85</v>
      </c>
      <c r="AW134" s="12" t="s">
        <v>32</v>
      </c>
      <c r="AX134" s="12" t="s">
        <v>77</v>
      </c>
      <c r="AY134" s="149" t="s">
        <v>144</v>
      </c>
    </row>
    <row r="135" spans="2:65" s="12" customFormat="1" ht="11.25">
      <c r="B135" s="147"/>
      <c r="D135" s="148" t="s">
        <v>152</v>
      </c>
      <c r="E135" s="149" t="s">
        <v>1</v>
      </c>
      <c r="F135" s="150" t="s">
        <v>154</v>
      </c>
      <c r="H135" s="149" t="s">
        <v>1</v>
      </c>
      <c r="I135" s="151"/>
      <c r="L135" s="147"/>
      <c r="M135" s="152"/>
      <c r="T135" s="153"/>
      <c r="AT135" s="149" t="s">
        <v>152</v>
      </c>
      <c r="AU135" s="149" t="s">
        <v>87</v>
      </c>
      <c r="AV135" s="12" t="s">
        <v>85</v>
      </c>
      <c r="AW135" s="12" t="s">
        <v>32</v>
      </c>
      <c r="AX135" s="12" t="s">
        <v>77</v>
      </c>
      <c r="AY135" s="149" t="s">
        <v>144</v>
      </c>
    </row>
    <row r="136" spans="2:65" s="12" customFormat="1" ht="11.25">
      <c r="B136" s="147"/>
      <c r="D136" s="148" t="s">
        <v>152</v>
      </c>
      <c r="E136" s="149" t="s">
        <v>1</v>
      </c>
      <c r="F136" s="150" t="s">
        <v>200</v>
      </c>
      <c r="H136" s="149" t="s">
        <v>1</v>
      </c>
      <c r="I136" s="151"/>
      <c r="L136" s="147"/>
      <c r="M136" s="152"/>
      <c r="T136" s="153"/>
      <c r="AT136" s="149" t="s">
        <v>152</v>
      </c>
      <c r="AU136" s="149" t="s">
        <v>87</v>
      </c>
      <c r="AV136" s="12" t="s">
        <v>85</v>
      </c>
      <c r="AW136" s="12" t="s">
        <v>32</v>
      </c>
      <c r="AX136" s="12" t="s">
        <v>77</v>
      </c>
      <c r="AY136" s="149" t="s">
        <v>144</v>
      </c>
    </row>
    <row r="137" spans="2:65" s="13" customFormat="1" ht="11.25">
      <c r="B137" s="154"/>
      <c r="D137" s="148" t="s">
        <v>152</v>
      </c>
      <c r="E137" s="155" t="s">
        <v>1</v>
      </c>
      <c r="F137" s="156" t="s">
        <v>371</v>
      </c>
      <c r="H137" s="157">
        <v>28.6</v>
      </c>
      <c r="I137" s="158"/>
      <c r="L137" s="154"/>
      <c r="M137" s="159"/>
      <c r="T137" s="160"/>
      <c r="AT137" s="155" t="s">
        <v>152</v>
      </c>
      <c r="AU137" s="155" t="s">
        <v>87</v>
      </c>
      <c r="AV137" s="13" t="s">
        <v>87</v>
      </c>
      <c r="AW137" s="13" t="s">
        <v>32</v>
      </c>
      <c r="AX137" s="13" t="s">
        <v>85</v>
      </c>
      <c r="AY137" s="155" t="s">
        <v>144</v>
      </c>
    </row>
    <row r="138" spans="2:65" s="1" customFormat="1" ht="37.9" customHeight="1">
      <c r="B138" s="32"/>
      <c r="C138" s="133" t="s">
        <v>163</v>
      </c>
      <c r="D138" s="133" t="s">
        <v>146</v>
      </c>
      <c r="E138" s="134" t="s">
        <v>372</v>
      </c>
      <c r="F138" s="135" t="s">
        <v>373</v>
      </c>
      <c r="G138" s="136" t="s">
        <v>198</v>
      </c>
      <c r="H138" s="137">
        <v>405.37599999999998</v>
      </c>
      <c r="I138" s="138"/>
      <c r="J138" s="139">
        <f>ROUND(I138*H138,2)</f>
        <v>0</v>
      </c>
      <c r="K138" s="140"/>
      <c r="L138" s="32"/>
      <c r="M138" s="141" t="s">
        <v>1</v>
      </c>
      <c r="N138" s="142" t="s">
        <v>42</v>
      </c>
      <c r="P138" s="143">
        <f>O138*H138</f>
        <v>0</v>
      </c>
      <c r="Q138" s="143">
        <v>0</v>
      </c>
      <c r="R138" s="143">
        <f>Q138*H138</f>
        <v>0</v>
      </c>
      <c r="S138" s="143">
        <v>0</v>
      </c>
      <c r="T138" s="144">
        <f>S138*H138</f>
        <v>0</v>
      </c>
      <c r="AR138" s="145" t="s">
        <v>150</v>
      </c>
      <c r="AT138" s="145" t="s">
        <v>146</v>
      </c>
      <c r="AU138" s="145" t="s">
        <v>87</v>
      </c>
      <c r="AY138" s="17" t="s">
        <v>144</v>
      </c>
      <c r="BE138" s="146">
        <f>IF(N138="základní",J138,0)</f>
        <v>0</v>
      </c>
      <c r="BF138" s="146">
        <f>IF(N138="snížená",J138,0)</f>
        <v>0</v>
      </c>
      <c r="BG138" s="146">
        <f>IF(N138="zákl. přenesená",J138,0)</f>
        <v>0</v>
      </c>
      <c r="BH138" s="146">
        <f>IF(N138="sníž. přenesená",J138,0)</f>
        <v>0</v>
      </c>
      <c r="BI138" s="146">
        <f>IF(N138="nulová",J138,0)</f>
        <v>0</v>
      </c>
      <c r="BJ138" s="17" t="s">
        <v>85</v>
      </c>
      <c r="BK138" s="146">
        <f>ROUND(I138*H138,2)</f>
        <v>0</v>
      </c>
      <c r="BL138" s="17" t="s">
        <v>150</v>
      </c>
      <c r="BM138" s="145" t="s">
        <v>374</v>
      </c>
    </row>
    <row r="139" spans="2:65" s="12" customFormat="1" ht="11.25">
      <c r="B139" s="147"/>
      <c r="D139" s="148" t="s">
        <v>152</v>
      </c>
      <c r="E139" s="149" t="s">
        <v>1</v>
      </c>
      <c r="F139" s="150" t="s">
        <v>153</v>
      </c>
      <c r="H139" s="149" t="s">
        <v>1</v>
      </c>
      <c r="I139" s="151"/>
      <c r="L139" s="147"/>
      <c r="M139" s="152"/>
      <c r="T139" s="153"/>
      <c r="AT139" s="149" t="s">
        <v>152</v>
      </c>
      <c r="AU139" s="149" t="s">
        <v>87</v>
      </c>
      <c r="AV139" s="12" t="s">
        <v>85</v>
      </c>
      <c r="AW139" s="12" t="s">
        <v>32</v>
      </c>
      <c r="AX139" s="12" t="s">
        <v>77</v>
      </c>
      <c r="AY139" s="149" t="s">
        <v>144</v>
      </c>
    </row>
    <row r="140" spans="2:65" s="12" customFormat="1" ht="11.25">
      <c r="B140" s="147"/>
      <c r="D140" s="148" t="s">
        <v>152</v>
      </c>
      <c r="E140" s="149" t="s">
        <v>1</v>
      </c>
      <c r="F140" s="150" t="s">
        <v>154</v>
      </c>
      <c r="H140" s="149" t="s">
        <v>1</v>
      </c>
      <c r="I140" s="151"/>
      <c r="L140" s="147"/>
      <c r="M140" s="152"/>
      <c r="T140" s="153"/>
      <c r="AT140" s="149" t="s">
        <v>152</v>
      </c>
      <c r="AU140" s="149" t="s">
        <v>87</v>
      </c>
      <c r="AV140" s="12" t="s">
        <v>85</v>
      </c>
      <c r="AW140" s="12" t="s">
        <v>32</v>
      </c>
      <c r="AX140" s="12" t="s">
        <v>77</v>
      </c>
      <c r="AY140" s="149" t="s">
        <v>144</v>
      </c>
    </row>
    <row r="141" spans="2:65" s="12" customFormat="1" ht="11.25">
      <c r="B141" s="147"/>
      <c r="D141" s="148" t="s">
        <v>152</v>
      </c>
      <c r="E141" s="149" t="s">
        <v>1</v>
      </c>
      <c r="F141" s="150" t="s">
        <v>200</v>
      </c>
      <c r="H141" s="149" t="s">
        <v>1</v>
      </c>
      <c r="I141" s="151"/>
      <c r="L141" s="147"/>
      <c r="M141" s="152"/>
      <c r="T141" s="153"/>
      <c r="AT141" s="149" t="s">
        <v>152</v>
      </c>
      <c r="AU141" s="149" t="s">
        <v>87</v>
      </c>
      <c r="AV141" s="12" t="s">
        <v>85</v>
      </c>
      <c r="AW141" s="12" t="s">
        <v>32</v>
      </c>
      <c r="AX141" s="12" t="s">
        <v>77</v>
      </c>
      <c r="AY141" s="149" t="s">
        <v>144</v>
      </c>
    </row>
    <row r="142" spans="2:65" s="12" customFormat="1" ht="11.25">
      <c r="B142" s="147"/>
      <c r="D142" s="148" t="s">
        <v>152</v>
      </c>
      <c r="E142" s="149" t="s">
        <v>1</v>
      </c>
      <c r="F142" s="150" t="s">
        <v>375</v>
      </c>
      <c r="H142" s="149" t="s">
        <v>1</v>
      </c>
      <c r="I142" s="151"/>
      <c r="L142" s="147"/>
      <c r="M142" s="152"/>
      <c r="T142" s="153"/>
      <c r="AT142" s="149" t="s">
        <v>152</v>
      </c>
      <c r="AU142" s="149" t="s">
        <v>87</v>
      </c>
      <c r="AV142" s="12" t="s">
        <v>85</v>
      </c>
      <c r="AW142" s="12" t="s">
        <v>32</v>
      </c>
      <c r="AX142" s="12" t="s">
        <v>77</v>
      </c>
      <c r="AY142" s="149" t="s">
        <v>144</v>
      </c>
    </row>
    <row r="143" spans="2:65" s="12" customFormat="1" ht="11.25">
      <c r="B143" s="147"/>
      <c r="D143" s="148" t="s">
        <v>152</v>
      </c>
      <c r="E143" s="149" t="s">
        <v>1</v>
      </c>
      <c r="F143" s="150" t="s">
        <v>376</v>
      </c>
      <c r="H143" s="149" t="s">
        <v>1</v>
      </c>
      <c r="I143" s="151"/>
      <c r="L143" s="147"/>
      <c r="M143" s="152"/>
      <c r="T143" s="153"/>
      <c r="AT143" s="149" t="s">
        <v>152</v>
      </c>
      <c r="AU143" s="149" t="s">
        <v>87</v>
      </c>
      <c r="AV143" s="12" t="s">
        <v>85</v>
      </c>
      <c r="AW143" s="12" t="s">
        <v>32</v>
      </c>
      <c r="AX143" s="12" t="s">
        <v>77</v>
      </c>
      <c r="AY143" s="149" t="s">
        <v>144</v>
      </c>
    </row>
    <row r="144" spans="2:65" s="13" customFormat="1" ht="11.25">
      <c r="B144" s="154"/>
      <c r="D144" s="148" t="s">
        <v>152</v>
      </c>
      <c r="E144" s="155" t="s">
        <v>1</v>
      </c>
      <c r="F144" s="156" t="s">
        <v>377</v>
      </c>
      <c r="H144" s="157">
        <v>353.91300000000001</v>
      </c>
      <c r="I144" s="158"/>
      <c r="L144" s="154"/>
      <c r="M144" s="159"/>
      <c r="T144" s="160"/>
      <c r="AT144" s="155" t="s">
        <v>152</v>
      </c>
      <c r="AU144" s="155" t="s">
        <v>87</v>
      </c>
      <c r="AV144" s="13" t="s">
        <v>87</v>
      </c>
      <c r="AW144" s="13" t="s">
        <v>32</v>
      </c>
      <c r="AX144" s="13" t="s">
        <v>77</v>
      </c>
      <c r="AY144" s="155" t="s">
        <v>144</v>
      </c>
    </row>
    <row r="145" spans="2:65" s="12" customFormat="1" ht="11.25">
      <c r="B145" s="147"/>
      <c r="D145" s="148" t="s">
        <v>152</v>
      </c>
      <c r="E145" s="149" t="s">
        <v>1</v>
      </c>
      <c r="F145" s="150" t="s">
        <v>378</v>
      </c>
      <c r="H145" s="149" t="s">
        <v>1</v>
      </c>
      <c r="I145" s="151"/>
      <c r="L145" s="147"/>
      <c r="M145" s="152"/>
      <c r="T145" s="153"/>
      <c r="AT145" s="149" t="s">
        <v>152</v>
      </c>
      <c r="AU145" s="149" t="s">
        <v>87</v>
      </c>
      <c r="AV145" s="12" t="s">
        <v>85</v>
      </c>
      <c r="AW145" s="12" t="s">
        <v>32</v>
      </c>
      <c r="AX145" s="12" t="s">
        <v>77</v>
      </c>
      <c r="AY145" s="149" t="s">
        <v>144</v>
      </c>
    </row>
    <row r="146" spans="2:65" s="13" customFormat="1" ht="11.25">
      <c r="B146" s="154"/>
      <c r="D146" s="148" t="s">
        <v>152</v>
      </c>
      <c r="E146" s="155" t="s">
        <v>1</v>
      </c>
      <c r="F146" s="156" t="s">
        <v>379</v>
      </c>
      <c r="H146" s="157">
        <v>51.463000000000001</v>
      </c>
      <c r="I146" s="158"/>
      <c r="L146" s="154"/>
      <c r="M146" s="159"/>
      <c r="T146" s="160"/>
      <c r="AT146" s="155" t="s">
        <v>152</v>
      </c>
      <c r="AU146" s="155" t="s">
        <v>87</v>
      </c>
      <c r="AV146" s="13" t="s">
        <v>87</v>
      </c>
      <c r="AW146" s="13" t="s">
        <v>32</v>
      </c>
      <c r="AX146" s="13" t="s">
        <v>77</v>
      </c>
      <c r="AY146" s="155" t="s">
        <v>144</v>
      </c>
    </row>
    <row r="147" spans="2:65" s="14" customFormat="1" ht="11.25">
      <c r="B147" s="161"/>
      <c r="D147" s="148" t="s">
        <v>152</v>
      </c>
      <c r="E147" s="162" t="s">
        <v>1</v>
      </c>
      <c r="F147" s="163" t="s">
        <v>157</v>
      </c>
      <c r="H147" s="164">
        <v>405.37600000000003</v>
      </c>
      <c r="I147" s="165"/>
      <c r="L147" s="161"/>
      <c r="M147" s="166"/>
      <c r="T147" s="167"/>
      <c r="AT147" s="162" t="s">
        <v>152</v>
      </c>
      <c r="AU147" s="162" t="s">
        <v>87</v>
      </c>
      <c r="AV147" s="14" t="s">
        <v>150</v>
      </c>
      <c r="AW147" s="14" t="s">
        <v>32</v>
      </c>
      <c r="AX147" s="14" t="s">
        <v>85</v>
      </c>
      <c r="AY147" s="162" t="s">
        <v>144</v>
      </c>
    </row>
    <row r="148" spans="2:65" s="1" customFormat="1" ht="37.9" customHeight="1">
      <c r="B148" s="32"/>
      <c r="C148" s="133" t="s">
        <v>150</v>
      </c>
      <c r="D148" s="133" t="s">
        <v>146</v>
      </c>
      <c r="E148" s="134" t="s">
        <v>380</v>
      </c>
      <c r="F148" s="135" t="s">
        <v>381</v>
      </c>
      <c r="G148" s="136" t="s">
        <v>198</v>
      </c>
      <c r="H148" s="137">
        <v>405.37599999999998</v>
      </c>
      <c r="I148" s="138"/>
      <c r="J148" s="139">
        <f>ROUND(I148*H148,2)</f>
        <v>0</v>
      </c>
      <c r="K148" s="140"/>
      <c r="L148" s="32"/>
      <c r="M148" s="141" t="s">
        <v>1</v>
      </c>
      <c r="N148" s="142" t="s">
        <v>42</v>
      </c>
      <c r="P148" s="143">
        <f>O148*H148</f>
        <v>0</v>
      </c>
      <c r="Q148" s="143">
        <v>0</v>
      </c>
      <c r="R148" s="143">
        <f>Q148*H148</f>
        <v>0</v>
      </c>
      <c r="S148" s="143">
        <v>0</v>
      </c>
      <c r="T148" s="144">
        <f>S148*H148</f>
        <v>0</v>
      </c>
      <c r="AR148" s="145" t="s">
        <v>150</v>
      </c>
      <c r="AT148" s="145" t="s">
        <v>146</v>
      </c>
      <c r="AU148" s="145" t="s">
        <v>87</v>
      </c>
      <c r="AY148" s="17" t="s">
        <v>144</v>
      </c>
      <c r="BE148" s="146">
        <f>IF(N148="základní",J148,0)</f>
        <v>0</v>
      </c>
      <c r="BF148" s="146">
        <f>IF(N148="snížená",J148,0)</f>
        <v>0</v>
      </c>
      <c r="BG148" s="146">
        <f>IF(N148="zákl. přenesená",J148,0)</f>
        <v>0</v>
      </c>
      <c r="BH148" s="146">
        <f>IF(N148="sníž. přenesená",J148,0)</f>
        <v>0</v>
      </c>
      <c r="BI148" s="146">
        <f>IF(N148="nulová",J148,0)</f>
        <v>0</v>
      </c>
      <c r="BJ148" s="17" t="s">
        <v>85</v>
      </c>
      <c r="BK148" s="146">
        <f>ROUND(I148*H148,2)</f>
        <v>0</v>
      </c>
      <c r="BL148" s="17" t="s">
        <v>150</v>
      </c>
      <c r="BM148" s="145" t="s">
        <v>382</v>
      </c>
    </row>
    <row r="149" spans="2:65" s="12" customFormat="1" ht="11.25">
      <c r="B149" s="147"/>
      <c r="D149" s="148" t="s">
        <v>152</v>
      </c>
      <c r="E149" s="149" t="s">
        <v>1</v>
      </c>
      <c r="F149" s="150" t="s">
        <v>153</v>
      </c>
      <c r="H149" s="149" t="s">
        <v>1</v>
      </c>
      <c r="I149" s="151"/>
      <c r="L149" s="147"/>
      <c r="M149" s="152"/>
      <c r="T149" s="153"/>
      <c r="AT149" s="149" t="s">
        <v>152</v>
      </c>
      <c r="AU149" s="149" t="s">
        <v>87</v>
      </c>
      <c r="AV149" s="12" t="s">
        <v>85</v>
      </c>
      <c r="AW149" s="12" t="s">
        <v>32</v>
      </c>
      <c r="AX149" s="12" t="s">
        <v>77</v>
      </c>
      <c r="AY149" s="149" t="s">
        <v>144</v>
      </c>
    </row>
    <row r="150" spans="2:65" s="12" customFormat="1" ht="11.25">
      <c r="B150" s="147"/>
      <c r="D150" s="148" t="s">
        <v>152</v>
      </c>
      <c r="E150" s="149" t="s">
        <v>1</v>
      </c>
      <c r="F150" s="150" t="s">
        <v>154</v>
      </c>
      <c r="H150" s="149" t="s">
        <v>1</v>
      </c>
      <c r="I150" s="151"/>
      <c r="L150" s="147"/>
      <c r="M150" s="152"/>
      <c r="T150" s="153"/>
      <c r="AT150" s="149" t="s">
        <v>152</v>
      </c>
      <c r="AU150" s="149" t="s">
        <v>87</v>
      </c>
      <c r="AV150" s="12" t="s">
        <v>85</v>
      </c>
      <c r="AW150" s="12" t="s">
        <v>32</v>
      </c>
      <c r="AX150" s="12" t="s">
        <v>77</v>
      </c>
      <c r="AY150" s="149" t="s">
        <v>144</v>
      </c>
    </row>
    <row r="151" spans="2:65" s="12" customFormat="1" ht="11.25">
      <c r="B151" s="147"/>
      <c r="D151" s="148" t="s">
        <v>152</v>
      </c>
      <c r="E151" s="149" t="s">
        <v>1</v>
      </c>
      <c r="F151" s="150" t="s">
        <v>200</v>
      </c>
      <c r="H151" s="149" t="s">
        <v>1</v>
      </c>
      <c r="I151" s="151"/>
      <c r="L151" s="147"/>
      <c r="M151" s="152"/>
      <c r="T151" s="153"/>
      <c r="AT151" s="149" t="s">
        <v>152</v>
      </c>
      <c r="AU151" s="149" t="s">
        <v>87</v>
      </c>
      <c r="AV151" s="12" t="s">
        <v>85</v>
      </c>
      <c r="AW151" s="12" t="s">
        <v>32</v>
      </c>
      <c r="AX151" s="12" t="s">
        <v>77</v>
      </c>
      <c r="AY151" s="149" t="s">
        <v>144</v>
      </c>
    </row>
    <row r="152" spans="2:65" s="12" customFormat="1" ht="11.25">
      <c r="B152" s="147"/>
      <c r="D152" s="148" t="s">
        <v>152</v>
      </c>
      <c r="E152" s="149" t="s">
        <v>1</v>
      </c>
      <c r="F152" s="150" t="s">
        <v>375</v>
      </c>
      <c r="H152" s="149" t="s">
        <v>1</v>
      </c>
      <c r="I152" s="151"/>
      <c r="L152" s="147"/>
      <c r="M152" s="152"/>
      <c r="T152" s="153"/>
      <c r="AT152" s="149" t="s">
        <v>152</v>
      </c>
      <c r="AU152" s="149" t="s">
        <v>87</v>
      </c>
      <c r="AV152" s="12" t="s">
        <v>85</v>
      </c>
      <c r="AW152" s="12" t="s">
        <v>32</v>
      </c>
      <c r="AX152" s="12" t="s">
        <v>77</v>
      </c>
      <c r="AY152" s="149" t="s">
        <v>144</v>
      </c>
    </row>
    <row r="153" spans="2:65" s="12" customFormat="1" ht="11.25">
      <c r="B153" s="147"/>
      <c r="D153" s="148" t="s">
        <v>152</v>
      </c>
      <c r="E153" s="149" t="s">
        <v>1</v>
      </c>
      <c r="F153" s="150" t="s">
        <v>376</v>
      </c>
      <c r="H153" s="149" t="s">
        <v>1</v>
      </c>
      <c r="I153" s="151"/>
      <c r="L153" s="147"/>
      <c r="M153" s="152"/>
      <c r="T153" s="153"/>
      <c r="AT153" s="149" t="s">
        <v>152</v>
      </c>
      <c r="AU153" s="149" t="s">
        <v>87</v>
      </c>
      <c r="AV153" s="12" t="s">
        <v>85</v>
      </c>
      <c r="AW153" s="12" t="s">
        <v>32</v>
      </c>
      <c r="AX153" s="12" t="s">
        <v>77</v>
      </c>
      <c r="AY153" s="149" t="s">
        <v>144</v>
      </c>
    </row>
    <row r="154" spans="2:65" s="13" customFormat="1" ht="11.25">
      <c r="B154" s="154"/>
      <c r="D154" s="148" t="s">
        <v>152</v>
      </c>
      <c r="E154" s="155" t="s">
        <v>1</v>
      </c>
      <c r="F154" s="156" t="s">
        <v>377</v>
      </c>
      <c r="H154" s="157">
        <v>353.91300000000001</v>
      </c>
      <c r="I154" s="158"/>
      <c r="L154" s="154"/>
      <c r="M154" s="159"/>
      <c r="T154" s="160"/>
      <c r="AT154" s="155" t="s">
        <v>152</v>
      </c>
      <c r="AU154" s="155" t="s">
        <v>87</v>
      </c>
      <c r="AV154" s="13" t="s">
        <v>87</v>
      </c>
      <c r="AW154" s="13" t="s">
        <v>32</v>
      </c>
      <c r="AX154" s="13" t="s">
        <v>77</v>
      </c>
      <c r="AY154" s="155" t="s">
        <v>144</v>
      </c>
    </row>
    <row r="155" spans="2:65" s="12" customFormat="1" ht="11.25">
      <c r="B155" s="147"/>
      <c r="D155" s="148" t="s">
        <v>152</v>
      </c>
      <c r="E155" s="149" t="s">
        <v>1</v>
      </c>
      <c r="F155" s="150" t="s">
        <v>378</v>
      </c>
      <c r="H155" s="149" t="s">
        <v>1</v>
      </c>
      <c r="I155" s="151"/>
      <c r="L155" s="147"/>
      <c r="M155" s="152"/>
      <c r="T155" s="153"/>
      <c r="AT155" s="149" t="s">
        <v>152</v>
      </c>
      <c r="AU155" s="149" t="s">
        <v>87</v>
      </c>
      <c r="AV155" s="12" t="s">
        <v>85</v>
      </c>
      <c r="AW155" s="12" t="s">
        <v>32</v>
      </c>
      <c r="AX155" s="12" t="s">
        <v>77</v>
      </c>
      <c r="AY155" s="149" t="s">
        <v>144</v>
      </c>
    </row>
    <row r="156" spans="2:65" s="13" customFormat="1" ht="11.25">
      <c r="B156" s="154"/>
      <c r="D156" s="148" t="s">
        <v>152</v>
      </c>
      <c r="E156" s="155" t="s">
        <v>1</v>
      </c>
      <c r="F156" s="156" t="s">
        <v>379</v>
      </c>
      <c r="H156" s="157">
        <v>51.463000000000001</v>
      </c>
      <c r="I156" s="158"/>
      <c r="L156" s="154"/>
      <c r="M156" s="159"/>
      <c r="T156" s="160"/>
      <c r="AT156" s="155" t="s">
        <v>152</v>
      </c>
      <c r="AU156" s="155" t="s">
        <v>87</v>
      </c>
      <c r="AV156" s="13" t="s">
        <v>87</v>
      </c>
      <c r="AW156" s="13" t="s">
        <v>32</v>
      </c>
      <c r="AX156" s="13" t="s">
        <v>77</v>
      </c>
      <c r="AY156" s="155" t="s">
        <v>144</v>
      </c>
    </row>
    <row r="157" spans="2:65" s="14" customFormat="1" ht="11.25">
      <c r="B157" s="161"/>
      <c r="D157" s="148" t="s">
        <v>152</v>
      </c>
      <c r="E157" s="162" t="s">
        <v>1</v>
      </c>
      <c r="F157" s="163" t="s">
        <v>157</v>
      </c>
      <c r="H157" s="164">
        <v>405.37600000000003</v>
      </c>
      <c r="I157" s="165"/>
      <c r="L157" s="161"/>
      <c r="M157" s="166"/>
      <c r="T157" s="167"/>
      <c r="AT157" s="162" t="s">
        <v>152</v>
      </c>
      <c r="AU157" s="162" t="s">
        <v>87</v>
      </c>
      <c r="AV157" s="14" t="s">
        <v>150</v>
      </c>
      <c r="AW157" s="14" t="s">
        <v>32</v>
      </c>
      <c r="AX157" s="14" t="s">
        <v>85</v>
      </c>
      <c r="AY157" s="162" t="s">
        <v>144</v>
      </c>
    </row>
    <row r="158" spans="2:65" s="1" customFormat="1" ht="37.9" customHeight="1">
      <c r="B158" s="32"/>
      <c r="C158" s="133" t="s">
        <v>172</v>
      </c>
      <c r="D158" s="133" t="s">
        <v>146</v>
      </c>
      <c r="E158" s="134" t="s">
        <v>383</v>
      </c>
      <c r="F158" s="135" t="s">
        <v>384</v>
      </c>
      <c r="G158" s="136" t="s">
        <v>198</v>
      </c>
      <c r="H158" s="137">
        <v>719.38300000000004</v>
      </c>
      <c r="I158" s="138"/>
      <c r="J158" s="139">
        <f>ROUND(I158*H158,2)</f>
        <v>0</v>
      </c>
      <c r="K158" s="140"/>
      <c r="L158" s="32"/>
      <c r="M158" s="141" t="s">
        <v>1</v>
      </c>
      <c r="N158" s="142" t="s">
        <v>42</v>
      </c>
      <c r="P158" s="143">
        <f>O158*H158</f>
        <v>0</v>
      </c>
      <c r="Q158" s="143">
        <v>0</v>
      </c>
      <c r="R158" s="143">
        <f>Q158*H158</f>
        <v>0</v>
      </c>
      <c r="S158" s="143">
        <v>0</v>
      </c>
      <c r="T158" s="144">
        <f>S158*H158</f>
        <v>0</v>
      </c>
      <c r="AR158" s="145" t="s">
        <v>150</v>
      </c>
      <c r="AT158" s="145" t="s">
        <v>146</v>
      </c>
      <c r="AU158" s="145" t="s">
        <v>87</v>
      </c>
      <c r="AY158" s="17" t="s">
        <v>144</v>
      </c>
      <c r="BE158" s="146">
        <f>IF(N158="základní",J158,0)</f>
        <v>0</v>
      </c>
      <c r="BF158" s="146">
        <f>IF(N158="snížená",J158,0)</f>
        <v>0</v>
      </c>
      <c r="BG158" s="146">
        <f>IF(N158="zákl. přenesená",J158,0)</f>
        <v>0</v>
      </c>
      <c r="BH158" s="146">
        <f>IF(N158="sníž. přenesená",J158,0)</f>
        <v>0</v>
      </c>
      <c r="BI158" s="146">
        <f>IF(N158="nulová",J158,0)</f>
        <v>0</v>
      </c>
      <c r="BJ158" s="17" t="s">
        <v>85</v>
      </c>
      <c r="BK158" s="146">
        <f>ROUND(I158*H158,2)</f>
        <v>0</v>
      </c>
      <c r="BL158" s="17" t="s">
        <v>150</v>
      </c>
      <c r="BM158" s="145" t="s">
        <v>385</v>
      </c>
    </row>
    <row r="159" spans="2:65" s="12" customFormat="1" ht="11.25">
      <c r="B159" s="147"/>
      <c r="D159" s="148" t="s">
        <v>152</v>
      </c>
      <c r="E159" s="149" t="s">
        <v>1</v>
      </c>
      <c r="F159" s="150" t="s">
        <v>153</v>
      </c>
      <c r="H159" s="149" t="s">
        <v>1</v>
      </c>
      <c r="I159" s="151"/>
      <c r="L159" s="147"/>
      <c r="M159" s="152"/>
      <c r="T159" s="153"/>
      <c r="AT159" s="149" t="s">
        <v>152</v>
      </c>
      <c r="AU159" s="149" t="s">
        <v>87</v>
      </c>
      <c r="AV159" s="12" t="s">
        <v>85</v>
      </c>
      <c r="AW159" s="12" t="s">
        <v>32</v>
      </c>
      <c r="AX159" s="12" t="s">
        <v>77</v>
      </c>
      <c r="AY159" s="149" t="s">
        <v>144</v>
      </c>
    </row>
    <row r="160" spans="2:65" s="12" customFormat="1" ht="11.25">
      <c r="B160" s="147"/>
      <c r="D160" s="148" t="s">
        <v>152</v>
      </c>
      <c r="E160" s="149" t="s">
        <v>1</v>
      </c>
      <c r="F160" s="150" t="s">
        <v>154</v>
      </c>
      <c r="H160" s="149" t="s">
        <v>1</v>
      </c>
      <c r="I160" s="151"/>
      <c r="L160" s="147"/>
      <c r="M160" s="152"/>
      <c r="T160" s="153"/>
      <c r="AT160" s="149" t="s">
        <v>152</v>
      </c>
      <c r="AU160" s="149" t="s">
        <v>87</v>
      </c>
      <c r="AV160" s="12" t="s">
        <v>85</v>
      </c>
      <c r="AW160" s="12" t="s">
        <v>32</v>
      </c>
      <c r="AX160" s="12" t="s">
        <v>77</v>
      </c>
      <c r="AY160" s="149" t="s">
        <v>144</v>
      </c>
    </row>
    <row r="161" spans="2:65" s="12" customFormat="1" ht="11.25">
      <c r="B161" s="147"/>
      <c r="D161" s="148" t="s">
        <v>152</v>
      </c>
      <c r="E161" s="149" t="s">
        <v>1</v>
      </c>
      <c r="F161" s="150" t="s">
        <v>200</v>
      </c>
      <c r="H161" s="149" t="s">
        <v>1</v>
      </c>
      <c r="I161" s="151"/>
      <c r="L161" s="147"/>
      <c r="M161" s="152"/>
      <c r="T161" s="153"/>
      <c r="AT161" s="149" t="s">
        <v>152</v>
      </c>
      <c r="AU161" s="149" t="s">
        <v>87</v>
      </c>
      <c r="AV161" s="12" t="s">
        <v>85</v>
      </c>
      <c r="AW161" s="12" t="s">
        <v>32</v>
      </c>
      <c r="AX161" s="12" t="s">
        <v>77</v>
      </c>
      <c r="AY161" s="149" t="s">
        <v>144</v>
      </c>
    </row>
    <row r="162" spans="2:65" s="12" customFormat="1" ht="11.25">
      <c r="B162" s="147"/>
      <c r="D162" s="148" t="s">
        <v>152</v>
      </c>
      <c r="E162" s="149" t="s">
        <v>1</v>
      </c>
      <c r="F162" s="150" t="s">
        <v>375</v>
      </c>
      <c r="H162" s="149" t="s">
        <v>1</v>
      </c>
      <c r="I162" s="151"/>
      <c r="L162" s="147"/>
      <c r="M162" s="152"/>
      <c r="T162" s="153"/>
      <c r="AT162" s="149" t="s">
        <v>152</v>
      </c>
      <c r="AU162" s="149" t="s">
        <v>87</v>
      </c>
      <c r="AV162" s="12" t="s">
        <v>85</v>
      </c>
      <c r="AW162" s="12" t="s">
        <v>32</v>
      </c>
      <c r="AX162" s="12" t="s">
        <v>77</v>
      </c>
      <c r="AY162" s="149" t="s">
        <v>144</v>
      </c>
    </row>
    <row r="163" spans="2:65" s="12" customFormat="1" ht="11.25">
      <c r="B163" s="147"/>
      <c r="D163" s="148" t="s">
        <v>152</v>
      </c>
      <c r="E163" s="149" t="s">
        <v>1</v>
      </c>
      <c r="F163" s="150" t="s">
        <v>376</v>
      </c>
      <c r="H163" s="149" t="s">
        <v>1</v>
      </c>
      <c r="I163" s="151"/>
      <c r="L163" s="147"/>
      <c r="M163" s="152"/>
      <c r="T163" s="153"/>
      <c r="AT163" s="149" t="s">
        <v>152</v>
      </c>
      <c r="AU163" s="149" t="s">
        <v>87</v>
      </c>
      <c r="AV163" s="12" t="s">
        <v>85</v>
      </c>
      <c r="AW163" s="12" t="s">
        <v>32</v>
      </c>
      <c r="AX163" s="12" t="s">
        <v>77</v>
      </c>
      <c r="AY163" s="149" t="s">
        <v>144</v>
      </c>
    </row>
    <row r="164" spans="2:65" s="13" customFormat="1" ht="11.25">
      <c r="B164" s="154"/>
      <c r="D164" s="148" t="s">
        <v>152</v>
      </c>
      <c r="E164" s="155" t="s">
        <v>1</v>
      </c>
      <c r="F164" s="156" t="s">
        <v>386</v>
      </c>
      <c r="H164" s="157">
        <v>637.04300000000001</v>
      </c>
      <c r="I164" s="158"/>
      <c r="L164" s="154"/>
      <c r="M164" s="159"/>
      <c r="T164" s="160"/>
      <c r="AT164" s="155" t="s">
        <v>152</v>
      </c>
      <c r="AU164" s="155" t="s">
        <v>87</v>
      </c>
      <c r="AV164" s="13" t="s">
        <v>87</v>
      </c>
      <c r="AW164" s="13" t="s">
        <v>32</v>
      </c>
      <c r="AX164" s="13" t="s">
        <v>77</v>
      </c>
      <c r="AY164" s="155" t="s">
        <v>144</v>
      </c>
    </row>
    <row r="165" spans="2:65" s="12" customFormat="1" ht="11.25">
      <c r="B165" s="147"/>
      <c r="D165" s="148" t="s">
        <v>152</v>
      </c>
      <c r="E165" s="149" t="s">
        <v>1</v>
      </c>
      <c r="F165" s="150" t="s">
        <v>378</v>
      </c>
      <c r="H165" s="149" t="s">
        <v>1</v>
      </c>
      <c r="I165" s="151"/>
      <c r="L165" s="147"/>
      <c r="M165" s="152"/>
      <c r="T165" s="153"/>
      <c r="AT165" s="149" t="s">
        <v>152</v>
      </c>
      <c r="AU165" s="149" t="s">
        <v>87</v>
      </c>
      <c r="AV165" s="12" t="s">
        <v>85</v>
      </c>
      <c r="AW165" s="12" t="s">
        <v>32</v>
      </c>
      <c r="AX165" s="12" t="s">
        <v>77</v>
      </c>
      <c r="AY165" s="149" t="s">
        <v>144</v>
      </c>
    </row>
    <row r="166" spans="2:65" s="13" customFormat="1" ht="11.25">
      <c r="B166" s="154"/>
      <c r="D166" s="148" t="s">
        <v>152</v>
      </c>
      <c r="E166" s="155" t="s">
        <v>1</v>
      </c>
      <c r="F166" s="156" t="s">
        <v>387</v>
      </c>
      <c r="H166" s="157">
        <v>82.34</v>
      </c>
      <c r="I166" s="158"/>
      <c r="L166" s="154"/>
      <c r="M166" s="159"/>
      <c r="T166" s="160"/>
      <c r="AT166" s="155" t="s">
        <v>152</v>
      </c>
      <c r="AU166" s="155" t="s">
        <v>87</v>
      </c>
      <c r="AV166" s="13" t="s">
        <v>87</v>
      </c>
      <c r="AW166" s="13" t="s">
        <v>32</v>
      </c>
      <c r="AX166" s="13" t="s">
        <v>77</v>
      </c>
      <c r="AY166" s="155" t="s">
        <v>144</v>
      </c>
    </row>
    <row r="167" spans="2:65" s="14" customFormat="1" ht="11.25">
      <c r="B167" s="161"/>
      <c r="D167" s="148" t="s">
        <v>152</v>
      </c>
      <c r="E167" s="162" t="s">
        <v>1</v>
      </c>
      <c r="F167" s="163" t="s">
        <v>157</v>
      </c>
      <c r="H167" s="164">
        <v>719.38300000000004</v>
      </c>
      <c r="I167" s="165"/>
      <c r="L167" s="161"/>
      <c r="M167" s="166"/>
      <c r="T167" s="167"/>
      <c r="AT167" s="162" t="s">
        <v>152</v>
      </c>
      <c r="AU167" s="162" t="s">
        <v>87</v>
      </c>
      <c r="AV167" s="14" t="s">
        <v>150</v>
      </c>
      <c r="AW167" s="14" t="s">
        <v>32</v>
      </c>
      <c r="AX167" s="14" t="s">
        <v>85</v>
      </c>
      <c r="AY167" s="162" t="s">
        <v>144</v>
      </c>
    </row>
    <row r="168" spans="2:65" s="1" customFormat="1" ht="24.2" customHeight="1">
      <c r="B168" s="32"/>
      <c r="C168" s="133" t="s">
        <v>177</v>
      </c>
      <c r="D168" s="133" t="s">
        <v>146</v>
      </c>
      <c r="E168" s="134" t="s">
        <v>388</v>
      </c>
      <c r="F168" s="135" t="s">
        <v>389</v>
      </c>
      <c r="G168" s="136" t="s">
        <v>198</v>
      </c>
      <c r="H168" s="137">
        <v>40</v>
      </c>
      <c r="I168" s="138"/>
      <c r="J168" s="139">
        <f>ROUND(I168*H168,2)</f>
        <v>0</v>
      </c>
      <c r="K168" s="140"/>
      <c r="L168" s="32"/>
      <c r="M168" s="141" t="s">
        <v>1</v>
      </c>
      <c r="N168" s="142" t="s">
        <v>42</v>
      </c>
      <c r="P168" s="143">
        <f>O168*H168</f>
        <v>0</v>
      </c>
      <c r="Q168" s="143">
        <v>0</v>
      </c>
      <c r="R168" s="143">
        <f>Q168*H168</f>
        <v>0</v>
      </c>
      <c r="S168" s="143">
        <v>0</v>
      </c>
      <c r="T168" s="144">
        <f>S168*H168</f>
        <v>0</v>
      </c>
      <c r="AR168" s="145" t="s">
        <v>150</v>
      </c>
      <c r="AT168" s="145" t="s">
        <v>146</v>
      </c>
      <c r="AU168" s="145" t="s">
        <v>87</v>
      </c>
      <c r="AY168" s="17" t="s">
        <v>144</v>
      </c>
      <c r="BE168" s="146">
        <f>IF(N168="základní",J168,0)</f>
        <v>0</v>
      </c>
      <c r="BF168" s="146">
        <f>IF(N168="snížená",J168,0)</f>
        <v>0</v>
      </c>
      <c r="BG168" s="146">
        <f>IF(N168="zákl. přenesená",J168,0)</f>
        <v>0</v>
      </c>
      <c r="BH168" s="146">
        <f>IF(N168="sníž. přenesená",J168,0)</f>
        <v>0</v>
      </c>
      <c r="BI168" s="146">
        <f>IF(N168="nulová",J168,0)</f>
        <v>0</v>
      </c>
      <c r="BJ168" s="17" t="s">
        <v>85</v>
      </c>
      <c r="BK168" s="146">
        <f>ROUND(I168*H168,2)</f>
        <v>0</v>
      </c>
      <c r="BL168" s="17" t="s">
        <v>150</v>
      </c>
      <c r="BM168" s="145" t="s">
        <v>390</v>
      </c>
    </row>
    <row r="169" spans="2:65" s="12" customFormat="1" ht="11.25">
      <c r="B169" s="147"/>
      <c r="D169" s="148" t="s">
        <v>152</v>
      </c>
      <c r="E169" s="149" t="s">
        <v>1</v>
      </c>
      <c r="F169" s="150" t="s">
        <v>153</v>
      </c>
      <c r="H169" s="149" t="s">
        <v>1</v>
      </c>
      <c r="I169" s="151"/>
      <c r="L169" s="147"/>
      <c r="M169" s="152"/>
      <c r="T169" s="153"/>
      <c r="AT169" s="149" t="s">
        <v>152</v>
      </c>
      <c r="AU169" s="149" t="s">
        <v>87</v>
      </c>
      <c r="AV169" s="12" t="s">
        <v>85</v>
      </c>
      <c r="AW169" s="12" t="s">
        <v>32</v>
      </c>
      <c r="AX169" s="12" t="s">
        <v>77</v>
      </c>
      <c r="AY169" s="149" t="s">
        <v>144</v>
      </c>
    </row>
    <row r="170" spans="2:65" s="12" customFormat="1" ht="11.25">
      <c r="B170" s="147"/>
      <c r="D170" s="148" t="s">
        <v>152</v>
      </c>
      <c r="E170" s="149" t="s">
        <v>1</v>
      </c>
      <c r="F170" s="150" t="s">
        <v>154</v>
      </c>
      <c r="H170" s="149" t="s">
        <v>1</v>
      </c>
      <c r="I170" s="151"/>
      <c r="L170" s="147"/>
      <c r="M170" s="152"/>
      <c r="T170" s="153"/>
      <c r="AT170" s="149" t="s">
        <v>152</v>
      </c>
      <c r="AU170" s="149" t="s">
        <v>87</v>
      </c>
      <c r="AV170" s="12" t="s">
        <v>85</v>
      </c>
      <c r="AW170" s="12" t="s">
        <v>32</v>
      </c>
      <c r="AX170" s="12" t="s">
        <v>77</v>
      </c>
      <c r="AY170" s="149" t="s">
        <v>144</v>
      </c>
    </row>
    <row r="171" spans="2:65" s="12" customFormat="1" ht="11.25">
      <c r="B171" s="147"/>
      <c r="D171" s="148" t="s">
        <v>152</v>
      </c>
      <c r="E171" s="149" t="s">
        <v>1</v>
      </c>
      <c r="F171" s="150" t="s">
        <v>200</v>
      </c>
      <c r="H171" s="149" t="s">
        <v>1</v>
      </c>
      <c r="I171" s="151"/>
      <c r="L171" s="147"/>
      <c r="M171" s="152"/>
      <c r="T171" s="153"/>
      <c r="AT171" s="149" t="s">
        <v>152</v>
      </c>
      <c r="AU171" s="149" t="s">
        <v>87</v>
      </c>
      <c r="AV171" s="12" t="s">
        <v>85</v>
      </c>
      <c r="AW171" s="12" t="s">
        <v>32</v>
      </c>
      <c r="AX171" s="12" t="s">
        <v>77</v>
      </c>
      <c r="AY171" s="149" t="s">
        <v>144</v>
      </c>
    </row>
    <row r="172" spans="2:65" s="12" customFormat="1" ht="11.25">
      <c r="B172" s="147"/>
      <c r="D172" s="148" t="s">
        <v>152</v>
      </c>
      <c r="E172" s="149" t="s">
        <v>1</v>
      </c>
      <c r="F172" s="150" t="s">
        <v>391</v>
      </c>
      <c r="H172" s="149" t="s">
        <v>1</v>
      </c>
      <c r="I172" s="151"/>
      <c r="L172" s="147"/>
      <c r="M172" s="152"/>
      <c r="T172" s="153"/>
      <c r="AT172" s="149" t="s">
        <v>152</v>
      </c>
      <c r="AU172" s="149" t="s">
        <v>87</v>
      </c>
      <c r="AV172" s="12" t="s">
        <v>85</v>
      </c>
      <c r="AW172" s="12" t="s">
        <v>32</v>
      </c>
      <c r="AX172" s="12" t="s">
        <v>77</v>
      </c>
      <c r="AY172" s="149" t="s">
        <v>144</v>
      </c>
    </row>
    <row r="173" spans="2:65" s="13" customFormat="1" ht="11.25">
      <c r="B173" s="154"/>
      <c r="D173" s="148" t="s">
        <v>152</v>
      </c>
      <c r="E173" s="155" t="s">
        <v>1</v>
      </c>
      <c r="F173" s="156" t="s">
        <v>392</v>
      </c>
      <c r="H173" s="157">
        <v>40</v>
      </c>
      <c r="I173" s="158"/>
      <c r="L173" s="154"/>
      <c r="M173" s="159"/>
      <c r="T173" s="160"/>
      <c r="AT173" s="155" t="s">
        <v>152</v>
      </c>
      <c r="AU173" s="155" t="s">
        <v>87</v>
      </c>
      <c r="AV173" s="13" t="s">
        <v>87</v>
      </c>
      <c r="AW173" s="13" t="s">
        <v>32</v>
      </c>
      <c r="AX173" s="13" t="s">
        <v>85</v>
      </c>
      <c r="AY173" s="155" t="s">
        <v>144</v>
      </c>
    </row>
    <row r="174" spans="2:65" s="1" customFormat="1" ht="33" customHeight="1">
      <c r="B174" s="32"/>
      <c r="C174" s="133" t="s">
        <v>181</v>
      </c>
      <c r="D174" s="133" t="s">
        <v>146</v>
      </c>
      <c r="E174" s="134" t="s">
        <v>393</v>
      </c>
      <c r="F174" s="135" t="s">
        <v>394</v>
      </c>
      <c r="G174" s="136" t="s">
        <v>198</v>
      </c>
      <c r="H174" s="137">
        <v>38.677999999999997</v>
      </c>
      <c r="I174" s="138"/>
      <c r="J174" s="139">
        <f>ROUND(I174*H174,2)</f>
        <v>0</v>
      </c>
      <c r="K174" s="140"/>
      <c r="L174" s="32"/>
      <c r="M174" s="141" t="s">
        <v>1</v>
      </c>
      <c r="N174" s="142" t="s">
        <v>42</v>
      </c>
      <c r="P174" s="143">
        <f>O174*H174</f>
        <v>0</v>
      </c>
      <c r="Q174" s="143">
        <v>0</v>
      </c>
      <c r="R174" s="143">
        <f>Q174*H174</f>
        <v>0</v>
      </c>
      <c r="S174" s="143">
        <v>0</v>
      </c>
      <c r="T174" s="144">
        <f>S174*H174</f>
        <v>0</v>
      </c>
      <c r="AR174" s="145" t="s">
        <v>150</v>
      </c>
      <c r="AT174" s="145" t="s">
        <v>146</v>
      </c>
      <c r="AU174" s="145" t="s">
        <v>87</v>
      </c>
      <c r="AY174" s="17" t="s">
        <v>144</v>
      </c>
      <c r="BE174" s="146">
        <f>IF(N174="základní",J174,0)</f>
        <v>0</v>
      </c>
      <c r="BF174" s="146">
        <f>IF(N174="snížená",J174,0)</f>
        <v>0</v>
      </c>
      <c r="BG174" s="146">
        <f>IF(N174="zákl. přenesená",J174,0)</f>
        <v>0</v>
      </c>
      <c r="BH174" s="146">
        <f>IF(N174="sníž. přenesená",J174,0)</f>
        <v>0</v>
      </c>
      <c r="BI174" s="146">
        <f>IF(N174="nulová",J174,0)</f>
        <v>0</v>
      </c>
      <c r="BJ174" s="17" t="s">
        <v>85</v>
      </c>
      <c r="BK174" s="146">
        <f>ROUND(I174*H174,2)</f>
        <v>0</v>
      </c>
      <c r="BL174" s="17" t="s">
        <v>150</v>
      </c>
      <c r="BM174" s="145" t="s">
        <v>395</v>
      </c>
    </row>
    <row r="175" spans="2:65" s="12" customFormat="1" ht="11.25">
      <c r="B175" s="147"/>
      <c r="D175" s="148" t="s">
        <v>152</v>
      </c>
      <c r="E175" s="149" t="s">
        <v>1</v>
      </c>
      <c r="F175" s="150" t="s">
        <v>153</v>
      </c>
      <c r="H175" s="149" t="s">
        <v>1</v>
      </c>
      <c r="I175" s="151"/>
      <c r="L175" s="147"/>
      <c r="M175" s="152"/>
      <c r="T175" s="153"/>
      <c r="AT175" s="149" t="s">
        <v>152</v>
      </c>
      <c r="AU175" s="149" t="s">
        <v>87</v>
      </c>
      <c r="AV175" s="12" t="s">
        <v>85</v>
      </c>
      <c r="AW175" s="12" t="s">
        <v>32</v>
      </c>
      <c r="AX175" s="12" t="s">
        <v>77</v>
      </c>
      <c r="AY175" s="149" t="s">
        <v>144</v>
      </c>
    </row>
    <row r="176" spans="2:65" s="12" customFormat="1" ht="11.25">
      <c r="B176" s="147"/>
      <c r="D176" s="148" t="s">
        <v>152</v>
      </c>
      <c r="E176" s="149" t="s">
        <v>1</v>
      </c>
      <c r="F176" s="150" t="s">
        <v>154</v>
      </c>
      <c r="H176" s="149" t="s">
        <v>1</v>
      </c>
      <c r="I176" s="151"/>
      <c r="L176" s="147"/>
      <c r="M176" s="152"/>
      <c r="T176" s="153"/>
      <c r="AT176" s="149" t="s">
        <v>152</v>
      </c>
      <c r="AU176" s="149" t="s">
        <v>87</v>
      </c>
      <c r="AV176" s="12" t="s">
        <v>85</v>
      </c>
      <c r="AW176" s="12" t="s">
        <v>32</v>
      </c>
      <c r="AX176" s="12" t="s">
        <v>77</v>
      </c>
      <c r="AY176" s="149" t="s">
        <v>144</v>
      </c>
    </row>
    <row r="177" spans="2:65" s="12" customFormat="1" ht="11.25">
      <c r="B177" s="147"/>
      <c r="D177" s="148" t="s">
        <v>152</v>
      </c>
      <c r="E177" s="149" t="s">
        <v>1</v>
      </c>
      <c r="F177" s="150" t="s">
        <v>200</v>
      </c>
      <c r="H177" s="149" t="s">
        <v>1</v>
      </c>
      <c r="I177" s="151"/>
      <c r="L177" s="147"/>
      <c r="M177" s="152"/>
      <c r="T177" s="153"/>
      <c r="AT177" s="149" t="s">
        <v>152</v>
      </c>
      <c r="AU177" s="149" t="s">
        <v>87</v>
      </c>
      <c r="AV177" s="12" t="s">
        <v>85</v>
      </c>
      <c r="AW177" s="12" t="s">
        <v>32</v>
      </c>
      <c r="AX177" s="12" t="s">
        <v>77</v>
      </c>
      <c r="AY177" s="149" t="s">
        <v>144</v>
      </c>
    </row>
    <row r="178" spans="2:65" s="12" customFormat="1" ht="11.25">
      <c r="B178" s="147"/>
      <c r="D178" s="148" t="s">
        <v>152</v>
      </c>
      <c r="E178" s="149" t="s">
        <v>1</v>
      </c>
      <c r="F178" s="150" t="s">
        <v>396</v>
      </c>
      <c r="H178" s="149" t="s">
        <v>1</v>
      </c>
      <c r="I178" s="151"/>
      <c r="L178" s="147"/>
      <c r="M178" s="152"/>
      <c r="T178" s="153"/>
      <c r="AT178" s="149" t="s">
        <v>152</v>
      </c>
      <c r="AU178" s="149" t="s">
        <v>87</v>
      </c>
      <c r="AV178" s="12" t="s">
        <v>85</v>
      </c>
      <c r="AW178" s="12" t="s">
        <v>32</v>
      </c>
      <c r="AX178" s="12" t="s">
        <v>77</v>
      </c>
      <c r="AY178" s="149" t="s">
        <v>144</v>
      </c>
    </row>
    <row r="179" spans="2:65" s="13" customFormat="1" ht="11.25">
      <c r="B179" s="154"/>
      <c r="D179" s="148" t="s">
        <v>152</v>
      </c>
      <c r="E179" s="155" t="s">
        <v>1</v>
      </c>
      <c r="F179" s="156" t="s">
        <v>397</v>
      </c>
      <c r="H179" s="157">
        <v>38.677999999999997</v>
      </c>
      <c r="I179" s="158"/>
      <c r="L179" s="154"/>
      <c r="M179" s="159"/>
      <c r="T179" s="160"/>
      <c r="AT179" s="155" t="s">
        <v>152</v>
      </c>
      <c r="AU179" s="155" t="s">
        <v>87</v>
      </c>
      <c r="AV179" s="13" t="s">
        <v>87</v>
      </c>
      <c r="AW179" s="13" t="s">
        <v>32</v>
      </c>
      <c r="AX179" s="13" t="s">
        <v>85</v>
      </c>
      <c r="AY179" s="155" t="s">
        <v>144</v>
      </c>
    </row>
    <row r="180" spans="2:65" s="1" customFormat="1" ht="21.75" customHeight="1">
      <c r="B180" s="32"/>
      <c r="C180" s="133" t="s">
        <v>186</v>
      </c>
      <c r="D180" s="133" t="s">
        <v>146</v>
      </c>
      <c r="E180" s="134" t="s">
        <v>398</v>
      </c>
      <c r="F180" s="135" t="s">
        <v>399</v>
      </c>
      <c r="G180" s="136" t="s">
        <v>149</v>
      </c>
      <c r="H180" s="137">
        <v>80</v>
      </c>
      <c r="I180" s="138"/>
      <c r="J180" s="139">
        <f>ROUND(I180*H180,2)</f>
        <v>0</v>
      </c>
      <c r="K180" s="140"/>
      <c r="L180" s="32"/>
      <c r="M180" s="141" t="s">
        <v>1</v>
      </c>
      <c r="N180" s="142" t="s">
        <v>42</v>
      </c>
      <c r="P180" s="143">
        <f>O180*H180</f>
        <v>0</v>
      </c>
      <c r="Q180" s="143">
        <v>6.9999999999999999E-4</v>
      </c>
      <c r="R180" s="143">
        <f>Q180*H180</f>
        <v>5.6000000000000001E-2</v>
      </c>
      <c r="S180" s="143">
        <v>0</v>
      </c>
      <c r="T180" s="144">
        <f>S180*H180</f>
        <v>0</v>
      </c>
      <c r="AR180" s="145" t="s">
        <v>150</v>
      </c>
      <c r="AT180" s="145" t="s">
        <v>146</v>
      </c>
      <c r="AU180" s="145" t="s">
        <v>87</v>
      </c>
      <c r="AY180" s="17" t="s">
        <v>144</v>
      </c>
      <c r="BE180" s="146">
        <f>IF(N180="základní",J180,0)</f>
        <v>0</v>
      </c>
      <c r="BF180" s="146">
        <f>IF(N180="snížená",J180,0)</f>
        <v>0</v>
      </c>
      <c r="BG180" s="146">
        <f>IF(N180="zákl. přenesená",J180,0)</f>
        <v>0</v>
      </c>
      <c r="BH180" s="146">
        <f>IF(N180="sníž. přenesená",J180,0)</f>
        <v>0</v>
      </c>
      <c r="BI180" s="146">
        <f>IF(N180="nulová",J180,0)</f>
        <v>0</v>
      </c>
      <c r="BJ180" s="17" t="s">
        <v>85</v>
      </c>
      <c r="BK180" s="146">
        <f>ROUND(I180*H180,2)</f>
        <v>0</v>
      </c>
      <c r="BL180" s="17" t="s">
        <v>150</v>
      </c>
      <c r="BM180" s="145" t="s">
        <v>400</v>
      </c>
    </row>
    <row r="181" spans="2:65" s="12" customFormat="1" ht="11.25">
      <c r="B181" s="147"/>
      <c r="D181" s="148" t="s">
        <v>152</v>
      </c>
      <c r="E181" s="149" t="s">
        <v>1</v>
      </c>
      <c r="F181" s="150" t="s">
        <v>153</v>
      </c>
      <c r="H181" s="149" t="s">
        <v>1</v>
      </c>
      <c r="I181" s="151"/>
      <c r="L181" s="147"/>
      <c r="M181" s="152"/>
      <c r="T181" s="153"/>
      <c r="AT181" s="149" t="s">
        <v>152</v>
      </c>
      <c r="AU181" s="149" t="s">
        <v>87</v>
      </c>
      <c r="AV181" s="12" t="s">
        <v>85</v>
      </c>
      <c r="AW181" s="12" t="s">
        <v>32</v>
      </c>
      <c r="AX181" s="12" t="s">
        <v>77</v>
      </c>
      <c r="AY181" s="149" t="s">
        <v>144</v>
      </c>
    </row>
    <row r="182" spans="2:65" s="12" customFormat="1" ht="11.25">
      <c r="B182" s="147"/>
      <c r="D182" s="148" t="s">
        <v>152</v>
      </c>
      <c r="E182" s="149" t="s">
        <v>1</v>
      </c>
      <c r="F182" s="150" t="s">
        <v>154</v>
      </c>
      <c r="H182" s="149" t="s">
        <v>1</v>
      </c>
      <c r="I182" s="151"/>
      <c r="L182" s="147"/>
      <c r="M182" s="152"/>
      <c r="T182" s="153"/>
      <c r="AT182" s="149" t="s">
        <v>152</v>
      </c>
      <c r="AU182" s="149" t="s">
        <v>87</v>
      </c>
      <c r="AV182" s="12" t="s">
        <v>85</v>
      </c>
      <c r="AW182" s="12" t="s">
        <v>32</v>
      </c>
      <c r="AX182" s="12" t="s">
        <v>77</v>
      </c>
      <c r="AY182" s="149" t="s">
        <v>144</v>
      </c>
    </row>
    <row r="183" spans="2:65" s="12" customFormat="1" ht="11.25">
      <c r="B183" s="147"/>
      <c r="D183" s="148" t="s">
        <v>152</v>
      </c>
      <c r="E183" s="149" t="s">
        <v>1</v>
      </c>
      <c r="F183" s="150" t="s">
        <v>200</v>
      </c>
      <c r="H183" s="149" t="s">
        <v>1</v>
      </c>
      <c r="I183" s="151"/>
      <c r="L183" s="147"/>
      <c r="M183" s="152"/>
      <c r="T183" s="153"/>
      <c r="AT183" s="149" t="s">
        <v>152</v>
      </c>
      <c r="AU183" s="149" t="s">
        <v>87</v>
      </c>
      <c r="AV183" s="12" t="s">
        <v>85</v>
      </c>
      <c r="AW183" s="12" t="s">
        <v>32</v>
      </c>
      <c r="AX183" s="12" t="s">
        <v>77</v>
      </c>
      <c r="AY183" s="149" t="s">
        <v>144</v>
      </c>
    </row>
    <row r="184" spans="2:65" s="12" customFormat="1" ht="11.25">
      <c r="B184" s="147"/>
      <c r="D184" s="148" t="s">
        <v>152</v>
      </c>
      <c r="E184" s="149" t="s">
        <v>1</v>
      </c>
      <c r="F184" s="150" t="s">
        <v>391</v>
      </c>
      <c r="H184" s="149" t="s">
        <v>1</v>
      </c>
      <c r="I184" s="151"/>
      <c r="L184" s="147"/>
      <c r="M184" s="152"/>
      <c r="T184" s="153"/>
      <c r="AT184" s="149" t="s">
        <v>152</v>
      </c>
      <c r="AU184" s="149" t="s">
        <v>87</v>
      </c>
      <c r="AV184" s="12" t="s">
        <v>85</v>
      </c>
      <c r="AW184" s="12" t="s">
        <v>32</v>
      </c>
      <c r="AX184" s="12" t="s">
        <v>77</v>
      </c>
      <c r="AY184" s="149" t="s">
        <v>144</v>
      </c>
    </row>
    <row r="185" spans="2:65" s="13" customFormat="1" ht="11.25">
      <c r="B185" s="154"/>
      <c r="D185" s="148" t="s">
        <v>152</v>
      </c>
      <c r="E185" s="155" t="s">
        <v>1</v>
      </c>
      <c r="F185" s="156" t="s">
        <v>401</v>
      </c>
      <c r="H185" s="157">
        <v>80</v>
      </c>
      <c r="I185" s="158"/>
      <c r="L185" s="154"/>
      <c r="M185" s="159"/>
      <c r="T185" s="160"/>
      <c r="AT185" s="155" t="s">
        <v>152</v>
      </c>
      <c r="AU185" s="155" t="s">
        <v>87</v>
      </c>
      <c r="AV185" s="13" t="s">
        <v>87</v>
      </c>
      <c r="AW185" s="13" t="s">
        <v>32</v>
      </c>
      <c r="AX185" s="13" t="s">
        <v>85</v>
      </c>
      <c r="AY185" s="155" t="s">
        <v>144</v>
      </c>
    </row>
    <row r="186" spans="2:65" s="1" customFormat="1" ht="16.5" customHeight="1">
      <c r="B186" s="32"/>
      <c r="C186" s="133" t="s">
        <v>191</v>
      </c>
      <c r="D186" s="133" t="s">
        <v>146</v>
      </c>
      <c r="E186" s="134" t="s">
        <v>402</v>
      </c>
      <c r="F186" s="135" t="s">
        <v>403</v>
      </c>
      <c r="G186" s="136" t="s">
        <v>149</v>
      </c>
      <c r="H186" s="137">
        <v>80</v>
      </c>
      <c r="I186" s="138"/>
      <c r="J186" s="139">
        <f>ROUND(I186*H186,2)</f>
        <v>0</v>
      </c>
      <c r="K186" s="140"/>
      <c r="L186" s="32"/>
      <c r="M186" s="141" t="s">
        <v>1</v>
      </c>
      <c r="N186" s="142" t="s">
        <v>42</v>
      </c>
      <c r="P186" s="143">
        <f>O186*H186</f>
        <v>0</v>
      </c>
      <c r="Q186" s="143">
        <v>0</v>
      </c>
      <c r="R186" s="143">
        <f>Q186*H186</f>
        <v>0</v>
      </c>
      <c r="S186" s="143">
        <v>0</v>
      </c>
      <c r="T186" s="144">
        <f>S186*H186</f>
        <v>0</v>
      </c>
      <c r="AR186" s="145" t="s">
        <v>150</v>
      </c>
      <c r="AT186" s="145" t="s">
        <v>146</v>
      </c>
      <c r="AU186" s="145" t="s">
        <v>87</v>
      </c>
      <c r="AY186" s="17" t="s">
        <v>144</v>
      </c>
      <c r="BE186" s="146">
        <f>IF(N186="základní",J186,0)</f>
        <v>0</v>
      </c>
      <c r="BF186" s="146">
        <f>IF(N186="snížená",J186,0)</f>
        <v>0</v>
      </c>
      <c r="BG186" s="146">
        <f>IF(N186="zákl. přenesená",J186,0)</f>
        <v>0</v>
      </c>
      <c r="BH186" s="146">
        <f>IF(N186="sníž. přenesená",J186,0)</f>
        <v>0</v>
      </c>
      <c r="BI186" s="146">
        <f>IF(N186="nulová",J186,0)</f>
        <v>0</v>
      </c>
      <c r="BJ186" s="17" t="s">
        <v>85</v>
      </c>
      <c r="BK186" s="146">
        <f>ROUND(I186*H186,2)</f>
        <v>0</v>
      </c>
      <c r="BL186" s="17" t="s">
        <v>150</v>
      </c>
      <c r="BM186" s="145" t="s">
        <v>404</v>
      </c>
    </row>
    <row r="187" spans="2:65" s="1" customFormat="1" ht="37.9" customHeight="1">
      <c r="B187" s="32"/>
      <c r="C187" s="133" t="s">
        <v>195</v>
      </c>
      <c r="D187" s="133" t="s">
        <v>146</v>
      </c>
      <c r="E187" s="134" t="s">
        <v>405</v>
      </c>
      <c r="F187" s="135" t="s">
        <v>406</v>
      </c>
      <c r="G187" s="136" t="s">
        <v>198</v>
      </c>
      <c r="H187" s="137">
        <v>743.23599999999999</v>
      </c>
      <c r="I187" s="138"/>
      <c r="J187" s="139">
        <f>ROUND(I187*H187,2)</f>
        <v>0</v>
      </c>
      <c r="K187" s="140"/>
      <c r="L187" s="32"/>
      <c r="M187" s="141" t="s">
        <v>1</v>
      </c>
      <c r="N187" s="142" t="s">
        <v>42</v>
      </c>
      <c r="P187" s="143">
        <f>O187*H187</f>
        <v>0</v>
      </c>
      <c r="Q187" s="143">
        <v>0</v>
      </c>
      <c r="R187" s="143">
        <f>Q187*H187</f>
        <v>0</v>
      </c>
      <c r="S187" s="143">
        <v>0</v>
      </c>
      <c r="T187" s="144">
        <f>S187*H187</f>
        <v>0</v>
      </c>
      <c r="AR187" s="145" t="s">
        <v>150</v>
      </c>
      <c r="AT187" s="145" t="s">
        <v>146</v>
      </c>
      <c r="AU187" s="145" t="s">
        <v>87</v>
      </c>
      <c r="AY187" s="17" t="s">
        <v>144</v>
      </c>
      <c r="BE187" s="146">
        <f>IF(N187="základní",J187,0)</f>
        <v>0</v>
      </c>
      <c r="BF187" s="146">
        <f>IF(N187="snížená",J187,0)</f>
        <v>0</v>
      </c>
      <c r="BG187" s="146">
        <f>IF(N187="zákl. přenesená",J187,0)</f>
        <v>0</v>
      </c>
      <c r="BH187" s="146">
        <f>IF(N187="sníž. přenesená",J187,0)</f>
        <v>0</v>
      </c>
      <c r="BI187" s="146">
        <f>IF(N187="nulová",J187,0)</f>
        <v>0</v>
      </c>
      <c r="BJ187" s="17" t="s">
        <v>85</v>
      </c>
      <c r="BK187" s="146">
        <f>ROUND(I187*H187,2)</f>
        <v>0</v>
      </c>
      <c r="BL187" s="17" t="s">
        <v>150</v>
      </c>
      <c r="BM187" s="145" t="s">
        <v>407</v>
      </c>
    </row>
    <row r="188" spans="2:65" s="13" customFormat="1" ht="11.25">
      <c r="B188" s="154"/>
      <c r="D188" s="148" t="s">
        <v>152</v>
      </c>
      <c r="E188" s="155" t="s">
        <v>1</v>
      </c>
      <c r="F188" s="156" t="s">
        <v>408</v>
      </c>
      <c r="H188" s="157">
        <v>743.23599999999999</v>
      </c>
      <c r="I188" s="158"/>
      <c r="L188" s="154"/>
      <c r="M188" s="159"/>
      <c r="T188" s="160"/>
      <c r="AT188" s="155" t="s">
        <v>152</v>
      </c>
      <c r="AU188" s="155" t="s">
        <v>87</v>
      </c>
      <c r="AV188" s="13" t="s">
        <v>87</v>
      </c>
      <c r="AW188" s="13" t="s">
        <v>32</v>
      </c>
      <c r="AX188" s="13" t="s">
        <v>85</v>
      </c>
      <c r="AY188" s="155" t="s">
        <v>144</v>
      </c>
    </row>
    <row r="189" spans="2:65" s="1" customFormat="1" ht="37.9" customHeight="1">
      <c r="B189" s="32"/>
      <c r="C189" s="133" t="s">
        <v>202</v>
      </c>
      <c r="D189" s="133" t="s">
        <v>146</v>
      </c>
      <c r="E189" s="134" t="s">
        <v>409</v>
      </c>
      <c r="F189" s="135" t="s">
        <v>410</v>
      </c>
      <c r="G189" s="136" t="s">
        <v>198</v>
      </c>
      <c r="H189" s="137">
        <v>405.37599999999998</v>
      </c>
      <c r="I189" s="138"/>
      <c r="J189" s="139">
        <f>ROUND(I189*H189,2)</f>
        <v>0</v>
      </c>
      <c r="K189" s="140"/>
      <c r="L189" s="32"/>
      <c r="M189" s="141" t="s">
        <v>1</v>
      </c>
      <c r="N189" s="142" t="s">
        <v>42</v>
      </c>
      <c r="P189" s="143">
        <f>O189*H189</f>
        <v>0</v>
      </c>
      <c r="Q189" s="143">
        <v>0</v>
      </c>
      <c r="R189" s="143">
        <f>Q189*H189</f>
        <v>0</v>
      </c>
      <c r="S189" s="143">
        <v>0</v>
      </c>
      <c r="T189" s="144">
        <f>S189*H189</f>
        <v>0</v>
      </c>
      <c r="AR189" s="145" t="s">
        <v>150</v>
      </c>
      <c r="AT189" s="145" t="s">
        <v>146</v>
      </c>
      <c r="AU189" s="145" t="s">
        <v>87</v>
      </c>
      <c r="AY189" s="17" t="s">
        <v>144</v>
      </c>
      <c r="BE189" s="146">
        <f>IF(N189="základní",J189,0)</f>
        <v>0</v>
      </c>
      <c r="BF189" s="146">
        <f>IF(N189="snížená",J189,0)</f>
        <v>0</v>
      </c>
      <c r="BG189" s="146">
        <f>IF(N189="zákl. přenesená",J189,0)</f>
        <v>0</v>
      </c>
      <c r="BH189" s="146">
        <f>IF(N189="sníž. přenesená",J189,0)</f>
        <v>0</v>
      </c>
      <c r="BI189" s="146">
        <f>IF(N189="nulová",J189,0)</f>
        <v>0</v>
      </c>
      <c r="BJ189" s="17" t="s">
        <v>85</v>
      </c>
      <c r="BK189" s="146">
        <f>ROUND(I189*H189,2)</f>
        <v>0</v>
      </c>
      <c r="BL189" s="17" t="s">
        <v>150</v>
      </c>
      <c r="BM189" s="145" t="s">
        <v>411</v>
      </c>
    </row>
    <row r="190" spans="2:65" s="1" customFormat="1" ht="37.9" customHeight="1">
      <c r="B190" s="32"/>
      <c r="C190" s="133" t="s">
        <v>8</v>
      </c>
      <c r="D190" s="133" t="s">
        <v>146</v>
      </c>
      <c r="E190" s="134" t="s">
        <v>412</v>
      </c>
      <c r="F190" s="135" t="s">
        <v>413</v>
      </c>
      <c r="G190" s="136" t="s">
        <v>198</v>
      </c>
      <c r="H190" s="137">
        <v>405.37599999999998</v>
      </c>
      <c r="I190" s="138"/>
      <c r="J190" s="139">
        <f>ROUND(I190*H190,2)</f>
        <v>0</v>
      </c>
      <c r="K190" s="140"/>
      <c r="L190" s="32"/>
      <c r="M190" s="141" t="s">
        <v>1</v>
      </c>
      <c r="N190" s="142" t="s">
        <v>42</v>
      </c>
      <c r="P190" s="143">
        <f>O190*H190</f>
        <v>0</v>
      </c>
      <c r="Q190" s="143">
        <v>0</v>
      </c>
      <c r="R190" s="143">
        <f>Q190*H190</f>
        <v>0</v>
      </c>
      <c r="S190" s="143">
        <v>0</v>
      </c>
      <c r="T190" s="144">
        <f>S190*H190</f>
        <v>0</v>
      </c>
      <c r="AR190" s="145" t="s">
        <v>150</v>
      </c>
      <c r="AT190" s="145" t="s">
        <v>146</v>
      </c>
      <c r="AU190" s="145" t="s">
        <v>87</v>
      </c>
      <c r="AY190" s="17" t="s">
        <v>144</v>
      </c>
      <c r="BE190" s="146">
        <f>IF(N190="základní",J190,0)</f>
        <v>0</v>
      </c>
      <c r="BF190" s="146">
        <f>IF(N190="snížená",J190,0)</f>
        <v>0</v>
      </c>
      <c r="BG190" s="146">
        <f>IF(N190="zákl. přenesená",J190,0)</f>
        <v>0</v>
      </c>
      <c r="BH190" s="146">
        <f>IF(N190="sníž. přenesená",J190,0)</f>
        <v>0</v>
      </c>
      <c r="BI190" s="146">
        <f>IF(N190="nulová",J190,0)</f>
        <v>0</v>
      </c>
      <c r="BJ190" s="17" t="s">
        <v>85</v>
      </c>
      <c r="BK190" s="146">
        <f>ROUND(I190*H190,2)</f>
        <v>0</v>
      </c>
      <c r="BL190" s="17" t="s">
        <v>150</v>
      </c>
      <c r="BM190" s="145" t="s">
        <v>414</v>
      </c>
    </row>
    <row r="191" spans="2:65" s="1" customFormat="1" ht="37.9" customHeight="1">
      <c r="B191" s="32"/>
      <c r="C191" s="133" t="s">
        <v>209</v>
      </c>
      <c r="D191" s="133" t="s">
        <v>146</v>
      </c>
      <c r="E191" s="134" t="s">
        <v>415</v>
      </c>
      <c r="F191" s="135" t="s">
        <v>416</v>
      </c>
      <c r="G191" s="136" t="s">
        <v>198</v>
      </c>
      <c r="H191" s="137">
        <v>7432.36</v>
      </c>
      <c r="I191" s="138"/>
      <c r="J191" s="139">
        <f>ROUND(I191*H191,2)</f>
        <v>0</v>
      </c>
      <c r="K191" s="140"/>
      <c r="L191" s="32"/>
      <c r="M191" s="141" t="s">
        <v>1</v>
      </c>
      <c r="N191" s="142" t="s">
        <v>42</v>
      </c>
      <c r="P191" s="143">
        <f>O191*H191</f>
        <v>0</v>
      </c>
      <c r="Q191" s="143">
        <v>0</v>
      </c>
      <c r="R191" s="143">
        <f>Q191*H191</f>
        <v>0</v>
      </c>
      <c r="S191" s="143">
        <v>0</v>
      </c>
      <c r="T191" s="144">
        <f>S191*H191</f>
        <v>0</v>
      </c>
      <c r="AR191" s="145" t="s">
        <v>150</v>
      </c>
      <c r="AT191" s="145" t="s">
        <v>146</v>
      </c>
      <c r="AU191" s="145" t="s">
        <v>87</v>
      </c>
      <c r="AY191" s="17" t="s">
        <v>144</v>
      </c>
      <c r="BE191" s="146">
        <f>IF(N191="základní",J191,0)</f>
        <v>0</v>
      </c>
      <c r="BF191" s="146">
        <f>IF(N191="snížená",J191,0)</f>
        <v>0</v>
      </c>
      <c r="BG191" s="146">
        <f>IF(N191="zákl. přenesená",J191,0)</f>
        <v>0</v>
      </c>
      <c r="BH191" s="146">
        <f>IF(N191="sníž. přenesená",J191,0)</f>
        <v>0</v>
      </c>
      <c r="BI191" s="146">
        <f>IF(N191="nulová",J191,0)</f>
        <v>0</v>
      </c>
      <c r="BJ191" s="17" t="s">
        <v>85</v>
      </c>
      <c r="BK191" s="146">
        <f>ROUND(I191*H191,2)</f>
        <v>0</v>
      </c>
      <c r="BL191" s="17" t="s">
        <v>150</v>
      </c>
      <c r="BM191" s="145" t="s">
        <v>417</v>
      </c>
    </row>
    <row r="192" spans="2:65" s="13" customFormat="1" ht="11.25">
      <c r="B192" s="154"/>
      <c r="D192" s="148" t="s">
        <v>152</v>
      </c>
      <c r="F192" s="156" t="s">
        <v>418</v>
      </c>
      <c r="H192" s="157">
        <v>7432.36</v>
      </c>
      <c r="I192" s="158"/>
      <c r="L192" s="154"/>
      <c r="M192" s="159"/>
      <c r="T192" s="160"/>
      <c r="AT192" s="155" t="s">
        <v>152</v>
      </c>
      <c r="AU192" s="155" t="s">
        <v>87</v>
      </c>
      <c r="AV192" s="13" t="s">
        <v>87</v>
      </c>
      <c r="AW192" s="13" t="s">
        <v>4</v>
      </c>
      <c r="AX192" s="13" t="s">
        <v>85</v>
      </c>
      <c r="AY192" s="155" t="s">
        <v>144</v>
      </c>
    </row>
    <row r="193" spans="2:65" s="1" customFormat="1" ht="44.25" customHeight="1">
      <c r="B193" s="32"/>
      <c r="C193" s="133" t="s">
        <v>213</v>
      </c>
      <c r="D193" s="133" t="s">
        <v>146</v>
      </c>
      <c r="E193" s="134" t="s">
        <v>419</v>
      </c>
      <c r="F193" s="135" t="s">
        <v>420</v>
      </c>
      <c r="G193" s="136" t="s">
        <v>198</v>
      </c>
      <c r="H193" s="137">
        <v>4053.76</v>
      </c>
      <c r="I193" s="138"/>
      <c r="J193" s="139">
        <f>ROUND(I193*H193,2)</f>
        <v>0</v>
      </c>
      <c r="K193" s="140"/>
      <c r="L193" s="32"/>
      <c r="M193" s="141" t="s">
        <v>1</v>
      </c>
      <c r="N193" s="142" t="s">
        <v>42</v>
      </c>
      <c r="P193" s="143">
        <f>O193*H193</f>
        <v>0</v>
      </c>
      <c r="Q193" s="143">
        <v>0</v>
      </c>
      <c r="R193" s="143">
        <f>Q193*H193</f>
        <v>0</v>
      </c>
      <c r="S193" s="143">
        <v>0</v>
      </c>
      <c r="T193" s="144">
        <f>S193*H193</f>
        <v>0</v>
      </c>
      <c r="AR193" s="145" t="s">
        <v>150</v>
      </c>
      <c r="AT193" s="145" t="s">
        <v>146</v>
      </c>
      <c r="AU193" s="145" t="s">
        <v>87</v>
      </c>
      <c r="AY193" s="17" t="s">
        <v>144</v>
      </c>
      <c r="BE193" s="146">
        <f>IF(N193="základní",J193,0)</f>
        <v>0</v>
      </c>
      <c r="BF193" s="146">
        <f>IF(N193="snížená",J193,0)</f>
        <v>0</v>
      </c>
      <c r="BG193" s="146">
        <f>IF(N193="zákl. přenesená",J193,0)</f>
        <v>0</v>
      </c>
      <c r="BH193" s="146">
        <f>IF(N193="sníž. přenesená",J193,0)</f>
        <v>0</v>
      </c>
      <c r="BI193" s="146">
        <f>IF(N193="nulová",J193,0)</f>
        <v>0</v>
      </c>
      <c r="BJ193" s="17" t="s">
        <v>85</v>
      </c>
      <c r="BK193" s="146">
        <f>ROUND(I193*H193,2)</f>
        <v>0</v>
      </c>
      <c r="BL193" s="17" t="s">
        <v>150</v>
      </c>
      <c r="BM193" s="145" t="s">
        <v>421</v>
      </c>
    </row>
    <row r="194" spans="2:65" s="13" customFormat="1" ht="11.25">
      <c r="B194" s="154"/>
      <c r="D194" s="148" t="s">
        <v>152</v>
      </c>
      <c r="F194" s="156" t="s">
        <v>422</v>
      </c>
      <c r="H194" s="157">
        <v>4053.76</v>
      </c>
      <c r="I194" s="158"/>
      <c r="L194" s="154"/>
      <c r="M194" s="159"/>
      <c r="T194" s="160"/>
      <c r="AT194" s="155" t="s">
        <v>152</v>
      </c>
      <c r="AU194" s="155" t="s">
        <v>87</v>
      </c>
      <c r="AV194" s="13" t="s">
        <v>87</v>
      </c>
      <c r="AW194" s="13" t="s">
        <v>4</v>
      </c>
      <c r="AX194" s="13" t="s">
        <v>85</v>
      </c>
      <c r="AY194" s="155" t="s">
        <v>144</v>
      </c>
    </row>
    <row r="195" spans="2:65" s="1" customFormat="1" ht="44.25" customHeight="1">
      <c r="B195" s="32"/>
      <c r="C195" s="133" t="s">
        <v>217</v>
      </c>
      <c r="D195" s="133" t="s">
        <v>146</v>
      </c>
      <c r="E195" s="134" t="s">
        <v>423</v>
      </c>
      <c r="F195" s="135" t="s">
        <v>424</v>
      </c>
      <c r="G195" s="136" t="s">
        <v>198</v>
      </c>
      <c r="H195" s="137">
        <v>4053.76</v>
      </c>
      <c r="I195" s="138"/>
      <c r="J195" s="139">
        <f>ROUND(I195*H195,2)</f>
        <v>0</v>
      </c>
      <c r="K195" s="140"/>
      <c r="L195" s="32"/>
      <c r="M195" s="141" t="s">
        <v>1</v>
      </c>
      <c r="N195" s="142" t="s">
        <v>42</v>
      </c>
      <c r="P195" s="143">
        <f>O195*H195</f>
        <v>0</v>
      </c>
      <c r="Q195" s="143">
        <v>0</v>
      </c>
      <c r="R195" s="143">
        <f>Q195*H195</f>
        <v>0</v>
      </c>
      <c r="S195" s="143">
        <v>0</v>
      </c>
      <c r="T195" s="144">
        <f>S195*H195</f>
        <v>0</v>
      </c>
      <c r="AR195" s="145" t="s">
        <v>150</v>
      </c>
      <c r="AT195" s="145" t="s">
        <v>146</v>
      </c>
      <c r="AU195" s="145" t="s">
        <v>87</v>
      </c>
      <c r="AY195" s="17" t="s">
        <v>144</v>
      </c>
      <c r="BE195" s="146">
        <f>IF(N195="základní",J195,0)</f>
        <v>0</v>
      </c>
      <c r="BF195" s="146">
        <f>IF(N195="snížená",J195,0)</f>
        <v>0</v>
      </c>
      <c r="BG195" s="146">
        <f>IF(N195="zákl. přenesená",J195,0)</f>
        <v>0</v>
      </c>
      <c r="BH195" s="146">
        <f>IF(N195="sníž. přenesená",J195,0)</f>
        <v>0</v>
      </c>
      <c r="BI195" s="146">
        <f>IF(N195="nulová",J195,0)</f>
        <v>0</v>
      </c>
      <c r="BJ195" s="17" t="s">
        <v>85</v>
      </c>
      <c r="BK195" s="146">
        <f>ROUND(I195*H195,2)</f>
        <v>0</v>
      </c>
      <c r="BL195" s="17" t="s">
        <v>150</v>
      </c>
      <c r="BM195" s="145" t="s">
        <v>425</v>
      </c>
    </row>
    <row r="196" spans="2:65" s="13" customFormat="1" ht="11.25">
      <c r="B196" s="154"/>
      <c r="D196" s="148" t="s">
        <v>152</v>
      </c>
      <c r="F196" s="156" t="s">
        <v>422</v>
      </c>
      <c r="H196" s="157">
        <v>4053.76</v>
      </c>
      <c r="I196" s="158"/>
      <c r="L196" s="154"/>
      <c r="M196" s="159"/>
      <c r="T196" s="160"/>
      <c r="AT196" s="155" t="s">
        <v>152</v>
      </c>
      <c r="AU196" s="155" t="s">
        <v>87</v>
      </c>
      <c r="AV196" s="13" t="s">
        <v>87</v>
      </c>
      <c r="AW196" s="13" t="s">
        <v>4</v>
      </c>
      <c r="AX196" s="13" t="s">
        <v>85</v>
      </c>
      <c r="AY196" s="155" t="s">
        <v>144</v>
      </c>
    </row>
    <row r="197" spans="2:65" s="1" customFormat="1" ht="33" customHeight="1">
      <c r="B197" s="32"/>
      <c r="C197" s="133" t="s">
        <v>221</v>
      </c>
      <c r="D197" s="133" t="s">
        <v>146</v>
      </c>
      <c r="E197" s="134" t="s">
        <v>426</v>
      </c>
      <c r="F197" s="135" t="s">
        <v>427</v>
      </c>
      <c r="G197" s="136" t="s">
        <v>343</v>
      </c>
      <c r="H197" s="137">
        <v>1337.825</v>
      </c>
      <c r="I197" s="138"/>
      <c r="J197" s="139">
        <f>ROUND(I197*H197,2)</f>
        <v>0</v>
      </c>
      <c r="K197" s="140"/>
      <c r="L197" s="32"/>
      <c r="M197" s="141" t="s">
        <v>1</v>
      </c>
      <c r="N197" s="142" t="s">
        <v>42</v>
      </c>
      <c r="P197" s="143">
        <f>O197*H197</f>
        <v>0</v>
      </c>
      <c r="Q197" s="143">
        <v>0</v>
      </c>
      <c r="R197" s="143">
        <f>Q197*H197</f>
        <v>0</v>
      </c>
      <c r="S197" s="143">
        <v>0</v>
      </c>
      <c r="T197" s="144">
        <f>S197*H197</f>
        <v>0</v>
      </c>
      <c r="AR197" s="145" t="s">
        <v>150</v>
      </c>
      <c r="AT197" s="145" t="s">
        <v>146</v>
      </c>
      <c r="AU197" s="145" t="s">
        <v>87</v>
      </c>
      <c r="AY197" s="17" t="s">
        <v>144</v>
      </c>
      <c r="BE197" s="146">
        <f>IF(N197="základní",J197,0)</f>
        <v>0</v>
      </c>
      <c r="BF197" s="146">
        <f>IF(N197="snížená",J197,0)</f>
        <v>0</v>
      </c>
      <c r="BG197" s="146">
        <f>IF(N197="zákl. přenesená",J197,0)</f>
        <v>0</v>
      </c>
      <c r="BH197" s="146">
        <f>IF(N197="sníž. přenesená",J197,0)</f>
        <v>0</v>
      </c>
      <c r="BI197" s="146">
        <f>IF(N197="nulová",J197,0)</f>
        <v>0</v>
      </c>
      <c r="BJ197" s="17" t="s">
        <v>85</v>
      </c>
      <c r="BK197" s="146">
        <f>ROUND(I197*H197,2)</f>
        <v>0</v>
      </c>
      <c r="BL197" s="17" t="s">
        <v>150</v>
      </c>
      <c r="BM197" s="145" t="s">
        <v>428</v>
      </c>
    </row>
    <row r="198" spans="2:65" s="13" customFormat="1" ht="11.25">
      <c r="B198" s="154"/>
      <c r="D198" s="148" t="s">
        <v>152</v>
      </c>
      <c r="E198" s="155" t="s">
        <v>1</v>
      </c>
      <c r="F198" s="156" t="s">
        <v>429</v>
      </c>
      <c r="H198" s="157">
        <v>1337.825</v>
      </c>
      <c r="I198" s="158"/>
      <c r="L198" s="154"/>
      <c r="M198" s="159"/>
      <c r="T198" s="160"/>
      <c r="AT198" s="155" t="s">
        <v>152</v>
      </c>
      <c r="AU198" s="155" t="s">
        <v>87</v>
      </c>
      <c r="AV198" s="13" t="s">
        <v>87</v>
      </c>
      <c r="AW198" s="13" t="s">
        <v>32</v>
      </c>
      <c r="AX198" s="13" t="s">
        <v>85</v>
      </c>
      <c r="AY198" s="155" t="s">
        <v>144</v>
      </c>
    </row>
    <row r="199" spans="2:65" s="1" customFormat="1" ht="37.9" customHeight="1">
      <c r="B199" s="32"/>
      <c r="C199" s="133" t="s">
        <v>225</v>
      </c>
      <c r="D199" s="133" t="s">
        <v>146</v>
      </c>
      <c r="E199" s="134" t="s">
        <v>430</v>
      </c>
      <c r="F199" s="135" t="s">
        <v>431</v>
      </c>
      <c r="G199" s="136" t="s">
        <v>343</v>
      </c>
      <c r="H199" s="137">
        <v>729.67700000000002</v>
      </c>
      <c r="I199" s="138"/>
      <c r="J199" s="139">
        <f>ROUND(I199*H199,2)</f>
        <v>0</v>
      </c>
      <c r="K199" s="140"/>
      <c r="L199" s="32"/>
      <c r="M199" s="141" t="s">
        <v>1</v>
      </c>
      <c r="N199" s="142" t="s">
        <v>42</v>
      </c>
      <c r="P199" s="143">
        <f>O199*H199</f>
        <v>0</v>
      </c>
      <c r="Q199" s="143">
        <v>0</v>
      </c>
      <c r="R199" s="143">
        <f>Q199*H199</f>
        <v>0</v>
      </c>
      <c r="S199" s="143">
        <v>0</v>
      </c>
      <c r="T199" s="144">
        <f>S199*H199</f>
        <v>0</v>
      </c>
      <c r="AR199" s="145" t="s">
        <v>150</v>
      </c>
      <c r="AT199" s="145" t="s">
        <v>146</v>
      </c>
      <c r="AU199" s="145" t="s">
        <v>87</v>
      </c>
      <c r="AY199" s="17" t="s">
        <v>144</v>
      </c>
      <c r="BE199" s="146">
        <f>IF(N199="základní",J199,0)</f>
        <v>0</v>
      </c>
      <c r="BF199" s="146">
        <f>IF(N199="snížená",J199,0)</f>
        <v>0</v>
      </c>
      <c r="BG199" s="146">
        <f>IF(N199="zákl. přenesená",J199,0)</f>
        <v>0</v>
      </c>
      <c r="BH199" s="146">
        <f>IF(N199="sníž. přenesená",J199,0)</f>
        <v>0</v>
      </c>
      <c r="BI199" s="146">
        <f>IF(N199="nulová",J199,0)</f>
        <v>0</v>
      </c>
      <c r="BJ199" s="17" t="s">
        <v>85</v>
      </c>
      <c r="BK199" s="146">
        <f>ROUND(I199*H199,2)</f>
        <v>0</v>
      </c>
      <c r="BL199" s="17" t="s">
        <v>150</v>
      </c>
      <c r="BM199" s="145" t="s">
        <v>432</v>
      </c>
    </row>
    <row r="200" spans="2:65" s="13" customFormat="1" ht="11.25">
      <c r="B200" s="154"/>
      <c r="D200" s="148" t="s">
        <v>152</v>
      </c>
      <c r="E200" s="155" t="s">
        <v>1</v>
      </c>
      <c r="F200" s="156" t="s">
        <v>433</v>
      </c>
      <c r="H200" s="157">
        <v>729.67700000000002</v>
      </c>
      <c r="I200" s="158"/>
      <c r="L200" s="154"/>
      <c r="M200" s="159"/>
      <c r="T200" s="160"/>
      <c r="AT200" s="155" t="s">
        <v>152</v>
      </c>
      <c r="AU200" s="155" t="s">
        <v>87</v>
      </c>
      <c r="AV200" s="13" t="s">
        <v>87</v>
      </c>
      <c r="AW200" s="13" t="s">
        <v>32</v>
      </c>
      <c r="AX200" s="13" t="s">
        <v>85</v>
      </c>
      <c r="AY200" s="155" t="s">
        <v>144</v>
      </c>
    </row>
    <row r="201" spans="2:65" s="1" customFormat="1" ht="37.9" customHeight="1">
      <c r="B201" s="32"/>
      <c r="C201" s="133" t="s">
        <v>229</v>
      </c>
      <c r="D201" s="133" t="s">
        <v>146</v>
      </c>
      <c r="E201" s="134" t="s">
        <v>434</v>
      </c>
      <c r="F201" s="135" t="s">
        <v>435</v>
      </c>
      <c r="G201" s="136" t="s">
        <v>343</v>
      </c>
      <c r="H201" s="137">
        <v>729.67700000000002</v>
      </c>
      <c r="I201" s="138"/>
      <c r="J201" s="139">
        <f>ROUND(I201*H201,2)</f>
        <v>0</v>
      </c>
      <c r="K201" s="140"/>
      <c r="L201" s="32"/>
      <c r="M201" s="141" t="s">
        <v>1</v>
      </c>
      <c r="N201" s="142" t="s">
        <v>42</v>
      </c>
      <c r="P201" s="143">
        <f>O201*H201</f>
        <v>0</v>
      </c>
      <c r="Q201" s="143">
        <v>0</v>
      </c>
      <c r="R201" s="143">
        <f>Q201*H201</f>
        <v>0</v>
      </c>
      <c r="S201" s="143">
        <v>0</v>
      </c>
      <c r="T201" s="144">
        <f>S201*H201</f>
        <v>0</v>
      </c>
      <c r="AR201" s="145" t="s">
        <v>150</v>
      </c>
      <c r="AT201" s="145" t="s">
        <v>146</v>
      </c>
      <c r="AU201" s="145" t="s">
        <v>87</v>
      </c>
      <c r="AY201" s="17" t="s">
        <v>144</v>
      </c>
      <c r="BE201" s="146">
        <f>IF(N201="základní",J201,0)</f>
        <v>0</v>
      </c>
      <c r="BF201" s="146">
        <f>IF(N201="snížená",J201,0)</f>
        <v>0</v>
      </c>
      <c r="BG201" s="146">
        <f>IF(N201="zákl. přenesená",J201,0)</f>
        <v>0</v>
      </c>
      <c r="BH201" s="146">
        <f>IF(N201="sníž. přenesená",J201,0)</f>
        <v>0</v>
      </c>
      <c r="BI201" s="146">
        <f>IF(N201="nulová",J201,0)</f>
        <v>0</v>
      </c>
      <c r="BJ201" s="17" t="s">
        <v>85</v>
      </c>
      <c r="BK201" s="146">
        <f>ROUND(I201*H201,2)</f>
        <v>0</v>
      </c>
      <c r="BL201" s="17" t="s">
        <v>150</v>
      </c>
      <c r="BM201" s="145" t="s">
        <v>436</v>
      </c>
    </row>
    <row r="202" spans="2:65" s="13" customFormat="1" ht="11.25">
      <c r="B202" s="154"/>
      <c r="D202" s="148" t="s">
        <v>152</v>
      </c>
      <c r="E202" s="155" t="s">
        <v>1</v>
      </c>
      <c r="F202" s="156" t="s">
        <v>433</v>
      </c>
      <c r="H202" s="157">
        <v>729.67700000000002</v>
      </c>
      <c r="I202" s="158"/>
      <c r="L202" s="154"/>
      <c r="M202" s="159"/>
      <c r="T202" s="160"/>
      <c r="AT202" s="155" t="s">
        <v>152</v>
      </c>
      <c r="AU202" s="155" t="s">
        <v>87</v>
      </c>
      <c r="AV202" s="13" t="s">
        <v>87</v>
      </c>
      <c r="AW202" s="13" t="s">
        <v>32</v>
      </c>
      <c r="AX202" s="13" t="s">
        <v>85</v>
      </c>
      <c r="AY202" s="155" t="s">
        <v>144</v>
      </c>
    </row>
    <row r="203" spans="2:65" s="1" customFormat="1" ht="16.5" customHeight="1">
      <c r="B203" s="32"/>
      <c r="C203" s="133" t="s">
        <v>233</v>
      </c>
      <c r="D203" s="133" t="s">
        <v>146</v>
      </c>
      <c r="E203" s="134" t="s">
        <v>322</v>
      </c>
      <c r="F203" s="135" t="s">
        <v>323</v>
      </c>
      <c r="G203" s="136" t="s">
        <v>198</v>
      </c>
      <c r="H203" s="137">
        <v>743.23599999999999</v>
      </c>
      <c r="I203" s="138"/>
      <c r="J203" s="139">
        <f>ROUND(I203*H203,2)</f>
        <v>0</v>
      </c>
      <c r="K203" s="140"/>
      <c r="L203" s="32"/>
      <c r="M203" s="141" t="s">
        <v>1</v>
      </c>
      <c r="N203" s="142" t="s">
        <v>42</v>
      </c>
      <c r="P203" s="143">
        <f>O203*H203</f>
        <v>0</v>
      </c>
      <c r="Q203" s="143">
        <v>0</v>
      </c>
      <c r="R203" s="143">
        <f>Q203*H203</f>
        <v>0</v>
      </c>
      <c r="S203" s="143">
        <v>0</v>
      </c>
      <c r="T203" s="144">
        <f>S203*H203</f>
        <v>0</v>
      </c>
      <c r="AR203" s="145" t="s">
        <v>150</v>
      </c>
      <c r="AT203" s="145" t="s">
        <v>146</v>
      </c>
      <c r="AU203" s="145" t="s">
        <v>87</v>
      </c>
      <c r="AY203" s="17" t="s">
        <v>144</v>
      </c>
      <c r="BE203" s="146">
        <f>IF(N203="základní",J203,0)</f>
        <v>0</v>
      </c>
      <c r="BF203" s="146">
        <f>IF(N203="snížená",J203,0)</f>
        <v>0</v>
      </c>
      <c r="BG203" s="146">
        <f>IF(N203="zákl. přenesená",J203,0)</f>
        <v>0</v>
      </c>
      <c r="BH203" s="146">
        <f>IF(N203="sníž. přenesená",J203,0)</f>
        <v>0</v>
      </c>
      <c r="BI203" s="146">
        <f>IF(N203="nulová",J203,0)</f>
        <v>0</v>
      </c>
      <c r="BJ203" s="17" t="s">
        <v>85</v>
      </c>
      <c r="BK203" s="146">
        <f>ROUND(I203*H203,2)</f>
        <v>0</v>
      </c>
      <c r="BL203" s="17" t="s">
        <v>150</v>
      </c>
      <c r="BM203" s="145" t="s">
        <v>437</v>
      </c>
    </row>
    <row r="204" spans="2:65" s="1" customFormat="1" ht="24.2" customHeight="1">
      <c r="B204" s="32"/>
      <c r="C204" s="133" t="s">
        <v>237</v>
      </c>
      <c r="D204" s="133" t="s">
        <v>146</v>
      </c>
      <c r="E204" s="134" t="s">
        <v>438</v>
      </c>
      <c r="F204" s="135" t="s">
        <v>439</v>
      </c>
      <c r="G204" s="136" t="s">
        <v>198</v>
      </c>
      <c r="H204" s="137">
        <v>405.37599999999998</v>
      </c>
      <c r="I204" s="138"/>
      <c r="J204" s="139">
        <f>ROUND(I204*H204,2)</f>
        <v>0</v>
      </c>
      <c r="K204" s="140"/>
      <c r="L204" s="32"/>
      <c r="M204" s="141" t="s">
        <v>1</v>
      </c>
      <c r="N204" s="142" t="s">
        <v>42</v>
      </c>
      <c r="P204" s="143">
        <f>O204*H204</f>
        <v>0</v>
      </c>
      <c r="Q204" s="143">
        <v>0</v>
      </c>
      <c r="R204" s="143">
        <f>Q204*H204</f>
        <v>0</v>
      </c>
      <c r="S204" s="143">
        <v>0</v>
      </c>
      <c r="T204" s="144">
        <f>S204*H204</f>
        <v>0</v>
      </c>
      <c r="AR204" s="145" t="s">
        <v>150</v>
      </c>
      <c r="AT204" s="145" t="s">
        <v>146</v>
      </c>
      <c r="AU204" s="145" t="s">
        <v>87</v>
      </c>
      <c r="AY204" s="17" t="s">
        <v>144</v>
      </c>
      <c r="BE204" s="146">
        <f>IF(N204="základní",J204,0)</f>
        <v>0</v>
      </c>
      <c r="BF204" s="146">
        <f>IF(N204="snížená",J204,0)</f>
        <v>0</v>
      </c>
      <c r="BG204" s="146">
        <f>IF(N204="zákl. přenesená",J204,0)</f>
        <v>0</v>
      </c>
      <c r="BH204" s="146">
        <f>IF(N204="sníž. přenesená",J204,0)</f>
        <v>0</v>
      </c>
      <c r="BI204" s="146">
        <f>IF(N204="nulová",J204,0)</f>
        <v>0</v>
      </c>
      <c r="BJ204" s="17" t="s">
        <v>85</v>
      </c>
      <c r="BK204" s="146">
        <f>ROUND(I204*H204,2)</f>
        <v>0</v>
      </c>
      <c r="BL204" s="17" t="s">
        <v>150</v>
      </c>
      <c r="BM204" s="145" t="s">
        <v>440</v>
      </c>
    </row>
    <row r="205" spans="2:65" s="1" customFormat="1" ht="24.2" customHeight="1">
      <c r="B205" s="32"/>
      <c r="C205" s="133" t="s">
        <v>7</v>
      </c>
      <c r="D205" s="133" t="s">
        <v>146</v>
      </c>
      <c r="E205" s="134" t="s">
        <v>441</v>
      </c>
      <c r="F205" s="135" t="s">
        <v>442</v>
      </c>
      <c r="G205" s="136" t="s">
        <v>198</v>
      </c>
      <c r="H205" s="137">
        <v>405.37599999999998</v>
      </c>
      <c r="I205" s="138"/>
      <c r="J205" s="139">
        <f>ROUND(I205*H205,2)</f>
        <v>0</v>
      </c>
      <c r="K205" s="140"/>
      <c r="L205" s="32"/>
      <c r="M205" s="141" t="s">
        <v>1</v>
      </c>
      <c r="N205" s="142" t="s">
        <v>42</v>
      </c>
      <c r="P205" s="143">
        <f>O205*H205</f>
        <v>0</v>
      </c>
      <c r="Q205" s="143">
        <v>0</v>
      </c>
      <c r="R205" s="143">
        <f>Q205*H205</f>
        <v>0</v>
      </c>
      <c r="S205" s="143">
        <v>0</v>
      </c>
      <c r="T205" s="144">
        <f>S205*H205</f>
        <v>0</v>
      </c>
      <c r="AR205" s="145" t="s">
        <v>150</v>
      </c>
      <c r="AT205" s="145" t="s">
        <v>146</v>
      </c>
      <c r="AU205" s="145" t="s">
        <v>87</v>
      </c>
      <c r="AY205" s="17" t="s">
        <v>144</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150</v>
      </c>
      <c r="BM205" s="145" t="s">
        <v>443</v>
      </c>
    </row>
    <row r="206" spans="2:65" s="1" customFormat="1" ht="24.2" customHeight="1">
      <c r="B206" s="32"/>
      <c r="C206" s="133" t="s">
        <v>244</v>
      </c>
      <c r="D206" s="133" t="s">
        <v>146</v>
      </c>
      <c r="E206" s="134" t="s">
        <v>326</v>
      </c>
      <c r="F206" s="135" t="s">
        <v>327</v>
      </c>
      <c r="G206" s="136" t="s">
        <v>198</v>
      </c>
      <c r="H206" s="137">
        <v>94.825000000000003</v>
      </c>
      <c r="I206" s="138"/>
      <c r="J206" s="139">
        <f>ROUND(I206*H206,2)</f>
        <v>0</v>
      </c>
      <c r="K206" s="140"/>
      <c r="L206" s="32"/>
      <c r="M206" s="141" t="s">
        <v>1</v>
      </c>
      <c r="N206" s="142" t="s">
        <v>42</v>
      </c>
      <c r="P206" s="143">
        <f>O206*H206</f>
        <v>0</v>
      </c>
      <c r="Q206" s="143">
        <v>0</v>
      </c>
      <c r="R206" s="143">
        <f>Q206*H206</f>
        <v>0</v>
      </c>
      <c r="S206" s="143">
        <v>0</v>
      </c>
      <c r="T206" s="144">
        <f>S206*H206</f>
        <v>0</v>
      </c>
      <c r="AR206" s="145" t="s">
        <v>150</v>
      </c>
      <c r="AT206" s="145" t="s">
        <v>146</v>
      </c>
      <c r="AU206" s="145" t="s">
        <v>87</v>
      </c>
      <c r="AY206" s="17" t="s">
        <v>144</v>
      </c>
      <c r="BE206" s="146">
        <f>IF(N206="základní",J206,0)</f>
        <v>0</v>
      </c>
      <c r="BF206" s="146">
        <f>IF(N206="snížená",J206,0)</f>
        <v>0</v>
      </c>
      <c r="BG206" s="146">
        <f>IF(N206="zákl. přenesená",J206,0)</f>
        <v>0</v>
      </c>
      <c r="BH206" s="146">
        <f>IF(N206="sníž. přenesená",J206,0)</f>
        <v>0</v>
      </c>
      <c r="BI206" s="146">
        <f>IF(N206="nulová",J206,0)</f>
        <v>0</v>
      </c>
      <c r="BJ206" s="17" t="s">
        <v>85</v>
      </c>
      <c r="BK206" s="146">
        <f>ROUND(I206*H206,2)</f>
        <v>0</v>
      </c>
      <c r="BL206" s="17" t="s">
        <v>150</v>
      </c>
      <c r="BM206" s="145" t="s">
        <v>444</v>
      </c>
    </row>
    <row r="207" spans="2:65" s="12" customFormat="1" ht="11.25">
      <c r="B207" s="147"/>
      <c r="D207" s="148" t="s">
        <v>152</v>
      </c>
      <c r="E207" s="149" t="s">
        <v>1</v>
      </c>
      <c r="F207" s="150" t="s">
        <v>153</v>
      </c>
      <c r="H207" s="149" t="s">
        <v>1</v>
      </c>
      <c r="I207" s="151"/>
      <c r="L207" s="147"/>
      <c r="M207" s="152"/>
      <c r="T207" s="153"/>
      <c r="AT207" s="149" t="s">
        <v>152</v>
      </c>
      <c r="AU207" s="149" t="s">
        <v>87</v>
      </c>
      <c r="AV207" s="12" t="s">
        <v>85</v>
      </c>
      <c r="AW207" s="12" t="s">
        <v>32</v>
      </c>
      <c r="AX207" s="12" t="s">
        <v>77</v>
      </c>
      <c r="AY207" s="149" t="s">
        <v>144</v>
      </c>
    </row>
    <row r="208" spans="2:65" s="12" customFormat="1" ht="11.25">
      <c r="B208" s="147"/>
      <c r="D208" s="148" t="s">
        <v>152</v>
      </c>
      <c r="E208" s="149" t="s">
        <v>1</v>
      </c>
      <c r="F208" s="150" t="s">
        <v>154</v>
      </c>
      <c r="H208" s="149" t="s">
        <v>1</v>
      </c>
      <c r="I208" s="151"/>
      <c r="L208" s="147"/>
      <c r="M208" s="152"/>
      <c r="T208" s="153"/>
      <c r="AT208" s="149" t="s">
        <v>152</v>
      </c>
      <c r="AU208" s="149" t="s">
        <v>87</v>
      </c>
      <c r="AV208" s="12" t="s">
        <v>85</v>
      </c>
      <c r="AW208" s="12" t="s">
        <v>32</v>
      </c>
      <c r="AX208" s="12" t="s">
        <v>77</v>
      </c>
      <c r="AY208" s="149" t="s">
        <v>144</v>
      </c>
    </row>
    <row r="209" spans="2:65" s="12" customFormat="1" ht="11.25">
      <c r="B209" s="147"/>
      <c r="D209" s="148" t="s">
        <v>152</v>
      </c>
      <c r="E209" s="149" t="s">
        <v>1</v>
      </c>
      <c r="F209" s="150" t="s">
        <v>200</v>
      </c>
      <c r="H209" s="149" t="s">
        <v>1</v>
      </c>
      <c r="I209" s="151"/>
      <c r="L209" s="147"/>
      <c r="M209" s="152"/>
      <c r="T209" s="153"/>
      <c r="AT209" s="149" t="s">
        <v>152</v>
      </c>
      <c r="AU209" s="149" t="s">
        <v>87</v>
      </c>
      <c r="AV209" s="12" t="s">
        <v>85</v>
      </c>
      <c r="AW209" s="12" t="s">
        <v>32</v>
      </c>
      <c r="AX209" s="12" t="s">
        <v>77</v>
      </c>
      <c r="AY209" s="149" t="s">
        <v>144</v>
      </c>
    </row>
    <row r="210" spans="2:65" s="12" customFormat="1" ht="11.25">
      <c r="B210" s="147"/>
      <c r="D210" s="148" t="s">
        <v>152</v>
      </c>
      <c r="E210" s="149" t="s">
        <v>1</v>
      </c>
      <c r="F210" s="150" t="s">
        <v>445</v>
      </c>
      <c r="H210" s="149" t="s">
        <v>1</v>
      </c>
      <c r="I210" s="151"/>
      <c r="L210" s="147"/>
      <c r="M210" s="152"/>
      <c r="T210" s="153"/>
      <c r="AT210" s="149" t="s">
        <v>152</v>
      </c>
      <c r="AU210" s="149" t="s">
        <v>87</v>
      </c>
      <c r="AV210" s="12" t="s">
        <v>85</v>
      </c>
      <c r="AW210" s="12" t="s">
        <v>32</v>
      </c>
      <c r="AX210" s="12" t="s">
        <v>77</v>
      </c>
      <c r="AY210" s="149" t="s">
        <v>144</v>
      </c>
    </row>
    <row r="211" spans="2:65" s="12" customFormat="1" ht="11.25">
      <c r="B211" s="147"/>
      <c r="D211" s="148" t="s">
        <v>152</v>
      </c>
      <c r="E211" s="149" t="s">
        <v>1</v>
      </c>
      <c r="F211" s="150" t="s">
        <v>376</v>
      </c>
      <c r="H211" s="149" t="s">
        <v>1</v>
      </c>
      <c r="I211" s="151"/>
      <c r="L211" s="147"/>
      <c r="M211" s="152"/>
      <c r="T211" s="153"/>
      <c r="AT211" s="149" t="s">
        <v>152</v>
      </c>
      <c r="AU211" s="149" t="s">
        <v>87</v>
      </c>
      <c r="AV211" s="12" t="s">
        <v>85</v>
      </c>
      <c r="AW211" s="12" t="s">
        <v>32</v>
      </c>
      <c r="AX211" s="12" t="s">
        <v>77</v>
      </c>
      <c r="AY211" s="149" t="s">
        <v>144</v>
      </c>
    </row>
    <row r="212" spans="2:65" s="13" customFormat="1" ht="11.25">
      <c r="B212" s="154"/>
      <c r="D212" s="148" t="s">
        <v>152</v>
      </c>
      <c r="E212" s="155" t="s">
        <v>1</v>
      </c>
      <c r="F212" s="156" t="s">
        <v>446</v>
      </c>
      <c r="H212" s="157">
        <v>50.85</v>
      </c>
      <c r="I212" s="158"/>
      <c r="L212" s="154"/>
      <c r="M212" s="159"/>
      <c r="T212" s="160"/>
      <c r="AT212" s="155" t="s">
        <v>152</v>
      </c>
      <c r="AU212" s="155" t="s">
        <v>87</v>
      </c>
      <c r="AV212" s="13" t="s">
        <v>87</v>
      </c>
      <c r="AW212" s="13" t="s">
        <v>32</v>
      </c>
      <c r="AX212" s="13" t="s">
        <v>77</v>
      </c>
      <c r="AY212" s="155" t="s">
        <v>144</v>
      </c>
    </row>
    <row r="213" spans="2:65" s="12" customFormat="1" ht="11.25">
      <c r="B213" s="147"/>
      <c r="D213" s="148" t="s">
        <v>152</v>
      </c>
      <c r="E213" s="149" t="s">
        <v>1</v>
      </c>
      <c r="F213" s="150" t="s">
        <v>378</v>
      </c>
      <c r="H213" s="149" t="s">
        <v>1</v>
      </c>
      <c r="I213" s="151"/>
      <c r="L213" s="147"/>
      <c r="M213" s="152"/>
      <c r="T213" s="153"/>
      <c r="AT213" s="149" t="s">
        <v>152</v>
      </c>
      <c r="AU213" s="149" t="s">
        <v>87</v>
      </c>
      <c r="AV213" s="12" t="s">
        <v>85</v>
      </c>
      <c r="AW213" s="12" t="s">
        <v>32</v>
      </c>
      <c r="AX213" s="12" t="s">
        <v>77</v>
      </c>
      <c r="AY213" s="149" t="s">
        <v>144</v>
      </c>
    </row>
    <row r="214" spans="2:65" s="13" customFormat="1" ht="11.25">
      <c r="B214" s="154"/>
      <c r="D214" s="148" t="s">
        <v>152</v>
      </c>
      <c r="E214" s="155" t="s">
        <v>1</v>
      </c>
      <c r="F214" s="156" t="s">
        <v>447</v>
      </c>
      <c r="H214" s="157">
        <v>3.9750000000000001</v>
      </c>
      <c r="I214" s="158"/>
      <c r="L214" s="154"/>
      <c r="M214" s="159"/>
      <c r="T214" s="160"/>
      <c r="AT214" s="155" t="s">
        <v>152</v>
      </c>
      <c r="AU214" s="155" t="s">
        <v>87</v>
      </c>
      <c r="AV214" s="13" t="s">
        <v>87</v>
      </c>
      <c r="AW214" s="13" t="s">
        <v>32</v>
      </c>
      <c r="AX214" s="13" t="s">
        <v>77</v>
      </c>
      <c r="AY214" s="155" t="s">
        <v>144</v>
      </c>
    </row>
    <row r="215" spans="2:65" s="15" customFormat="1" ht="11.25">
      <c r="B215" s="182"/>
      <c r="D215" s="148" t="s">
        <v>152</v>
      </c>
      <c r="E215" s="183" t="s">
        <v>1</v>
      </c>
      <c r="F215" s="184" t="s">
        <v>448</v>
      </c>
      <c r="H215" s="185">
        <v>54.825000000000003</v>
      </c>
      <c r="I215" s="186"/>
      <c r="L215" s="182"/>
      <c r="M215" s="187"/>
      <c r="T215" s="188"/>
      <c r="AT215" s="183" t="s">
        <v>152</v>
      </c>
      <c r="AU215" s="183" t="s">
        <v>87</v>
      </c>
      <c r="AV215" s="15" t="s">
        <v>163</v>
      </c>
      <c r="AW215" s="15" t="s">
        <v>32</v>
      </c>
      <c r="AX215" s="15" t="s">
        <v>77</v>
      </c>
      <c r="AY215" s="183" t="s">
        <v>144</v>
      </c>
    </row>
    <row r="216" spans="2:65" s="12" customFormat="1" ht="11.25">
      <c r="B216" s="147"/>
      <c r="D216" s="148" t="s">
        <v>152</v>
      </c>
      <c r="E216" s="149" t="s">
        <v>1</v>
      </c>
      <c r="F216" s="150" t="s">
        <v>391</v>
      </c>
      <c r="H216" s="149" t="s">
        <v>1</v>
      </c>
      <c r="I216" s="151"/>
      <c r="L216" s="147"/>
      <c r="M216" s="152"/>
      <c r="T216" s="153"/>
      <c r="AT216" s="149" t="s">
        <v>152</v>
      </c>
      <c r="AU216" s="149" t="s">
        <v>87</v>
      </c>
      <c r="AV216" s="12" t="s">
        <v>85</v>
      </c>
      <c r="AW216" s="12" t="s">
        <v>32</v>
      </c>
      <c r="AX216" s="12" t="s">
        <v>77</v>
      </c>
      <c r="AY216" s="149" t="s">
        <v>144</v>
      </c>
    </row>
    <row r="217" spans="2:65" s="13" customFormat="1" ht="11.25">
      <c r="B217" s="154"/>
      <c r="D217" s="148" t="s">
        <v>152</v>
      </c>
      <c r="E217" s="155" t="s">
        <v>1</v>
      </c>
      <c r="F217" s="156" t="s">
        <v>392</v>
      </c>
      <c r="H217" s="157">
        <v>40</v>
      </c>
      <c r="I217" s="158"/>
      <c r="L217" s="154"/>
      <c r="M217" s="159"/>
      <c r="T217" s="160"/>
      <c r="AT217" s="155" t="s">
        <v>152</v>
      </c>
      <c r="AU217" s="155" t="s">
        <v>87</v>
      </c>
      <c r="AV217" s="13" t="s">
        <v>87</v>
      </c>
      <c r="AW217" s="13" t="s">
        <v>32</v>
      </c>
      <c r="AX217" s="13" t="s">
        <v>77</v>
      </c>
      <c r="AY217" s="155" t="s">
        <v>144</v>
      </c>
    </row>
    <row r="218" spans="2:65" s="15" customFormat="1" ht="11.25">
      <c r="B218" s="182"/>
      <c r="D218" s="148" t="s">
        <v>152</v>
      </c>
      <c r="E218" s="183" t="s">
        <v>1</v>
      </c>
      <c r="F218" s="184" t="s">
        <v>448</v>
      </c>
      <c r="H218" s="185">
        <v>40</v>
      </c>
      <c r="I218" s="186"/>
      <c r="L218" s="182"/>
      <c r="M218" s="187"/>
      <c r="T218" s="188"/>
      <c r="AT218" s="183" t="s">
        <v>152</v>
      </c>
      <c r="AU218" s="183" t="s">
        <v>87</v>
      </c>
      <c r="AV218" s="15" t="s">
        <v>163</v>
      </c>
      <c r="AW218" s="15" t="s">
        <v>32</v>
      </c>
      <c r="AX218" s="15" t="s">
        <v>77</v>
      </c>
      <c r="AY218" s="183" t="s">
        <v>144</v>
      </c>
    </row>
    <row r="219" spans="2:65" s="14" customFormat="1" ht="11.25">
      <c r="B219" s="161"/>
      <c r="D219" s="148" t="s">
        <v>152</v>
      </c>
      <c r="E219" s="162" t="s">
        <v>1</v>
      </c>
      <c r="F219" s="163" t="s">
        <v>157</v>
      </c>
      <c r="H219" s="164">
        <v>94.825000000000003</v>
      </c>
      <c r="I219" s="165"/>
      <c r="L219" s="161"/>
      <c r="M219" s="166"/>
      <c r="T219" s="167"/>
      <c r="AT219" s="162" t="s">
        <v>152</v>
      </c>
      <c r="AU219" s="162" t="s">
        <v>87</v>
      </c>
      <c r="AV219" s="14" t="s">
        <v>150</v>
      </c>
      <c r="AW219" s="14" t="s">
        <v>32</v>
      </c>
      <c r="AX219" s="14" t="s">
        <v>85</v>
      </c>
      <c r="AY219" s="162" t="s">
        <v>144</v>
      </c>
    </row>
    <row r="220" spans="2:65" s="1" customFormat="1" ht="16.5" customHeight="1">
      <c r="B220" s="32"/>
      <c r="C220" s="168" t="s">
        <v>248</v>
      </c>
      <c r="D220" s="168" t="s">
        <v>340</v>
      </c>
      <c r="E220" s="169" t="s">
        <v>449</v>
      </c>
      <c r="F220" s="170" t="s">
        <v>450</v>
      </c>
      <c r="G220" s="171" t="s">
        <v>343</v>
      </c>
      <c r="H220" s="172">
        <v>80</v>
      </c>
      <c r="I220" s="173"/>
      <c r="J220" s="174">
        <f>ROUND(I220*H220,2)</f>
        <v>0</v>
      </c>
      <c r="K220" s="175"/>
      <c r="L220" s="176"/>
      <c r="M220" s="177" t="s">
        <v>1</v>
      </c>
      <c r="N220" s="178" t="s">
        <v>42</v>
      </c>
      <c r="P220" s="143">
        <f>O220*H220</f>
        <v>0</v>
      </c>
      <c r="Q220" s="143">
        <v>1</v>
      </c>
      <c r="R220" s="143">
        <f>Q220*H220</f>
        <v>80</v>
      </c>
      <c r="S220" s="143">
        <v>0</v>
      </c>
      <c r="T220" s="144">
        <f>S220*H220</f>
        <v>0</v>
      </c>
      <c r="AR220" s="145" t="s">
        <v>186</v>
      </c>
      <c r="AT220" s="145" t="s">
        <v>340</v>
      </c>
      <c r="AU220" s="145" t="s">
        <v>87</v>
      </c>
      <c r="AY220" s="17" t="s">
        <v>144</v>
      </c>
      <c r="BE220" s="146">
        <f>IF(N220="základní",J220,0)</f>
        <v>0</v>
      </c>
      <c r="BF220" s="146">
        <f>IF(N220="snížená",J220,0)</f>
        <v>0</v>
      </c>
      <c r="BG220" s="146">
        <f>IF(N220="zákl. přenesená",J220,0)</f>
        <v>0</v>
      </c>
      <c r="BH220" s="146">
        <f>IF(N220="sníž. přenesená",J220,0)</f>
        <v>0</v>
      </c>
      <c r="BI220" s="146">
        <f>IF(N220="nulová",J220,0)</f>
        <v>0</v>
      </c>
      <c r="BJ220" s="17" t="s">
        <v>85</v>
      </c>
      <c r="BK220" s="146">
        <f>ROUND(I220*H220,2)</f>
        <v>0</v>
      </c>
      <c r="BL220" s="17" t="s">
        <v>150</v>
      </c>
      <c r="BM220" s="145" t="s">
        <v>451</v>
      </c>
    </row>
    <row r="221" spans="2:65" s="13" customFormat="1" ht="11.25">
      <c r="B221" s="154"/>
      <c r="D221" s="148" t="s">
        <v>152</v>
      </c>
      <c r="E221" s="155" t="s">
        <v>1</v>
      </c>
      <c r="F221" s="156" t="s">
        <v>452</v>
      </c>
      <c r="H221" s="157">
        <v>80</v>
      </c>
      <c r="I221" s="158"/>
      <c r="L221" s="154"/>
      <c r="M221" s="159"/>
      <c r="T221" s="160"/>
      <c r="AT221" s="155" t="s">
        <v>152</v>
      </c>
      <c r="AU221" s="155" t="s">
        <v>87</v>
      </c>
      <c r="AV221" s="13" t="s">
        <v>87</v>
      </c>
      <c r="AW221" s="13" t="s">
        <v>32</v>
      </c>
      <c r="AX221" s="13" t="s">
        <v>85</v>
      </c>
      <c r="AY221" s="155" t="s">
        <v>144</v>
      </c>
    </row>
    <row r="222" spans="2:65" s="1" customFormat="1" ht="24.2" customHeight="1">
      <c r="B222" s="32"/>
      <c r="C222" s="133" t="s">
        <v>252</v>
      </c>
      <c r="D222" s="133" t="s">
        <v>146</v>
      </c>
      <c r="E222" s="134" t="s">
        <v>453</v>
      </c>
      <c r="F222" s="135" t="s">
        <v>454</v>
      </c>
      <c r="G222" s="136" t="s">
        <v>198</v>
      </c>
      <c r="H222" s="137">
        <v>34.380000000000003</v>
      </c>
      <c r="I222" s="138"/>
      <c r="J222" s="139">
        <f>ROUND(I222*H222,2)</f>
        <v>0</v>
      </c>
      <c r="K222" s="140"/>
      <c r="L222" s="32"/>
      <c r="M222" s="141" t="s">
        <v>1</v>
      </c>
      <c r="N222" s="142" t="s">
        <v>42</v>
      </c>
      <c r="P222" s="143">
        <f>O222*H222</f>
        <v>0</v>
      </c>
      <c r="Q222" s="143">
        <v>0</v>
      </c>
      <c r="R222" s="143">
        <f>Q222*H222</f>
        <v>0</v>
      </c>
      <c r="S222" s="143">
        <v>0</v>
      </c>
      <c r="T222" s="144">
        <f>S222*H222</f>
        <v>0</v>
      </c>
      <c r="AR222" s="145" t="s">
        <v>150</v>
      </c>
      <c r="AT222" s="145" t="s">
        <v>146</v>
      </c>
      <c r="AU222" s="145" t="s">
        <v>87</v>
      </c>
      <c r="AY222" s="17" t="s">
        <v>144</v>
      </c>
      <c r="BE222" s="146">
        <f>IF(N222="základní",J222,0)</f>
        <v>0</v>
      </c>
      <c r="BF222" s="146">
        <f>IF(N222="snížená",J222,0)</f>
        <v>0</v>
      </c>
      <c r="BG222" s="146">
        <f>IF(N222="zákl. přenesená",J222,0)</f>
        <v>0</v>
      </c>
      <c r="BH222" s="146">
        <f>IF(N222="sníž. přenesená",J222,0)</f>
        <v>0</v>
      </c>
      <c r="BI222" s="146">
        <f>IF(N222="nulová",J222,0)</f>
        <v>0</v>
      </c>
      <c r="BJ222" s="17" t="s">
        <v>85</v>
      </c>
      <c r="BK222" s="146">
        <f>ROUND(I222*H222,2)</f>
        <v>0</v>
      </c>
      <c r="BL222" s="17" t="s">
        <v>150</v>
      </c>
      <c r="BM222" s="145" t="s">
        <v>455</v>
      </c>
    </row>
    <row r="223" spans="2:65" s="12" customFormat="1" ht="11.25">
      <c r="B223" s="147"/>
      <c r="D223" s="148" t="s">
        <v>152</v>
      </c>
      <c r="E223" s="149" t="s">
        <v>1</v>
      </c>
      <c r="F223" s="150" t="s">
        <v>153</v>
      </c>
      <c r="H223" s="149" t="s">
        <v>1</v>
      </c>
      <c r="I223" s="151"/>
      <c r="L223" s="147"/>
      <c r="M223" s="152"/>
      <c r="T223" s="153"/>
      <c r="AT223" s="149" t="s">
        <v>152</v>
      </c>
      <c r="AU223" s="149" t="s">
        <v>87</v>
      </c>
      <c r="AV223" s="12" t="s">
        <v>85</v>
      </c>
      <c r="AW223" s="12" t="s">
        <v>32</v>
      </c>
      <c r="AX223" s="12" t="s">
        <v>77</v>
      </c>
      <c r="AY223" s="149" t="s">
        <v>144</v>
      </c>
    </row>
    <row r="224" spans="2:65" s="12" customFormat="1" ht="11.25">
      <c r="B224" s="147"/>
      <c r="D224" s="148" t="s">
        <v>152</v>
      </c>
      <c r="E224" s="149" t="s">
        <v>1</v>
      </c>
      <c r="F224" s="150" t="s">
        <v>154</v>
      </c>
      <c r="H224" s="149" t="s">
        <v>1</v>
      </c>
      <c r="I224" s="151"/>
      <c r="L224" s="147"/>
      <c r="M224" s="152"/>
      <c r="T224" s="153"/>
      <c r="AT224" s="149" t="s">
        <v>152</v>
      </c>
      <c r="AU224" s="149" t="s">
        <v>87</v>
      </c>
      <c r="AV224" s="12" t="s">
        <v>85</v>
      </c>
      <c r="AW224" s="12" t="s">
        <v>32</v>
      </c>
      <c r="AX224" s="12" t="s">
        <v>77</v>
      </c>
      <c r="AY224" s="149" t="s">
        <v>144</v>
      </c>
    </row>
    <row r="225" spans="2:65" s="12" customFormat="1" ht="11.25">
      <c r="B225" s="147"/>
      <c r="D225" s="148" t="s">
        <v>152</v>
      </c>
      <c r="E225" s="149" t="s">
        <v>1</v>
      </c>
      <c r="F225" s="150" t="s">
        <v>200</v>
      </c>
      <c r="H225" s="149" t="s">
        <v>1</v>
      </c>
      <c r="I225" s="151"/>
      <c r="L225" s="147"/>
      <c r="M225" s="152"/>
      <c r="T225" s="153"/>
      <c r="AT225" s="149" t="s">
        <v>152</v>
      </c>
      <c r="AU225" s="149" t="s">
        <v>87</v>
      </c>
      <c r="AV225" s="12" t="s">
        <v>85</v>
      </c>
      <c r="AW225" s="12" t="s">
        <v>32</v>
      </c>
      <c r="AX225" s="12" t="s">
        <v>77</v>
      </c>
      <c r="AY225" s="149" t="s">
        <v>144</v>
      </c>
    </row>
    <row r="226" spans="2:65" s="12" customFormat="1" ht="11.25">
      <c r="B226" s="147"/>
      <c r="D226" s="148" t="s">
        <v>152</v>
      </c>
      <c r="E226" s="149" t="s">
        <v>1</v>
      </c>
      <c r="F226" s="150" t="s">
        <v>396</v>
      </c>
      <c r="H226" s="149" t="s">
        <v>1</v>
      </c>
      <c r="I226" s="151"/>
      <c r="L226" s="147"/>
      <c r="M226" s="152"/>
      <c r="T226" s="153"/>
      <c r="AT226" s="149" t="s">
        <v>152</v>
      </c>
      <c r="AU226" s="149" t="s">
        <v>87</v>
      </c>
      <c r="AV226" s="12" t="s">
        <v>85</v>
      </c>
      <c r="AW226" s="12" t="s">
        <v>32</v>
      </c>
      <c r="AX226" s="12" t="s">
        <v>77</v>
      </c>
      <c r="AY226" s="149" t="s">
        <v>144</v>
      </c>
    </row>
    <row r="227" spans="2:65" s="13" customFormat="1" ht="11.25">
      <c r="B227" s="154"/>
      <c r="D227" s="148" t="s">
        <v>152</v>
      </c>
      <c r="E227" s="155" t="s">
        <v>1</v>
      </c>
      <c r="F227" s="156" t="s">
        <v>456</v>
      </c>
      <c r="H227" s="157">
        <v>34.380000000000003</v>
      </c>
      <c r="I227" s="158"/>
      <c r="L227" s="154"/>
      <c r="M227" s="159"/>
      <c r="T227" s="160"/>
      <c r="AT227" s="155" t="s">
        <v>152</v>
      </c>
      <c r="AU227" s="155" t="s">
        <v>87</v>
      </c>
      <c r="AV227" s="13" t="s">
        <v>87</v>
      </c>
      <c r="AW227" s="13" t="s">
        <v>32</v>
      </c>
      <c r="AX227" s="13" t="s">
        <v>85</v>
      </c>
      <c r="AY227" s="155" t="s">
        <v>144</v>
      </c>
    </row>
    <row r="228" spans="2:65" s="1" customFormat="1" ht="16.5" customHeight="1">
      <c r="B228" s="32"/>
      <c r="C228" s="168" t="s">
        <v>257</v>
      </c>
      <c r="D228" s="168" t="s">
        <v>340</v>
      </c>
      <c r="E228" s="169" t="s">
        <v>457</v>
      </c>
      <c r="F228" s="170" t="s">
        <v>458</v>
      </c>
      <c r="G228" s="171" t="s">
        <v>343</v>
      </c>
      <c r="H228" s="172">
        <v>68.760000000000005</v>
      </c>
      <c r="I228" s="173"/>
      <c r="J228" s="174">
        <f>ROUND(I228*H228,2)</f>
        <v>0</v>
      </c>
      <c r="K228" s="175"/>
      <c r="L228" s="176"/>
      <c r="M228" s="177" t="s">
        <v>1</v>
      </c>
      <c r="N228" s="178" t="s">
        <v>42</v>
      </c>
      <c r="P228" s="143">
        <f>O228*H228</f>
        <v>0</v>
      </c>
      <c r="Q228" s="143">
        <v>1</v>
      </c>
      <c r="R228" s="143">
        <f>Q228*H228</f>
        <v>68.760000000000005</v>
      </c>
      <c r="S228" s="143">
        <v>0</v>
      </c>
      <c r="T228" s="144">
        <f>S228*H228</f>
        <v>0</v>
      </c>
      <c r="AR228" s="145" t="s">
        <v>186</v>
      </c>
      <c r="AT228" s="145" t="s">
        <v>340</v>
      </c>
      <c r="AU228" s="145" t="s">
        <v>87</v>
      </c>
      <c r="AY228" s="17" t="s">
        <v>144</v>
      </c>
      <c r="BE228" s="146">
        <f>IF(N228="základní",J228,0)</f>
        <v>0</v>
      </c>
      <c r="BF228" s="146">
        <f>IF(N228="snížená",J228,0)</f>
        <v>0</v>
      </c>
      <c r="BG228" s="146">
        <f>IF(N228="zákl. přenesená",J228,0)</f>
        <v>0</v>
      </c>
      <c r="BH228" s="146">
        <f>IF(N228="sníž. přenesená",J228,0)</f>
        <v>0</v>
      </c>
      <c r="BI228" s="146">
        <f>IF(N228="nulová",J228,0)</f>
        <v>0</v>
      </c>
      <c r="BJ228" s="17" t="s">
        <v>85</v>
      </c>
      <c r="BK228" s="146">
        <f>ROUND(I228*H228,2)</f>
        <v>0</v>
      </c>
      <c r="BL228" s="17" t="s">
        <v>150</v>
      </c>
      <c r="BM228" s="145" t="s">
        <v>459</v>
      </c>
    </row>
    <row r="229" spans="2:65" s="13" customFormat="1" ht="11.25">
      <c r="B229" s="154"/>
      <c r="D229" s="148" t="s">
        <v>152</v>
      </c>
      <c r="E229" s="155" t="s">
        <v>1</v>
      </c>
      <c r="F229" s="156" t="s">
        <v>460</v>
      </c>
      <c r="H229" s="157">
        <v>68.760000000000005</v>
      </c>
      <c r="I229" s="158"/>
      <c r="L229" s="154"/>
      <c r="M229" s="159"/>
      <c r="T229" s="160"/>
      <c r="AT229" s="155" t="s">
        <v>152</v>
      </c>
      <c r="AU229" s="155" t="s">
        <v>87</v>
      </c>
      <c r="AV229" s="13" t="s">
        <v>87</v>
      </c>
      <c r="AW229" s="13" t="s">
        <v>32</v>
      </c>
      <c r="AX229" s="13" t="s">
        <v>85</v>
      </c>
      <c r="AY229" s="155" t="s">
        <v>144</v>
      </c>
    </row>
    <row r="230" spans="2:65" s="1" customFormat="1" ht="33" customHeight="1">
      <c r="B230" s="32"/>
      <c r="C230" s="133" t="s">
        <v>262</v>
      </c>
      <c r="D230" s="133" t="s">
        <v>146</v>
      </c>
      <c r="E230" s="134" t="s">
        <v>461</v>
      </c>
      <c r="F230" s="135" t="s">
        <v>462</v>
      </c>
      <c r="G230" s="136" t="s">
        <v>149</v>
      </c>
      <c r="H230" s="137">
        <v>307</v>
      </c>
      <c r="I230" s="138"/>
      <c r="J230" s="139">
        <f>ROUND(I230*H230,2)</f>
        <v>0</v>
      </c>
      <c r="K230" s="140"/>
      <c r="L230" s="32"/>
      <c r="M230" s="141" t="s">
        <v>1</v>
      </c>
      <c r="N230" s="142" t="s">
        <v>42</v>
      </c>
      <c r="P230" s="143">
        <f>O230*H230</f>
        <v>0</v>
      </c>
      <c r="Q230" s="143">
        <v>0</v>
      </c>
      <c r="R230" s="143">
        <f>Q230*H230</f>
        <v>0</v>
      </c>
      <c r="S230" s="143">
        <v>0</v>
      </c>
      <c r="T230" s="144">
        <f>S230*H230</f>
        <v>0</v>
      </c>
      <c r="AR230" s="145" t="s">
        <v>150</v>
      </c>
      <c r="AT230" s="145" t="s">
        <v>146</v>
      </c>
      <c r="AU230" s="145" t="s">
        <v>87</v>
      </c>
      <c r="AY230" s="17" t="s">
        <v>144</v>
      </c>
      <c r="BE230" s="146">
        <f>IF(N230="základní",J230,0)</f>
        <v>0</v>
      </c>
      <c r="BF230" s="146">
        <f>IF(N230="snížená",J230,0)</f>
        <v>0</v>
      </c>
      <c r="BG230" s="146">
        <f>IF(N230="zákl. přenesená",J230,0)</f>
        <v>0</v>
      </c>
      <c r="BH230" s="146">
        <f>IF(N230="sníž. přenesená",J230,0)</f>
        <v>0</v>
      </c>
      <c r="BI230" s="146">
        <f>IF(N230="nulová",J230,0)</f>
        <v>0</v>
      </c>
      <c r="BJ230" s="17" t="s">
        <v>85</v>
      </c>
      <c r="BK230" s="146">
        <f>ROUND(I230*H230,2)</f>
        <v>0</v>
      </c>
      <c r="BL230" s="17" t="s">
        <v>150</v>
      </c>
      <c r="BM230" s="145" t="s">
        <v>463</v>
      </c>
    </row>
    <row r="231" spans="2:65" s="12" customFormat="1" ht="11.25">
      <c r="B231" s="147"/>
      <c r="D231" s="148" t="s">
        <v>152</v>
      </c>
      <c r="E231" s="149" t="s">
        <v>1</v>
      </c>
      <c r="F231" s="150" t="s">
        <v>153</v>
      </c>
      <c r="H231" s="149" t="s">
        <v>1</v>
      </c>
      <c r="I231" s="151"/>
      <c r="L231" s="147"/>
      <c r="M231" s="152"/>
      <c r="T231" s="153"/>
      <c r="AT231" s="149" t="s">
        <v>152</v>
      </c>
      <c r="AU231" s="149" t="s">
        <v>87</v>
      </c>
      <c r="AV231" s="12" t="s">
        <v>85</v>
      </c>
      <c r="AW231" s="12" t="s">
        <v>32</v>
      </c>
      <c r="AX231" s="12" t="s">
        <v>77</v>
      </c>
      <c r="AY231" s="149" t="s">
        <v>144</v>
      </c>
    </row>
    <row r="232" spans="2:65" s="12" customFormat="1" ht="11.25">
      <c r="B232" s="147"/>
      <c r="D232" s="148" t="s">
        <v>152</v>
      </c>
      <c r="E232" s="149" t="s">
        <v>1</v>
      </c>
      <c r="F232" s="150" t="s">
        <v>154</v>
      </c>
      <c r="H232" s="149" t="s">
        <v>1</v>
      </c>
      <c r="I232" s="151"/>
      <c r="L232" s="147"/>
      <c r="M232" s="152"/>
      <c r="T232" s="153"/>
      <c r="AT232" s="149" t="s">
        <v>152</v>
      </c>
      <c r="AU232" s="149" t="s">
        <v>87</v>
      </c>
      <c r="AV232" s="12" t="s">
        <v>85</v>
      </c>
      <c r="AW232" s="12" t="s">
        <v>32</v>
      </c>
      <c r="AX232" s="12" t="s">
        <v>77</v>
      </c>
      <c r="AY232" s="149" t="s">
        <v>144</v>
      </c>
    </row>
    <row r="233" spans="2:65" s="12" customFormat="1" ht="11.25">
      <c r="B233" s="147"/>
      <c r="D233" s="148" t="s">
        <v>152</v>
      </c>
      <c r="E233" s="149" t="s">
        <v>1</v>
      </c>
      <c r="F233" s="150" t="s">
        <v>200</v>
      </c>
      <c r="H233" s="149" t="s">
        <v>1</v>
      </c>
      <c r="I233" s="151"/>
      <c r="L233" s="147"/>
      <c r="M233" s="152"/>
      <c r="T233" s="153"/>
      <c r="AT233" s="149" t="s">
        <v>152</v>
      </c>
      <c r="AU233" s="149" t="s">
        <v>87</v>
      </c>
      <c r="AV233" s="12" t="s">
        <v>85</v>
      </c>
      <c r="AW233" s="12" t="s">
        <v>32</v>
      </c>
      <c r="AX233" s="12" t="s">
        <v>77</v>
      </c>
      <c r="AY233" s="149" t="s">
        <v>144</v>
      </c>
    </row>
    <row r="234" spans="2:65" s="13" customFormat="1" ht="11.25">
      <c r="B234" s="154"/>
      <c r="D234" s="148" t="s">
        <v>152</v>
      </c>
      <c r="E234" s="155" t="s">
        <v>1</v>
      </c>
      <c r="F234" s="156" t="s">
        <v>464</v>
      </c>
      <c r="H234" s="157">
        <v>307</v>
      </c>
      <c r="I234" s="158"/>
      <c r="L234" s="154"/>
      <c r="M234" s="159"/>
      <c r="T234" s="160"/>
      <c r="AT234" s="155" t="s">
        <v>152</v>
      </c>
      <c r="AU234" s="155" t="s">
        <v>87</v>
      </c>
      <c r="AV234" s="13" t="s">
        <v>87</v>
      </c>
      <c r="AW234" s="13" t="s">
        <v>32</v>
      </c>
      <c r="AX234" s="13" t="s">
        <v>85</v>
      </c>
      <c r="AY234" s="155" t="s">
        <v>144</v>
      </c>
    </row>
    <row r="235" spans="2:65" s="1" customFormat="1" ht="16.5" customHeight="1">
      <c r="B235" s="32"/>
      <c r="C235" s="168" t="s">
        <v>267</v>
      </c>
      <c r="D235" s="168" t="s">
        <v>340</v>
      </c>
      <c r="E235" s="169" t="s">
        <v>341</v>
      </c>
      <c r="F235" s="170" t="s">
        <v>342</v>
      </c>
      <c r="G235" s="171" t="s">
        <v>343</v>
      </c>
      <c r="H235" s="172">
        <v>55.26</v>
      </c>
      <c r="I235" s="173"/>
      <c r="J235" s="174">
        <f>ROUND(I235*H235,2)</f>
        <v>0</v>
      </c>
      <c r="K235" s="175"/>
      <c r="L235" s="176"/>
      <c r="M235" s="177" t="s">
        <v>1</v>
      </c>
      <c r="N235" s="178" t="s">
        <v>42</v>
      </c>
      <c r="P235" s="143">
        <f>O235*H235</f>
        <v>0</v>
      </c>
      <c r="Q235" s="143">
        <v>1</v>
      </c>
      <c r="R235" s="143">
        <f>Q235*H235</f>
        <v>55.26</v>
      </c>
      <c r="S235" s="143">
        <v>0</v>
      </c>
      <c r="T235" s="144">
        <f>S235*H235</f>
        <v>0</v>
      </c>
      <c r="AR235" s="145" t="s">
        <v>186</v>
      </c>
      <c r="AT235" s="145" t="s">
        <v>340</v>
      </c>
      <c r="AU235" s="145" t="s">
        <v>87</v>
      </c>
      <c r="AY235" s="17" t="s">
        <v>144</v>
      </c>
      <c r="BE235" s="146">
        <f>IF(N235="základní",J235,0)</f>
        <v>0</v>
      </c>
      <c r="BF235" s="146">
        <f>IF(N235="snížená",J235,0)</f>
        <v>0</v>
      </c>
      <c r="BG235" s="146">
        <f>IF(N235="zákl. přenesená",J235,0)</f>
        <v>0</v>
      </c>
      <c r="BH235" s="146">
        <f>IF(N235="sníž. přenesená",J235,0)</f>
        <v>0</v>
      </c>
      <c r="BI235" s="146">
        <f>IF(N235="nulová",J235,0)</f>
        <v>0</v>
      </c>
      <c r="BJ235" s="17" t="s">
        <v>85</v>
      </c>
      <c r="BK235" s="146">
        <f>ROUND(I235*H235,2)</f>
        <v>0</v>
      </c>
      <c r="BL235" s="17" t="s">
        <v>150</v>
      </c>
      <c r="BM235" s="145" t="s">
        <v>465</v>
      </c>
    </row>
    <row r="236" spans="2:65" s="13" customFormat="1" ht="11.25">
      <c r="B236" s="154"/>
      <c r="D236" s="148" t="s">
        <v>152</v>
      </c>
      <c r="E236" s="155" t="s">
        <v>1</v>
      </c>
      <c r="F236" s="156" t="s">
        <v>466</v>
      </c>
      <c r="H236" s="157">
        <v>55.26</v>
      </c>
      <c r="I236" s="158"/>
      <c r="L236" s="154"/>
      <c r="M236" s="159"/>
      <c r="T236" s="160"/>
      <c r="AT236" s="155" t="s">
        <v>152</v>
      </c>
      <c r="AU236" s="155" t="s">
        <v>87</v>
      </c>
      <c r="AV236" s="13" t="s">
        <v>87</v>
      </c>
      <c r="AW236" s="13" t="s">
        <v>32</v>
      </c>
      <c r="AX236" s="13" t="s">
        <v>85</v>
      </c>
      <c r="AY236" s="155" t="s">
        <v>144</v>
      </c>
    </row>
    <row r="237" spans="2:65" s="1" customFormat="1" ht="24.2" customHeight="1">
      <c r="B237" s="32"/>
      <c r="C237" s="133" t="s">
        <v>272</v>
      </c>
      <c r="D237" s="133" t="s">
        <v>146</v>
      </c>
      <c r="E237" s="134" t="s">
        <v>467</v>
      </c>
      <c r="F237" s="135" t="s">
        <v>468</v>
      </c>
      <c r="G237" s="136" t="s">
        <v>149</v>
      </c>
      <c r="H237" s="137">
        <v>307</v>
      </c>
      <c r="I237" s="138"/>
      <c r="J237" s="139">
        <f>ROUND(I237*H237,2)</f>
        <v>0</v>
      </c>
      <c r="K237" s="140"/>
      <c r="L237" s="32"/>
      <c r="M237" s="141" t="s">
        <v>1</v>
      </c>
      <c r="N237" s="142" t="s">
        <v>42</v>
      </c>
      <c r="P237" s="143">
        <f>O237*H237</f>
        <v>0</v>
      </c>
      <c r="Q237" s="143">
        <v>0</v>
      </c>
      <c r="R237" s="143">
        <f>Q237*H237</f>
        <v>0</v>
      </c>
      <c r="S237" s="143">
        <v>0</v>
      </c>
      <c r="T237" s="144">
        <f>S237*H237</f>
        <v>0</v>
      </c>
      <c r="AR237" s="145" t="s">
        <v>150</v>
      </c>
      <c r="AT237" s="145" t="s">
        <v>146</v>
      </c>
      <c r="AU237" s="145" t="s">
        <v>87</v>
      </c>
      <c r="AY237" s="17" t="s">
        <v>144</v>
      </c>
      <c r="BE237" s="146">
        <f>IF(N237="základní",J237,0)</f>
        <v>0</v>
      </c>
      <c r="BF237" s="146">
        <f>IF(N237="snížená",J237,0)</f>
        <v>0</v>
      </c>
      <c r="BG237" s="146">
        <f>IF(N237="zákl. přenesená",J237,0)</f>
        <v>0</v>
      </c>
      <c r="BH237" s="146">
        <f>IF(N237="sníž. přenesená",J237,0)</f>
        <v>0</v>
      </c>
      <c r="BI237" s="146">
        <f>IF(N237="nulová",J237,0)</f>
        <v>0</v>
      </c>
      <c r="BJ237" s="17" t="s">
        <v>85</v>
      </c>
      <c r="BK237" s="146">
        <f>ROUND(I237*H237,2)</f>
        <v>0</v>
      </c>
      <c r="BL237" s="17" t="s">
        <v>150</v>
      </c>
      <c r="BM237" s="145" t="s">
        <v>469</v>
      </c>
    </row>
    <row r="238" spans="2:65" s="1" customFormat="1" ht="16.5" customHeight="1">
      <c r="B238" s="32"/>
      <c r="C238" s="168" t="s">
        <v>277</v>
      </c>
      <c r="D238" s="168" t="s">
        <v>340</v>
      </c>
      <c r="E238" s="169" t="s">
        <v>351</v>
      </c>
      <c r="F238" s="170" t="s">
        <v>352</v>
      </c>
      <c r="G238" s="171" t="s">
        <v>353</v>
      </c>
      <c r="H238" s="172">
        <v>6.14</v>
      </c>
      <c r="I238" s="173"/>
      <c r="J238" s="174">
        <f>ROUND(I238*H238,2)</f>
        <v>0</v>
      </c>
      <c r="K238" s="175"/>
      <c r="L238" s="176"/>
      <c r="M238" s="177" t="s">
        <v>1</v>
      </c>
      <c r="N238" s="178" t="s">
        <v>42</v>
      </c>
      <c r="P238" s="143">
        <f>O238*H238</f>
        <v>0</v>
      </c>
      <c r="Q238" s="143">
        <v>1E-3</v>
      </c>
      <c r="R238" s="143">
        <f>Q238*H238</f>
        <v>6.1399999999999996E-3</v>
      </c>
      <c r="S238" s="143">
        <v>0</v>
      </c>
      <c r="T238" s="144">
        <f>S238*H238</f>
        <v>0</v>
      </c>
      <c r="AR238" s="145" t="s">
        <v>186</v>
      </c>
      <c r="AT238" s="145" t="s">
        <v>340</v>
      </c>
      <c r="AU238" s="145" t="s">
        <v>87</v>
      </c>
      <c r="AY238" s="17" t="s">
        <v>144</v>
      </c>
      <c r="BE238" s="146">
        <f>IF(N238="základní",J238,0)</f>
        <v>0</v>
      </c>
      <c r="BF238" s="146">
        <f>IF(N238="snížená",J238,0)</f>
        <v>0</v>
      </c>
      <c r="BG238" s="146">
        <f>IF(N238="zákl. přenesená",J238,0)</f>
        <v>0</v>
      </c>
      <c r="BH238" s="146">
        <f>IF(N238="sníž. přenesená",J238,0)</f>
        <v>0</v>
      </c>
      <c r="BI238" s="146">
        <f>IF(N238="nulová",J238,0)</f>
        <v>0</v>
      </c>
      <c r="BJ238" s="17" t="s">
        <v>85</v>
      </c>
      <c r="BK238" s="146">
        <f>ROUND(I238*H238,2)</f>
        <v>0</v>
      </c>
      <c r="BL238" s="17" t="s">
        <v>150</v>
      </c>
      <c r="BM238" s="145" t="s">
        <v>470</v>
      </c>
    </row>
    <row r="239" spans="2:65" s="13" customFormat="1" ht="11.25">
      <c r="B239" s="154"/>
      <c r="D239" s="148" t="s">
        <v>152</v>
      </c>
      <c r="F239" s="156" t="s">
        <v>471</v>
      </c>
      <c r="H239" s="157">
        <v>6.14</v>
      </c>
      <c r="I239" s="158"/>
      <c r="L239" s="154"/>
      <c r="M239" s="159"/>
      <c r="T239" s="160"/>
      <c r="AT239" s="155" t="s">
        <v>152</v>
      </c>
      <c r="AU239" s="155" t="s">
        <v>87</v>
      </c>
      <c r="AV239" s="13" t="s">
        <v>87</v>
      </c>
      <c r="AW239" s="13" t="s">
        <v>4</v>
      </c>
      <c r="AX239" s="13" t="s">
        <v>85</v>
      </c>
      <c r="AY239" s="155" t="s">
        <v>144</v>
      </c>
    </row>
    <row r="240" spans="2:65" s="11" customFormat="1" ht="22.9" customHeight="1">
      <c r="B240" s="121"/>
      <c r="D240" s="122" t="s">
        <v>76</v>
      </c>
      <c r="E240" s="131" t="s">
        <v>87</v>
      </c>
      <c r="F240" s="131" t="s">
        <v>472</v>
      </c>
      <c r="I240" s="124"/>
      <c r="J240" s="132">
        <f>BK240</f>
        <v>0</v>
      </c>
      <c r="L240" s="121"/>
      <c r="M240" s="126"/>
      <c r="P240" s="127">
        <f>SUM(P241:P266)</f>
        <v>0</v>
      </c>
      <c r="R240" s="127">
        <f>SUM(R241:R266)</f>
        <v>62.014604800000001</v>
      </c>
      <c r="T240" s="128">
        <f>SUM(T241:T266)</f>
        <v>0</v>
      </c>
      <c r="AR240" s="122" t="s">
        <v>85</v>
      </c>
      <c r="AT240" s="129" t="s">
        <v>76</v>
      </c>
      <c r="AU240" s="129" t="s">
        <v>85</v>
      </c>
      <c r="AY240" s="122" t="s">
        <v>144</v>
      </c>
      <c r="BK240" s="130">
        <f>SUM(BK241:BK266)</f>
        <v>0</v>
      </c>
    </row>
    <row r="241" spans="2:65" s="1" customFormat="1" ht="24.2" customHeight="1">
      <c r="B241" s="32"/>
      <c r="C241" s="133" t="s">
        <v>281</v>
      </c>
      <c r="D241" s="133" t="s">
        <v>146</v>
      </c>
      <c r="E241" s="134" t="s">
        <v>473</v>
      </c>
      <c r="F241" s="135" t="s">
        <v>474</v>
      </c>
      <c r="G241" s="136" t="s">
        <v>149</v>
      </c>
      <c r="H241" s="137">
        <v>420.2</v>
      </c>
      <c r="I241" s="138"/>
      <c r="J241" s="139">
        <f>ROUND(I241*H241,2)</f>
        <v>0</v>
      </c>
      <c r="K241" s="140"/>
      <c r="L241" s="32"/>
      <c r="M241" s="141" t="s">
        <v>1</v>
      </c>
      <c r="N241" s="142" t="s">
        <v>42</v>
      </c>
      <c r="P241" s="143">
        <f>O241*H241</f>
        <v>0</v>
      </c>
      <c r="Q241" s="143">
        <v>1.7000000000000001E-4</v>
      </c>
      <c r="R241" s="143">
        <f>Q241*H241</f>
        <v>7.1433999999999997E-2</v>
      </c>
      <c r="S241" s="143">
        <v>0</v>
      </c>
      <c r="T241" s="144">
        <f>S241*H241</f>
        <v>0</v>
      </c>
      <c r="AR241" s="145" t="s">
        <v>150</v>
      </c>
      <c r="AT241" s="145" t="s">
        <v>146</v>
      </c>
      <c r="AU241" s="145" t="s">
        <v>87</v>
      </c>
      <c r="AY241" s="17" t="s">
        <v>144</v>
      </c>
      <c r="BE241" s="146">
        <f>IF(N241="základní",J241,0)</f>
        <v>0</v>
      </c>
      <c r="BF241" s="146">
        <f>IF(N241="snížená",J241,0)</f>
        <v>0</v>
      </c>
      <c r="BG241" s="146">
        <f>IF(N241="zákl. přenesená",J241,0)</f>
        <v>0</v>
      </c>
      <c r="BH241" s="146">
        <f>IF(N241="sníž. přenesená",J241,0)</f>
        <v>0</v>
      </c>
      <c r="BI241" s="146">
        <f>IF(N241="nulová",J241,0)</f>
        <v>0</v>
      </c>
      <c r="BJ241" s="17" t="s">
        <v>85</v>
      </c>
      <c r="BK241" s="146">
        <f>ROUND(I241*H241,2)</f>
        <v>0</v>
      </c>
      <c r="BL241" s="17" t="s">
        <v>150</v>
      </c>
      <c r="BM241" s="145" t="s">
        <v>475</v>
      </c>
    </row>
    <row r="242" spans="2:65" s="12" customFormat="1" ht="11.25">
      <c r="B242" s="147"/>
      <c r="D242" s="148" t="s">
        <v>152</v>
      </c>
      <c r="E242" s="149" t="s">
        <v>1</v>
      </c>
      <c r="F242" s="150" t="s">
        <v>153</v>
      </c>
      <c r="H242" s="149" t="s">
        <v>1</v>
      </c>
      <c r="I242" s="151"/>
      <c r="L242" s="147"/>
      <c r="M242" s="152"/>
      <c r="T242" s="153"/>
      <c r="AT242" s="149" t="s">
        <v>152</v>
      </c>
      <c r="AU242" s="149" t="s">
        <v>87</v>
      </c>
      <c r="AV242" s="12" t="s">
        <v>85</v>
      </c>
      <c r="AW242" s="12" t="s">
        <v>32</v>
      </c>
      <c r="AX242" s="12" t="s">
        <v>77</v>
      </c>
      <c r="AY242" s="149" t="s">
        <v>144</v>
      </c>
    </row>
    <row r="243" spans="2:65" s="12" customFormat="1" ht="11.25">
      <c r="B243" s="147"/>
      <c r="D243" s="148" t="s">
        <v>152</v>
      </c>
      <c r="E243" s="149" t="s">
        <v>1</v>
      </c>
      <c r="F243" s="150" t="s">
        <v>154</v>
      </c>
      <c r="H243" s="149" t="s">
        <v>1</v>
      </c>
      <c r="I243" s="151"/>
      <c r="L243" s="147"/>
      <c r="M243" s="152"/>
      <c r="T243" s="153"/>
      <c r="AT243" s="149" t="s">
        <v>152</v>
      </c>
      <c r="AU243" s="149" t="s">
        <v>87</v>
      </c>
      <c r="AV243" s="12" t="s">
        <v>85</v>
      </c>
      <c r="AW243" s="12" t="s">
        <v>32</v>
      </c>
      <c r="AX243" s="12" t="s">
        <v>77</v>
      </c>
      <c r="AY243" s="149" t="s">
        <v>144</v>
      </c>
    </row>
    <row r="244" spans="2:65" s="12" customFormat="1" ht="11.25">
      <c r="B244" s="147"/>
      <c r="D244" s="148" t="s">
        <v>152</v>
      </c>
      <c r="E244" s="149" t="s">
        <v>1</v>
      </c>
      <c r="F244" s="150" t="s">
        <v>200</v>
      </c>
      <c r="H244" s="149" t="s">
        <v>1</v>
      </c>
      <c r="I244" s="151"/>
      <c r="L244" s="147"/>
      <c r="M244" s="152"/>
      <c r="T244" s="153"/>
      <c r="AT244" s="149" t="s">
        <v>152</v>
      </c>
      <c r="AU244" s="149" t="s">
        <v>87</v>
      </c>
      <c r="AV244" s="12" t="s">
        <v>85</v>
      </c>
      <c r="AW244" s="12" t="s">
        <v>32</v>
      </c>
      <c r="AX244" s="12" t="s">
        <v>77</v>
      </c>
      <c r="AY244" s="149" t="s">
        <v>144</v>
      </c>
    </row>
    <row r="245" spans="2:65" s="12" customFormat="1" ht="11.25">
      <c r="B245" s="147"/>
      <c r="D245" s="148" t="s">
        <v>152</v>
      </c>
      <c r="E245" s="149" t="s">
        <v>1</v>
      </c>
      <c r="F245" s="150" t="s">
        <v>396</v>
      </c>
      <c r="H245" s="149" t="s">
        <v>1</v>
      </c>
      <c r="I245" s="151"/>
      <c r="L245" s="147"/>
      <c r="M245" s="152"/>
      <c r="T245" s="153"/>
      <c r="AT245" s="149" t="s">
        <v>152</v>
      </c>
      <c r="AU245" s="149" t="s">
        <v>87</v>
      </c>
      <c r="AV245" s="12" t="s">
        <v>85</v>
      </c>
      <c r="AW245" s="12" t="s">
        <v>32</v>
      </c>
      <c r="AX245" s="12" t="s">
        <v>77</v>
      </c>
      <c r="AY245" s="149" t="s">
        <v>144</v>
      </c>
    </row>
    <row r="246" spans="2:65" s="13" customFormat="1" ht="11.25">
      <c r="B246" s="154"/>
      <c r="D246" s="148" t="s">
        <v>152</v>
      </c>
      <c r="E246" s="155" t="s">
        <v>1</v>
      </c>
      <c r="F246" s="156" t="s">
        <v>476</v>
      </c>
      <c r="H246" s="157">
        <v>420.2</v>
      </c>
      <c r="I246" s="158"/>
      <c r="L246" s="154"/>
      <c r="M246" s="159"/>
      <c r="T246" s="160"/>
      <c r="AT246" s="155" t="s">
        <v>152</v>
      </c>
      <c r="AU246" s="155" t="s">
        <v>87</v>
      </c>
      <c r="AV246" s="13" t="s">
        <v>87</v>
      </c>
      <c r="AW246" s="13" t="s">
        <v>32</v>
      </c>
      <c r="AX246" s="13" t="s">
        <v>85</v>
      </c>
      <c r="AY246" s="155" t="s">
        <v>144</v>
      </c>
    </row>
    <row r="247" spans="2:65" s="1" customFormat="1" ht="24.2" customHeight="1">
      <c r="B247" s="32"/>
      <c r="C247" s="168" t="s">
        <v>285</v>
      </c>
      <c r="D247" s="168" t="s">
        <v>340</v>
      </c>
      <c r="E247" s="169" t="s">
        <v>477</v>
      </c>
      <c r="F247" s="170" t="s">
        <v>478</v>
      </c>
      <c r="G247" s="171" t="s">
        <v>149</v>
      </c>
      <c r="H247" s="172">
        <v>497.72699999999998</v>
      </c>
      <c r="I247" s="173"/>
      <c r="J247" s="174">
        <f>ROUND(I247*H247,2)</f>
        <v>0</v>
      </c>
      <c r="K247" s="175"/>
      <c r="L247" s="176"/>
      <c r="M247" s="177" t="s">
        <v>1</v>
      </c>
      <c r="N247" s="178" t="s">
        <v>42</v>
      </c>
      <c r="P247" s="143">
        <f>O247*H247</f>
        <v>0</v>
      </c>
      <c r="Q247" s="143">
        <v>4.0000000000000002E-4</v>
      </c>
      <c r="R247" s="143">
        <f>Q247*H247</f>
        <v>0.19909080000000001</v>
      </c>
      <c r="S247" s="143">
        <v>0</v>
      </c>
      <c r="T247" s="144">
        <f>S247*H247</f>
        <v>0</v>
      </c>
      <c r="AR247" s="145" t="s">
        <v>186</v>
      </c>
      <c r="AT247" s="145" t="s">
        <v>340</v>
      </c>
      <c r="AU247" s="145" t="s">
        <v>87</v>
      </c>
      <c r="AY247" s="17" t="s">
        <v>144</v>
      </c>
      <c r="BE247" s="146">
        <f>IF(N247="základní",J247,0)</f>
        <v>0</v>
      </c>
      <c r="BF247" s="146">
        <f>IF(N247="snížená",J247,0)</f>
        <v>0</v>
      </c>
      <c r="BG247" s="146">
        <f>IF(N247="zákl. přenesená",J247,0)</f>
        <v>0</v>
      </c>
      <c r="BH247" s="146">
        <f>IF(N247="sníž. přenesená",J247,0)</f>
        <v>0</v>
      </c>
      <c r="BI247" s="146">
        <f>IF(N247="nulová",J247,0)</f>
        <v>0</v>
      </c>
      <c r="BJ247" s="17" t="s">
        <v>85</v>
      </c>
      <c r="BK247" s="146">
        <f>ROUND(I247*H247,2)</f>
        <v>0</v>
      </c>
      <c r="BL247" s="17" t="s">
        <v>150</v>
      </c>
      <c r="BM247" s="145" t="s">
        <v>479</v>
      </c>
    </row>
    <row r="248" spans="2:65" s="13" customFormat="1" ht="11.25">
      <c r="B248" s="154"/>
      <c r="D248" s="148" t="s">
        <v>152</v>
      </c>
      <c r="F248" s="156" t="s">
        <v>480</v>
      </c>
      <c r="H248" s="157">
        <v>497.72699999999998</v>
      </c>
      <c r="I248" s="158"/>
      <c r="L248" s="154"/>
      <c r="M248" s="159"/>
      <c r="T248" s="160"/>
      <c r="AT248" s="155" t="s">
        <v>152</v>
      </c>
      <c r="AU248" s="155" t="s">
        <v>87</v>
      </c>
      <c r="AV248" s="13" t="s">
        <v>87</v>
      </c>
      <c r="AW248" s="13" t="s">
        <v>4</v>
      </c>
      <c r="AX248" s="13" t="s">
        <v>85</v>
      </c>
      <c r="AY248" s="155" t="s">
        <v>144</v>
      </c>
    </row>
    <row r="249" spans="2:65" s="1" customFormat="1" ht="37.9" customHeight="1">
      <c r="B249" s="32"/>
      <c r="C249" s="133" t="s">
        <v>289</v>
      </c>
      <c r="D249" s="133" t="s">
        <v>146</v>
      </c>
      <c r="E249" s="134" t="s">
        <v>481</v>
      </c>
      <c r="F249" s="135" t="s">
        <v>482</v>
      </c>
      <c r="G249" s="136" t="s">
        <v>483</v>
      </c>
      <c r="H249" s="137">
        <v>191</v>
      </c>
      <c r="I249" s="138"/>
      <c r="J249" s="139">
        <f>ROUND(I249*H249,2)</f>
        <v>0</v>
      </c>
      <c r="K249" s="140"/>
      <c r="L249" s="32"/>
      <c r="M249" s="141" t="s">
        <v>1</v>
      </c>
      <c r="N249" s="142" t="s">
        <v>42</v>
      </c>
      <c r="P249" s="143">
        <f>O249*H249</f>
        <v>0</v>
      </c>
      <c r="Q249" s="143">
        <v>0.27844000000000002</v>
      </c>
      <c r="R249" s="143">
        <f>Q249*H249</f>
        <v>53.182040000000001</v>
      </c>
      <c r="S249" s="143">
        <v>0</v>
      </c>
      <c r="T249" s="144">
        <f>S249*H249</f>
        <v>0</v>
      </c>
      <c r="AR249" s="145" t="s">
        <v>150</v>
      </c>
      <c r="AT249" s="145" t="s">
        <v>146</v>
      </c>
      <c r="AU249" s="145" t="s">
        <v>87</v>
      </c>
      <c r="AY249" s="17" t="s">
        <v>144</v>
      </c>
      <c r="BE249" s="146">
        <f>IF(N249="základní",J249,0)</f>
        <v>0</v>
      </c>
      <c r="BF249" s="146">
        <f>IF(N249="snížená",J249,0)</f>
        <v>0</v>
      </c>
      <c r="BG249" s="146">
        <f>IF(N249="zákl. přenesená",J249,0)</f>
        <v>0</v>
      </c>
      <c r="BH249" s="146">
        <f>IF(N249="sníž. přenesená",J249,0)</f>
        <v>0</v>
      </c>
      <c r="BI249" s="146">
        <f>IF(N249="nulová",J249,0)</f>
        <v>0</v>
      </c>
      <c r="BJ249" s="17" t="s">
        <v>85</v>
      </c>
      <c r="BK249" s="146">
        <f>ROUND(I249*H249,2)</f>
        <v>0</v>
      </c>
      <c r="BL249" s="17" t="s">
        <v>150</v>
      </c>
      <c r="BM249" s="145" t="s">
        <v>484</v>
      </c>
    </row>
    <row r="250" spans="2:65" s="12" customFormat="1" ht="11.25">
      <c r="B250" s="147"/>
      <c r="D250" s="148" t="s">
        <v>152</v>
      </c>
      <c r="E250" s="149" t="s">
        <v>1</v>
      </c>
      <c r="F250" s="150" t="s">
        <v>153</v>
      </c>
      <c r="H250" s="149" t="s">
        <v>1</v>
      </c>
      <c r="I250" s="151"/>
      <c r="L250" s="147"/>
      <c r="M250" s="152"/>
      <c r="T250" s="153"/>
      <c r="AT250" s="149" t="s">
        <v>152</v>
      </c>
      <c r="AU250" s="149" t="s">
        <v>87</v>
      </c>
      <c r="AV250" s="12" t="s">
        <v>85</v>
      </c>
      <c r="AW250" s="12" t="s">
        <v>32</v>
      </c>
      <c r="AX250" s="12" t="s">
        <v>77</v>
      </c>
      <c r="AY250" s="149" t="s">
        <v>144</v>
      </c>
    </row>
    <row r="251" spans="2:65" s="12" customFormat="1" ht="11.25">
      <c r="B251" s="147"/>
      <c r="D251" s="148" t="s">
        <v>152</v>
      </c>
      <c r="E251" s="149" t="s">
        <v>1</v>
      </c>
      <c r="F251" s="150" t="s">
        <v>154</v>
      </c>
      <c r="H251" s="149" t="s">
        <v>1</v>
      </c>
      <c r="I251" s="151"/>
      <c r="L251" s="147"/>
      <c r="M251" s="152"/>
      <c r="T251" s="153"/>
      <c r="AT251" s="149" t="s">
        <v>152</v>
      </c>
      <c r="AU251" s="149" t="s">
        <v>87</v>
      </c>
      <c r="AV251" s="12" t="s">
        <v>85</v>
      </c>
      <c r="AW251" s="12" t="s">
        <v>32</v>
      </c>
      <c r="AX251" s="12" t="s">
        <v>77</v>
      </c>
      <c r="AY251" s="149" t="s">
        <v>144</v>
      </c>
    </row>
    <row r="252" spans="2:65" s="12" customFormat="1" ht="11.25">
      <c r="B252" s="147"/>
      <c r="D252" s="148" t="s">
        <v>152</v>
      </c>
      <c r="E252" s="149" t="s">
        <v>1</v>
      </c>
      <c r="F252" s="150" t="s">
        <v>200</v>
      </c>
      <c r="H252" s="149" t="s">
        <v>1</v>
      </c>
      <c r="I252" s="151"/>
      <c r="L252" s="147"/>
      <c r="M252" s="152"/>
      <c r="T252" s="153"/>
      <c r="AT252" s="149" t="s">
        <v>152</v>
      </c>
      <c r="AU252" s="149" t="s">
        <v>87</v>
      </c>
      <c r="AV252" s="12" t="s">
        <v>85</v>
      </c>
      <c r="AW252" s="12" t="s">
        <v>32</v>
      </c>
      <c r="AX252" s="12" t="s">
        <v>77</v>
      </c>
      <c r="AY252" s="149" t="s">
        <v>144</v>
      </c>
    </row>
    <row r="253" spans="2:65" s="12" customFormat="1" ht="11.25">
      <c r="B253" s="147"/>
      <c r="D253" s="148" t="s">
        <v>152</v>
      </c>
      <c r="E253" s="149" t="s">
        <v>1</v>
      </c>
      <c r="F253" s="150" t="s">
        <v>396</v>
      </c>
      <c r="H253" s="149" t="s">
        <v>1</v>
      </c>
      <c r="I253" s="151"/>
      <c r="L253" s="147"/>
      <c r="M253" s="152"/>
      <c r="T253" s="153"/>
      <c r="AT253" s="149" t="s">
        <v>152</v>
      </c>
      <c r="AU253" s="149" t="s">
        <v>87</v>
      </c>
      <c r="AV253" s="12" t="s">
        <v>85</v>
      </c>
      <c r="AW253" s="12" t="s">
        <v>32</v>
      </c>
      <c r="AX253" s="12" t="s">
        <v>77</v>
      </c>
      <c r="AY253" s="149" t="s">
        <v>144</v>
      </c>
    </row>
    <row r="254" spans="2:65" s="13" customFormat="1" ht="11.25">
      <c r="B254" s="154"/>
      <c r="D254" s="148" t="s">
        <v>152</v>
      </c>
      <c r="E254" s="155" t="s">
        <v>1</v>
      </c>
      <c r="F254" s="156" t="s">
        <v>485</v>
      </c>
      <c r="H254" s="157">
        <v>191</v>
      </c>
      <c r="I254" s="158"/>
      <c r="L254" s="154"/>
      <c r="M254" s="159"/>
      <c r="T254" s="160"/>
      <c r="AT254" s="155" t="s">
        <v>152</v>
      </c>
      <c r="AU254" s="155" t="s">
        <v>87</v>
      </c>
      <c r="AV254" s="13" t="s">
        <v>87</v>
      </c>
      <c r="AW254" s="13" t="s">
        <v>32</v>
      </c>
      <c r="AX254" s="13" t="s">
        <v>85</v>
      </c>
      <c r="AY254" s="155" t="s">
        <v>144</v>
      </c>
    </row>
    <row r="255" spans="2:65" s="1" customFormat="1" ht="24.2" customHeight="1">
      <c r="B255" s="32"/>
      <c r="C255" s="133" t="s">
        <v>293</v>
      </c>
      <c r="D255" s="133" t="s">
        <v>146</v>
      </c>
      <c r="E255" s="134" t="s">
        <v>486</v>
      </c>
      <c r="F255" s="135" t="s">
        <v>487</v>
      </c>
      <c r="G255" s="136" t="s">
        <v>198</v>
      </c>
      <c r="H255" s="137">
        <v>2</v>
      </c>
      <c r="I255" s="138"/>
      <c r="J255" s="139">
        <f>ROUND(I255*H255,2)</f>
        <v>0</v>
      </c>
      <c r="K255" s="140"/>
      <c r="L255" s="32"/>
      <c r="M255" s="141" t="s">
        <v>1</v>
      </c>
      <c r="N255" s="142" t="s">
        <v>42</v>
      </c>
      <c r="P255" s="143">
        <f>O255*H255</f>
        <v>0</v>
      </c>
      <c r="Q255" s="143">
        <v>1.98</v>
      </c>
      <c r="R255" s="143">
        <f>Q255*H255</f>
        <v>3.96</v>
      </c>
      <c r="S255" s="143">
        <v>0</v>
      </c>
      <c r="T255" s="144">
        <f>S255*H255</f>
        <v>0</v>
      </c>
      <c r="AR255" s="145" t="s">
        <v>150</v>
      </c>
      <c r="AT255" s="145" t="s">
        <v>146</v>
      </c>
      <c r="AU255" s="145" t="s">
        <v>87</v>
      </c>
      <c r="AY255" s="17" t="s">
        <v>144</v>
      </c>
      <c r="BE255" s="146">
        <f>IF(N255="základní",J255,0)</f>
        <v>0</v>
      </c>
      <c r="BF255" s="146">
        <f>IF(N255="snížená",J255,0)</f>
        <v>0</v>
      </c>
      <c r="BG255" s="146">
        <f>IF(N255="zákl. přenesená",J255,0)</f>
        <v>0</v>
      </c>
      <c r="BH255" s="146">
        <f>IF(N255="sníž. přenesená",J255,0)</f>
        <v>0</v>
      </c>
      <c r="BI255" s="146">
        <f>IF(N255="nulová",J255,0)</f>
        <v>0</v>
      </c>
      <c r="BJ255" s="17" t="s">
        <v>85</v>
      </c>
      <c r="BK255" s="146">
        <f>ROUND(I255*H255,2)</f>
        <v>0</v>
      </c>
      <c r="BL255" s="17" t="s">
        <v>150</v>
      </c>
      <c r="BM255" s="145" t="s">
        <v>488</v>
      </c>
    </row>
    <row r="256" spans="2:65" s="12" customFormat="1" ht="11.25">
      <c r="B256" s="147"/>
      <c r="D256" s="148" t="s">
        <v>152</v>
      </c>
      <c r="E256" s="149" t="s">
        <v>1</v>
      </c>
      <c r="F256" s="150" t="s">
        <v>153</v>
      </c>
      <c r="H256" s="149" t="s">
        <v>1</v>
      </c>
      <c r="I256" s="151"/>
      <c r="L256" s="147"/>
      <c r="M256" s="152"/>
      <c r="T256" s="153"/>
      <c r="AT256" s="149" t="s">
        <v>152</v>
      </c>
      <c r="AU256" s="149" t="s">
        <v>87</v>
      </c>
      <c r="AV256" s="12" t="s">
        <v>85</v>
      </c>
      <c r="AW256" s="12" t="s">
        <v>32</v>
      </c>
      <c r="AX256" s="12" t="s">
        <v>77</v>
      </c>
      <c r="AY256" s="149" t="s">
        <v>144</v>
      </c>
    </row>
    <row r="257" spans="2:65" s="12" customFormat="1" ht="11.25">
      <c r="B257" s="147"/>
      <c r="D257" s="148" t="s">
        <v>152</v>
      </c>
      <c r="E257" s="149" t="s">
        <v>1</v>
      </c>
      <c r="F257" s="150" t="s">
        <v>154</v>
      </c>
      <c r="H257" s="149" t="s">
        <v>1</v>
      </c>
      <c r="I257" s="151"/>
      <c r="L257" s="147"/>
      <c r="M257" s="152"/>
      <c r="T257" s="153"/>
      <c r="AT257" s="149" t="s">
        <v>152</v>
      </c>
      <c r="AU257" s="149" t="s">
        <v>87</v>
      </c>
      <c r="AV257" s="12" t="s">
        <v>85</v>
      </c>
      <c r="AW257" s="12" t="s">
        <v>32</v>
      </c>
      <c r="AX257" s="12" t="s">
        <v>77</v>
      </c>
      <c r="AY257" s="149" t="s">
        <v>144</v>
      </c>
    </row>
    <row r="258" spans="2:65" s="12" customFormat="1" ht="11.25">
      <c r="B258" s="147"/>
      <c r="D258" s="148" t="s">
        <v>152</v>
      </c>
      <c r="E258" s="149" t="s">
        <v>1</v>
      </c>
      <c r="F258" s="150" t="s">
        <v>200</v>
      </c>
      <c r="H258" s="149" t="s">
        <v>1</v>
      </c>
      <c r="I258" s="151"/>
      <c r="L258" s="147"/>
      <c r="M258" s="152"/>
      <c r="T258" s="153"/>
      <c r="AT258" s="149" t="s">
        <v>152</v>
      </c>
      <c r="AU258" s="149" t="s">
        <v>87</v>
      </c>
      <c r="AV258" s="12" t="s">
        <v>85</v>
      </c>
      <c r="AW258" s="12" t="s">
        <v>32</v>
      </c>
      <c r="AX258" s="12" t="s">
        <v>77</v>
      </c>
      <c r="AY258" s="149" t="s">
        <v>144</v>
      </c>
    </row>
    <row r="259" spans="2:65" s="12" customFormat="1" ht="11.25">
      <c r="B259" s="147"/>
      <c r="D259" s="148" t="s">
        <v>152</v>
      </c>
      <c r="E259" s="149" t="s">
        <v>1</v>
      </c>
      <c r="F259" s="150" t="s">
        <v>391</v>
      </c>
      <c r="H259" s="149" t="s">
        <v>1</v>
      </c>
      <c r="I259" s="151"/>
      <c r="L259" s="147"/>
      <c r="M259" s="152"/>
      <c r="T259" s="153"/>
      <c r="AT259" s="149" t="s">
        <v>152</v>
      </c>
      <c r="AU259" s="149" t="s">
        <v>87</v>
      </c>
      <c r="AV259" s="12" t="s">
        <v>85</v>
      </c>
      <c r="AW259" s="12" t="s">
        <v>32</v>
      </c>
      <c r="AX259" s="12" t="s">
        <v>77</v>
      </c>
      <c r="AY259" s="149" t="s">
        <v>144</v>
      </c>
    </row>
    <row r="260" spans="2:65" s="13" customFormat="1" ht="11.25">
      <c r="B260" s="154"/>
      <c r="D260" s="148" t="s">
        <v>152</v>
      </c>
      <c r="E260" s="155" t="s">
        <v>1</v>
      </c>
      <c r="F260" s="156" t="s">
        <v>489</v>
      </c>
      <c r="H260" s="157">
        <v>2</v>
      </c>
      <c r="I260" s="158"/>
      <c r="L260" s="154"/>
      <c r="M260" s="159"/>
      <c r="T260" s="160"/>
      <c r="AT260" s="155" t="s">
        <v>152</v>
      </c>
      <c r="AU260" s="155" t="s">
        <v>87</v>
      </c>
      <c r="AV260" s="13" t="s">
        <v>87</v>
      </c>
      <c r="AW260" s="13" t="s">
        <v>32</v>
      </c>
      <c r="AX260" s="13" t="s">
        <v>85</v>
      </c>
      <c r="AY260" s="155" t="s">
        <v>144</v>
      </c>
    </row>
    <row r="261" spans="2:65" s="1" customFormat="1" ht="16.5" customHeight="1">
      <c r="B261" s="32"/>
      <c r="C261" s="133" t="s">
        <v>297</v>
      </c>
      <c r="D261" s="133" t="s">
        <v>146</v>
      </c>
      <c r="E261" s="134" t="s">
        <v>490</v>
      </c>
      <c r="F261" s="135" t="s">
        <v>491</v>
      </c>
      <c r="G261" s="136" t="s">
        <v>198</v>
      </c>
      <c r="H261" s="137">
        <v>2</v>
      </c>
      <c r="I261" s="138"/>
      <c r="J261" s="139">
        <f>ROUND(I261*H261,2)</f>
        <v>0</v>
      </c>
      <c r="K261" s="140"/>
      <c r="L261" s="32"/>
      <c r="M261" s="141" t="s">
        <v>1</v>
      </c>
      <c r="N261" s="142" t="s">
        <v>42</v>
      </c>
      <c r="P261" s="143">
        <f>O261*H261</f>
        <v>0</v>
      </c>
      <c r="Q261" s="143">
        <v>2.3010199999999998</v>
      </c>
      <c r="R261" s="143">
        <f>Q261*H261</f>
        <v>4.6020399999999997</v>
      </c>
      <c r="S261" s="143">
        <v>0</v>
      </c>
      <c r="T261" s="144">
        <f>S261*H261</f>
        <v>0</v>
      </c>
      <c r="AR261" s="145" t="s">
        <v>150</v>
      </c>
      <c r="AT261" s="145" t="s">
        <v>146</v>
      </c>
      <c r="AU261" s="145" t="s">
        <v>87</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492</v>
      </c>
    </row>
    <row r="262" spans="2:65" s="12" customFormat="1" ht="11.25">
      <c r="B262" s="147"/>
      <c r="D262" s="148" t="s">
        <v>152</v>
      </c>
      <c r="E262" s="149" t="s">
        <v>1</v>
      </c>
      <c r="F262" s="150" t="s">
        <v>153</v>
      </c>
      <c r="H262" s="149" t="s">
        <v>1</v>
      </c>
      <c r="I262" s="151"/>
      <c r="L262" s="147"/>
      <c r="M262" s="152"/>
      <c r="T262" s="153"/>
      <c r="AT262" s="149" t="s">
        <v>152</v>
      </c>
      <c r="AU262" s="149" t="s">
        <v>87</v>
      </c>
      <c r="AV262" s="12" t="s">
        <v>85</v>
      </c>
      <c r="AW262" s="12" t="s">
        <v>32</v>
      </c>
      <c r="AX262" s="12" t="s">
        <v>77</v>
      </c>
      <c r="AY262" s="149" t="s">
        <v>144</v>
      </c>
    </row>
    <row r="263" spans="2:65" s="12" customFormat="1" ht="11.25">
      <c r="B263" s="147"/>
      <c r="D263" s="148" t="s">
        <v>152</v>
      </c>
      <c r="E263" s="149" t="s">
        <v>1</v>
      </c>
      <c r="F263" s="150" t="s">
        <v>154</v>
      </c>
      <c r="H263" s="149" t="s">
        <v>1</v>
      </c>
      <c r="I263" s="151"/>
      <c r="L263" s="147"/>
      <c r="M263" s="152"/>
      <c r="T263" s="153"/>
      <c r="AT263" s="149" t="s">
        <v>152</v>
      </c>
      <c r="AU263" s="149" t="s">
        <v>87</v>
      </c>
      <c r="AV263" s="12" t="s">
        <v>85</v>
      </c>
      <c r="AW263" s="12" t="s">
        <v>32</v>
      </c>
      <c r="AX263" s="12" t="s">
        <v>77</v>
      </c>
      <c r="AY263" s="149" t="s">
        <v>144</v>
      </c>
    </row>
    <row r="264" spans="2:65" s="12" customFormat="1" ht="11.25">
      <c r="B264" s="147"/>
      <c r="D264" s="148" t="s">
        <v>152</v>
      </c>
      <c r="E264" s="149" t="s">
        <v>1</v>
      </c>
      <c r="F264" s="150" t="s">
        <v>200</v>
      </c>
      <c r="H264" s="149" t="s">
        <v>1</v>
      </c>
      <c r="I264" s="151"/>
      <c r="L264" s="147"/>
      <c r="M264" s="152"/>
      <c r="T264" s="153"/>
      <c r="AT264" s="149" t="s">
        <v>152</v>
      </c>
      <c r="AU264" s="149" t="s">
        <v>87</v>
      </c>
      <c r="AV264" s="12" t="s">
        <v>85</v>
      </c>
      <c r="AW264" s="12" t="s">
        <v>32</v>
      </c>
      <c r="AX264" s="12" t="s">
        <v>77</v>
      </c>
      <c r="AY264" s="149" t="s">
        <v>144</v>
      </c>
    </row>
    <row r="265" spans="2:65" s="12" customFormat="1" ht="11.25">
      <c r="B265" s="147"/>
      <c r="D265" s="148" t="s">
        <v>152</v>
      </c>
      <c r="E265" s="149" t="s">
        <v>1</v>
      </c>
      <c r="F265" s="150" t="s">
        <v>391</v>
      </c>
      <c r="H265" s="149" t="s">
        <v>1</v>
      </c>
      <c r="I265" s="151"/>
      <c r="L265" s="147"/>
      <c r="M265" s="152"/>
      <c r="T265" s="153"/>
      <c r="AT265" s="149" t="s">
        <v>152</v>
      </c>
      <c r="AU265" s="149" t="s">
        <v>87</v>
      </c>
      <c r="AV265" s="12" t="s">
        <v>85</v>
      </c>
      <c r="AW265" s="12" t="s">
        <v>32</v>
      </c>
      <c r="AX265" s="12" t="s">
        <v>77</v>
      </c>
      <c r="AY265" s="149" t="s">
        <v>144</v>
      </c>
    </row>
    <row r="266" spans="2:65" s="13" customFormat="1" ht="11.25">
      <c r="B266" s="154"/>
      <c r="D266" s="148" t="s">
        <v>152</v>
      </c>
      <c r="E266" s="155" t="s">
        <v>1</v>
      </c>
      <c r="F266" s="156" t="s">
        <v>489</v>
      </c>
      <c r="H266" s="157">
        <v>2</v>
      </c>
      <c r="I266" s="158"/>
      <c r="L266" s="154"/>
      <c r="M266" s="159"/>
      <c r="T266" s="160"/>
      <c r="AT266" s="155" t="s">
        <v>152</v>
      </c>
      <c r="AU266" s="155" t="s">
        <v>87</v>
      </c>
      <c r="AV266" s="13" t="s">
        <v>87</v>
      </c>
      <c r="AW266" s="13" t="s">
        <v>32</v>
      </c>
      <c r="AX266" s="13" t="s">
        <v>85</v>
      </c>
      <c r="AY266" s="155" t="s">
        <v>144</v>
      </c>
    </row>
    <row r="267" spans="2:65" s="11" customFormat="1" ht="22.9" customHeight="1">
      <c r="B267" s="121"/>
      <c r="D267" s="122" t="s">
        <v>76</v>
      </c>
      <c r="E267" s="131" t="s">
        <v>150</v>
      </c>
      <c r="F267" s="131" t="s">
        <v>493</v>
      </c>
      <c r="I267" s="124"/>
      <c r="J267" s="132">
        <f>BK267</f>
        <v>0</v>
      </c>
      <c r="L267" s="121"/>
      <c r="M267" s="126"/>
      <c r="P267" s="127">
        <f>SUM(P268:P273)</f>
        <v>0</v>
      </c>
      <c r="R267" s="127">
        <f>SUM(R268:R273)</f>
        <v>0</v>
      </c>
      <c r="T267" s="128">
        <f>SUM(T268:T273)</f>
        <v>0</v>
      </c>
      <c r="AR267" s="122" t="s">
        <v>85</v>
      </c>
      <c r="AT267" s="129" t="s">
        <v>76</v>
      </c>
      <c r="AU267" s="129" t="s">
        <v>85</v>
      </c>
      <c r="AY267" s="122" t="s">
        <v>144</v>
      </c>
      <c r="BK267" s="130">
        <f>SUM(BK268:BK273)</f>
        <v>0</v>
      </c>
    </row>
    <row r="268" spans="2:65" s="1" customFormat="1" ht="16.5" customHeight="1">
      <c r="B268" s="32"/>
      <c r="C268" s="133" t="s">
        <v>302</v>
      </c>
      <c r="D268" s="133" t="s">
        <v>146</v>
      </c>
      <c r="E268" s="134" t="s">
        <v>494</v>
      </c>
      <c r="F268" s="135" t="s">
        <v>495</v>
      </c>
      <c r="G268" s="136" t="s">
        <v>198</v>
      </c>
      <c r="H268" s="137">
        <v>4.298</v>
      </c>
      <c r="I268" s="138"/>
      <c r="J268" s="139">
        <f>ROUND(I268*H268,2)</f>
        <v>0</v>
      </c>
      <c r="K268" s="140"/>
      <c r="L268" s="32"/>
      <c r="M268" s="141" t="s">
        <v>1</v>
      </c>
      <c r="N268" s="142" t="s">
        <v>42</v>
      </c>
      <c r="P268" s="143">
        <f>O268*H268</f>
        <v>0</v>
      </c>
      <c r="Q268" s="143">
        <v>0</v>
      </c>
      <c r="R268" s="143">
        <f>Q268*H268</f>
        <v>0</v>
      </c>
      <c r="S268" s="143">
        <v>0</v>
      </c>
      <c r="T268" s="144">
        <f>S268*H268</f>
        <v>0</v>
      </c>
      <c r="AR268" s="145" t="s">
        <v>150</v>
      </c>
      <c r="AT268" s="145" t="s">
        <v>146</v>
      </c>
      <c r="AU268" s="145" t="s">
        <v>87</v>
      </c>
      <c r="AY268" s="17" t="s">
        <v>144</v>
      </c>
      <c r="BE268" s="146">
        <f>IF(N268="základní",J268,0)</f>
        <v>0</v>
      </c>
      <c r="BF268" s="146">
        <f>IF(N268="snížená",J268,0)</f>
        <v>0</v>
      </c>
      <c r="BG268" s="146">
        <f>IF(N268="zákl. přenesená",J268,0)</f>
        <v>0</v>
      </c>
      <c r="BH268" s="146">
        <f>IF(N268="sníž. přenesená",J268,0)</f>
        <v>0</v>
      </c>
      <c r="BI268" s="146">
        <f>IF(N268="nulová",J268,0)</f>
        <v>0</v>
      </c>
      <c r="BJ268" s="17" t="s">
        <v>85</v>
      </c>
      <c r="BK268" s="146">
        <f>ROUND(I268*H268,2)</f>
        <v>0</v>
      </c>
      <c r="BL268" s="17" t="s">
        <v>150</v>
      </c>
      <c r="BM268" s="145" t="s">
        <v>496</v>
      </c>
    </row>
    <row r="269" spans="2:65" s="12" customFormat="1" ht="11.25">
      <c r="B269" s="147"/>
      <c r="D269" s="148" t="s">
        <v>152</v>
      </c>
      <c r="E269" s="149" t="s">
        <v>1</v>
      </c>
      <c r="F269" s="150" t="s">
        <v>153</v>
      </c>
      <c r="H269" s="149" t="s">
        <v>1</v>
      </c>
      <c r="I269" s="151"/>
      <c r="L269" s="147"/>
      <c r="M269" s="152"/>
      <c r="T269" s="153"/>
      <c r="AT269" s="149" t="s">
        <v>152</v>
      </c>
      <c r="AU269" s="149" t="s">
        <v>87</v>
      </c>
      <c r="AV269" s="12" t="s">
        <v>85</v>
      </c>
      <c r="AW269" s="12" t="s">
        <v>32</v>
      </c>
      <c r="AX269" s="12" t="s">
        <v>77</v>
      </c>
      <c r="AY269" s="149" t="s">
        <v>144</v>
      </c>
    </row>
    <row r="270" spans="2:65" s="12" customFormat="1" ht="11.25">
      <c r="B270" s="147"/>
      <c r="D270" s="148" t="s">
        <v>152</v>
      </c>
      <c r="E270" s="149" t="s">
        <v>1</v>
      </c>
      <c r="F270" s="150" t="s">
        <v>154</v>
      </c>
      <c r="H270" s="149" t="s">
        <v>1</v>
      </c>
      <c r="I270" s="151"/>
      <c r="L270" s="147"/>
      <c r="M270" s="152"/>
      <c r="T270" s="153"/>
      <c r="AT270" s="149" t="s">
        <v>152</v>
      </c>
      <c r="AU270" s="149" t="s">
        <v>87</v>
      </c>
      <c r="AV270" s="12" t="s">
        <v>85</v>
      </c>
      <c r="AW270" s="12" t="s">
        <v>32</v>
      </c>
      <c r="AX270" s="12" t="s">
        <v>77</v>
      </c>
      <c r="AY270" s="149" t="s">
        <v>144</v>
      </c>
    </row>
    <row r="271" spans="2:65" s="12" customFormat="1" ht="11.25">
      <c r="B271" s="147"/>
      <c r="D271" s="148" t="s">
        <v>152</v>
      </c>
      <c r="E271" s="149" t="s">
        <v>1</v>
      </c>
      <c r="F271" s="150" t="s">
        <v>200</v>
      </c>
      <c r="H271" s="149" t="s">
        <v>1</v>
      </c>
      <c r="I271" s="151"/>
      <c r="L271" s="147"/>
      <c r="M271" s="152"/>
      <c r="T271" s="153"/>
      <c r="AT271" s="149" t="s">
        <v>152</v>
      </c>
      <c r="AU271" s="149" t="s">
        <v>87</v>
      </c>
      <c r="AV271" s="12" t="s">
        <v>85</v>
      </c>
      <c r="AW271" s="12" t="s">
        <v>32</v>
      </c>
      <c r="AX271" s="12" t="s">
        <v>77</v>
      </c>
      <c r="AY271" s="149" t="s">
        <v>144</v>
      </c>
    </row>
    <row r="272" spans="2:65" s="12" customFormat="1" ht="11.25">
      <c r="B272" s="147"/>
      <c r="D272" s="148" t="s">
        <v>152</v>
      </c>
      <c r="E272" s="149" t="s">
        <v>1</v>
      </c>
      <c r="F272" s="150" t="s">
        <v>396</v>
      </c>
      <c r="H272" s="149" t="s">
        <v>1</v>
      </c>
      <c r="I272" s="151"/>
      <c r="L272" s="147"/>
      <c r="M272" s="152"/>
      <c r="T272" s="153"/>
      <c r="AT272" s="149" t="s">
        <v>152</v>
      </c>
      <c r="AU272" s="149" t="s">
        <v>87</v>
      </c>
      <c r="AV272" s="12" t="s">
        <v>85</v>
      </c>
      <c r="AW272" s="12" t="s">
        <v>32</v>
      </c>
      <c r="AX272" s="12" t="s">
        <v>77</v>
      </c>
      <c r="AY272" s="149" t="s">
        <v>144</v>
      </c>
    </row>
    <row r="273" spans="2:65" s="13" customFormat="1" ht="11.25">
      <c r="B273" s="154"/>
      <c r="D273" s="148" t="s">
        <v>152</v>
      </c>
      <c r="E273" s="155" t="s">
        <v>1</v>
      </c>
      <c r="F273" s="156" t="s">
        <v>497</v>
      </c>
      <c r="H273" s="157">
        <v>4.298</v>
      </c>
      <c r="I273" s="158"/>
      <c r="L273" s="154"/>
      <c r="M273" s="159"/>
      <c r="T273" s="160"/>
      <c r="AT273" s="155" t="s">
        <v>152</v>
      </c>
      <c r="AU273" s="155" t="s">
        <v>87</v>
      </c>
      <c r="AV273" s="13" t="s">
        <v>87</v>
      </c>
      <c r="AW273" s="13" t="s">
        <v>32</v>
      </c>
      <c r="AX273" s="13" t="s">
        <v>85</v>
      </c>
      <c r="AY273" s="155" t="s">
        <v>144</v>
      </c>
    </row>
    <row r="274" spans="2:65" s="11" customFormat="1" ht="22.9" customHeight="1">
      <c r="B274" s="121"/>
      <c r="D274" s="122" t="s">
        <v>76</v>
      </c>
      <c r="E274" s="131" t="s">
        <v>172</v>
      </c>
      <c r="F274" s="131" t="s">
        <v>498</v>
      </c>
      <c r="I274" s="124"/>
      <c r="J274" s="132">
        <f>BK274</f>
        <v>0</v>
      </c>
      <c r="L274" s="121"/>
      <c r="M274" s="126"/>
      <c r="P274" s="127">
        <f>SUM(P275:P368)</f>
        <v>0</v>
      </c>
      <c r="R274" s="127">
        <f>SUM(R275:R368)</f>
        <v>0.38267999999999996</v>
      </c>
      <c r="T274" s="128">
        <f>SUM(T275:T368)</f>
        <v>0</v>
      </c>
      <c r="AR274" s="122" t="s">
        <v>85</v>
      </c>
      <c r="AT274" s="129" t="s">
        <v>76</v>
      </c>
      <c r="AU274" s="129" t="s">
        <v>85</v>
      </c>
      <c r="AY274" s="122" t="s">
        <v>144</v>
      </c>
      <c r="BK274" s="130">
        <f>SUM(BK275:BK368)</f>
        <v>0</v>
      </c>
    </row>
    <row r="275" spans="2:65" s="1" customFormat="1" ht="24.2" customHeight="1">
      <c r="B275" s="32"/>
      <c r="C275" s="133" t="s">
        <v>307</v>
      </c>
      <c r="D275" s="133" t="s">
        <v>146</v>
      </c>
      <c r="E275" s="134" t="s">
        <v>499</v>
      </c>
      <c r="F275" s="135" t="s">
        <v>500</v>
      </c>
      <c r="G275" s="136" t="s">
        <v>149</v>
      </c>
      <c r="H275" s="137">
        <v>1551</v>
      </c>
      <c r="I275" s="138"/>
      <c r="J275" s="139">
        <f>ROUND(I275*H275,2)</f>
        <v>0</v>
      </c>
      <c r="K275" s="140"/>
      <c r="L275" s="32"/>
      <c r="M275" s="141" t="s">
        <v>1</v>
      </c>
      <c r="N275" s="142" t="s">
        <v>42</v>
      </c>
      <c r="P275" s="143">
        <f>O275*H275</f>
        <v>0</v>
      </c>
      <c r="Q275" s="143">
        <v>0</v>
      </c>
      <c r="R275" s="143">
        <f>Q275*H275</f>
        <v>0</v>
      </c>
      <c r="S275" s="143">
        <v>0</v>
      </c>
      <c r="T275" s="144">
        <f>S275*H275</f>
        <v>0</v>
      </c>
      <c r="AR275" s="145" t="s">
        <v>150</v>
      </c>
      <c r="AT275" s="145" t="s">
        <v>146</v>
      </c>
      <c r="AU275" s="145" t="s">
        <v>87</v>
      </c>
      <c r="AY275" s="17" t="s">
        <v>144</v>
      </c>
      <c r="BE275" s="146">
        <f>IF(N275="základní",J275,0)</f>
        <v>0</v>
      </c>
      <c r="BF275" s="146">
        <f>IF(N275="snížená",J275,0)</f>
        <v>0</v>
      </c>
      <c r="BG275" s="146">
        <f>IF(N275="zákl. přenesená",J275,0)</f>
        <v>0</v>
      </c>
      <c r="BH275" s="146">
        <f>IF(N275="sníž. přenesená",J275,0)</f>
        <v>0</v>
      </c>
      <c r="BI275" s="146">
        <f>IF(N275="nulová",J275,0)</f>
        <v>0</v>
      </c>
      <c r="BJ275" s="17" t="s">
        <v>85</v>
      </c>
      <c r="BK275" s="146">
        <f>ROUND(I275*H275,2)</f>
        <v>0</v>
      </c>
      <c r="BL275" s="17" t="s">
        <v>150</v>
      </c>
      <c r="BM275" s="145" t="s">
        <v>501</v>
      </c>
    </row>
    <row r="276" spans="2:65" s="12" customFormat="1" ht="11.25">
      <c r="B276" s="147"/>
      <c r="D276" s="148" t="s">
        <v>152</v>
      </c>
      <c r="E276" s="149" t="s">
        <v>1</v>
      </c>
      <c r="F276" s="150" t="s">
        <v>153</v>
      </c>
      <c r="H276" s="149" t="s">
        <v>1</v>
      </c>
      <c r="I276" s="151"/>
      <c r="L276" s="147"/>
      <c r="M276" s="152"/>
      <c r="T276" s="153"/>
      <c r="AT276" s="149" t="s">
        <v>152</v>
      </c>
      <c r="AU276" s="149" t="s">
        <v>87</v>
      </c>
      <c r="AV276" s="12" t="s">
        <v>85</v>
      </c>
      <c r="AW276" s="12" t="s">
        <v>32</v>
      </c>
      <c r="AX276" s="12" t="s">
        <v>77</v>
      </c>
      <c r="AY276" s="149" t="s">
        <v>144</v>
      </c>
    </row>
    <row r="277" spans="2:65" s="12" customFormat="1" ht="11.25">
      <c r="B277" s="147"/>
      <c r="D277" s="148" t="s">
        <v>152</v>
      </c>
      <c r="E277" s="149" t="s">
        <v>1</v>
      </c>
      <c r="F277" s="150" t="s">
        <v>154</v>
      </c>
      <c r="H277" s="149" t="s">
        <v>1</v>
      </c>
      <c r="I277" s="151"/>
      <c r="L277" s="147"/>
      <c r="M277" s="152"/>
      <c r="T277" s="153"/>
      <c r="AT277" s="149" t="s">
        <v>152</v>
      </c>
      <c r="AU277" s="149" t="s">
        <v>87</v>
      </c>
      <c r="AV277" s="12" t="s">
        <v>85</v>
      </c>
      <c r="AW277" s="12" t="s">
        <v>32</v>
      </c>
      <c r="AX277" s="12" t="s">
        <v>77</v>
      </c>
      <c r="AY277" s="149" t="s">
        <v>144</v>
      </c>
    </row>
    <row r="278" spans="2:65" s="12" customFormat="1" ht="11.25">
      <c r="B278" s="147"/>
      <c r="D278" s="148" t="s">
        <v>152</v>
      </c>
      <c r="E278" s="149" t="s">
        <v>1</v>
      </c>
      <c r="F278" s="150" t="s">
        <v>200</v>
      </c>
      <c r="H278" s="149" t="s">
        <v>1</v>
      </c>
      <c r="I278" s="151"/>
      <c r="L278" s="147"/>
      <c r="M278" s="152"/>
      <c r="T278" s="153"/>
      <c r="AT278" s="149" t="s">
        <v>152</v>
      </c>
      <c r="AU278" s="149" t="s">
        <v>87</v>
      </c>
      <c r="AV278" s="12" t="s">
        <v>85</v>
      </c>
      <c r="AW278" s="12" t="s">
        <v>32</v>
      </c>
      <c r="AX278" s="12" t="s">
        <v>77</v>
      </c>
      <c r="AY278" s="149" t="s">
        <v>144</v>
      </c>
    </row>
    <row r="279" spans="2:65" s="12" customFormat="1" ht="11.25">
      <c r="B279" s="147"/>
      <c r="D279" s="148" t="s">
        <v>152</v>
      </c>
      <c r="E279" s="149" t="s">
        <v>1</v>
      </c>
      <c r="F279" s="150" t="s">
        <v>376</v>
      </c>
      <c r="H279" s="149" t="s">
        <v>1</v>
      </c>
      <c r="I279" s="151"/>
      <c r="L279" s="147"/>
      <c r="M279" s="152"/>
      <c r="T279" s="153"/>
      <c r="AT279" s="149" t="s">
        <v>152</v>
      </c>
      <c r="AU279" s="149" t="s">
        <v>87</v>
      </c>
      <c r="AV279" s="12" t="s">
        <v>85</v>
      </c>
      <c r="AW279" s="12" t="s">
        <v>32</v>
      </c>
      <c r="AX279" s="12" t="s">
        <v>77</v>
      </c>
      <c r="AY279" s="149" t="s">
        <v>144</v>
      </c>
    </row>
    <row r="280" spans="2:65" s="13" customFormat="1" ht="11.25">
      <c r="B280" s="154"/>
      <c r="D280" s="148" t="s">
        <v>152</v>
      </c>
      <c r="E280" s="155" t="s">
        <v>1</v>
      </c>
      <c r="F280" s="156" t="s">
        <v>502</v>
      </c>
      <c r="H280" s="157">
        <v>1354.1</v>
      </c>
      <c r="I280" s="158"/>
      <c r="L280" s="154"/>
      <c r="M280" s="159"/>
      <c r="T280" s="160"/>
      <c r="AT280" s="155" t="s">
        <v>152</v>
      </c>
      <c r="AU280" s="155" t="s">
        <v>87</v>
      </c>
      <c r="AV280" s="13" t="s">
        <v>87</v>
      </c>
      <c r="AW280" s="13" t="s">
        <v>32</v>
      </c>
      <c r="AX280" s="13" t="s">
        <v>77</v>
      </c>
      <c r="AY280" s="155" t="s">
        <v>144</v>
      </c>
    </row>
    <row r="281" spans="2:65" s="12" customFormat="1" ht="11.25">
      <c r="B281" s="147"/>
      <c r="D281" s="148" t="s">
        <v>152</v>
      </c>
      <c r="E281" s="149" t="s">
        <v>1</v>
      </c>
      <c r="F281" s="150" t="s">
        <v>378</v>
      </c>
      <c r="H281" s="149" t="s">
        <v>1</v>
      </c>
      <c r="I281" s="151"/>
      <c r="L281" s="147"/>
      <c r="M281" s="152"/>
      <c r="T281" s="153"/>
      <c r="AT281" s="149" t="s">
        <v>152</v>
      </c>
      <c r="AU281" s="149" t="s">
        <v>87</v>
      </c>
      <c r="AV281" s="12" t="s">
        <v>85</v>
      </c>
      <c r="AW281" s="12" t="s">
        <v>32</v>
      </c>
      <c r="AX281" s="12" t="s">
        <v>77</v>
      </c>
      <c r="AY281" s="149" t="s">
        <v>144</v>
      </c>
    </row>
    <row r="282" spans="2:65" s="13" customFormat="1" ht="11.25">
      <c r="B282" s="154"/>
      <c r="D282" s="148" t="s">
        <v>152</v>
      </c>
      <c r="E282" s="155" t="s">
        <v>1</v>
      </c>
      <c r="F282" s="156" t="s">
        <v>503</v>
      </c>
      <c r="H282" s="157">
        <v>196.9</v>
      </c>
      <c r="I282" s="158"/>
      <c r="L282" s="154"/>
      <c r="M282" s="159"/>
      <c r="T282" s="160"/>
      <c r="AT282" s="155" t="s">
        <v>152</v>
      </c>
      <c r="AU282" s="155" t="s">
        <v>87</v>
      </c>
      <c r="AV282" s="13" t="s">
        <v>87</v>
      </c>
      <c r="AW282" s="13" t="s">
        <v>32</v>
      </c>
      <c r="AX282" s="13" t="s">
        <v>77</v>
      </c>
      <c r="AY282" s="155" t="s">
        <v>144</v>
      </c>
    </row>
    <row r="283" spans="2:65" s="14" customFormat="1" ht="11.25">
      <c r="B283" s="161"/>
      <c r="D283" s="148" t="s">
        <v>152</v>
      </c>
      <c r="E283" s="162" t="s">
        <v>1</v>
      </c>
      <c r="F283" s="163" t="s">
        <v>157</v>
      </c>
      <c r="H283" s="164">
        <v>1551</v>
      </c>
      <c r="I283" s="165"/>
      <c r="L283" s="161"/>
      <c r="M283" s="166"/>
      <c r="T283" s="167"/>
      <c r="AT283" s="162" t="s">
        <v>152</v>
      </c>
      <c r="AU283" s="162" t="s">
        <v>87</v>
      </c>
      <c r="AV283" s="14" t="s">
        <v>150</v>
      </c>
      <c r="AW283" s="14" t="s">
        <v>32</v>
      </c>
      <c r="AX283" s="14" t="s">
        <v>85</v>
      </c>
      <c r="AY283" s="162" t="s">
        <v>144</v>
      </c>
    </row>
    <row r="284" spans="2:65" s="12" customFormat="1" ht="11.25">
      <c r="B284" s="147"/>
      <c r="D284" s="148" t="s">
        <v>152</v>
      </c>
      <c r="E284" s="149" t="s">
        <v>1</v>
      </c>
      <c r="F284" s="150" t="s">
        <v>504</v>
      </c>
      <c r="H284" s="149" t="s">
        <v>1</v>
      </c>
      <c r="I284" s="151"/>
      <c r="L284" s="147"/>
      <c r="M284" s="152"/>
      <c r="T284" s="153"/>
      <c r="AT284" s="149" t="s">
        <v>152</v>
      </c>
      <c r="AU284" s="149" t="s">
        <v>87</v>
      </c>
      <c r="AV284" s="12" t="s">
        <v>85</v>
      </c>
      <c r="AW284" s="12" t="s">
        <v>32</v>
      </c>
      <c r="AX284" s="12" t="s">
        <v>77</v>
      </c>
      <c r="AY284" s="149" t="s">
        <v>144</v>
      </c>
    </row>
    <row r="285" spans="2:65" s="1" customFormat="1" ht="24.2" customHeight="1">
      <c r="B285" s="32"/>
      <c r="C285" s="133" t="s">
        <v>311</v>
      </c>
      <c r="D285" s="133" t="s">
        <v>146</v>
      </c>
      <c r="E285" s="134" t="s">
        <v>505</v>
      </c>
      <c r="F285" s="135" t="s">
        <v>500</v>
      </c>
      <c r="G285" s="136" t="s">
        <v>149</v>
      </c>
      <c r="H285" s="137">
        <v>1410</v>
      </c>
      <c r="I285" s="138"/>
      <c r="J285" s="139">
        <f>ROUND(I285*H285,2)</f>
        <v>0</v>
      </c>
      <c r="K285" s="140"/>
      <c r="L285" s="32"/>
      <c r="M285" s="141" t="s">
        <v>1</v>
      </c>
      <c r="N285" s="142" t="s">
        <v>42</v>
      </c>
      <c r="P285" s="143">
        <f>O285*H285</f>
        <v>0</v>
      </c>
      <c r="Q285" s="143">
        <v>0</v>
      </c>
      <c r="R285" s="143">
        <f>Q285*H285</f>
        <v>0</v>
      </c>
      <c r="S285" s="143">
        <v>0</v>
      </c>
      <c r="T285" s="144">
        <f>S285*H285</f>
        <v>0</v>
      </c>
      <c r="AR285" s="145" t="s">
        <v>150</v>
      </c>
      <c r="AT285" s="145" t="s">
        <v>146</v>
      </c>
      <c r="AU285" s="145" t="s">
        <v>87</v>
      </c>
      <c r="AY285" s="17" t="s">
        <v>144</v>
      </c>
      <c r="BE285" s="146">
        <f>IF(N285="základní",J285,0)</f>
        <v>0</v>
      </c>
      <c r="BF285" s="146">
        <f>IF(N285="snížená",J285,0)</f>
        <v>0</v>
      </c>
      <c r="BG285" s="146">
        <f>IF(N285="zákl. přenesená",J285,0)</f>
        <v>0</v>
      </c>
      <c r="BH285" s="146">
        <f>IF(N285="sníž. přenesená",J285,0)</f>
        <v>0</v>
      </c>
      <c r="BI285" s="146">
        <f>IF(N285="nulová",J285,0)</f>
        <v>0</v>
      </c>
      <c r="BJ285" s="17" t="s">
        <v>85</v>
      </c>
      <c r="BK285" s="146">
        <f>ROUND(I285*H285,2)</f>
        <v>0</v>
      </c>
      <c r="BL285" s="17" t="s">
        <v>150</v>
      </c>
      <c r="BM285" s="145" t="s">
        <v>506</v>
      </c>
    </row>
    <row r="286" spans="2:65" s="12" customFormat="1" ht="11.25">
      <c r="B286" s="147"/>
      <c r="D286" s="148" t="s">
        <v>152</v>
      </c>
      <c r="E286" s="149" t="s">
        <v>1</v>
      </c>
      <c r="F286" s="150" t="s">
        <v>153</v>
      </c>
      <c r="H286" s="149" t="s">
        <v>1</v>
      </c>
      <c r="I286" s="151"/>
      <c r="L286" s="147"/>
      <c r="M286" s="152"/>
      <c r="T286" s="153"/>
      <c r="AT286" s="149" t="s">
        <v>152</v>
      </c>
      <c r="AU286" s="149" t="s">
        <v>87</v>
      </c>
      <c r="AV286" s="12" t="s">
        <v>85</v>
      </c>
      <c r="AW286" s="12" t="s">
        <v>32</v>
      </c>
      <c r="AX286" s="12" t="s">
        <v>77</v>
      </c>
      <c r="AY286" s="149" t="s">
        <v>144</v>
      </c>
    </row>
    <row r="287" spans="2:65" s="12" customFormat="1" ht="11.25">
      <c r="B287" s="147"/>
      <c r="D287" s="148" t="s">
        <v>152</v>
      </c>
      <c r="E287" s="149" t="s">
        <v>1</v>
      </c>
      <c r="F287" s="150" t="s">
        <v>154</v>
      </c>
      <c r="H287" s="149" t="s">
        <v>1</v>
      </c>
      <c r="I287" s="151"/>
      <c r="L287" s="147"/>
      <c r="M287" s="152"/>
      <c r="T287" s="153"/>
      <c r="AT287" s="149" t="s">
        <v>152</v>
      </c>
      <c r="AU287" s="149" t="s">
        <v>87</v>
      </c>
      <c r="AV287" s="12" t="s">
        <v>85</v>
      </c>
      <c r="AW287" s="12" t="s">
        <v>32</v>
      </c>
      <c r="AX287" s="12" t="s">
        <v>77</v>
      </c>
      <c r="AY287" s="149" t="s">
        <v>144</v>
      </c>
    </row>
    <row r="288" spans="2:65" s="12" customFormat="1" ht="11.25">
      <c r="B288" s="147"/>
      <c r="D288" s="148" t="s">
        <v>152</v>
      </c>
      <c r="E288" s="149" t="s">
        <v>1</v>
      </c>
      <c r="F288" s="150" t="s">
        <v>200</v>
      </c>
      <c r="H288" s="149" t="s">
        <v>1</v>
      </c>
      <c r="I288" s="151"/>
      <c r="L288" s="147"/>
      <c r="M288" s="152"/>
      <c r="T288" s="153"/>
      <c r="AT288" s="149" t="s">
        <v>152</v>
      </c>
      <c r="AU288" s="149" t="s">
        <v>87</v>
      </c>
      <c r="AV288" s="12" t="s">
        <v>85</v>
      </c>
      <c r="AW288" s="12" t="s">
        <v>32</v>
      </c>
      <c r="AX288" s="12" t="s">
        <v>77</v>
      </c>
      <c r="AY288" s="149" t="s">
        <v>144</v>
      </c>
    </row>
    <row r="289" spans="2:65" s="12" customFormat="1" ht="11.25">
      <c r="B289" s="147"/>
      <c r="D289" s="148" t="s">
        <v>152</v>
      </c>
      <c r="E289" s="149" t="s">
        <v>1</v>
      </c>
      <c r="F289" s="150" t="s">
        <v>376</v>
      </c>
      <c r="H289" s="149" t="s">
        <v>1</v>
      </c>
      <c r="I289" s="151"/>
      <c r="L289" s="147"/>
      <c r="M289" s="152"/>
      <c r="T289" s="153"/>
      <c r="AT289" s="149" t="s">
        <v>152</v>
      </c>
      <c r="AU289" s="149" t="s">
        <v>87</v>
      </c>
      <c r="AV289" s="12" t="s">
        <v>85</v>
      </c>
      <c r="AW289" s="12" t="s">
        <v>32</v>
      </c>
      <c r="AX289" s="12" t="s">
        <v>77</v>
      </c>
      <c r="AY289" s="149" t="s">
        <v>144</v>
      </c>
    </row>
    <row r="290" spans="2:65" s="13" customFormat="1" ht="11.25">
      <c r="B290" s="154"/>
      <c r="D290" s="148" t="s">
        <v>152</v>
      </c>
      <c r="E290" s="155" t="s">
        <v>1</v>
      </c>
      <c r="F290" s="156" t="s">
        <v>507</v>
      </c>
      <c r="H290" s="157">
        <v>1231</v>
      </c>
      <c r="I290" s="158"/>
      <c r="L290" s="154"/>
      <c r="M290" s="159"/>
      <c r="T290" s="160"/>
      <c r="AT290" s="155" t="s">
        <v>152</v>
      </c>
      <c r="AU290" s="155" t="s">
        <v>87</v>
      </c>
      <c r="AV290" s="13" t="s">
        <v>87</v>
      </c>
      <c r="AW290" s="13" t="s">
        <v>32</v>
      </c>
      <c r="AX290" s="13" t="s">
        <v>77</v>
      </c>
      <c r="AY290" s="155" t="s">
        <v>144</v>
      </c>
    </row>
    <row r="291" spans="2:65" s="12" customFormat="1" ht="11.25">
      <c r="B291" s="147"/>
      <c r="D291" s="148" t="s">
        <v>152</v>
      </c>
      <c r="E291" s="149" t="s">
        <v>1</v>
      </c>
      <c r="F291" s="150" t="s">
        <v>378</v>
      </c>
      <c r="H291" s="149" t="s">
        <v>1</v>
      </c>
      <c r="I291" s="151"/>
      <c r="L291" s="147"/>
      <c r="M291" s="152"/>
      <c r="T291" s="153"/>
      <c r="AT291" s="149" t="s">
        <v>152</v>
      </c>
      <c r="AU291" s="149" t="s">
        <v>87</v>
      </c>
      <c r="AV291" s="12" t="s">
        <v>85</v>
      </c>
      <c r="AW291" s="12" t="s">
        <v>32</v>
      </c>
      <c r="AX291" s="12" t="s">
        <v>77</v>
      </c>
      <c r="AY291" s="149" t="s">
        <v>144</v>
      </c>
    </row>
    <row r="292" spans="2:65" s="13" customFormat="1" ht="11.25">
      <c r="B292" s="154"/>
      <c r="D292" s="148" t="s">
        <v>152</v>
      </c>
      <c r="E292" s="155" t="s">
        <v>1</v>
      </c>
      <c r="F292" s="156" t="s">
        <v>508</v>
      </c>
      <c r="H292" s="157">
        <v>179</v>
      </c>
      <c r="I292" s="158"/>
      <c r="L292" s="154"/>
      <c r="M292" s="159"/>
      <c r="T292" s="160"/>
      <c r="AT292" s="155" t="s">
        <v>152</v>
      </c>
      <c r="AU292" s="155" t="s">
        <v>87</v>
      </c>
      <c r="AV292" s="13" t="s">
        <v>87</v>
      </c>
      <c r="AW292" s="13" t="s">
        <v>32</v>
      </c>
      <c r="AX292" s="13" t="s">
        <v>77</v>
      </c>
      <c r="AY292" s="155" t="s">
        <v>144</v>
      </c>
    </row>
    <row r="293" spans="2:65" s="14" customFormat="1" ht="11.25">
      <c r="B293" s="161"/>
      <c r="D293" s="148" t="s">
        <v>152</v>
      </c>
      <c r="E293" s="162" t="s">
        <v>1</v>
      </c>
      <c r="F293" s="163" t="s">
        <v>157</v>
      </c>
      <c r="H293" s="164">
        <v>1410</v>
      </c>
      <c r="I293" s="165"/>
      <c r="L293" s="161"/>
      <c r="M293" s="166"/>
      <c r="T293" s="167"/>
      <c r="AT293" s="162" t="s">
        <v>152</v>
      </c>
      <c r="AU293" s="162" t="s">
        <v>87</v>
      </c>
      <c r="AV293" s="14" t="s">
        <v>150</v>
      </c>
      <c r="AW293" s="14" t="s">
        <v>32</v>
      </c>
      <c r="AX293" s="14" t="s">
        <v>85</v>
      </c>
      <c r="AY293" s="162" t="s">
        <v>144</v>
      </c>
    </row>
    <row r="294" spans="2:65" s="12" customFormat="1" ht="11.25">
      <c r="B294" s="147"/>
      <c r="D294" s="148" t="s">
        <v>152</v>
      </c>
      <c r="E294" s="149" t="s">
        <v>1</v>
      </c>
      <c r="F294" s="150" t="s">
        <v>509</v>
      </c>
      <c r="H294" s="149" t="s">
        <v>1</v>
      </c>
      <c r="I294" s="151"/>
      <c r="L294" s="147"/>
      <c r="M294" s="152"/>
      <c r="T294" s="153"/>
      <c r="AT294" s="149" t="s">
        <v>152</v>
      </c>
      <c r="AU294" s="149" t="s">
        <v>87</v>
      </c>
      <c r="AV294" s="12" t="s">
        <v>85</v>
      </c>
      <c r="AW294" s="12" t="s">
        <v>32</v>
      </c>
      <c r="AX294" s="12" t="s">
        <v>77</v>
      </c>
      <c r="AY294" s="149" t="s">
        <v>144</v>
      </c>
    </row>
    <row r="295" spans="2:65" s="1" customFormat="1" ht="24.2" customHeight="1">
      <c r="B295" s="32"/>
      <c r="C295" s="133" t="s">
        <v>316</v>
      </c>
      <c r="D295" s="133" t="s">
        <v>146</v>
      </c>
      <c r="E295" s="134" t="s">
        <v>510</v>
      </c>
      <c r="F295" s="135" t="s">
        <v>511</v>
      </c>
      <c r="G295" s="136" t="s">
        <v>149</v>
      </c>
      <c r="H295" s="137">
        <v>1551</v>
      </c>
      <c r="I295" s="138"/>
      <c r="J295" s="139">
        <f>ROUND(I295*H295,2)</f>
        <v>0</v>
      </c>
      <c r="K295" s="140"/>
      <c r="L295" s="32"/>
      <c r="M295" s="141" t="s">
        <v>1</v>
      </c>
      <c r="N295" s="142" t="s">
        <v>42</v>
      </c>
      <c r="P295" s="143">
        <f>O295*H295</f>
        <v>0</v>
      </c>
      <c r="Q295" s="143">
        <v>0</v>
      </c>
      <c r="R295" s="143">
        <f>Q295*H295</f>
        <v>0</v>
      </c>
      <c r="S295" s="143">
        <v>0</v>
      </c>
      <c r="T295" s="144">
        <f>S295*H295</f>
        <v>0</v>
      </c>
      <c r="AR295" s="145" t="s">
        <v>150</v>
      </c>
      <c r="AT295" s="145" t="s">
        <v>146</v>
      </c>
      <c r="AU295" s="145" t="s">
        <v>87</v>
      </c>
      <c r="AY295" s="17" t="s">
        <v>144</v>
      </c>
      <c r="BE295" s="146">
        <f>IF(N295="základní",J295,0)</f>
        <v>0</v>
      </c>
      <c r="BF295" s="146">
        <f>IF(N295="snížená",J295,0)</f>
        <v>0</v>
      </c>
      <c r="BG295" s="146">
        <f>IF(N295="zákl. přenesená",J295,0)</f>
        <v>0</v>
      </c>
      <c r="BH295" s="146">
        <f>IF(N295="sníž. přenesená",J295,0)</f>
        <v>0</v>
      </c>
      <c r="BI295" s="146">
        <f>IF(N295="nulová",J295,0)</f>
        <v>0</v>
      </c>
      <c r="BJ295" s="17" t="s">
        <v>85</v>
      </c>
      <c r="BK295" s="146">
        <f>ROUND(I295*H295,2)</f>
        <v>0</v>
      </c>
      <c r="BL295" s="17" t="s">
        <v>150</v>
      </c>
      <c r="BM295" s="145" t="s">
        <v>512</v>
      </c>
    </row>
    <row r="296" spans="2:65" s="12" customFormat="1" ht="11.25">
      <c r="B296" s="147"/>
      <c r="D296" s="148" t="s">
        <v>152</v>
      </c>
      <c r="E296" s="149" t="s">
        <v>1</v>
      </c>
      <c r="F296" s="150" t="s">
        <v>153</v>
      </c>
      <c r="H296" s="149" t="s">
        <v>1</v>
      </c>
      <c r="I296" s="151"/>
      <c r="L296" s="147"/>
      <c r="M296" s="152"/>
      <c r="T296" s="153"/>
      <c r="AT296" s="149" t="s">
        <v>152</v>
      </c>
      <c r="AU296" s="149" t="s">
        <v>87</v>
      </c>
      <c r="AV296" s="12" t="s">
        <v>85</v>
      </c>
      <c r="AW296" s="12" t="s">
        <v>32</v>
      </c>
      <c r="AX296" s="12" t="s">
        <v>77</v>
      </c>
      <c r="AY296" s="149" t="s">
        <v>144</v>
      </c>
    </row>
    <row r="297" spans="2:65" s="12" customFormat="1" ht="11.25">
      <c r="B297" s="147"/>
      <c r="D297" s="148" t="s">
        <v>152</v>
      </c>
      <c r="E297" s="149" t="s">
        <v>1</v>
      </c>
      <c r="F297" s="150" t="s">
        <v>154</v>
      </c>
      <c r="H297" s="149" t="s">
        <v>1</v>
      </c>
      <c r="I297" s="151"/>
      <c r="L297" s="147"/>
      <c r="M297" s="152"/>
      <c r="T297" s="153"/>
      <c r="AT297" s="149" t="s">
        <v>152</v>
      </c>
      <c r="AU297" s="149" t="s">
        <v>87</v>
      </c>
      <c r="AV297" s="12" t="s">
        <v>85</v>
      </c>
      <c r="AW297" s="12" t="s">
        <v>32</v>
      </c>
      <c r="AX297" s="12" t="s">
        <v>77</v>
      </c>
      <c r="AY297" s="149" t="s">
        <v>144</v>
      </c>
    </row>
    <row r="298" spans="2:65" s="12" customFormat="1" ht="11.25">
      <c r="B298" s="147"/>
      <c r="D298" s="148" t="s">
        <v>152</v>
      </c>
      <c r="E298" s="149" t="s">
        <v>1</v>
      </c>
      <c r="F298" s="150" t="s">
        <v>200</v>
      </c>
      <c r="H298" s="149" t="s">
        <v>1</v>
      </c>
      <c r="I298" s="151"/>
      <c r="L298" s="147"/>
      <c r="M298" s="152"/>
      <c r="T298" s="153"/>
      <c r="AT298" s="149" t="s">
        <v>152</v>
      </c>
      <c r="AU298" s="149" t="s">
        <v>87</v>
      </c>
      <c r="AV298" s="12" t="s">
        <v>85</v>
      </c>
      <c r="AW298" s="12" t="s">
        <v>32</v>
      </c>
      <c r="AX298" s="12" t="s">
        <v>77</v>
      </c>
      <c r="AY298" s="149" t="s">
        <v>144</v>
      </c>
    </row>
    <row r="299" spans="2:65" s="12" customFormat="1" ht="11.25">
      <c r="B299" s="147"/>
      <c r="D299" s="148" t="s">
        <v>152</v>
      </c>
      <c r="E299" s="149" t="s">
        <v>1</v>
      </c>
      <c r="F299" s="150" t="s">
        <v>376</v>
      </c>
      <c r="H299" s="149" t="s">
        <v>1</v>
      </c>
      <c r="I299" s="151"/>
      <c r="L299" s="147"/>
      <c r="M299" s="152"/>
      <c r="T299" s="153"/>
      <c r="AT299" s="149" t="s">
        <v>152</v>
      </c>
      <c r="AU299" s="149" t="s">
        <v>87</v>
      </c>
      <c r="AV299" s="12" t="s">
        <v>85</v>
      </c>
      <c r="AW299" s="12" t="s">
        <v>32</v>
      </c>
      <c r="AX299" s="12" t="s">
        <v>77</v>
      </c>
      <c r="AY299" s="149" t="s">
        <v>144</v>
      </c>
    </row>
    <row r="300" spans="2:65" s="13" customFormat="1" ht="11.25">
      <c r="B300" s="154"/>
      <c r="D300" s="148" t="s">
        <v>152</v>
      </c>
      <c r="E300" s="155" t="s">
        <v>1</v>
      </c>
      <c r="F300" s="156" t="s">
        <v>502</v>
      </c>
      <c r="H300" s="157">
        <v>1354.1</v>
      </c>
      <c r="I300" s="158"/>
      <c r="L300" s="154"/>
      <c r="M300" s="159"/>
      <c r="T300" s="160"/>
      <c r="AT300" s="155" t="s">
        <v>152</v>
      </c>
      <c r="AU300" s="155" t="s">
        <v>87</v>
      </c>
      <c r="AV300" s="13" t="s">
        <v>87</v>
      </c>
      <c r="AW300" s="13" t="s">
        <v>32</v>
      </c>
      <c r="AX300" s="13" t="s">
        <v>77</v>
      </c>
      <c r="AY300" s="155" t="s">
        <v>144</v>
      </c>
    </row>
    <row r="301" spans="2:65" s="12" customFormat="1" ht="11.25">
      <c r="B301" s="147"/>
      <c r="D301" s="148" t="s">
        <v>152</v>
      </c>
      <c r="E301" s="149" t="s">
        <v>1</v>
      </c>
      <c r="F301" s="150" t="s">
        <v>378</v>
      </c>
      <c r="H301" s="149" t="s">
        <v>1</v>
      </c>
      <c r="I301" s="151"/>
      <c r="L301" s="147"/>
      <c r="M301" s="152"/>
      <c r="T301" s="153"/>
      <c r="AT301" s="149" t="s">
        <v>152</v>
      </c>
      <c r="AU301" s="149" t="s">
        <v>87</v>
      </c>
      <c r="AV301" s="12" t="s">
        <v>85</v>
      </c>
      <c r="AW301" s="12" t="s">
        <v>32</v>
      </c>
      <c r="AX301" s="12" t="s">
        <v>77</v>
      </c>
      <c r="AY301" s="149" t="s">
        <v>144</v>
      </c>
    </row>
    <row r="302" spans="2:65" s="13" customFormat="1" ht="11.25">
      <c r="B302" s="154"/>
      <c r="D302" s="148" t="s">
        <v>152</v>
      </c>
      <c r="E302" s="155" t="s">
        <v>1</v>
      </c>
      <c r="F302" s="156" t="s">
        <v>503</v>
      </c>
      <c r="H302" s="157">
        <v>196.9</v>
      </c>
      <c r="I302" s="158"/>
      <c r="L302" s="154"/>
      <c r="M302" s="159"/>
      <c r="T302" s="160"/>
      <c r="AT302" s="155" t="s">
        <v>152</v>
      </c>
      <c r="AU302" s="155" t="s">
        <v>87</v>
      </c>
      <c r="AV302" s="13" t="s">
        <v>87</v>
      </c>
      <c r="AW302" s="13" t="s">
        <v>32</v>
      </c>
      <c r="AX302" s="13" t="s">
        <v>77</v>
      </c>
      <c r="AY302" s="155" t="s">
        <v>144</v>
      </c>
    </row>
    <row r="303" spans="2:65" s="14" customFormat="1" ht="11.25">
      <c r="B303" s="161"/>
      <c r="D303" s="148" t="s">
        <v>152</v>
      </c>
      <c r="E303" s="162" t="s">
        <v>1</v>
      </c>
      <c r="F303" s="163" t="s">
        <v>157</v>
      </c>
      <c r="H303" s="164">
        <v>1551</v>
      </c>
      <c r="I303" s="165"/>
      <c r="L303" s="161"/>
      <c r="M303" s="166"/>
      <c r="T303" s="167"/>
      <c r="AT303" s="162" t="s">
        <v>152</v>
      </c>
      <c r="AU303" s="162" t="s">
        <v>87</v>
      </c>
      <c r="AV303" s="14" t="s">
        <v>150</v>
      </c>
      <c r="AW303" s="14" t="s">
        <v>32</v>
      </c>
      <c r="AX303" s="14" t="s">
        <v>85</v>
      </c>
      <c r="AY303" s="162" t="s">
        <v>144</v>
      </c>
    </row>
    <row r="304" spans="2:65" s="12" customFormat="1" ht="11.25">
      <c r="B304" s="147"/>
      <c r="D304" s="148" t="s">
        <v>152</v>
      </c>
      <c r="E304" s="149" t="s">
        <v>1</v>
      </c>
      <c r="F304" s="150" t="s">
        <v>504</v>
      </c>
      <c r="H304" s="149" t="s">
        <v>1</v>
      </c>
      <c r="I304" s="151"/>
      <c r="L304" s="147"/>
      <c r="M304" s="152"/>
      <c r="T304" s="153"/>
      <c r="AT304" s="149" t="s">
        <v>152</v>
      </c>
      <c r="AU304" s="149" t="s">
        <v>87</v>
      </c>
      <c r="AV304" s="12" t="s">
        <v>85</v>
      </c>
      <c r="AW304" s="12" t="s">
        <v>32</v>
      </c>
      <c r="AX304" s="12" t="s">
        <v>77</v>
      </c>
      <c r="AY304" s="149" t="s">
        <v>144</v>
      </c>
    </row>
    <row r="305" spans="2:65" s="1" customFormat="1" ht="24.2" customHeight="1">
      <c r="B305" s="32"/>
      <c r="C305" s="133" t="s">
        <v>321</v>
      </c>
      <c r="D305" s="133" t="s">
        <v>146</v>
      </c>
      <c r="E305" s="134" t="s">
        <v>513</v>
      </c>
      <c r="F305" s="135" t="s">
        <v>514</v>
      </c>
      <c r="G305" s="136" t="s">
        <v>149</v>
      </c>
      <c r="H305" s="137">
        <v>1551</v>
      </c>
      <c r="I305" s="138"/>
      <c r="J305" s="139">
        <f>ROUND(I305*H305,2)</f>
        <v>0</v>
      </c>
      <c r="K305" s="140"/>
      <c r="L305" s="32"/>
      <c r="M305" s="141" t="s">
        <v>1</v>
      </c>
      <c r="N305" s="142" t="s">
        <v>42</v>
      </c>
      <c r="P305" s="143">
        <f>O305*H305</f>
        <v>0</v>
      </c>
      <c r="Q305" s="143">
        <v>0</v>
      </c>
      <c r="R305" s="143">
        <f>Q305*H305</f>
        <v>0</v>
      </c>
      <c r="S305" s="143">
        <v>0</v>
      </c>
      <c r="T305" s="144">
        <f>S305*H305</f>
        <v>0</v>
      </c>
      <c r="AR305" s="145" t="s">
        <v>150</v>
      </c>
      <c r="AT305" s="145" t="s">
        <v>146</v>
      </c>
      <c r="AU305" s="145" t="s">
        <v>87</v>
      </c>
      <c r="AY305" s="17" t="s">
        <v>144</v>
      </c>
      <c r="BE305" s="146">
        <f>IF(N305="základní",J305,0)</f>
        <v>0</v>
      </c>
      <c r="BF305" s="146">
        <f>IF(N305="snížená",J305,0)</f>
        <v>0</v>
      </c>
      <c r="BG305" s="146">
        <f>IF(N305="zákl. přenesená",J305,0)</f>
        <v>0</v>
      </c>
      <c r="BH305" s="146">
        <f>IF(N305="sníž. přenesená",J305,0)</f>
        <v>0</v>
      </c>
      <c r="BI305" s="146">
        <f>IF(N305="nulová",J305,0)</f>
        <v>0</v>
      </c>
      <c r="BJ305" s="17" t="s">
        <v>85</v>
      </c>
      <c r="BK305" s="146">
        <f>ROUND(I305*H305,2)</f>
        <v>0</v>
      </c>
      <c r="BL305" s="17" t="s">
        <v>150</v>
      </c>
      <c r="BM305" s="145" t="s">
        <v>515</v>
      </c>
    </row>
    <row r="306" spans="2:65" s="12" customFormat="1" ht="11.25">
      <c r="B306" s="147"/>
      <c r="D306" s="148" t="s">
        <v>152</v>
      </c>
      <c r="E306" s="149" t="s">
        <v>1</v>
      </c>
      <c r="F306" s="150" t="s">
        <v>153</v>
      </c>
      <c r="H306" s="149" t="s">
        <v>1</v>
      </c>
      <c r="I306" s="151"/>
      <c r="L306" s="147"/>
      <c r="M306" s="152"/>
      <c r="T306" s="153"/>
      <c r="AT306" s="149" t="s">
        <v>152</v>
      </c>
      <c r="AU306" s="149" t="s">
        <v>87</v>
      </c>
      <c r="AV306" s="12" t="s">
        <v>85</v>
      </c>
      <c r="AW306" s="12" t="s">
        <v>32</v>
      </c>
      <c r="AX306" s="12" t="s">
        <v>77</v>
      </c>
      <c r="AY306" s="149" t="s">
        <v>144</v>
      </c>
    </row>
    <row r="307" spans="2:65" s="12" customFormat="1" ht="11.25">
      <c r="B307" s="147"/>
      <c r="D307" s="148" t="s">
        <v>152</v>
      </c>
      <c r="E307" s="149" t="s">
        <v>1</v>
      </c>
      <c r="F307" s="150" t="s">
        <v>154</v>
      </c>
      <c r="H307" s="149" t="s">
        <v>1</v>
      </c>
      <c r="I307" s="151"/>
      <c r="L307" s="147"/>
      <c r="M307" s="152"/>
      <c r="T307" s="153"/>
      <c r="AT307" s="149" t="s">
        <v>152</v>
      </c>
      <c r="AU307" s="149" t="s">
        <v>87</v>
      </c>
      <c r="AV307" s="12" t="s">
        <v>85</v>
      </c>
      <c r="AW307" s="12" t="s">
        <v>32</v>
      </c>
      <c r="AX307" s="12" t="s">
        <v>77</v>
      </c>
      <c r="AY307" s="149" t="s">
        <v>144</v>
      </c>
    </row>
    <row r="308" spans="2:65" s="12" customFormat="1" ht="11.25">
      <c r="B308" s="147"/>
      <c r="D308" s="148" t="s">
        <v>152</v>
      </c>
      <c r="E308" s="149" t="s">
        <v>1</v>
      </c>
      <c r="F308" s="150" t="s">
        <v>200</v>
      </c>
      <c r="H308" s="149" t="s">
        <v>1</v>
      </c>
      <c r="I308" s="151"/>
      <c r="L308" s="147"/>
      <c r="M308" s="152"/>
      <c r="T308" s="153"/>
      <c r="AT308" s="149" t="s">
        <v>152</v>
      </c>
      <c r="AU308" s="149" t="s">
        <v>87</v>
      </c>
      <c r="AV308" s="12" t="s">
        <v>85</v>
      </c>
      <c r="AW308" s="12" t="s">
        <v>32</v>
      </c>
      <c r="AX308" s="12" t="s">
        <v>77</v>
      </c>
      <c r="AY308" s="149" t="s">
        <v>144</v>
      </c>
    </row>
    <row r="309" spans="2:65" s="12" customFormat="1" ht="11.25">
      <c r="B309" s="147"/>
      <c r="D309" s="148" t="s">
        <v>152</v>
      </c>
      <c r="E309" s="149" t="s">
        <v>1</v>
      </c>
      <c r="F309" s="150" t="s">
        <v>376</v>
      </c>
      <c r="H309" s="149" t="s">
        <v>1</v>
      </c>
      <c r="I309" s="151"/>
      <c r="L309" s="147"/>
      <c r="M309" s="152"/>
      <c r="T309" s="153"/>
      <c r="AT309" s="149" t="s">
        <v>152</v>
      </c>
      <c r="AU309" s="149" t="s">
        <v>87</v>
      </c>
      <c r="AV309" s="12" t="s">
        <v>85</v>
      </c>
      <c r="AW309" s="12" t="s">
        <v>32</v>
      </c>
      <c r="AX309" s="12" t="s">
        <v>77</v>
      </c>
      <c r="AY309" s="149" t="s">
        <v>144</v>
      </c>
    </row>
    <row r="310" spans="2:65" s="13" customFormat="1" ht="11.25">
      <c r="B310" s="154"/>
      <c r="D310" s="148" t="s">
        <v>152</v>
      </c>
      <c r="E310" s="155" t="s">
        <v>1</v>
      </c>
      <c r="F310" s="156" t="s">
        <v>502</v>
      </c>
      <c r="H310" s="157">
        <v>1354.1</v>
      </c>
      <c r="I310" s="158"/>
      <c r="L310" s="154"/>
      <c r="M310" s="159"/>
      <c r="T310" s="160"/>
      <c r="AT310" s="155" t="s">
        <v>152</v>
      </c>
      <c r="AU310" s="155" t="s">
        <v>87</v>
      </c>
      <c r="AV310" s="13" t="s">
        <v>87</v>
      </c>
      <c r="AW310" s="13" t="s">
        <v>32</v>
      </c>
      <c r="AX310" s="13" t="s">
        <v>77</v>
      </c>
      <c r="AY310" s="155" t="s">
        <v>144</v>
      </c>
    </row>
    <row r="311" spans="2:65" s="12" customFormat="1" ht="11.25">
      <c r="B311" s="147"/>
      <c r="D311" s="148" t="s">
        <v>152</v>
      </c>
      <c r="E311" s="149" t="s">
        <v>1</v>
      </c>
      <c r="F311" s="150" t="s">
        <v>378</v>
      </c>
      <c r="H311" s="149" t="s">
        <v>1</v>
      </c>
      <c r="I311" s="151"/>
      <c r="L311" s="147"/>
      <c r="M311" s="152"/>
      <c r="T311" s="153"/>
      <c r="AT311" s="149" t="s">
        <v>152</v>
      </c>
      <c r="AU311" s="149" t="s">
        <v>87</v>
      </c>
      <c r="AV311" s="12" t="s">
        <v>85</v>
      </c>
      <c r="AW311" s="12" t="s">
        <v>32</v>
      </c>
      <c r="AX311" s="12" t="s">
        <v>77</v>
      </c>
      <c r="AY311" s="149" t="s">
        <v>144</v>
      </c>
    </row>
    <row r="312" spans="2:65" s="13" customFormat="1" ht="11.25">
      <c r="B312" s="154"/>
      <c r="D312" s="148" t="s">
        <v>152</v>
      </c>
      <c r="E312" s="155" t="s">
        <v>1</v>
      </c>
      <c r="F312" s="156" t="s">
        <v>503</v>
      </c>
      <c r="H312" s="157">
        <v>196.9</v>
      </c>
      <c r="I312" s="158"/>
      <c r="L312" s="154"/>
      <c r="M312" s="159"/>
      <c r="T312" s="160"/>
      <c r="AT312" s="155" t="s">
        <v>152</v>
      </c>
      <c r="AU312" s="155" t="s">
        <v>87</v>
      </c>
      <c r="AV312" s="13" t="s">
        <v>87</v>
      </c>
      <c r="AW312" s="13" t="s">
        <v>32</v>
      </c>
      <c r="AX312" s="13" t="s">
        <v>77</v>
      </c>
      <c r="AY312" s="155" t="s">
        <v>144</v>
      </c>
    </row>
    <row r="313" spans="2:65" s="14" customFormat="1" ht="11.25">
      <c r="B313" s="161"/>
      <c r="D313" s="148" t="s">
        <v>152</v>
      </c>
      <c r="E313" s="162" t="s">
        <v>1</v>
      </c>
      <c r="F313" s="163" t="s">
        <v>157</v>
      </c>
      <c r="H313" s="164">
        <v>1551</v>
      </c>
      <c r="I313" s="165"/>
      <c r="L313" s="161"/>
      <c r="M313" s="166"/>
      <c r="T313" s="167"/>
      <c r="AT313" s="162" t="s">
        <v>152</v>
      </c>
      <c r="AU313" s="162" t="s">
        <v>87</v>
      </c>
      <c r="AV313" s="14" t="s">
        <v>150</v>
      </c>
      <c r="AW313" s="14" t="s">
        <v>32</v>
      </c>
      <c r="AX313" s="14" t="s">
        <v>85</v>
      </c>
      <c r="AY313" s="162" t="s">
        <v>144</v>
      </c>
    </row>
    <row r="314" spans="2:65" s="12" customFormat="1" ht="11.25">
      <c r="B314" s="147"/>
      <c r="D314" s="148" t="s">
        <v>152</v>
      </c>
      <c r="E314" s="149" t="s">
        <v>1</v>
      </c>
      <c r="F314" s="150" t="s">
        <v>504</v>
      </c>
      <c r="H314" s="149" t="s">
        <v>1</v>
      </c>
      <c r="I314" s="151"/>
      <c r="L314" s="147"/>
      <c r="M314" s="152"/>
      <c r="T314" s="153"/>
      <c r="AT314" s="149" t="s">
        <v>152</v>
      </c>
      <c r="AU314" s="149" t="s">
        <v>87</v>
      </c>
      <c r="AV314" s="12" t="s">
        <v>85</v>
      </c>
      <c r="AW314" s="12" t="s">
        <v>32</v>
      </c>
      <c r="AX314" s="12" t="s">
        <v>77</v>
      </c>
      <c r="AY314" s="149" t="s">
        <v>144</v>
      </c>
    </row>
    <row r="315" spans="2:65" s="1" customFormat="1" ht="33" customHeight="1">
      <c r="B315" s="32"/>
      <c r="C315" s="133" t="s">
        <v>325</v>
      </c>
      <c r="D315" s="133" t="s">
        <v>146</v>
      </c>
      <c r="E315" s="134" t="s">
        <v>516</v>
      </c>
      <c r="F315" s="135" t="s">
        <v>517</v>
      </c>
      <c r="G315" s="136" t="s">
        <v>149</v>
      </c>
      <c r="H315" s="137">
        <v>1231</v>
      </c>
      <c r="I315" s="138"/>
      <c r="J315" s="139">
        <f>ROUND(I315*H315,2)</f>
        <v>0</v>
      </c>
      <c r="K315" s="140"/>
      <c r="L315" s="32"/>
      <c r="M315" s="141" t="s">
        <v>1</v>
      </c>
      <c r="N315" s="142" t="s">
        <v>42</v>
      </c>
      <c r="P315" s="143">
        <f>O315*H315</f>
        <v>0</v>
      </c>
      <c r="Q315" s="143">
        <v>0</v>
      </c>
      <c r="R315" s="143">
        <f>Q315*H315</f>
        <v>0</v>
      </c>
      <c r="S315" s="143">
        <v>0</v>
      </c>
      <c r="T315" s="144">
        <f>S315*H315</f>
        <v>0</v>
      </c>
      <c r="AR315" s="145" t="s">
        <v>150</v>
      </c>
      <c r="AT315" s="145" t="s">
        <v>146</v>
      </c>
      <c r="AU315" s="145" t="s">
        <v>87</v>
      </c>
      <c r="AY315" s="17" t="s">
        <v>144</v>
      </c>
      <c r="BE315" s="146">
        <f>IF(N315="základní",J315,0)</f>
        <v>0</v>
      </c>
      <c r="BF315" s="146">
        <f>IF(N315="snížená",J315,0)</f>
        <v>0</v>
      </c>
      <c r="BG315" s="146">
        <f>IF(N315="zákl. přenesená",J315,0)</f>
        <v>0</v>
      </c>
      <c r="BH315" s="146">
        <f>IF(N315="sníž. přenesená",J315,0)</f>
        <v>0</v>
      </c>
      <c r="BI315" s="146">
        <f>IF(N315="nulová",J315,0)</f>
        <v>0</v>
      </c>
      <c r="BJ315" s="17" t="s">
        <v>85</v>
      </c>
      <c r="BK315" s="146">
        <f>ROUND(I315*H315,2)</f>
        <v>0</v>
      </c>
      <c r="BL315" s="17" t="s">
        <v>150</v>
      </c>
      <c r="BM315" s="145" t="s">
        <v>518</v>
      </c>
    </row>
    <row r="316" spans="2:65" s="12" customFormat="1" ht="11.25">
      <c r="B316" s="147"/>
      <c r="D316" s="148" t="s">
        <v>152</v>
      </c>
      <c r="E316" s="149" t="s">
        <v>1</v>
      </c>
      <c r="F316" s="150" t="s">
        <v>153</v>
      </c>
      <c r="H316" s="149" t="s">
        <v>1</v>
      </c>
      <c r="I316" s="151"/>
      <c r="L316" s="147"/>
      <c r="M316" s="152"/>
      <c r="T316" s="153"/>
      <c r="AT316" s="149" t="s">
        <v>152</v>
      </c>
      <c r="AU316" s="149" t="s">
        <v>87</v>
      </c>
      <c r="AV316" s="12" t="s">
        <v>85</v>
      </c>
      <c r="AW316" s="12" t="s">
        <v>32</v>
      </c>
      <c r="AX316" s="12" t="s">
        <v>77</v>
      </c>
      <c r="AY316" s="149" t="s">
        <v>144</v>
      </c>
    </row>
    <row r="317" spans="2:65" s="12" customFormat="1" ht="11.25">
      <c r="B317" s="147"/>
      <c r="D317" s="148" t="s">
        <v>152</v>
      </c>
      <c r="E317" s="149" t="s">
        <v>1</v>
      </c>
      <c r="F317" s="150" t="s">
        <v>154</v>
      </c>
      <c r="H317" s="149" t="s">
        <v>1</v>
      </c>
      <c r="I317" s="151"/>
      <c r="L317" s="147"/>
      <c r="M317" s="152"/>
      <c r="T317" s="153"/>
      <c r="AT317" s="149" t="s">
        <v>152</v>
      </c>
      <c r="AU317" s="149" t="s">
        <v>87</v>
      </c>
      <c r="AV317" s="12" t="s">
        <v>85</v>
      </c>
      <c r="AW317" s="12" t="s">
        <v>32</v>
      </c>
      <c r="AX317" s="12" t="s">
        <v>77</v>
      </c>
      <c r="AY317" s="149" t="s">
        <v>144</v>
      </c>
    </row>
    <row r="318" spans="2:65" s="12" customFormat="1" ht="11.25">
      <c r="B318" s="147"/>
      <c r="D318" s="148" t="s">
        <v>152</v>
      </c>
      <c r="E318" s="149" t="s">
        <v>1</v>
      </c>
      <c r="F318" s="150" t="s">
        <v>200</v>
      </c>
      <c r="H318" s="149" t="s">
        <v>1</v>
      </c>
      <c r="I318" s="151"/>
      <c r="L318" s="147"/>
      <c r="M318" s="152"/>
      <c r="T318" s="153"/>
      <c r="AT318" s="149" t="s">
        <v>152</v>
      </c>
      <c r="AU318" s="149" t="s">
        <v>87</v>
      </c>
      <c r="AV318" s="12" t="s">
        <v>85</v>
      </c>
      <c r="AW318" s="12" t="s">
        <v>32</v>
      </c>
      <c r="AX318" s="12" t="s">
        <v>77</v>
      </c>
      <c r="AY318" s="149" t="s">
        <v>144</v>
      </c>
    </row>
    <row r="319" spans="2:65" s="12" customFormat="1" ht="11.25">
      <c r="B319" s="147"/>
      <c r="D319" s="148" t="s">
        <v>152</v>
      </c>
      <c r="E319" s="149" t="s">
        <v>1</v>
      </c>
      <c r="F319" s="150" t="s">
        <v>376</v>
      </c>
      <c r="H319" s="149" t="s">
        <v>1</v>
      </c>
      <c r="I319" s="151"/>
      <c r="L319" s="147"/>
      <c r="M319" s="152"/>
      <c r="T319" s="153"/>
      <c r="AT319" s="149" t="s">
        <v>152</v>
      </c>
      <c r="AU319" s="149" t="s">
        <v>87</v>
      </c>
      <c r="AV319" s="12" t="s">
        <v>85</v>
      </c>
      <c r="AW319" s="12" t="s">
        <v>32</v>
      </c>
      <c r="AX319" s="12" t="s">
        <v>77</v>
      </c>
      <c r="AY319" s="149" t="s">
        <v>144</v>
      </c>
    </row>
    <row r="320" spans="2:65" s="13" customFormat="1" ht="11.25">
      <c r="B320" s="154"/>
      <c r="D320" s="148" t="s">
        <v>152</v>
      </c>
      <c r="E320" s="155" t="s">
        <v>1</v>
      </c>
      <c r="F320" s="156" t="s">
        <v>507</v>
      </c>
      <c r="H320" s="157">
        <v>1231</v>
      </c>
      <c r="I320" s="158"/>
      <c r="L320" s="154"/>
      <c r="M320" s="159"/>
      <c r="T320" s="160"/>
      <c r="AT320" s="155" t="s">
        <v>152</v>
      </c>
      <c r="AU320" s="155" t="s">
        <v>87</v>
      </c>
      <c r="AV320" s="13" t="s">
        <v>87</v>
      </c>
      <c r="AW320" s="13" t="s">
        <v>32</v>
      </c>
      <c r="AX320" s="13" t="s">
        <v>85</v>
      </c>
      <c r="AY320" s="155" t="s">
        <v>144</v>
      </c>
    </row>
    <row r="321" spans="2:65" s="1" customFormat="1" ht="33" customHeight="1">
      <c r="B321" s="32"/>
      <c r="C321" s="133" t="s">
        <v>334</v>
      </c>
      <c r="D321" s="133" t="s">
        <v>146</v>
      </c>
      <c r="E321" s="134" t="s">
        <v>519</v>
      </c>
      <c r="F321" s="135" t="s">
        <v>520</v>
      </c>
      <c r="G321" s="136" t="s">
        <v>149</v>
      </c>
      <c r="H321" s="137">
        <v>179</v>
      </c>
      <c r="I321" s="138"/>
      <c r="J321" s="139">
        <f>ROUND(I321*H321,2)</f>
        <v>0</v>
      </c>
      <c r="K321" s="140"/>
      <c r="L321" s="32"/>
      <c r="M321" s="141" t="s">
        <v>1</v>
      </c>
      <c r="N321" s="142" t="s">
        <v>42</v>
      </c>
      <c r="P321" s="143">
        <f>O321*H321</f>
        <v>0</v>
      </c>
      <c r="Q321" s="143">
        <v>0</v>
      </c>
      <c r="R321" s="143">
        <f>Q321*H321</f>
        <v>0</v>
      </c>
      <c r="S321" s="143">
        <v>0</v>
      </c>
      <c r="T321" s="144">
        <f>S321*H321</f>
        <v>0</v>
      </c>
      <c r="AR321" s="145" t="s">
        <v>150</v>
      </c>
      <c r="AT321" s="145" t="s">
        <v>146</v>
      </c>
      <c r="AU321" s="145" t="s">
        <v>87</v>
      </c>
      <c r="AY321" s="17" t="s">
        <v>144</v>
      </c>
      <c r="BE321" s="146">
        <f>IF(N321="základní",J321,0)</f>
        <v>0</v>
      </c>
      <c r="BF321" s="146">
        <f>IF(N321="snížená",J321,0)</f>
        <v>0</v>
      </c>
      <c r="BG321" s="146">
        <f>IF(N321="zákl. přenesená",J321,0)</f>
        <v>0</v>
      </c>
      <c r="BH321" s="146">
        <f>IF(N321="sníž. přenesená",J321,0)</f>
        <v>0</v>
      </c>
      <c r="BI321" s="146">
        <f>IF(N321="nulová",J321,0)</f>
        <v>0</v>
      </c>
      <c r="BJ321" s="17" t="s">
        <v>85</v>
      </c>
      <c r="BK321" s="146">
        <f>ROUND(I321*H321,2)</f>
        <v>0</v>
      </c>
      <c r="BL321" s="17" t="s">
        <v>150</v>
      </c>
      <c r="BM321" s="145" t="s">
        <v>521</v>
      </c>
    </row>
    <row r="322" spans="2:65" s="12" customFormat="1" ht="11.25">
      <c r="B322" s="147"/>
      <c r="D322" s="148" t="s">
        <v>152</v>
      </c>
      <c r="E322" s="149" t="s">
        <v>1</v>
      </c>
      <c r="F322" s="150" t="s">
        <v>153</v>
      </c>
      <c r="H322" s="149" t="s">
        <v>1</v>
      </c>
      <c r="I322" s="151"/>
      <c r="L322" s="147"/>
      <c r="M322" s="152"/>
      <c r="T322" s="153"/>
      <c r="AT322" s="149" t="s">
        <v>152</v>
      </c>
      <c r="AU322" s="149" t="s">
        <v>87</v>
      </c>
      <c r="AV322" s="12" t="s">
        <v>85</v>
      </c>
      <c r="AW322" s="12" t="s">
        <v>32</v>
      </c>
      <c r="AX322" s="12" t="s">
        <v>77</v>
      </c>
      <c r="AY322" s="149" t="s">
        <v>144</v>
      </c>
    </row>
    <row r="323" spans="2:65" s="12" customFormat="1" ht="11.25">
      <c r="B323" s="147"/>
      <c r="D323" s="148" t="s">
        <v>152</v>
      </c>
      <c r="E323" s="149" t="s">
        <v>1</v>
      </c>
      <c r="F323" s="150" t="s">
        <v>154</v>
      </c>
      <c r="H323" s="149" t="s">
        <v>1</v>
      </c>
      <c r="I323" s="151"/>
      <c r="L323" s="147"/>
      <c r="M323" s="152"/>
      <c r="T323" s="153"/>
      <c r="AT323" s="149" t="s">
        <v>152</v>
      </c>
      <c r="AU323" s="149" t="s">
        <v>87</v>
      </c>
      <c r="AV323" s="12" t="s">
        <v>85</v>
      </c>
      <c r="AW323" s="12" t="s">
        <v>32</v>
      </c>
      <c r="AX323" s="12" t="s">
        <v>77</v>
      </c>
      <c r="AY323" s="149" t="s">
        <v>144</v>
      </c>
    </row>
    <row r="324" spans="2:65" s="12" customFormat="1" ht="11.25">
      <c r="B324" s="147"/>
      <c r="D324" s="148" t="s">
        <v>152</v>
      </c>
      <c r="E324" s="149" t="s">
        <v>1</v>
      </c>
      <c r="F324" s="150" t="s">
        <v>200</v>
      </c>
      <c r="H324" s="149" t="s">
        <v>1</v>
      </c>
      <c r="I324" s="151"/>
      <c r="L324" s="147"/>
      <c r="M324" s="152"/>
      <c r="T324" s="153"/>
      <c r="AT324" s="149" t="s">
        <v>152</v>
      </c>
      <c r="AU324" s="149" t="s">
        <v>87</v>
      </c>
      <c r="AV324" s="12" t="s">
        <v>85</v>
      </c>
      <c r="AW324" s="12" t="s">
        <v>32</v>
      </c>
      <c r="AX324" s="12" t="s">
        <v>77</v>
      </c>
      <c r="AY324" s="149" t="s">
        <v>144</v>
      </c>
    </row>
    <row r="325" spans="2:65" s="12" customFormat="1" ht="11.25">
      <c r="B325" s="147"/>
      <c r="D325" s="148" t="s">
        <v>152</v>
      </c>
      <c r="E325" s="149" t="s">
        <v>1</v>
      </c>
      <c r="F325" s="150" t="s">
        <v>378</v>
      </c>
      <c r="H325" s="149" t="s">
        <v>1</v>
      </c>
      <c r="I325" s="151"/>
      <c r="L325" s="147"/>
      <c r="M325" s="152"/>
      <c r="T325" s="153"/>
      <c r="AT325" s="149" t="s">
        <v>152</v>
      </c>
      <c r="AU325" s="149" t="s">
        <v>87</v>
      </c>
      <c r="AV325" s="12" t="s">
        <v>85</v>
      </c>
      <c r="AW325" s="12" t="s">
        <v>32</v>
      </c>
      <c r="AX325" s="12" t="s">
        <v>77</v>
      </c>
      <c r="AY325" s="149" t="s">
        <v>144</v>
      </c>
    </row>
    <row r="326" spans="2:65" s="13" customFormat="1" ht="11.25">
      <c r="B326" s="154"/>
      <c r="D326" s="148" t="s">
        <v>152</v>
      </c>
      <c r="E326" s="155" t="s">
        <v>1</v>
      </c>
      <c r="F326" s="156" t="s">
        <v>508</v>
      </c>
      <c r="H326" s="157">
        <v>179</v>
      </c>
      <c r="I326" s="158"/>
      <c r="L326" s="154"/>
      <c r="M326" s="159"/>
      <c r="T326" s="160"/>
      <c r="AT326" s="155" t="s">
        <v>152</v>
      </c>
      <c r="AU326" s="155" t="s">
        <v>87</v>
      </c>
      <c r="AV326" s="13" t="s">
        <v>87</v>
      </c>
      <c r="AW326" s="13" t="s">
        <v>32</v>
      </c>
      <c r="AX326" s="13" t="s">
        <v>85</v>
      </c>
      <c r="AY326" s="155" t="s">
        <v>144</v>
      </c>
    </row>
    <row r="327" spans="2:65" s="1" customFormat="1" ht="24.2" customHeight="1">
      <c r="B327" s="32"/>
      <c r="C327" s="133" t="s">
        <v>339</v>
      </c>
      <c r="D327" s="133" t="s">
        <v>146</v>
      </c>
      <c r="E327" s="134" t="s">
        <v>522</v>
      </c>
      <c r="F327" s="135" t="s">
        <v>523</v>
      </c>
      <c r="G327" s="136" t="s">
        <v>149</v>
      </c>
      <c r="H327" s="137">
        <v>1410</v>
      </c>
      <c r="I327" s="138"/>
      <c r="J327" s="139">
        <f>ROUND(I327*H327,2)</f>
        <v>0</v>
      </c>
      <c r="K327" s="140"/>
      <c r="L327" s="32"/>
      <c r="M327" s="141" t="s">
        <v>1</v>
      </c>
      <c r="N327" s="142" t="s">
        <v>42</v>
      </c>
      <c r="P327" s="143">
        <f>O327*H327</f>
        <v>0</v>
      </c>
      <c r="Q327" s="143">
        <v>0</v>
      </c>
      <c r="R327" s="143">
        <f>Q327*H327</f>
        <v>0</v>
      </c>
      <c r="S327" s="143">
        <v>0</v>
      </c>
      <c r="T327" s="144">
        <f>S327*H327</f>
        <v>0</v>
      </c>
      <c r="AR327" s="145" t="s">
        <v>150</v>
      </c>
      <c r="AT327" s="145" t="s">
        <v>146</v>
      </c>
      <c r="AU327" s="145" t="s">
        <v>87</v>
      </c>
      <c r="AY327" s="17" t="s">
        <v>144</v>
      </c>
      <c r="BE327" s="146">
        <f>IF(N327="základní",J327,0)</f>
        <v>0</v>
      </c>
      <c r="BF327" s="146">
        <f>IF(N327="snížená",J327,0)</f>
        <v>0</v>
      </c>
      <c r="BG327" s="146">
        <f>IF(N327="zákl. přenesená",J327,0)</f>
        <v>0</v>
      </c>
      <c r="BH327" s="146">
        <f>IF(N327="sníž. přenesená",J327,0)</f>
        <v>0</v>
      </c>
      <c r="BI327" s="146">
        <f>IF(N327="nulová",J327,0)</f>
        <v>0</v>
      </c>
      <c r="BJ327" s="17" t="s">
        <v>85</v>
      </c>
      <c r="BK327" s="146">
        <f>ROUND(I327*H327,2)</f>
        <v>0</v>
      </c>
      <c r="BL327" s="17" t="s">
        <v>150</v>
      </c>
      <c r="BM327" s="145" t="s">
        <v>524</v>
      </c>
    </row>
    <row r="328" spans="2:65" s="12" customFormat="1" ht="11.25">
      <c r="B328" s="147"/>
      <c r="D328" s="148" t="s">
        <v>152</v>
      </c>
      <c r="E328" s="149" t="s">
        <v>1</v>
      </c>
      <c r="F328" s="150" t="s">
        <v>153</v>
      </c>
      <c r="H328" s="149" t="s">
        <v>1</v>
      </c>
      <c r="I328" s="151"/>
      <c r="L328" s="147"/>
      <c r="M328" s="152"/>
      <c r="T328" s="153"/>
      <c r="AT328" s="149" t="s">
        <v>152</v>
      </c>
      <c r="AU328" s="149" t="s">
        <v>87</v>
      </c>
      <c r="AV328" s="12" t="s">
        <v>85</v>
      </c>
      <c r="AW328" s="12" t="s">
        <v>32</v>
      </c>
      <c r="AX328" s="12" t="s">
        <v>77</v>
      </c>
      <c r="AY328" s="149" t="s">
        <v>144</v>
      </c>
    </row>
    <row r="329" spans="2:65" s="12" customFormat="1" ht="11.25">
      <c r="B329" s="147"/>
      <c r="D329" s="148" t="s">
        <v>152</v>
      </c>
      <c r="E329" s="149" t="s">
        <v>1</v>
      </c>
      <c r="F329" s="150" t="s">
        <v>154</v>
      </c>
      <c r="H329" s="149" t="s">
        <v>1</v>
      </c>
      <c r="I329" s="151"/>
      <c r="L329" s="147"/>
      <c r="M329" s="152"/>
      <c r="T329" s="153"/>
      <c r="AT329" s="149" t="s">
        <v>152</v>
      </c>
      <c r="AU329" s="149" t="s">
        <v>87</v>
      </c>
      <c r="AV329" s="12" t="s">
        <v>85</v>
      </c>
      <c r="AW329" s="12" t="s">
        <v>32</v>
      </c>
      <c r="AX329" s="12" t="s">
        <v>77</v>
      </c>
      <c r="AY329" s="149" t="s">
        <v>144</v>
      </c>
    </row>
    <row r="330" spans="2:65" s="12" customFormat="1" ht="11.25">
      <c r="B330" s="147"/>
      <c r="D330" s="148" t="s">
        <v>152</v>
      </c>
      <c r="E330" s="149" t="s">
        <v>1</v>
      </c>
      <c r="F330" s="150" t="s">
        <v>200</v>
      </c>
      <c r="H330" s="149" t="s">
        <v>1</v>
      </c>
      <c r="I330" s="151"/>
      <c r="L330" s="147"/>
      <c r="M330" s="152"/>
      <c r="T330" s="153"/>
      <c r="AT330" s="149" t="s">
        <v>152</v>
      </c>
      <c r="AU330" s="149" t="s">
        <v>87</v>
      </c>
      <c r="AV330" s="12" t="s">
        <v>85</v>
      </c>
      <c r="AW330" s="12" t="s">
        <v>32</v>
      </c>
      <c r="AX330" s="12" t="s">
        <v>77</v>
      </c>
      <c r="AY330" s="149" t="s">
        <v>144</v>
      </c>
    </row>
    <row r="331" spans="2:65" s="12" customFormat="1" ht="11.25">
      <c r="B331" s="147"/>
      <c r="D331" s="148" t="s">
        <v>152</v>
      </c>
      <c r="E331" s="149" t="s">
        <v>1</v>
      </c>
      <c r="F331" s="150" t="s">
        <v>376</v>
      </c>
      <c r="H331" s="149" t="s">
        <v>1</v>
      </c>
      <c r="I331" s="151"/>
      <c r="L331" s="147"/>
      <c r="M331" s="152"/>
      <c r="T331" s="153"/>
      <c r="AT331" s="149" t="s">
        <v>152</v>
      </c>
      <c r="AU331" s="149" t="s">
        <v>87</v>
      </c>
      <c r="AV331" s="12" t="s">
        <v>85</v>
      </c>
      <c r="AW331" s="12" t="s">
        <v>32</v>
      </c>
      <c r="AX331" s="12" t="s">
        <v>77</v>
      </c>
      <c r="AY331" s="149" t="s">
        <v>144</v>
      </c>
    </row>
    <row r="332" spans="2:65" s="13" customFormat="1" ht="11.25">
      <c r="B332" s="154"/>
      <c r="D332" s="148" t="s">
        <v>152</v>
      </c>
      <c r="E332" s="155" t="s">
        <v>1</v>
      </c>
      <c r="F332" s="156" t="s">
        <v>507</v>
      </c>
      <c r="H332" s="157">
        <v>1231</v>
      </c>
      <c r="I332" s="158"/>
      <c r="L332" s="154"/>
      <c r="M332" s="159"/>
      <c r="T332" s="160"/>
      <c r="AT332" s="155" t="s">
        <v>152</v>
      </c>
      <c r="AU332" s="155" t="s">
        <v>87</v>
      </c>
      <c r="AV332" s="13" t="s">
        <v>87</v>
      </c>
      <c r="AW332" s="13" t="s">
        <v>32</v>
      </c>
      <c r="AX332" s="13" t="s">
        <v>77</v>
      </c>
      <c r="AY332" s="155" t="s">
        <v>144</v>
      </c>
    </row>
    <row r="333" spans="2:65" s="12" customFormat="1" ht="11.25">
      <c r="B333" s="147"/>
      <c r="D333" s="148" t="s">
        <v>152</v>
      </c>
      <c r="E333" s="149" t="s">
        <v>1</v>
      </c>
      <c r="F333" s="150" t="s">
        <v>378</v>
      </c>
      <c r="H333" s="149" t="s">
        <v>1</v>
      </c>
      <c r="I333" s="151"/>
      <c r="L333" s="147"/>
      <c r="M333" s="152"/>
      <c r="T333" s="153"/>
      <c r="AT333" s="149" t="s">
        <v>152</v>
      </c>
      <c r="AU333" s="149" t="s">
        <v>87</v>
      </c>
      <c r="AV333" s="12" t="s">
        <v>85</v>
      </c>
      <c r="AW333" s="12" t="s">
        <v>32</v>
      </c>
      <c r="AX333" s="12" t="s">
        <v>77</v>
      </c>
      <c r="AY333" s="149" t="s">
        <v>144</v>
      </c>
    </row>
    <row r="334" spans="2:65" s="13" customFormat="1" ht="11.25">
      <c r="B334" s="154"/>
      <c r="D334" s="148" t="s">
        <v>152</v>
      </c>
      <c r="E334" s="155" t="s">
        <v>1</v>
      </c>
      <c r="F334" s="156" t="s">
        <v>508</v>
      </c>
      <c r="H334" s="157">
        <v>179</v>
      </c>
      <c r="I334" s="158"/>
      <c r="L334" s="154"/>
      <c r="M334" s="159"/>
      <c r="T334" s="160"/>
      <c r="AT334" s="155" t="s">
        <v>152</v>
      </c>
      <c r="AU334" s="155" t="s">
        <v>87</v>
      </c>
      <c r="AV334" s="13" t="s">
        <v>87</v>
      </c>
      <c r="AW334" s="13" t="s">
        <v>32</v>
      </c>
      <c r="AX334" s="13" t="s">
        <v>77</v>
      </c>
      <c r="AY334" s="155" t="s">
        <v>144</v>
      </c>
    </row>
    <row r="335" spans="2:65" s="14" customFormat="1" ht="11.25">
      <c r="B335" s="161"/>
      <c r="D335" s="148" t="s">
        <v>152</v>
      </c>
      <c r="E335" s="162" t="s">
        <v>1</v>
      </c>
      <c r="F335" s="163" t="s">
        <v>157</v>
      </c>
      <c r="H335" s="164">
        <v>1410</v>
      </c>
      <c r="I335" s="165"/>
      <c r="L335" s="161"/>
      <c r="M335" s="166"/>
      <c r="T335" s="167"/>
      <c r="AT335" s="162" t="s">
        <v>152</v>
      </c>
      <c r="AU335" s="162" t="s">
        <v>87</v>
      </c>
      <c r="AV335" s="14" t="s">
        <v>150</v>
      </c>
      <c r="AW335" s="14" t="s">
        <v>32</v>
      </c>
      <c r="AX335" s="14" t="s">
        <v>85</v>
      </c>
      <c r="AY335" s="162" t="s">
        <v>144</v>
      </c>
    </row>
    <row r="336" spans="2:65" s="1" customFormat="1" ht="24.2" customHeight="1">
      <c r="B336" s="32"/>
      <c r="C336" s="133" t="s">
        <v>346</v>
      </c>
      <c r="D336" s="133" t="s">
        <v>146</v>
      </c>
      <c r="E336" s="134" t="s">
        <v>525</v>
      </c>
      <c r="F336" s="135" t="s">
        <v>526</v>
      </c>
      <c r="G336" s="136" t="s">
        <v>149</v>
      </c>
      <c r="H336" s="137">
        <v>2641</v>
      </c>
      <c r="I336" s="138"/>
      <c r="J336" s="139">
        <f>ROUND(I336*H336,2)</f>
        <v>0</v>
      </c>
      <c r="K336" s="140"/>
      <c r="L336" s="32"/>
      <c r="M336" s="141" t="s">
        <v>1</v>
      </c>
      <c r="N336" s="142" t="s">
        <v>42</v>
      </c>
      <c r="P336" s="143">
        <f>O336*H336</f>
        <v>0</v>
      </c>
      <c r="Q336" s="143">
        <v>0</v>
      </c>
      <c r="R336" s="143">
        <f>Q336*H336</f>
        <v>0</v>
      </c>
      <c r="S336" s="143">
        <v>0</v>
      </c>
      <c r="T336" s="144">
        <f>S336*H336</f>
        <v>0</v>
      </c>
      <c r="AR336" s="145" t="s">
        <v>150</v>
      </c>
      <c r="AT336" s="145" t="s">
        <v>146</v>
      </c>
      <c r="AU336" s="145" t="s">
        <v>87</v>
      </c>
      <c r="AY336" s="17" t="s">
        <v>144</v>
      </c>
      <c r="BE336" s="146">
        <f>IF(N336="základní",J336,0)</f>
        <v>0</v>
      </c>
      <c r="BF336" s="146">
        <f>IF(N336="snížená",J336,0)</f>
        <v>0</v>
      </c>
      <c r="BG336" s="146">
        <f>IF(N336="zákl. přenesená",J336,0)</f>
        <v>0</v>
      </c>
      <c r="BH336" s="146">
        <f>IF(N336="sníž. přenesená",J336,0)</f>
        <v>0</v>
      </c>
      <c r="BI336" s="146">
        <f>IF(N336="nulová",J336,0)</f>
        <v>0</v>
      </c>
      <c r="BJ336" s="17" t="s">
        <v>85</v>
      </c>
      <c r="BK336" s="146">
        <f>ROUND(I336*H336,2)</f>
        <v>0</v>
      </c>
      <c r="BL336" s="17" t="s">
        <v>150</v>
      </c>
      <c r="BM336" s="145" t="s">
        <v>527</v>
      </c>
    </row>
    <row r="337" spans="2:65" s="12" customFormat="1" ht="11.25">
      <c r="B337" s="147"/>
      <c r="D337" s="148" t="s">
        <v>152</v>
      </c>
      <c r="E337" s="149" t="s">
        <v>1</v>
      </c>
      <c r="F337" s="150" t="s">
        <v>153</v>
      </c>
      <c r="H337" s="149" t="s">
        <v>1</v>
      </c>
      <c r="I337" s="151"/>
      <c r="L337" s="147"/>
      <c r="M337" s="152"/>
      <c r="T337" s="153"/>
      <c r="AT337" s="149" t="s">
        <v>152</v>
      </c>
      <c r="AU337" s="149" t="s">
        <v>87</v>
      </c>
      <c r="AV337" s="12" t="s">
        <v>85</v>
      </c>
      <c r="AW337" s="12" t="s">
        <v>32</v>
      </c>
      <c r="AX337" s="12" t="s">
        <v>77</v>
      </c>
      <c r="AY337" s="149" t="s">
        <v>144</v>
      </c>
    </row>
    <row r="338" spans="2:65" s="12" customFormat="1" ht="11.25">
      <c r="B338" s="147"/>
      <c r="D338" s="148" t="s">
        <v>152</v>
      </c>
      <c r="E338" s="149" t="s">
        <v>1</v>
      </c>
      <c r="F338" s="150" t="s">
        <v>154</v>
      </c>
      <c r="H338" s="149" t="s">
        <v>1</v>
      </c>
      <c r="I338" s="151"/>
      <c r="L338" s="147"/>
      <c r="M338" s="152"/>
      <c r="T338" s="153"/>
      <c r="AT338" s="149" t="s">
        <v>152</v>
      </c>
      <c r="AU338" s="149" t="s">
        <v>87</v>
      </c>
      <c r="AV338" s="12" t="s">
        <v>85</v>
      </c>
      <c r="AW338" s="12" t="s">
        <v>32</v>
      </c>
      <c r="AX338" s="12" t="s">
        <v>77</v>
      </c>
      <c r="AY338" s="149" t="s">
        <v>144</v>
      </c>
    </row>
    <row r="339" spans="2:65" s="12" customFormat="1" ht="11.25">
      <c r="B339" s="147"/>
      <c r="D339" s="148" t="s">
        <v>152</v>
      </c>
      <c r="E339" s="149" t="s">
        <v>1</v>
      </c>
      <c r="F339" s="150" t="s">
        <v>200</v>
      </c>
      <c r="H339" s="149" t="s">
        <v>1</v>
      </c>
      <c r="I339" s="151"/>
      <c r="L339" s="147"/>
      <c r="M339" s="152"/>
      <c r="T339" s="153"/>
      <c r="AT339" s="149" t="s">
        <v>152</v>
      </c>
      <c r="AU339" s="149" t="s">
        <v>87</v>
      </c>
      <c r="AV339" s="12" t="s">
        <v>85</v>
      </c>
      <c r="AW339" s="12" t="s">
        <v>32</v>
      </c>
      <c r="AX339" s="12" t="s">
        <v>77</v>
      </c>
      <c r="AY339" s="149" t="s">
        <v>144</v>
      </c>
    </row>
    <row r="340" spans="2:65" s="12" customFormat="1" ht="11.25">
      <c r="B340" s="147"/>
      <c r="D340" s="148" t="s">
        <v>152</v>
      </c>
      <c r="E340" s="149" t="s">
        <v>1</v>
      </c>
      <c r="F340" s="150" t="s">
        <v>376</v>
      </c>
      <c r="H340" s="149" t="s">
        <v>1</v>
      </c>
      <c r="I340" s="151"/>
      <c r="L340" s="147"/>
      <c r="M340" s="152"/>
      <c r="T340" s="153"/>
      <c r="AT340" s="149" t="s">
        <v>152</v>
      </c>
      <c r="AU340" s="149" t="s">
        <v>87</v>
      </c>
      <c r="AV340" s="12" t="s">
        <v>85</v>
      </c>
      <c r="AW340" s="12" t="s">
        <v>32</v>
      </c>
      <c r="AX340" s="12" t="s">
        <v>77</v>
      </c>
      <c r="AY340" s="149" t="s">
        <v>144</v>
      </c>
    </row>
    <row r="341" spans="2:65" s="13" customFormat="1" ht="11.25">
      <c r="B341" s="154"/>
      <c r="D341" s="148" t="s">
        <v>152</v>
      </c>
      <c r="E341" s="155" t="s">
        <v>1</v>
      </c>
      <c r="F341" s="156" t="s">
        <v>528</v>
      </c>
      <c r="H341" s="157">
        <v>2462</v>
      </c>
      <c r="I341" s="158"/>
      <c r="L341" s="154"/>
      <c r="M341" s="159"/>
      <c r="T341" s="160"/>
      <c r="AT341" s="155" t="s">
        <v>152</v>
      </c>
      <c r="AU341" s="155" t="s">
        <v>87</v>
      </c>
      <c r="AV341" s="13" t="s">
        <v>87</v>
      </c>
      <c r="AW341" s="13" t="s">
        <v>32</v>
      </c>
      <c r="AX341" s="13" t="s">
        <v>77</v>
      </c>
      <c r="AY341" s="155" t="s">
        <v>144</v>
      </c>
    </row>
    <row r="342" spans="2:65" s="12" customFormat="1" ht="11.25">
      <c r="B342" s="147"/>
      <c r="D342" s="148" t="s">
        <v>152</v>
      </c>
      <c r="E342" s="149" t="s">
        <v>1</v>
      </c>
      <c r="F342" s="150" t="s">
        <v>378</v>
      </c>
      <c r="H342" s="149" t="s">
        <v>1</v>
      </c>
      <c r="I342" s="151"/>
      <c r="L342" s="147"/>
      <c r="M342" s="152"/>
      <c r="T342" s="153"/>
      <c r="AT342" s="149" t="s">
        <v>152</v>
      </c>
      <c r="AU342" s="149" t="s">
        <v>87</v>
      </c>
      <c r="AV342" s="12" t="s">
        <v>85</v>
      </c>
      <c r="AW342" s="12" t="s">
        <v>32</v>
      </c>
      <c r="AX342" s="12" t="s">
        <v>77</v>
      </c>
      <c r="AY342" s="149" t="s">
        <v>144</v>
      </c>
    </row>
    <row r="343" spans="2:65" s="13" customFormat="1" ht="11.25">
      <c r="B343" s="154"/>
      <c r="D343" s="148" t="s">
        <v>152</v>
      </c>
      <c r="E343" s="155" t="s">
        <v>1</v>
      </c>
      <c r="F343" s="156" t="s">
        <v>508</v>
      </c>
      <c r="H343" s="157">
        <v>179</v>
      </c>
      <c r="I343" s="158"/>
      <c r="L343" s="154"/>
      <c r="M343" s="159"/>
      <c r="T343" s="160"/>
      <c r="AT343" s="155" t="s">
        <v>152</v>
      </c>
      <c r="AU343" s="155" t="s">
        <v>87</v>
      </c>
      <c r="AV343" s="13" t="s">
        <v>87</v>
      </c>
      <c r="AW343" s="13" t="s">
        <v>32</v>
      </c>
      <c r="AX343" s="13" t="s">
        <v>77</v>
      </c>
      <c r="AY343" s="155" t="s">
        <v>144</v>
      </c>
    </row>
    <row r="344" spans="2:65" s="14" customFormat="1" ht="11.25">
      <c r="B344" s="161"/>
      <c r="D344" s="148" t="s">
        <v>152</v>
      </c>
      <c r="E344" s="162" t="s">
        <v>1</v>
      </c>
      <c r="F344" s="163" t="s">
        <v>157</v>
      </c>
      <c r="H344" s="164">
        <v>2641</v>
      </c>
      <c r="I344" s="165"/>
      <c r="L344" s="161"/>
      <c r="M344" s="166"/>
      <c r="T344" s="167"/>
      <c r="AT344" s="162" t="s">
        <v>152</v>
      </c>
      <c r="AU344" s="162" t="s">
        <v>87</v>
      </c>
      <c r="AV344" s="14" t="s">
        <v>150</v>
      </c>
      <c r="AW344" s="14" t="s">
        <v>32</v>
      </c>
      <c r="AX344" s="14" t="s">
        <v>85</v>
      </c>
      <c r="AY344" s="162" t="s">
        <v>144</v>
      </c>
    </row>
    <row r="345" spans="2:65" s="1" customFormat="1" ht="33" customHeight="1">
      <c r="B345" s="32"/>
      <c r="C345" s="133" t="s">
        <v>350</v>
      </c>
      <c r="D345" s="133" t="s">
        <v>146</v>
      </c>
      <c r="E345" s="134" t="s">
        <v>529</v>
      </c>
      <c r="F345" s="135" t="s">
        <v>530</v>
      </c>
      <c r="G345" s="136" t="s">
        <v>149</v>
      </c>
      <c r="H345" s="137">
        <v>1410</v>
      </c>
      <c r="I345" s="138"/>
      <c r="J345" s="139">
        <f>ROUND(I345*H345,2)</f>
        <v>0</v>
      </c>
      <c r="K345" s="140"/>
      <c r="L345" s="32"/>
      <c r="M345" s="141" t="s">
        <v>1</v>
      </c>
      <c r="N345" s="142" t="s">
        <v>42</v>
      </c>
      <c r="P345" s="143">
        <f>O345*H345</f>
        <v>0</v>
      </c>
      <c r="Q345" s="143">
        <v>0</v>
      </c>
      <c r="R345" s="143">
        <f>Q345*H345</f>
        <v>0</v>
      </c>
      <c r="S345" s="143">
        <v>0</v>
      </c>
      <c r="T345" s="144">
        <f>S345*H345</f>
        <v>0</v>
      </c>
      <c r="AR345" s="145" t="s">
        <v>150</v>
      </c>
      <c r="AT345" s="145" t="s">
        <v>146</v>
      </c>
      <c r="AU345" s="145" t="s">
        <v>87</v>
      </c>
      <c r="AY345" s="17" t="s">
        <v>144</v>
      </c>
      <c r="BE345" s="146">
        <f>IF(N345="základní",J345,0)</f>
        <v>0</v>
      </c>
      <c r="BF345" s="146">
        <f>IF(N345="snížená",J345,0)</f>
        <v>0</v>
      </c>
      <c r="BG345" s="146">
        <f>IF(N345="zákl. přenesená",J345,0)</f>
        <v>0</v>
      </c>
      <c r="BH345" s="146">
        <f>IF(N345="sníž. přenesená",J345,0)</f>
        <v>0</v>
      </c>
      <c r="BI345" s="146">
        <f>IF(N345="nulová",J345,0)</f>
        <v>0</v>
      </c>
      <c r="BJ345" s="17" t="s">
        <v>85</v>
      </c>
      <c r="BK345" s="146">
        <f>ROUND(I345*H345,2)</f>
        <v>0</v>
      </c>
      <c r="BL345" s="17" t="s">
        <v>150</v>
      </c>
      <c r="BM345" s="145" t="s">
        <v>531</v>
      </c>
    </row>
    <row r="346" spans="2:65" s="12" customFormat="1" ht="11.25">
      <c r="B346" s="147"/>
      <c r="D346" s="148" t="s">
        <v>152</v>
      </c>
      <c r="E346" s="149" t="s">
        <v>1</v>
      </c>
      <c r="F346" s="150" t="s">
        <v>153</v>
      </c>
      <c r="H346" s="149" t="s">
        <v>1</v>
      </c>
      <c r="I346" s="151"/>
      <c r="L346" s="147"/>
      <c r="M346" s="152"/>
      <c r="T346" s="153"/>
      <c r="AT346" s="149" t="s">
        <v>152</v>
      </c>
      <c r="AU346" s="149" t="s">
        <v>87</v>
      </c>
      <c r="AV346" s="12" t="s">
        <v>85</v>
      </c>
      <c r="AW346" s="12" t="s">
        <v>32</v>
      </c>
      <c r="AX346" s="12" t="s">
        <v>77</v>
      </c>
      <c r="AY346" s="149" t="s">
        <v>144</v>
      </c>
    </row>
    <row r="347" spans="2:65" s="12" customFormat="1" ht="11.25">
      <c r="B347" s="147"/>
      <c r="D347" s="148" t="s">
        <v>152</v>
      </c>
      <c r="E347" s="149" t="s">
        <v>1</v>
      </c>
      <c r="F347" s="150" t="s">
        <v>154</v>
      </c>
      <c r="H347" s="149" t="s">
        <v>1</v>
      </c>
      <c r="I347" s="151"/>
      <c r="L347" s="147"/>
      <c r="M347" s="152"/>
      <c r="T347" s="153"/>
      <c r="AT347" s="149" t="s">
        <v>152</v>
      </c>
      <c r="AU347" s="149" t="s">
        <v>87</v>
      </c>
      <c r="AV347" s="12" t="s">
        <v>85</v>
      </c>
      <c r="AW347" s="12" t="s">
        <v>32</v>
      </c>
      <c r="AX347" s="12" t="s">
        <v>77</v>
      </c>
      <c r="AY347" s="149" t="s">
        <v>144</v>
      </c>
    </row>
    <row r="348" spans="2:65" s="12" customFormat="1" ht="11.25">
      <c r="B348" s="147"/>
      <c r="D348" s="148" t="s">
        <v>152</v>
      </c>
      <c r="E348" s="149" t="s">
        <v>1</v>
      </c>
      <c r="F348" s="150" t="s">
        <v>200</v>
      </c>
      <c r="H348" s="149" t="s">
        <v>1</v>
      </c>
      <c r="I348" s="151"/>
      <c r="L348" s="147"/>
      <c r="M348" s="152"/>
      <c r="T348" s="153"/>
      <c r="AT348" s="149" t="s">
        <v>152</v>
      </c>
      <c r="AU348" s="149" t="s">
        <v>87</v>
      </c>
      <c r="AV348" s="12" t="s">
        <v>85</v>
      </c>
      <c r="AW348" s="12" t="s">
        <v>32</v>
      </c>
      <c r="AX348" s="12" t="s">
        <v>77</v>
      </c>
      <c r="AY348" s="149" t="s">
        <v>144</v>
      </c>
    </row>
    <row r="349" spans="2:65" s="12" customFormat="1" ht="11.25">
      <c r="B349" s="147"/>
      <c r="D349" s="148" t="s">
        <v>152</v>
      </c>
      <c r="E349" s="149" t="s">
        <v>1</v>
      </c>
      <c r="F349" s="150" t="s">
        <v>376</v>
      </c>
      <c r="H349" s="149" t="s">
        <v>1</v>
      </c>
      <c r="I349" s="151"/>
      <c r="L349" s="147"/>
      <c r="M349" s="152"/>
      <c r="T349" s="153"/>
      <c r="AT349" s="149" t="s">
        <v>152</v>
      </c>
      <c r="AU349" s="149" t="s">
        <v>87</v>
      </c>
      <c r="AV349" s="12" t="s">
        <v>85</v>
      </c>
      <c r="AW349" s="12" t="s">
        <v>32</v>
      </c>
      <c r="AX349" s="12" t="s">
        <v>77</v>
      </c>
      <c r="AY349" s="149" t="s">
        <v>144</v>
      </c>
    </row>
    <row r="350" spans="2:65" s="13" customFormat="1" ht="11.25">
      <c r="B350" s="154"/>
      <c r="D350" s="148" t="s">
        <v>152</v>
      </c>
      <c r="E350" s="155" t="s">
        <v>1</v>
      </c>
      <c r="F350" s="156" t="s">
        <v>507</v>
      </c>
      <c r="H350" s="157">
        <v>1231</v>
      </c>
      <c r="I350" s="158"/>
      <c r="L350" s="154"/>
      <c r="M350" s="159"/>
      <c r="T350" s="160"/>
      <c r="AT350" s="155" t="s">
        <v>152</v>
      </c>
      <c r="AU350" s="155" t="s">
        <v>87</v>
      </c>
      <c r="AV350" s="13" t="s">
        <v>87</v>
      </c>
      <c r="AW350" s="13" t="s">
        <v>32</v>
      </c>
      <c r="AX350" s="13" t="s">
        <v>77</v>
      </c>
      <c r="AY350" s="155" t="s">
        <v>144</v>
      </c>
    </row>
    <row r="351" spans="2:65" s="12" customFormat="1" ht="11.25">
      <c r="B351" s="147"/>
      <c r="D351" s="148" t="s">
        <v>152</v>
      </c>
      <c r="E351" s="149" t="s">
        <v>1</v>
      </c>
      <c r="F351" s="150" t="s">
        <v>378</v>
      </c>
      <c r="H351" s="149" t="s">
        <v>1</v>
      </c>
      <c r="I351" s="151"/>
      <c r="L351" s="147"/>
      <c r="M351" s="152"/>
      <c r="T351" s="153"/>
      <c r="AT351" s="149" t="s">
        <v>152</v>
      </c>
      <c r="AU351" s="149" t="s">
        <v>87</v>
      </c>
      <c r="AV351" s="12" t="s">
        <v>85</v>
      </c>
      <c r="AW351" s="12" t="s">
        <v>32</v>
      </c>
      <c r="AX351" s="12" t="s">
        <v>77</v>
      </c>
      <c r="AY351" s="149" t="s">
        <v>144</v>
      </c>
    </row>
    <row r="352" spans="2:65" s="13" customFormat="1" ht="11.25">
      <c r="B352" s="154"/>
      <c r="D352" s="148" t="s">
        <v>152</v>
      </c>
      <c r="E352" s="155" t="s">
        <v>1</v>
      </c>
      <c r="F352" s="156" t="s">
        <v>508</v>
      </c>
      <c r="H352" s="157">
        <v>179</v>
      </c>
      <c r="I352" s="158"/>
      <c r="L352" s="154"/>
      <c r="M352" s="159"/>
      <c r="T352" s="160"/>
      <c r="AT352" s="155" t="s">
        <v>152</v>
      </c>
      <c r="AU352" s="155" t="s">
        <v>87</v>
      </c>
      <c r="AV352" s="13" t="s">
        <v>87</v>
      </c>
      <c r="AW352" s="13" t="s">
        <v>32</v>
      </c>
      <c r="AX352" s="13" t="s">
        <v>77</v>
      </c>
      <c r="AY352" s="155" t="s">
        <v>144</v>
      </c>
    </row>
    <row r="353" spans="2:65" s="14" customFormat="1" ht="11.25">
      <c r="B353" s="161"/>
      <c r="D353" s="148" t="s">
        <v>152</v>
      </c>
      <c r="E353" s="162" t="s">
        <v>1</v>
      </c>
      <c r="F353" s="163" t="s">
        <v>157</v>
      </c>
      <c r="H353" s="164">
        <v>1410</v>
      </c>
      <c r="I353" s="165"/>
      <c r="L353" s="161"/>
      <c r="M353" s="166"/>
      <c r="T353" s="167"/>
      <c r="AT353" s="162" t="s">
        <v>152</v>
      </c>
      <c r="AU353" s="162" t="s">
        <v>87</v>
      </c>
      <c r="AV353" s="14" t="s">
        <v>150</v>
      </c>
      <c r="AW353" s="14" t="s">
        <v>32</v>
      </c>
      <c r="AX353" s="14" t="s">
        <v>85</v>
      </c>
      <c r="AY353" s="162" t="s">
        <v>144</v>
      </c>
    </row>
    <row r="354" spans="2:65" s="1" customFormat="1" ht="24.2" customHeight="1">
      <c r="B354" s="32"/>
      <c r="C354" s="133" t="s">
        <v>532</v>
      </c>
      <c r="D354" s="133" t="s">
        <v>146</v>
      </c>
      <c r="E354" s="134" t="s">
        <v>533</v>
      </c>
      <c r="F354" s="135" t="s">
        <v>534</v>
      </c>
      <c r="G354" s="136" t="s">
        <v>149</v>
      </c>
      <c r="H354" s="137">
        <v>1231</v>
      </c>
      <c r="I354" s="138"/>
      <c r="J354" s="139">
        <f>ROUND(I354*H354,2)</f>
        <v>0</v>
      </c>
      <c r="K354" s="140"/>
      <c r="L354" s="32"/>
      <c r="M354" s="141" t="s">
        <v>1</v>
      </c>
      <c r="N354" s="142" t="s">
        <v>42</v>
      </c>
      <c r="P354" s="143">
        <f>O354*H354</f>
        <v>0</v>
      </c>
      <c r="Q354" s="143">
        <v>0</v>
      </c>
      <c r="R354" s="143">
        <f>Q354*H354</f>
        <v>0</v>
      </c>
      <c r="S354" s="143">
        <v>0</v>
      </c>
      <c r="T354" s="144">
        <f>S354*H354</f>
        <v>0</v>
      </c>
      <c r="AR354" s="145" t="s">
        <v>150</v>
      </c>
      <c r="AT354" s="145" t="s">
        <v>146</v>
      </c>
      <c r="AU354" s="145" t="s">
        <v>87</v>
      </c>
      <c r="AY354" s="17" t="s">
        <v>144</v>
      </c>
      <c r="BE354" s="146">
        <f>IF(N354="základní",J354,0)</f>
        <v>0</v>
      </c>
      <c r="BF354" s="146">
        <f>IF(N354="snížená",J354,0)</f>
        <v>0</v>
      </c>
      <c r="BG354" s="146">
        <f>IF(N354="zákl. přenesená",J354,0)</f>
        <v>0</v>
      </c>
      <c r="BH354" s="146">
        <f>IF(N354="sníž. přenesená",J354,0)</f>
        <v>0</v>
      </c>
      <c r="BI354" s="146">
        <f>IF(N354="nulová",J354,0)</f>
        <v>0</v>
      </c>
      <c r="BJ354" s="17" t="s">
        <v>85</v>
      </c>
      <c r="BK354" s="146">
        <f>ROUND(I354*H354,2)</f>
        <v>0</v>
      </c>
      <c r="BL354" s="17" t="s">
        <v>150</v>
      </c>
      <c r="BM354" s="145" t="s">
        <v>535</v>
      </c>
    </row>
    <row r="355" spans="2:65" s="12" customFormat="1" ht="11.25">
      <c r="B355" s="147"/>
      <c r="D355" s="148" t="s">
        <v>152</v>
      </c>
      <c r="E355" s="149" t="s">
        <v>1</v>
      </c>
      <c r="F355" s="150" t="s">
        <v>153</v>
      </c>
      <c r="H355" s="149" t="s">
        <v>1</v>
      </c>
      <c r="I355" s="151"/>
      <c r="L355" s="147"/>
      <c r="M355" s="152"/>
      <c r="T355" s="153"/>
      <c r="AT355" s="149" t="s">
        <v>152</v>
      </c>
      <c r="AU355" s="149" t="s">
        <v>87</v>
      </c>
      <c r="AV355" s="12" t="s">
        <v>85</v>
      </c>
      <c r="AW355" s="12" t="s">
        <v>32</v>
      </c>
      <c r="AX355" s="12" t="s">
        <v>77</v>
      </c>
      <c r="AY355" s="149" t="s">
        <v>144</v>
      </c>
    </row>
    <row r="356" spans="2:65" s="12" customFormat="1" ht="11.25">
      <c r="B356" s="147"/>
      <c r="D356" s="148" t="s">
        <v>152</v>
      </c>
      <c r="E356" s="149" t="s">
        <v>1</v>
      </c>
      <c r="F356" s="150" t="s">
        <v>154</v>
      </c>
      <c r="H356" s="149" t="s">
        <v>1</v>
      </c>
      <c r="I356" s="151"/>
      <c r="L356" s="147"/>
      <c r="M356" s="152"/>
      <c r="T356" s="153"/>
      <c r="AT356" s="149" t="s">
        <v>152</v>
      </c>
      <c r="AU356" s="149" t="s">
        <v>87</v>
      </c>
      <c r="AV356" s="12" t="s">
        <v>85</v>
      </c>
      <c r="AW356" s="12" t="s">
        <v>32</v>
      </c>
      <c r="AX356" s="12" t="s">
        <v>77</v>
      </c>
      <c r="AY356" s="149" t="s">
        <v>144</v>
      </c>
    </row>
    <row r="357" spans="2:65" s="12" customFormat="1" ht="11.25">
      <c r="B357" s="147"/>
      <c r="D357" s="148" t="s">
        <v>152</v>
      </c>
      <c r="E357" s="149" t="s">
        <v>1</v>
      </c>
      <c r="F357" s="150" t="s">
        <v>200</v>
      </c>
      <c r="H357" s="149" t="s">
        <v>1</v>
      </c>
      <c r="I357" s="151"/>
      <c r="L357" s="147"/>
      <c r="M357" s="152"/>
      <c r="T357" s="153"/>
      <c r="AT357" s="149" t="s">
        <v>152</v>
      </c>
      <c r="AU357" s="149" t="s">
        <v>87</v>
      </c>
      <c r="AV357" s="12" t="s">
        <v>85</v>
      </c>
      <c r="AW357" s="12" t="s">
        <v>32</v>
      </c>
      <c r="AX357" s="12" t="s">
        <v>77</v>
      </c>
      <c r="AY357" s="149" t="s">
        <v>144</v>
      </c>
    </row>
    <row r="358" spans="2:65" s="12" customFormat="1" ht="11.25">
      <c r="B358" s="147"/>
      <c r="D358" s="148" t="s">
        <v>152</v>
      </c>
      <c r="E358" s="149" t="s">
        <v>1</v>
      </c>
      <c r="F358" s="150" t="s">
        <v>376</v>
      </c>
      <c r="H358" s="149" t="s">
        <v>1</v>
      </c>
      <c r="I358" s="151"/>
      <c r="L358" s="147"/>
      <c r="M358" s="152"/>
      <c r="T358" s="153"/>
      <c r="AT358" s="149" t="s">
        <v>152</v>
      </c>
      <c r="AU358" s="149" t="s">
        <v>87</v>
      </c>
      <c r="AV358" s="12" t="s">
        <v>85</v>
      </c>
      <c r="AW358" s="12" t="s">
        <v>32</v>
      </c>
      <c r="AX358" s="12" t="s">
        <v>77</v>
      </c>
      <c r="AY358" s="149" t="s">
        <v>144</v>
      </c>
    </row>
    <row r="359" spans="2:65" s="13" customFormat="1" ht="11.25">
      <c r="B359" s="154"/>
      <c r="D359" s="148" t="s">
        <v>152</v>
      </c>
      <c r="E359" s="155" t="s">
        <v>1</v>
      </c>
      <c r="F359" s="156" t="s">
        <v>507</v>
      </c>
      <c r="H359" s="157">
        <v>1231</v>
      </c>
      <c r="I359" s="158"/>
      <c r="L359" s="154"/>
      <c r="M359" s="159"/>
      <c r="T359" s="160"/>
      <c r="AT359" s="155" t="s">
        <v>152</v>
      </c>
      <c r="AU359" s="155" t="s">
        <v>87</v>
      </c>
      <c r="AV359" s="13" t="s">
        <v>87</v>
      </c>
      <c r="AW359" s="13" t="s">
        <v>32</v>
      </c>
      <c r="AX359" s="13" t="s">
        <v>85</v>
      </c>
      <c r="AY359" s="155" t="s">
        <v>144</v>
      </c>
    </row>
    <row r="360" spans="2:65" s="1" customFormat="1" ht="21.75" customHeight="1">
      <c r="B360" s="32"/>
      <c r="C360" s="133" t="s">
        <v>536</v>
      </c>
      <c r="D360" s="133" t="s">
        <v>146</v>
      </c>
      <c r="E360" s="134" t="s">
        <v>537</v>
      </c>
      <c r="F360" s="135" t="s">
        <v>538</v>
      </c>
      <c r="G360" s="136" t="s">
        <v>483</v>
      </c>
      <c r="H360" s="137">
        <v>106.3</v>
      </c>
      <c r="I360" s="138"/>
      <c r="J360" s="139">
        <f>ROUND(I360*H360,2)</f>
        <v>0</v>
      </c>
      <c r="K360" s="140"/>
      <c r="L360" s="32"/>
      <c r="M360" s="141" t="s">
        <v>1</v>
      </c>
      <c r="N360" s="142" t="s">
        <v>42</v>
      </c>
      <c r="P360" s="143">
        <f>O360*H360</f>
        <v>0</v>
      </c>
      <c r="Q360" s="143">
        <v>3.5999999999999999E-3</v>
      </c>
      <c r="R360" s="143">
        <f>Q360*H360</f>
        <v>0.38267999999999996</v>
      </c>
      <c r="S360" s="143">
        <v>0</v>
      </c>
      <c r="T360" s="144">
        <f>S360*H360</f>
        <v>0</v>
      </c>
      <c r="AR360" s="145" t="s">
        <v>150</v>
      </c>
      <c r="AT360" s="145" t="s">
        <v>146</v>
      </c>
      <c r="AU360" s="145" t="s">
        <v>87</v>
      </c>
      <c r="AY360" s="17" t="s">
        <v>144</v>
      </c>
      <c r="BE360" s="146">
        <f>IF(N360="základní",J360,0)</f>
        <v>0</v>
      </c>
      <c r="BF360" s="146">
        <f>IF(N360="snížená",J360,0)</f>
        <v>0</v>
      </c>
      <c r="BG360" s="146">
        <f>IF(N360="zákl. přenesená",J360,0)</f>
        <v>0</v>
      </c>
      <c r="BH360" s="146">
        <f>IF(N360="sníž. přenesená",J360,0)</f>
        <v>0</v>
      </c>
      <c r="BI360" s="146">
        <f>IF(N360="nulová",J360,0)</f>
        <v>0</v>
      </c>
      <c r="BJ360" s="17" t="s">
        <v>85</v>
      </c>
      <c r="BK360" s="146">
        <f>ROUND(I360*H360,2)</f>
        <v>0</v>
      </c>
      <c r="BL360" s="17" t="s">
        <v>150</v>
      </c>
      <c r="BM360" s="145" t="s">
        <v>539</v>
      </c>
    </row>
    <row r="361" spans="2:65" s="12" customFormat="1" ht="11.25">
      <c r="B361" s="147"/>
      <c r="D361" s="148" t="s">
        <v>152</v>
      </c>
      <c r="E361" s="149" t="s">
        <v>1</v>
      </c>
      <c r="F361" s="150" t="s">
        <v>153</v>
      </c>
      <c r="H361" s="149" t="s">
        <v>1</v>
      </c>
      <c r="I361" s="151"/>
      <c r="L361" s="147"/>
      <c r="M361" s="152"/>
      <c r="T361" s="153"/>
      <c r="AT361" s="149" t="s">
        <v>152</v>
      </c>
      <c r="AU361" s="149" t="s">
        <v>87</v>
      </c>
      <c r="AV361" s="12" t="s">
        <v>85</v>
      </c>
      <c r="AW361" s="12" t="s">
        <v>32</v>
      </c>
      <c r="AX361" s="12" t="s">
        <v>77</v>
      </c>
      <c r="AY361" s="149" t="s">
        <v>144</v>
      </c>
    </row>
    <row r="362" spans="2:65" s="12" customFormat="1" ht="11.25">
      <c r="B362" s="147"/>
      <c r="D362" s="148" t="s">
        <v>152</v>
      </c>
      <c r="E362" s="149" t="s">
        <v>1</v>
      </c>
      <c r="F362" s="150" t="s">
        <v>154</v>
      </c>
      <c r="H362" s="149" t="s">
        <v>1</v>
      </c>
      <c r="I362" s="151"/>
      <c r="L362" s="147"/>
      <c r="M362" s="152"/>
      <c r="T362" s="153"/>
      <c r="AT362" s="149" t="s">
        <v>152</v>
      </c>
      <c r="AU362" s="149" t="s">
        <v>87</v>
      </c>
      <c r="AV362" s="12" t="s">
        <v>85</v>
      </c>
      <c r="AW362" s="12" t="s">
        <v>32</v>
      </c>
      <c r="AX362" s="12" t="s">
        <v>77</v>
      </c>
      <c r="AY362" s="149" t="s">
        <v>144</v>
      </c>
    </row>
    <row r="363" spans="2:65" s="12" customFormat="1" ht="11.25">
      <c r="B363" s="147"/>
      <c r="D363" s="148" t="s">
        <v>152</v>
      </c>
      <c r="E363" s="149" t="s">
        <v>1</v>
      </c>
      <c r="F363" s="150" t="s">
        <v>200</v>
      </c>
      <c r="H363" s="149" t="s">
        <v>1</v>
      </c>
      <c r="I363" s="151"/>
      <c r="L363" s="147"/>
      <c r="M363" s="152"/>
      <c r="T363" s="153"/>
      <c r="AT363" s="149" t="s">
        <v>152</v>
      </c>
      <c r="AU363" s="149" t="s">
        <v>87</v>
      </c>
      <c r="AV363" s="12" t="s">
        <v>85</v>
      </c>
      <c r="AW363" s="12" t="s">
        <v>32</v>
      </c>
      <c r="AX363" s="12" t="s">
        <v>77</v>
      </c>
      <c r="AY363" s="149" t="s">
        <v>144</v>
      </c>
    </row>
    <row r="364" spans="2:65" s="12" customFormat="1" ht="11.25">
      <c r="B364" s="147"/>
      <c r="D364" s="148" t="s">
        <v>152</v>
      </c>
      <c r="E364" s="149" t="s">
        <v>1</v>
      </c>
      <c r="F364" s="150" t="s">
        <v>376</v>
      </c>
      <c r="H364" s="149" t="s">
        <v>1</v>
      </c>
      <c r="I364" s="151"/>
      <c r="L364" s="147"/>
      <c r="M364" s="152"/>
      <c r="T364" s="153"/>
      <c r="AT364" s="149" t="s">
        <v>152</v>
      </c>
      <c r="AU364" s="149" t="s">
        <v>87</v>
      </c>
      <c r="AV364" s="12" t="s">
        <v>85</v>
      </c>
      <c r="AW364" s="12" t="s">
        <v>32</v>
      </c>
      <c r="AX364" s="12" t="s">
        <v>77</v>
      </c>
      <c r="AY364" s="149" t="s">
        <v>144</v>
      </c>
    </row>
    <row r="365" spans="2:65" s="13" customFormat="1" ht="11.25">
      <c r="B365" s="154"/>
      <c r="D365" s="148" t="s">
        <v>152</v>
      </c>
      <c r="E365" s="155" t="s">
        <v>1</v>
      </c>
      <c r="F365" s="156" t="s">
        <v>540</v>
      </c>
      <c r="H365" s="157">
        <v>77.5</v>
      </c>
      <c r="I365" s="158"/>
      <c r="L365" s="154"/>
      <c r="M365" s="159"/>
      <c r="T365" s="160"/>
      <c r="AT365" s="155" t="s">
        <v>152</v>
      </c>
      <c r="AU365" s="155" t="s">
        <v>87</v>
      </c>
      <c r="AV365" s="13" t="s">
        <v>87</v>
      </c>
      <c r="AW365" s="13" t="s">
        <v>32</v>
      </c>
      <c r="AX365" s="13" t="s">
        <v>77</v>
      </c>
      <c r="AY365" s="155" t="s">
        <v>144</v>
      </c>
    </row>
    <row r="366" spans="2:65" s="12" customFormat="1" ht="11.25">
      <c r="B366" s="147"/>
      <c r="D366" s="148" t="s">
        <v>152</v>
      </c>
      <c r="E366" s="149" t="s">
        <v>1</v>
      </c>
      <c r="F366" s="150" t="s">
        <v>378</v>
      </c>
      <c r="H366" s="149" t="s">
        <v>1</v>
      </c>
      <c r="I366" s="151"/>
      <c r="L366" s="147"/>
      <c r="M366" s="152"/>
      <c r="T366" s="153"/>
      <c r="AT366" s="149" t="s">
        <v>152</v>
      </c>
      <c r="AU366" s="149" t="s">
        <v>87</v>
      </c>
      <c r="AV366" s="12" t="s">
        <v>85</v>
      </c>
      <c r="AW366" s="12" t="s">
        <v>32</v>
      </c>
      <c r="AX366" s="12" t="s">
        <v>77</v>
      </c>
      <c r="AY366" s="149" t="s">
        <v>144</v>
      </c>
    </row>
    <row r="367" spans="2:65" s="13" customFormat="1" ht="11.25">
      <c r="B367" s="154"/>
      <c r="D367" s="148" t="s">
        <v>152</v>
      </c>
      <c r="E367" s="155" t="s">
        <v>1</v>
      </c>
      <c r="F367" s="156" t="s">
        <v>541</v>
      </c>
      <c r="H367" s="157">
        <v>28.8</v>
      </c>
      <c r="I367" s="158"/>
      <c r="L367" s="154"/>
      <c r="M367" s="159"/>
      <c r="T367" s="160"/>
      <c r="AT367" s="155" t="s">
        <v>152</v>
      </c>
      <c r="AU367" s="155" t="s">
        <v>87</v>
      </c>
      <c r="AV367" s="13" t="s">
        <v>87</v>
      </c>
      <c r="AW367" s="13" t="s">
        <v>32</v>
      </c>
      <c r="AX367" s="13" t="s">
        <v>77</v>
      </c>
      <c r="AY367" s="155" t="s">
        <v>144</v>
      </c>
    </row>
    <row r="368" spans="2:65" s="14" customFormat="1" ht="11.25">
      <c r="B368" s="161"/>
      <c r="D368" s="148" t="s">
        <v>152</v>
      </c>
      <c r="E368" s="162" t="s">
        <v>1</v>
      </c>
      <c r="F368" s="163" t="s">
        <v>157</v>
      </c>
      <c r="H368" s="164">
        <v>106.3</v>
      </c>
      <c r="I368" s="165"/>
      <c r="L368" s="161"/>
      <c r="M368" s="166"/>
      <c r="T368" s="167"/>
      <c r="AT368" s="162" t="s">
        <v>152</v>
      </c>
      <c r="AU368" s="162" t="s">
        <v>87</v>
      </c>
      <c r="AV368" s="14" t="s">
        <v>150</v>
      </c>
      <c r="AW368" s="14" t="s">
        <v>32</v>
      </c>
      <c r="AX368" s="14" t="s">
        <v>85</v>
      </c>
      <c r="AY368" s="162" t="s">
        <v>144</v>
      </c>
    </row>
    <row r="369" spans="2:65" s="11" customFormat="1" ht="22.9" customHeight="1">
      <c r="B369" s="121"/>
      <c r="D369" s="122" t="s">
        <v>76</v>
      </c>
      <c r="E369" s="131" t="s">
        <v>186</v>
      </c>
      <c r="F369" s="131" t="s">
        <v>542</v>
      </c>
      <c r="I369" s="124"/>
      <c r="J369" s="132">
        <f>BK369</f>
        <v>0</v>
      </c>
      <c r="L369" s="121"/>
      <c r="M369" s="126"/>
      <c r="P369" s="127">
        <f>SUM(P370:P381)</f>
        <v>0</v>
      </c>
      <c r="R369" s="127">
        <f>SUM(R370:R381)</f>
        <v>4.3781999999999996</v>
      </c>
      <c r="T369" s="128">
        <f>SUM(T370:T381)</f>
        <v>0</v>
      </c>
      <c r="AR369" s="122" t="s">
        <v>85</v>
      </c>
      <c r="AT369" s="129" t="s">
        <v>76</v>
      </c>
      <c r="AU369" s="129" t="s">
        <v>85</v>
      </c>
      <c r="AY369" s="122" t="s">
        <v>144</v>
      </c>
      <c r="BK369" s="130">
        <f>SUM(BK370:BK381)</f>
        <v>0</v>
      </c>
    </row>
    <row r="370" spans="2:65" s="1" customFormat="1" ht="24.2" customHeight="1">
      <c r="B370" s="32"/>
      <c r="C370" s="133" t="s">
        <v>543</v>
      </c>
      <c r="D370" s="133" t="s">
        <v>146</v>
      </c>
      <c r="E370" s="134" t="s">
        <v>544</v>
      </c>
      <c r="F370" s="135" t="s">
        <v>545</v>
      </c>
      <c r="G370" s="136" t="s">
        <v>160</v>
      </c>
      <c r="H370" s="137">
        <v>5</v>
      </c>
      <c r="I370" s="138"/>
      <c r="J370" s="139">
        <f t="shared" ref="J370:J381" si="0">ROUND(I370*H370,2)</f>
        <v>0</v>
      </c>
      <c r="K370" s="140"/>
      <c r="L370" s="32"/>
      <c r="M370" s="141" t="s">
        <v>1</v>
      </c>
      <c r="N370" s="142" t="s">
        <v>42</v>
      </c>
      <c r="P370" s="143">
        <f t="shared" ref="P370:P381" si="1">O370*H370</f>
        <v>0</v>
      </c>
      <c r="Q370" s="143">
        <v>0.12422</v>
      </c>
      <c r="R370" s="143">
        <f t="shared" ref="R370:R381" si="2">Q370*H370</f>
        <v>0.62109999999999999</v>
      </c>
      <c r="S370" s="143">
        <v>0</v>
      </c>
      <c r="T370" s="144">
        <f t="shared" ref="T370:T381" si="3">S370*H370</f>
        <v>0</v>
      </c>
      <c r="AR370" s="145" t="s">
        <v>150</v>
      </c>
      <c r="AT370" s="145" t="s">
        <v>146</v>
      </c>
      <c r="AU370" s="145" t="s">
        <v>87</v>
      </c>
      <c r="AY370" s="17" t="s">
        <v>144</v>
      </c>
      <c r="BE370" s="146">
        <f t="shared" ref="BE370:BE381" si="4">IF(N370="základní",J370,0)</f>
        <v>0</v>
      </c>
      <c r="BF370" s="146">
        <f t="shared" ref="BF370:BF381" si="5">IF(N370="snížená",J370,0)</f>
        <v>0</v>
      </c>
      <c r="BG370" s="146">
        <f t="shared" ref="BG370:BG381" si="6">IF(N370="zákl. přenesená",J370,0)</f>
        <v>0</v>
      </c>
      <c r="BH370" s="146">
        <f t="shared" ref="BH370:BH381" si="7">IF(N370="sníž. přenesená",J370,0)</f>
        <v>0</v>
      </c>
      <c r="BI370" s="146">
        <f t="shared" ref="BI370:BI381" si="8">IF(N370="nulová",J370,0)</f>
        <v>0</v>
      </c>
      <c r="BJ370" s="17" t="s">
        <v>85</v>
      </c>
      <c r="BK370" s="146">
        <f t="shared" ref="BK370:BK381" si="9">ROUND(I370*H370,2)</f>
        <v>0</v>
      </c>
      <c r="BL370" s="17" t="s">
        <v>150</v>
      </c>
      <c r="BM370" s="145" t="s">
        <v>546</v>
      </c>
    </row>
    <row r="371" spans="2:65" s="1" customFormat="1" ht="24.2" customHeight="1">
      <c r="B371" s="32"/>
      <c r="C371" s="168" t="s">
        <v>547</v>
      </c>
      <c r="D371" s="168" t="s">
        <v>340</v>
      </c>
      <c r="E371" s="169" t="s">
        <v>548</v>
      </c>
      <c r="F371" s="170" t="s">
        <v>549</v>
      </c>
      <c r="G371" s="171" t="s">
        <v>160</v>
      </c>
      <c r="H371" s="172">
        <v>5</v>
      </c>
      <c r="I371" s="173"/>
      <c r="J371" s="174">
        <f t="shared" si="0"/>
        <v>0</v>
      </c>
      <c r="K371" s="175"/>
      <c r="L371" s="176"/>
      <c r="M371" s="177" t="s">
        <v>1</v>
      </c>
      <c r="N371" s="178" t="s">
        <v>42</v>
      </c>
      <c r="P371" s="143">
        <f t="shared" si="1"/>
        <v>0</v>
      </c>
      <c r="Q371" s="143">
        <v>7.1999999999999995E-2</v>
      </c>
      <c r="R371" s="143">
        <f t="shared" si="2"/>
        <v>0.36</v>
      </c>
      <c r="S371" s="143">
        <v>0</v>
      </c>
      <c r="T371" s="144">
        <f t="shared" si="3"/>
        <v>0</v>
      </c>
      <c r="AR371" s="145" t="s">
        <v>186</v>
      </c>
      <c r="AT371" s="145" t="s">
        <v>340</v>
      </c>
      <c r="AU371" s="145" t="s">
        <v>87</v>
      </c>
      <c r="AY371" s="17" t="s">
        <v>144</v>
      </c>
      <c r="BE371" s="146">
        <f t="shared" si="4"/>
        <v>0</v>
      </c>
      <c r="BF371" s="146">
        <f t="shared" si="5"/>
        <v>0</v>
      </c>
      <c r="BG371" s="146">
        <f t="shared" si="6"/>
        <v>0</v>
      </c>
      <c r="BH371" s="146">
        <f t="shared" si="7"/>
        <v>0</v>
      </c>
      <c r="BI371" s="146">
        <f t="shared" si="8"/>
        <v>0</v>
      </c>
      <c r="BJ371" s="17" t="s">
        <v>85</v>
      </c>
      <c r="BK371" s="146">
        <f t="shared" si="9"/>
        <v>0</v>
      </c>
      <c r="BL371" s="17" t="s">
        <v>150</v>
      </c>
      <c r="BM371" s="145" t="s">
        <v>550</v>
      </c>
    </row>
    <row r="372" spans="2:65" s="1" customFormat="1" ht="24.2" customHeight="1">
      <c r="B372" s="32"/>
      <c r="C372" s="133" t="s">
        <v>551</v>
      </c>
      <c r="D372" s="133" t="s">
        <v>146</v>
      </c>
      <c r="E372" s="134" t="s">
        <v>552</v>
      </c>
      <c r="F372" s="135" t="s">
        <v>553</v>
      </c>
      <c r="G372" s="136" t="s">
        <v>160</v>
      </c>
      <c r="H372" s="137">
        <v>10</v>
      </c>
      <c r="I372" s="138"/>
      <c r="J372" s="139">
        <f t="shared" si="0"/>
        <v>0</v>
      </c>
      <c r="K372" s="140"/>
      <c r="L372" s="32"/>
      <c r="M372" s="141" t="s">
        <v>1</v>
      </c>
      <c r="N372" s="142" t="s">
        <v>42</v>
      </c>
      <c r="P372" s="143">
        <f t="shared" si="1"/>
        <v>0</v>
      </c>
      <c r="Q372" s="143">
        <v>2.972E-2</v>
      </c>
      <c r="R372" s="143">
        <f t="shared" si="2"/>
        <v>0.29720000000000002</v>
      </c>
      <c r="S372" s="143">
        <v>0</v>
      </c>
      <c r="T372" s="144">
        <f t="shared" si="3"/>
        <v>0</v>
      </c>
      <c r="AR372" s="145" t="s">
        <v>150</v>
      </c>
      <c r="AT372" s="145" t="s">
        <v>146</v>
      </c>
      <c r="AU372" s="145" t="s">
        <v>87</v>
      </c>
      <c r="AY372" s="17" t="s">
        <v>144</v>
      </c>
      <c r="BE372" s="146">
        <f t="shared" si="4"/>
        <v>0</v>
      </c>
      <c r="BF372" s="146">
        <f t="shared" si="5"/>
        <v>0</v>
      </c>
      <c r="BG372" s="146">
        <f t="shared" si="6"/>
        <v>0</v>
      </c>
      <c r="BH372" s="146">
        <f t="shared" si="7"/>
        <v>0</v>
      </c>
      <c r="BI372" s="146">
        <f t="shared" si="8"/>
        <v>0</v>
      </c>
      <c r="BJ372" s="17" t="s">
        <v>85</v>
      </c>
      <c r="BK372" s="146">
        <f t="shared" si="9"/>
        <v>0</v>
      </c>
      <c r="BL372" s="17" t="s">
        <v>150</v>
      </c>
      <c r="BM372" s="145" t="s">
        <v>554</v>
      </c>
    </row>
    <row r="373" spans="2:65" s="1" customFormat="1" ht="21.75" customHeight="1">
      <c r="B373" s="32"/>
      <c r="C373" s="168" t="s">
        <v>555</v>
      </c>
      <c r="D373" s="168" t="s">
        <v>340</v>
      </c>
      <c r="E373" s="169" t="s">
        <v>556</v>
      </c>
      <c r="F373" s="170" t="s">
        <v>557</v>
      </c>
      <c r="G373" s="171" t="s">
        <v>160</v>
      </c>
      <c r="H373" s="172">
        <v>5</v>
      </c>
      <c r="I373" s="173"/>
      <c r="J373" s="174">
        <f t="shared" si="0"/>
        <v>0</v>
      </c>
      <c r="K373" s="175"/>
      <c r="L373" s="176"/>
      <c r="M373" s="177" t="s">
        <v>1</v>
      </c>
      <c r="N373" s="178" t="s">
        <v>42</v>
      </c>
      <c r="P373" s="143">
        <f t="shared" si="1"/>
        <v>0</v>
      </c>
      <c r="Q373" s="143">
        <v>5.8000000000000003E-2</v>
      </c>
      <c r="R373" s="143">
        <f t="shared" si="2"/>
        <v>0.29000000000000004</v>
      </c>
      <c r="S373" s="143">
        <v>0</v>
      </c>
      <c r="T373" s="144">
        <f t="shared" si="3"/>
        <v>0</v>
      </c>
      <c r="AR373" s="145" t="s">
        <v>186</v>
      </c>
      <c r="AT373" s="145" t="s">
        <v>340</v>
      </c>
      <c r="AU373" s="145" t="s">
        <v>87</v>
      </c>
      <c r="AY373" s="17" t="s">
        <v>144</v>
      </c>
      <c r="BE373" s="146">
        <f t="shared" si="4"/>
        <v>0</v>
      </c>
      <c r="BF373" s="146">
        <f t="shared" si="5"/>
        <v>0</v>
      </c>
      <c r="BG373" s="146">
        <f t="shared" si="6"/>
        <v>0</v>
      </c>
      <c r="BH373" s="146">
        <f t="shared" si="7"/>
        <v>0</v>
      </c>
      <c r="BI373" s="146">
        <f t="shared" si="8"/>
        <v>0</v>
      </c>
      <c r="BJ373" s="17" t="s">
        <v>85</v>
      </c>
      <c r="BK373" s="146">
        <f t="shared" si="9"/>
        <v>0</v>
      </c>
      <c r="BL373" s="17" t="s">
        <v>150</v>
      </c>
      <c r="BM373" s="145" t="s">
        <v>558</v>
      </c>
    </row>
    <row r="374" spans="2:65" s="1" customFormat="1" ht="24.2" customHeight="1">
      <c r="B374" s="32"/>
      <c r="C374" s="168" t="s">
        <v>559</v>
      </c>
      <c r="D374" s="168" t="s">
        <v>340</v>
      </c>
      <c r="E374" s="169" t="s">
        <v>560</v>
      </c>
      <c r="F374" s="170" t="s">
        <v>561</v>
      </c>
      <c r="G374" s="171" t="s">
        <v>160</v>
      </c>
      <c r="H374" s="172">
        <v>5</v>
      </c>
      <c r="I374" s="173"/>
      <c r="J374" s="174">
        <f t="shared" si="0"/>
        <v>0</v>
      </c>
      <c r="K374" s="175"/>
      <c r="L374" s="176"/>
      <c r="M374" s="177" t="s">
        <v>1</v>
      </c>
      <c r="N374" s="178" t="s">
        <v>42</v>
      </c>
      <c r="P374" s="143">
        <f t="shared" si="1"/>
        <v>0</v>
      </c>
      <c r="Q374" s="143">
        <v>2.7E-2</v>
      </c>
      <c r="R374" s="143">
        <f t="shared" si="2"/>
        <v>0.13500000000000001</v>
      </c>
      <c r="S374" s="143">
        <v>0</v>
      </c>
      <c r="T374" s="144">
        <f t="shared" si="3"/>
        <v>0</v>
      </c>
      <c r="AR374" s="145" t="s">
        <v>186</v>
      </c>
      <c r="AT374" s="145" t="s">
        <v>340</v>
      </c>
      <c r="AU374" s="145" t="s">
        <v>87</v>
      </c>
      <c r="AY374" s="17" t="s">
        <v>144</v>
      </c>
      <c r="BE374" s="146">
        <f t="shared" si="4"/>
        <v>0</v>
      </c>
      <c r="BF374" s="146">
        <f t="shared" si="5"/>
        <v>0</v>
      </c>
      <c r="BG374" s="146">
        <f t="shared" si="6"/>
        <v>0</v>
      </c>
      <c r="BH374" s="146">
        <f t="shared" si="7"/>
        <v>0</v>
      </c>
      <c r="BI374" s="146">
        <f t="shared" si="8"/>
        <v>0</v>
      </c>
      <c r="BJ374" s="17" t="s">
        <v>85</v>
      </c>
      <c r="BK374" s="146">
        <f t="shared" si="9"/>
        <v>0</v>
      </c>
      <c r="BL374" s="17" t="s">
        <v>150</v>
      </c>
      <c r="BM374" s="145" t="s">
        <v>562</v>
      </c>
    </row>
    <row r="375" spans="2:65" s="1" customFormat="1" ht="24.2" customHeight="1">
      <c r="B375" s="32"/>
      <c r="C375" s="133" t="s">
        <v>563</v>
      </c>
      <c r="D375" s="133" t="s">
        <v>146</v>
      </c>
      <c r="E375" s="134" t="s">
        <v>564</v>
      </c>
      <c r="F375" s="135" t="s">
        <v>565</v>
      </c>
      <c r="G375" s="136" t="s">
        <v>160</v>
      </c>
      <c r="H375" s="137">
        <v>5</v>
      </c>
      <c r="I375" s="138"/>
      <c r="J375" s="139">
        <f t="shared" si="0"/>
        <v>0</v>
      </c>
      <c r="K375" s="140"/>
      <c r="L375" s="32"/>
      <c r="M375" s="141" t="s">
        <v>1</v>
      </c>
      <c r="N375" s="142" t="s">
        <v>42</v>
      </c>
      <c r="P375" s="143">
        <f t="shared" si="1"/>
        <v>0</v>
      </c>
      <c r="Q375" s="143">
        <v>2.972E-2</v>
      </c>
      <c r="R375" s="143">
        <f t="shared" si="2"/>
        <v>0.14860000000000001</v>
      </c>
      <c r="S375" s="143">
        <v>0</v>
      </c>
      <c r="T375" s="144">
        <f t="shared" si="3"/>
        <v>0</v>
      </c>
      <c r="AR375" s="145" t="s">
        <v>150</v>
      </c>
      <c r="AT375" s="145" t="s">
        <v>146</v>
      </c>
      <c r="AU375" s="145" t="s">
        <v>87</v>
      </c>
      <c r="AY375" s="17" t="s">
        <v>144</v>
      </c>
      <c r="BE375" s="146">
        <f t="shared" si="4"/>
        <v>0</v>
      </c>
      <c r="BF375" s="146">
        <f t="shared" si="5"/>
        <v>0</v>
      </c>
      <c r="BG375" s="146">
        <f t="shared" si="6"/>
        <v>0</v>
      </c>
      <c r="BH375" s="146">
        <f t="shared" si="7"/>
        <v>0</v>
      </c>
      <c r="BI375" s="146">
        <f t="shared" si="8"/>
        <v>0</v>
      </c>
      <c r="BJ375" s="17" t="s">
        <v>85</v>
      </c>
      <c r="BK375" s="146">
        <f t="shared" si="9"/>
        <v>0</v>
      </c>
      <c r="BL375" s="17" t="s">
        <v>150</v>
      </c>
      <c r="BM375" s="145" t="s">
        <v>566</v>
      </c>
    </row>
    <row r="376" spans="2:65" s="1" customFormat="1" ht="21.75" customHeight="1">
      <c r="B376" s="32"/>
      <c r="C376" s="168" t="s">
        <v>567</v>
      </c>
      <c r="D376" s="168" t="s">
        <v>340</v>
      </c>
      <c r="E376" s="169" t="s">
        <v>568</v>
      </c>
      <c r="F376" s="170" t="s">
        <v>569</v>
      </c>
      <c r="G376" s="171" t="s">
        <v>160</v>
      </c>
      <c r="H376" s="172">
        <v>5</v>
      </c>
      <c r="I376" s="173"/>
      <c r="J376" s="174">
        <f t="shared" si="0"/>
        <v>0</v>
      </c>
      <c r="K376" s="175"/>
      <c r="L376" s="176"/>
      <c r="M376" s="177" t="s">
        <v>1</v>
      </c>
      <c r="N376" s="178" t="s">
        <v>42</v>
      </c>
      <c r="P376" s="143">
        <f t="shared" si="1"/>
        <v>0</v>
      </c>
      <c r="Q376" s="143">
        <v>0.111</v>
      </c>
      <c r="R376" s="143">
        <f t="shared" si="2"/>
        <v>0.55500000000000005</v>
      </c>
      <c r="S376" s="143">
        <v>0</v>
      </c>
      <c r="T376" s="144">
        <f t="shared" si="3"/>
        <v>0</v>
      </c>
      <c r="AR376" s="145" t="s">
        <v>186</v>
      </c>
      <c r="AT376" s="145" t="s">
        <v>340</v>
      </c>
      <c r="AU376" s="145" t="s">
        <v>87</v>
      </c>
      <c r="AY376" s="17" t="s">
        <v>144</v>
      </c>
      <c r="BE376" s="146">
        <f t="shared" si="4"/>
        <v>0</v>
      </c>
      <c r="BF376" s="146">
        <f t="shared" si="5"/>
        <v>0</v>
      </c>
      <c r="BG376" s="146">
        <f t="shared" si="6"/>
        <v>0</v>
      </c>
      <c r="BH376" s="146">
        <f t="shared" si="7"/>
        <v>0</v>
      </c>
      <c r="BI376" s="146">
        <f t="shared" si="8"/>
        <v>0</v>
      </c>
      <c r="BJ376" s="17" t="s">
        <v>85</v>
      </c>
      <c r="BK376" s="146">
        <f t="shared" si="9"/>
        <v>0</v>
      </c>
      <c r="BL376" s="17" t="s">
        <v>150</v>
      </c>
      <c r="BM376" s="145" t="s">
        <v>570</v>
      </c>
    </row>
    <row r="377" spans="2:65" s="1" customFormat="1" ht="24.2" customHeight="1">
      <c r="B377" s="32"/>
      <c r="C377" s="133" t="s">
        <v>571</v>
      </c>
      <c r="D377" s="133" t="s">
        <v>146</v>
      </c>
      <c r="E377" s="134" t="s">
        <v>572</v>
      </c>
      <c r="F377" s="135" t="s">
        <v>573</v>
      </c>
      <c r="G377" s="136" t="s">
        <v>160</v>
      </c>
      <c r="H377" s="137">
        <v>5</v>
      </c>
      <c r="I377" s="138"/>
      <c r="J377" s="139">
        <f t="shared" si="0"/>
        <v>0</v>
      </c>
      <c r="K377" s="140"/>
      <c r="L377" s="32"/>
      <c r="M377" s="141" t="s">
        <v>1</v>
      </c>
      <c r="N377" s="142" t="s">
        <v>42</v>
      </c>
      <c r="P377" s="143">
        <f t="shared" si="1"/>
        <v>0</v>
      </c>
      <c r="Q377" s="143">
        <v>2.972E-2</v>
      </c>
      <c r="R377" s="143">
        <f t="shared" si="2"/>
        <v>0.14860000000000001</v>
      </c>
      <c r="S377" s="143">
        <v>0</v>
      </c>
      <c r="T377" s="144">
        <f t="shared" si="3"/>
        <v>0</v>
      </c>
      <c r="AR377" s="145" t="s">
        <v>150</v>
      </c>
      <c r="AT377" s="145" t="s">
        <v>146</v>
      </c>
      <c r="AU377" s="145" t="s">
        <v>87</v>
      </c>
      <c r="AY377" s="17" t="s">
        <v>144</v>
      </c>
      <c r="BE377" s="146">
        <f t="shared" si="4"/>
        <v>0</v>
      </c>
      <c r="BF377" s="146">
        <f t="shared" si="5"/>
        <v>0</v>
      </c>
      <c r="BG377" s="146">
        <f t="shared" si="6"/>
        <v>0</v>
      </c>
      <c r="BH377" s="146">
        <f t="shared" si="7"/>
        <v>0</v>
      </c>
      <c r="BI377" s="146">
        <f t="shared" si="8"/>
        <v>0</v>
      </c>
      <c r="BJ377" s="17" t="s">
        <v>85</v>
      </c>
      <c r="BK377" s="146">
        <f t="shared" si="9"/>
        <v>0</v>
      </c>
      <c r="BL377" s="17" t="s">
        <v>150</v>
      </c>
      <c r="BM377" s="145" t="s">
        <v>574</v>
      </c>
    </row>
    <row r="378" spans="2:65" s="1" customFormat="1" ht="24.2" customHeight="1">
      <c r="B378" s="32"/>
      <c r="C378" s="168" t="s">
        <v>575</v>
      </c>
      <c r="D378" s="168" t="s">
        <v>340</v>
      </c>
      <c r="E378" s="169" t="s">
        <v>576</v>
      </c>
      <c r="F378" s="170" t="s">
        <v>577</v>
      </c>
      <c r="G378" s="171" t="s">
        <v>160</v>
      </c>
      <c r="H378" s="172">
        <v>5</v>
      </c>
      <c r="I378" s="173"/>
      <c r="J378" s="174">
        <f t="shared" si="0"/>
        <v>0</v>
      </c>
      <c r="K378" s="175"/>
      <c r="L378" s="176"/>
      <c r="M378" s="177" t="s">
        <v>1</v>
      </c>
      <c r="N378" s="178" t="s">
        <v>42</v>
      </c>
      <c r="P378" s="143">
        <f t="shared" si="1"/>
        <v>0</v>
      </c>
      <c r="Q378" s="143">
        <v>0.08</v>
      </c>
      <c r="R378" s="143">
        <f t="shared" si="2"/>
        <v>0.4</v>
      </c>
      <c r="S378" s="143">
        <v>0</v>
      </c>
      <c r="T378" s="144">
        <f t="shared" si="3"/>
        <v>0</v>
      </c>
      <c r="AR378" s="145" t="s">
        <v>186</v>
      </c>
      <c r="AT378" s="145" t="s">
        <v>340</v>
      </c>
      <c r="AU378" s="145" t="s">
        <v>87</v>
      </c>
      <c r="AY378" s="17" t="s">
        <v>144</v>
      </c>
      <c r="BE378" s="146">
        <f t="shared" si="4"/>
        <v>0</v>
      </c>
      <c r="BF378" s="146">
        <f t="shared" si="5"/>
        <v>0</v>
      </c>
      <c r="BG378" s="146">
        <f t="shared" si="6"/>
        <v>0</v>
      </c>
      <c r="BH378" s="146">
        <f t="shared" si="7"/>
        <v>0</v>
      </c>
      <c r="BI378" s="146">
        <f t="shared" si="8"/>
        <v>0</v>
      </c>
      <c r="BJ378" s="17" t="s">
        <v>85</v>
      </c>
      <c r="BK378" s="146">
        <f t="shared" si="9"/>
        <v>0</v>
      </c>
      <c r="BL378" s="17" t="s">
        <v>150</v>
      </c>
      <c r="BM378" s="145" t="s">
        <v>578</v>
      </c>
    </row>
    <row r="379" spans="2:65" s="1" customFormat="1" ht="24.2" customHeight="1">
      <c r="B379" s="32"/>
      <c r="C379" s="133" t="s">
        <v>579</v>
      </c>
      <c r="D379" s="133" t="s">
        <v>146</v>
      </c>
      <c r="E379" s="134" t="s">
        <v>580</v>
      </c>
      <c r="F379" s="135" t="s">
        <v>581</v>
      </c>
      <c r="G379" s="136" t="s">
        <v>160</v>
      </c>
      <c r="H379" s="137">
        <v>5</v>
      </c>
      <c r="I379" s="138"/>
      <c r="J379" s="139">
        <f t="shared" si="0"/>
        <v>0</v>
      </c>
      <c r="K379" s="140"/>
      <c r="L379" s="32"/>
      <c r="M379" s="141" t="s">
        <v>1</v>
      </c>
      <c r="N379" s="142" t="s">
        <v>42</v>
      </c>
      <c r="P379" s="143">
        <f t="shared" si="1"/>
        <v>0</v>
      </c>
      <c r="Q379" s="143">
        <v>0.21734000000000001</v>
      </c>
      <c r="R379" s="143">
        <f t="shared" si="2"/>
        <v>1.0867</v>
      </c>
      <c r="S379" s="143">
        <v>0</v>
      </c>
      <c r="T379" s="144">
        <f t="shared" si="3"/>
        <v>0</v>
      </c>
      <c r="AR379" s="145" t="s">
        <v>150</v>
      </c>
      <c r="AT379" s="145" t="s">
        <v>146</v>
      </c>
      <c r="AU379" s="145" t="s">
        <v>87</v>
      </c>
      <c r="AY379" s="17" t="s">
        <v>144</v>
      </c>
      <c r="BE379" s="146">
        <f t="shared" si="4"/>
        <v>0</v>
      </c>
      <c r="BF379" s="146">
        <f t="shared" si="5"/>
        <v>0</v>
      </c>
      <c r="BG379" s="146">
        <f t="shared" si="6"/>
        <v>0</v>
      </c>
      <c r="BH379" s="146">
        <f t="shared" si="7"/>
        <v>0</v>
      </c>
      <c r="BI379" s="146">
        <f t="shared" si="8"/>
        <v>0</v>
      </c>
      <c r="BJ379" s="17" t="s">
        <v>85</v>
      </c>
      <c r="BK379" s="146">
        <f t="shared" si="9"/>
        <v>0</v>
      </c>
      <c r="BL379" s="17" t="s">
        <v>150</v>
      </c>
      <c r="BM379" s="145" t="s">
        <v>582</v>
      </c>
    </row>
    <row r="380" spans="2:65" s="1" customFormat="1" ht="16.5" customHeight="1">
      <c r="B380" s="32"/>
      <c r="C380" s="168" t="s">
        <v>583</v>
      </c>
      <c r="D380" s="168" t="s">
        <v>340</v>
      </c>
      <c r="E380" s="169" t="s">
        <v>584</v>
      </c>
      <c r="F380" s="170" t="s">
        <v>585</v>
      </c>
      <c r="G380" s="171" t="s">
        <v>160</v>
      </c>
      <c r="H380" s="172">
        <v>5</v>
      </c>
      <c r="I380" s="173"/>
      <c r="J380" s="174">
        <f t="shared" si="0"/>
        <v>0</v>
      </c>
      <c r="K380" s="175"/>
      <c r="L380" s="176"/>
      <c r="M380" s="177" t="s">
        <v>1</v>
      </c>
      <c r="N380" s="178" t="s">
        <v>42</v>
      </c>
      <c r="P380" s="143">
        <f t="shared" si="1"/>
        <v>0</v>
      </c>
      <c r="Q380" s="143">
        <v>0.06</v>
      </c>
      <c r="R380" s="143">
        <f t="shared" si="2"/>
        <v>0.3</v>
      </c>
      <c r="S380" s="143">
        <v>0</v>
      </c>
      <c r="T380" s="144">
        <f t="shared" si="3"/>
        <v>0</v>
      </c>
      <c r="AR380" s="145" t="s">
        <v>186</v>
      </c>
      <c r="AT380" s="145" t="s">
        <v>340</v>
      </c>
      <c r="AU380" s="145" t="s">
        <v>87</v>
      </c>
      <c r="AY380" s="17" t="s">
        <v>144</v>
      </c>
      <c r="BE380" s="146">
        <f t="shared" si="4"/>
        <v>0</v>
      </c>
      <c r="BF380" s="146">
        <f t="shared" si="5"/>
        <v>0</v>
      </c>
      <c r="BG380" s="146">
        <f t="shared" si="6"/>
        <v>0</v>
      </c>
      <c r="BH380" s="146">
        <f t="shared" si="7"/>
        <v>0</v>
      </c>
      <c r="BI380" s="146">
        <f t="shared" si="8"/>
        <v>0</v>
      </c>
      <c r="BJ380" s="17" t="s">
        <v>85</v>
      </c>
      <c r="BK380" s="146">
        <f t="shared" si="9"/>
        <v>0</v>
      </c>
      <c r="BL380" s="17" t="s">
        <v>150</v>
      </c>
      <c r="BM380" s="145" t="s">
        <v>586</v>
      </c>
    </row>
    <row r="381" spans="2:65" s="1" customFormat="1" ht="16.5" customHeight="1">
      <c r="B381" s="32"/>
      <c r="C381" s="168" t="s">
        <v>587</v>
      </c>
      <c r="D381" s="168" t="s">
        <v>340</v>
      </c>
      <c r="E381" s="169" t="s">
        <v>588</v>
      </c>
      <c r="F381" s="170" t="s">
        <v>589</v>
      </c>
      <c r="G381" s="171" t="s">
        <v>160</v>
      </c>
      <c r="H381" s="172">
        <v>5</v>
      </c>
      <c r="I381" s="173"/>
      <c r="J381" s="174">
        <f t="shared" si="0"/>
        <v>0</v>
      </c>
      <c r="K381" s="175"/>
      <c r="L381" s="176"/>
      <c r="M381" s="177" t="s">
        <v>1</v>
      </c>
      <c r="N381" s="178" t="s">
        <v>42</v>
      </c>
      <c r="P381" s="143">
        <f t="shared" si="1"/>
        <v>0</v>
      </c>
      <c r="Q381" s="143">
        <v>7.1999999999999998E-3</v>
      </c>
      <c r="R381" s="143">
        <f t="shared" si="2"/>
        <v>3.5999999999999997E-2</v>
      </c>
      <c r="S381" s="143">
        <v>0</v>
      </c>
      <c r="T381" s="144">
        <f t="shared" si="3"/>
        <v>0</v>
      </c>
      <c r="AR381" s="145" t="s">
        <v>186</v>
      </c>
      <c r="AT381" s="145" t="s">
        <v>340</v>
      </c>
      <c r="AU381" s="145" t="s">
        <v>87</v>
      </c>
      <c r="AY381" s="17" t="s">
        <v>144</v>
      </c>
      <c r="BE381" s="146">
        <f t="shared" si="4"/>
        <v>0</v>
      </c>
      <c r="BF381" s="146">
        <f t="shared" si="5"/>
        <v>0</v>
      </c>
      <c r="BG381" s="146">
        <f t="shared" si="6"/>
        <v>0</v>
      </c>
      <c r="BH381" s="146">
        <f t="shared" si="7"/>
        <v>0</v>
      </c>
      <c r="BI381" s="146">
        <f t="shared" si="8"/>
        <v>0</v>
      </c>
      <c r="BJ381" s="17" t="s">
        <v>85</v>
      </c>
      <c r="BK381" s="146">
        <f t="shared" si="9"/>
        <v>0</v>
      </c>
      <c r="BL381" s="17" t="s">
        <v>150</v>
      </c>
      <c r="BM381" s="145" t="s">
        <v>590</v>
      </c>
    </row>
    <row r="382" spans="2:65" s="11" customFormat="1" ht="22.9" customHeight="1">
      <c r="B382" s="121"/>
      <c r="D382" s="122" t="s">
        <v>76</v>
      </c>
      <c r="E382" s="131" t="s">
        <v>191</v>
      </c>
      <c r="F382" s="131" t="s">
        <v>591</v>
      </c>
      <c r="I382" s="124"/>
      <c r="J382" s="132">
        <f>BK382</f>
        <v>0</v>
      </c>
      <c r="L382" s="121"/>
      <c r="M382" s="126"/>
      <c r="P382" s="127">
        <f>SUM(P383:P439)</f>
        <v>0</v>
      </c>
      <c r="R382" s="127">
        <f>SUM(R383:R439)</f>
        <v>161.16049200000003</v>
      </c>
      <c r="T382" s="128">
        <f>SUM(T383:T439)</f>
        <v>0</v>
      </c>
      <c r="AR382" s="122" t="s">
        <v>85</v>
      </c>
      <c r="AT382" s="129" t="s">
        <v>76</v>
      </c>
      <c r="AU382" s="129" t="s">
        <v>85</v>
      </c>
      <c r="AY382" s="122" t="s">
        <v>144</v>
      </c>
      <c r="BK382" s="130">
        <f>SUM(BK383:BK439)</f>
        <v>0</v>
      </c>
    </row>
    <row r="383" spans="2:65" s="1" customFormat="1" ht="33" customHeight="1">
      <c r="B383" s="32"/>
      <c r="C383" s="133" t="s">
        <v>592</v>
      </c>
      <c r="D383" s="133" t="s">
        <v>146</v>
      </c>
      <c r="E383" s="134" t="s">
        <v>593</v>
      </c>
      <c r="F383" s="135" t="s">
        <v>594</v>
      </c>
      <c r="G383" s="136" t="s">
        <v>483</v>
      </c>
      <c r="H383" s="137">
        <v>365.5</v>
      </c>
      <c r="I383" s="138"/>
      <c r="J383" s="139">
        <f>ROUND(I383*H383,2)</f>
        <v>0</v>
      </c>
      <c r="K383" s="140"/>
      <c r="L383" s="32"/>
      <c r="M383" s="141" t="s">
        <v>1</v>
      </c>
      <c r="N383" s="142" t="s">
        <v>42</v>
      </c>
      <c r="P383" s="143">
        <f>O383*H383</f>
        <v>0</v>
      </c>
      <c r="Q383" s="143">
        <v>0.15540000000000001</v>
      </c>
      <c r="R383" s="143">
        <f>Q383*H383</f>
        <v>56.798700000000004</v>
      </c>
      <c r="S383" s="143">
        <v>0</v>
      </c>
      <c r="T383" s="144">
        <f>S383*H383</f>
        <v>0</v>
      </c>
      <c r="AR383" s="145" t="s">
        <v>150</v>
      </c>
      <c r="AT383" s="145" t="s">
        <v>146</v>
      </c>
      <c r="AU383" s="145" t="s">
        <v>87</v>
      </c>
      <c r="AY383" s="17" t="s">
        <v>144</v>
      </c>
      <c r="BE383" s="146">
        <f>IF(N383="základní",J383,0)</f>
        <v>0</v>
      </c>
      <c r="BF383" s="146">
        <f>IF(N383="snížená",J383,0)</f>
        <v>0</v>
      </c>
      <c r="BG383" s="146">
        <f>IF(N383="zákl. přenesená",J383,0)</f>
        <v>0</v>
      </c>
      <c r="BH383" s="146">
        <f>IF(N383="sníž. přenesená",J383,0)</f>
        <v>0</v>
      </c>
      <c r="BI383" s="146">
        <f>IF(N383="nulová",J383,0)</f>
        <v>0</v>
      </c>
      <c r="BJ383" s="17" t="s">
        <v>85</v>
      </c>
      <c r="BK383" s="146">
        <f>ROUND(I383*H383,2)</f>
        <v>0</v>
      </c>
      <c r="BL383" s="17" t="s">
        <v>150</v>
      </c>
      <c r="BM383" s="145" t="s">
        <v>595</v>
      </c>
    </row>
    <row r="384" spans="2:65" s="12" customFormat="1" ht="11.25">
      <c r="B384" s="147"/>
      <c r="D384" s="148" t="s">
        <v>152</v>
      </c>
      <c r="E384" s="149" t="s">
        <v>1</v>
      </c>
      <c r="F384" s="150" t="s">
        <v>153</v>
      </c>
      <c r="H384" s="149" t="s">
        <v>1</v>
      </c>
      <c r="I384" s="151"/>
      <c r="L384" s="147"/>
      <c r="M384" s="152"/>
      <c r="T384" s="153"/>
      <c r="AT384" s="149" t="s">
        <v>152</v>
      </c>
      <c r="AU384" s="149" t="s">
        <v>87</v>
      </c>
      <c r="AV384" s="12" t="s">
        <v>85</v>
      </c>
      <c r="AW384" s="12" t="s">
        <v>32</v>
      </c>
      <c r="AX384" s="12" t="s">
        <v>77</v>
      </c>
      <c r="AY384" s="149" t="s">
        <v>144</v>
      </c>
    </row>
    <row r="385" spans="2:65" s="12" customFormat="1" ht="11.25">
      <c r="B385" s="147"/>
      <c r="D385" s="148" t="s">
        <v>152</v>
      </c>
      <c r="E385" s="149" t="s">
        <v>1</v>
      </c>
      <c r="F385" s="150" t="s">
        <v>154</v>
      </c>
      <c r="H385" s="149" t="s">
        <v>1</v>
      </c>
      <c r="I385" s="151"/>
      <c r="L385" s="147"/>
      <c r="M385" s="152"/>
      <c r="T385" s="153"/>
      <c r="AT385" s="149" t="s">
        <v>152</v>
      </c>
      <c r="AU385" s="149" t="s">
        <v>87</v>
      </c>
      <c r="AV385" s="12" t="s">
        <v>85</v>
      </c>
      <c r="AW385" s="12" t="s">
        <v>32</v>
      </c>
      <c r="AX385" s="12" t="s">
        <v>77</v>
      </c>
      <c r="AY385" s="149" t="s">
        <v>144</v>
      </c>
    </row>
    <row r="386" spans="2:65" s="12" customFormat="1" ht="11.25">
      <c r="B386" s="147"/>
      <c r="D386" s="148" t="s">
        <v>152</v>
      </c>
      <c r="E386" s="149" t="s">
        <v>1</v>
      </c>
      <c r="F386" s="150" t="s">
        <v>200</v>
      </c>
      <c r="H386" s="149" t="s">
        <v>1</v>
      </c>
      <c r="I386" s="151"/>
      <c r="L386" s="147"/>
      <c r="M386" s="152"/>
      <c r="T386" s="153"/>
      <c r="AT386" s="149" t="s">
        <v>152</v>
      </c>
      <c r="AU386" s="149" t="s">
        <v>87</v>
      </c>
      <c r="AV386" s="12" t="s">
        <v>85</v>
      </c>
      <c r="AW386" s="12" t="s">
        <v>32</v>
      </c>
      <c r="AX386" s="12" t="s">
        <v>77</v>
      </c>
      <c r="AY386" s="149" t="s">
        <v>144</v>
      </c>
    </row>
    <row r="387" spans="2:65" s="12" customFormat="1" ht="11.25">
      <c r="B387" s="147"/>
      <c r="D387" s="148" t="s">
        <v>152</v>
      </c>
      <c r="E387" s="149" t="s">
        <v>1</v>
      </c>
      <c r="F387" s="150" t="s">
        <v>596</v>
      </c>
      <c r="H387" s="149" t="s">
        <v>1</v>
      </c>
      <c r="I387" s="151"/>
      <c r="L387" s="147"/>
      <c r="M387" s="152"/>
      <c r="T387" s="153"/>
      <c r="AT387" s="149" t="s">
        <v>152</v>
      </c>
      <c r="AU387" s="149" t="s">
        <v>87</v>
      </c>
      <c r="AV387" s="12" t="s">
        <v>85</v>
      </c>
      <c r="AW387" s="12" t="s">
        <v>32</v>
      </c>
      <c r="AX387" s="12" t="s">
        <v>77</v>
      </c>
      <c r="AY387" s="149" t="s">
        <v>144</v>
      </c>
    </row>
    <row r="388" spans="2:65" s="12" customFormat="1" ht="11.25">
      <c r="B388" s="147"/>
      <c r="D388" s="148" t="s">
        <v>152</v>
      </c>
      <c r="E388" s="149" t="s">
        <v>1</v>
      </c>
      <c r="F388" s="150" t="s">
        <v>376</v>
      </c>
      <c r="H388" s="149" t="s">
        <v>1</v>
      </c>
      <c r="I388" s="151"/>
      <c r="L388" s="147"/>
      <c r="M388" s="152"/>
      <c r="T388" s="153"/>
      <c r="AT388" s="149" t="s">
        <v>152</v>
      </c>
      <c r="AU388" s="149" t="s">
        <v>87</v>
      </c>
      <c r="AV388" s="12" t="s">
        <v>85</v>
      </c>
      <c r="AW388" s="12" t="s">
        <v>32</v>
      </c>
      <c r="AX388" s="12" t="s">
        <v>77</v>
      </c>
      <c r="AY388" s="149" t="s">
        <v>144</v>
      </c>
    </row>
    <row r="389" spans="2:65" s="13" customFormat="1" ht="11.25">
      <c r="B389" s="154"/>
      <c r="D389" s="148" t="s">
        <v>152</v>
      </c>
      <c r="E389" s="155" t="s">
        <v>1</v>
      </c>
      <c r="F389" s="156" t="s">
        <v>597</v>
      </c>
      <c r="H389" s="157">
        <v>316</v>
      </c>
      <c r="I389" s="158"/>
      <c r="L389" s="154"/>
      <c r="M389" s="159"/>
      <c r="T389" s="160"/>
      <c r="AT389" s="155" t="s">
        <v>152</v>
      </c>
      <c r="AU389" s="155" t="s">
        <v>87</v>
      </c>
      <c r="AV389" s="13" t="s">
        <v>87</v>
      </c>
      <c r="AW389" s="13" t="s">
        <v>32</v>
      </c>
      <c r="AX389" s="13" t="s">
        <v>77</v>
      </c>
      <c r="AY389" s="155" t="s">
        <v>144</v>
      </c>
    </row>
    <row r="390" spans="2:65" s="12" customFormat="1" ht="11.25">
      <c r="B390" s="147"/>
      <c r="D390" s="148" t="s">
        <v>152</v>
      </c>
      <c r="E390" s="149" t="s">
        <v>1</v>
      </c>
      <c r="F390" s="150" t="s">
        <v>378</v>
      </c>
      <c r="H390" s="149" t="s">
        <v>1</v>
      </c>
      <c r="I390" s="151"/>
      <c r="L390" s="147"/>
      <c r="M390" s="152"/>
      <c r="T390" s="153"/>
      <c r="AT390" s="149" t="s">
        <v>152</v>
      </c>
      <c r="AU390" s="149" t="s">
        <v>87</v>
      </c>
      <c r="AV390" s="12" t="s">
        <v>85</v>
      </c>
      <c r="AW390" s="12" t="s">
        <v>32</v>
      </c>
      <c r="AX390" s="12" t="s">
        <v>77</v>
      </c>
      <c r="AY390" s="149" t="s">
        <v>144</v>
      </c>
    </row>
    <row r="391" spans="2:65" s="13" customFormat="1" ht="11.25">
      <c r="B391" s="154"/>
      <c r="D391" s="148" t="s">
        <v>152</v>
      </c>
      <c r="E391" s="155" t="s">
        <v>1</v>
      </c>
      <c r="F391" s="156" t="s">
        <v>598</v>
      </c>
      <c r="H391" s="157">
        <v>16</v>
      </c>
      <c r="I391" s="158"/>
      <c r="L391" s="154"/>
      <c r="M391" s="159"/>
      <c r="T391" s="160"/>
      <c r="AT391" s="155" t="s">
        <v>152</v>
      </c>
      <c r="AU391" s="155" t="s">
        <v>87</v>
      </c>
      <c r="AV391" s="13" t="s">
        <v>87</v>
      </c>
      <c r="AW391" s="13" t="s">
        <v>32</v>
      </c>
      <c r="AX391" s="13" t="s">
        <v>77</v>
      </c>
      <c r="AY391" s="155" t="s">
        <v>144</v>
      </c>
    </row>
    <row r="392" spans="2:65" s="15" customFormat="1" ht="11.25">
      <c r="B392" s="182"/>
      <c r="D392" s="148" t="s">
        <v>152</v>
      </c>
      <c r="E392" s="183" t="s">
        <v>1</v>
      </c>
      <c r="F392" s="184" t="s">
        <v>448</v>
      </c>
      <c r="H392" s="185">
        <v>332</v>
      </c>
      <c r="I392" s="186"/>
      <c r="L392" s="182"/>
      <c r="M392" s="187"/>
      <c r="T392" s="188"/>
      <c r="AT392" s="183" t="s">
        <v>152</v>
      </c>
      <c r="AU392" s="183" t="s">
        <v>87</v>
      </c>
      <c r="AV392" s="15" t="s">
        <v>163</v>
      </c>
      <c r="AW392" s="15" t="s">
        <v>32</v>
      </c>
      <c r="AX392" s="15" t="s">
        <v>77</v>
      </c>
      <c r="AY392" s="183" t="s">
        <v>144</v>
      </c>
    </row>
    <row r="393" spans="2:65" s="12" customFormat="1" ht="11.25">
      <c r="B393" s="147"/>
      <c r="D393" s="148" t="s">
        <v>152</v>
      </c>
      <c r="E393" s="149" t="s">
        <v>1</v>
      </c>
      <c r="F393" s="150" t="s">
        <v>599</v>
      </c>
      <c r="H393" s="149" t="s">
        <v>1</v>
      </c>
      <c r="I393" s="151"/>
      <c r="L393" s="147"/>
      <c r="M393" s="152"/>
      <c r="T393" s="153"/>
      <c r="AT393" s="149" t="s">
        <v>152</v>
      </c>
      <c r="AU393" s="149" t="s">
        <v>87</v>
      </c>
      <c r="AV393" s="12" t="s">
        <v>85</v>
      </c>
      <c r="AW393" s="12" t="s">
        <v>32</v>
      </c>
      <c r="AX393" s="12" t="s">
        <v>77</v>
      </c>
      <c r="AY393" s="149" t="s">
        <v>144</v>
      </c>
    </row>
    <row r="394" spans="2:65" s="12" customFormat="1" ht="11.25">
      <c r="B394" s="147"/>
      <c r="D394" s="148" t="s">
        <v>152</v>
      </c>
      <c r="E394" s="149" t="s">
        <v>1</v>
      </c>
      <c r="F394" s="150" t="s">
        <v>376</v>
      </c>
      <c r="H394" s="149" t="s">
        <v>1</v>
      </c>
      <c r="I394" s="151"/>
      <c r="L394" s="147"/>
      <c r="M394" s="152"/>
      <c r="T394" s="153"/>
      <c r="AT394" s="149" t="s">
        <v>152</v>
      </c>
      <c r="AU394" s="149" t="s">
        <v>87</v>
      </c>
      <c r="AV394" s="12" t="s">
        <v>85</v>
      </c>
      <c r="AW394" s="12" t="s">
        <v>32</v>
      </c>
      <c r="AX394" s="12" t="s">
        <v>77</v>
      </c>
      <c r="AY394" s="149" t="s">
        <v>144</v>
      </c>
    </row>
    <row r="395" spans="2:65" s="13" customFormat="1" ht="11.25">
      <c r="B395" s="154"/>
      <c r="D395" s="148" t="s">
        <v>152</v>
      </c>
      <c r="E395" s="155" t="s">
        <v>1</v>
      </c>
      <c r="F395" s="156" t="s">
        <v>600</v>
      </c>
      <c r="H395" s="157">
        <v>23</v>
      </c>
      <c r="I395" s="158"/>
      <c r="L395" s="154"/>
      <c r="M395" s="159"/>
      <c r="T395" s="160"/>
      <c r="AT395" s="155" t="s">
        <v>152</v>
      </c>
      <c r="AU395" s="155" t="s">
        <v>87</v>
      </c>
      <c r="AV395" s="13" t="s">
        <v>87</v>
      </c>
      <c r="AW395" s="13" t="s">
        <v>32</v>
      </c>
      <c r="AX395" s="13" t="s">
        <v>77</v>
      </c>
      <c r="AY395" s="155" t="s">
        <v>144</v>
      </c>
    </row>
    <row r="396" spans="2:65" s="12" customFormat="1" ht="11.25">
      <c r="B396" s="147"/>
      <c r="D396" s="148" t="s">
        <v>152</v>
      </c>
      <c r="E396" s="149" t="s">
        <v>1</v>
      </c>
      <c r="F396" s="150" t="s">
        <v>378</v>
      </c>
      <c r="H396" s="149" t="s">
        <v>1</v>
      </c>
      <c r="I396" s="151"/>
      <c r="L396" s="147"/>
      <c r="M396" s="152"/>
      <c r="T396" s="153"/>
      <c r="AT396" s="149" t="s">
        <v>152</v>
      </c>
      <c r="AU396" s="149" t="s">
        <v>87</v>
      </c>
      <c r="AV396" s="12" t="s">
        <v>85</v>
      </c>
      <c r="AW396" s="12" t="s">
        <v>32</v>
      </c>
      <c r="AX396" s="12" t="s">
        <v>77</v>
      </c>
      <c r="AY396" s="149" t="s">
        <v>144</v>
      </c>
    </row>
    <row r="397" spans="2:65" s="13" customFormat="1" ht="11.25">
      <c r="B397" s="154"/>
      <c r="D397" s="148" t="s">
        <v>152</v>
      </c>
      <c r="E397" s="155" t="s">
        <v>1</v>
      </c>
      <c r="F397" s="156" t="s">
        <v>601</v>
      </c>
      <c r="H397" s="157">
        <v>10.5</v>
      </c>
      <c r="I397" s="158"/>
      <c r="L397" s="154"/>
      <c r="M397" s="159"/>
      <c r="T397" s="160"/>
      <c r="AT397" s="155" t="s">
        <v>152</v>
      </c>
      <c r="AU397" s="155" t="s">
        <v>87</v>
      </c>
      <c r="AV397" s="13" t="s">
        <v>87</v>
      </c>
      <c r="AW397" s="13" t="s">
        <v>32</v>
      </c>
      <c r="AX397" s="13" t="s">
        <v>77</v>
      </c>
      <c r="AY397" s="155" t="s">
        <v>144</v>
      </c>
    </row>
    <row r="398" spans="2:65" s="15" customFormat="1" ht="11.25">
      <c r="B398" s="182"/>
      <c r="D398" s="148" t="s">
        <v>152</v>
      </c>
      <c r="E398" s="183" t="s">
        <v>1</v>
      </c>
      <c r="F398" s="184" t="s">
        <v>448</v>
      </c>
      <c r="H398" s="185">
        <v>33.5</v>
      </c>
      <c r="I398" s="186"/>
      <c r="L398" s="182"/>
      <c r="M398" s="187"/>
      <c r="T398" s="188"/>
      <c r="AT398" s="183" t="s">
        <v>152</v>
      </c>
      <c r="AU398" s="183" t="s">
        <v>87</v>
      </c>
      <c r="AV398" s="15" t="s">
        <v>163</v>
      </c>
      <c r="AW398" s="15" t="s">
        <v>32</v>
      </c>
      <c r="AX398" s="15" t="s">
        <v>77</v>
      </c>
      <c r="AY398" s="183" t="s">
        <v>144</v>
      </c>
    </row>
    <row r="399" spans="2:65" s="14" customFormat="1" ht="11.25">
      <c r="B399" s="161"/>
      <c r="D399" s="148" t="s">
        <v>152</v>
      </c>
      <c r="E399" s="162" t="s">
        <v>1</v>
      </c>
      <c r="F399" s="163" t="s">
        <v>157</v>
      </c>
      <c r="H399" s="164">
        <v>365.5</v>
      </c>
      <c r="I399" s="165"/>
      <c r="L399" s="161"/>
      <c r="M399" s="166"/>
      <c r="T399" s="167"/>
      <c r="AT399" s="162" t="s">
        <v>152</v>
      </c>
      <c r="AU399" s="162" t="s">
        <v>87</v>
      </c>
      <c r="AV399" s="14" t="s">
        <v>150</v>
      </c>
      <c r="AW399" s="14" t="s">
        <v>32</v>
      </c>
      <c r="AX399" s="14" t="s">
        <v>85</v>
      </c>
      <c r="AY399" s="162" t="s">
        <v>144</v>
      </c>
    </row>
    <row r="400" spans="2:65" s="1" customFormat="1" ht="16.5" customHeight="1">
      <c r="B400" s="32"/>
      <c r="C400" s="168" t="s">
        <v>602</v>
      </c>
      <c r="D400" s="168" t="s">
        <v>340</v>
      </c>
      <c r="E400" s="169" t="s">
        <v>603</v>
      </c>
      <c r="F400" s="170" t="s">
        <v>604</v>
      </c>
      <c r="G400" s="171" t="s">
        <v>483</v>
      </c>
      <c r="H400" s="172">
        <v>338.64</v>
      </c>
      <c r="I400" s="173"/>
      <c r="J400" s="174">
        <f>ROUND(I400*H400,2)</f>
        <v>0</v>
      </c>
      <c r="K400" s="175"/>
      <c r="L400" s="176"/>
      <c r="M400" s="177" t="s">
        <v>1</v>
      </c>
      <c r="N400" s="178" t="s">
        <v>42</v>
      </c>
      <c r="P400" s="143">
        <f>O400*H400</f>
        <v>0</v>
      </c>
      <c r="Q400" s="143">
        <v>0.08</v>
      </c>
      <c r="R400" s="143">
        <f>Q400*H400</f>
        <v>27.091200000000001</v>
      </c>
      <c r="S400" s="143">
        <v>0</v>
      </c>
      <c r="T400" s="144">
        <f>S400*H400</f>
        <v>0</v>
      </c>
      <c r="AR400" s="145" t="s">
        <v>186</v>
      </c>
      <c r="AT400" s="145" t="s">
        <v>340</v>
      </c>
      <c r="AU400" s="145" t="s">
        <v>87</v>
      </c>
      <c r="AY400" s="17" t="s">
        <v>144</v>
      </c>
      <c r="BE400" s="146">
        <f>IF(N400="základní",J400,0)</f>
        <v>0</v>
      </c>
      <c r="BF400" s="146">
        <f>IF(N400="snížená",J400,0)</f>
        <v>0</v>
      </c>
      <c r="BG400" s="146">
        <f>IF(N400="zákl. přenesená",J400,0)</f>
        <v>0</v>
      </c>
      <c r="BH400" s="146">
        <f>IF(N400="sníž. přenesená",J400,0)</f>
        <v>0</v>
      </c>
      <c r="BI400" s="146">
        <f>IF(N400="nulová",J400,0)</f>
        <v>0</v>
      </c>
      <c r="BJ400" s="17" t="s">
        <v>85</v>
      </c>
      <c r="BK400" s="146">
        <f>ROUND(I400*H400,2)</f>
        <v>0</v>
      </c>
      <c r="BL400" s="17" t="s">
        <v>150</v>
      </c>
      <c r="BM400" s="145" t="s">
        <v>605</v>
      </c>
    </row>
    <row r="401" spans="2:65" s="13" customFormat="1" ht="11.25">
      <c r="B401" s="154"/>
      <c r="D401" s="148" t="s">
        <v>152</v>
      </c>
      <c r="F401" s="156" t="s">
        <v>606</v>
      </c>
      <c r="H401" s="157">
        <v>338.64</v>
      </c>
      <c r="I401" s="158"/>
      <c r="L401" s="154"/>
      <c r="M401" s="159"/>
      <c r="T401" s="160"/>
      <c r="AT401" s="155" t="s">
        <v>152</v>
      </c>
      <c r="AU401" s="155" t="s">
        <v>87</v>
      </c>
      <c r="AV401" s="13" t="s">
        <v>87</v>
      </c>
      <c r="AW401" s="13" t="s">
        <v>4</v>
      </c>
      <c r="AX401" s="13" t="s">
        <v>85</v>
      </c>
      <c r="AY401" s="155" t="s">
        <v>144</v>
      </c>
    </row>
    <row r="402" spans="2:65" s="1" customFormat="1" ht="16.5" customHeight="1">
      <c r="B402" s="32"/>
      <c r="C402" s="168" t="s">
        <v>607</v>
      </c>
      <c r="D402" s="168" t="s">
        <v>340</v>
      </c>
      <c r="E402" s="169" t="s">
        <v>608</v>
      </c>
      <c r="F402" s="170" t="s">
        <v>609</v>
      </c>
      <c r="G402" s="171" t="s">
        <v>483</v>
      </c>
      <c r="H402" s="172">
        <v>34.17</v>
      </c>
      <c r="I402" s="173"/>
      <c r="J402" s="174">
        <f>ROUND(I402*H402,2)</f>
        <v>0</v>
      </c>
      <c r="K402" s="175"/>
      <c r="L402" s="176"/>
      <c r="M402" s="177" t="s">
        <v>1</v>
      </c>
      <c r="N402" s="178" t="s">
        <v>42</v>
      </c>
      <c r="P402" s="143">
        <f>O402*H402</f>
        <v>0</v>
      </c>
      <c r="Q402" s="143">
        <v>5.5E-2</v>
      </c>
      <c r="R402" s="143">
        <f>Q402*H402</f>
        <v>1.8793500000000001</v>
      </c>
      <c r="S402" s="143">
        <v>0</v>
      </c>
      <c r="T402" s="144">
        <f>S402*H402</f>
        <v>0</v>
      </c>
      <c r="AR402" s="145" t="s">
        <v>186</v>
      </c>
      <c r="AT402" s="145" t="s">
        <v>340</v>
      </c>
      <c r="AU402" s="145" t="s">
        <v>87</v>
      </c>
      <c r="AY402" s="17" t="s">
        <v>144</v>
      </c>
      <c r="BE402" s="146">
        <f>IF(N402="základní",J402,0)</f>
        <v>0</v>
      </c>
      <c r="BF402" s="146">
        <f>IF(N402="snížená",J402,0)</f>
        <v>0</v>
      </c>
      <c r="BG402" s="146">
        <f>IF(N402="zákl. přenesená",J402,0)</f>
        <v>0</v>
      </c>
      <c r="BH402" s="146">
        <f>IF(N402="sníž. přenesená",J402,0)</f>
        <v>0</v>
      </c>
      <c r="BI402" s="146">
        <f>IF(N402="nulová",J402,0)</f>
        <v>0</v>
      </c>
      <c r="BJ402" s="17" t="s">
        <v>85</v>
      </c>
      <c r="BK402" s="146">
        <f>ROUND(I402*H402,2)</f>
        <v>0</v>
      </c>
      <c r="BL402" s="17" t="s">
        <v>150</v>
      </c>
      <c r="BM402" s="145" t="s">
        <v>610</v>
      </c>
    </row>
    <row r="403" spans="2:65" s="13" customFormat="1" ht="11.25">
      <c r="B403" s="154"/>
      <c r="D403" s="148" t="s">
        <v>152</v>
      </c>
      <c r="F403" s="156" t="s">
        <v>611</v>
      </c>
      <c r="H403" s="157">
        <v>34.17</v>
      </c>
      <c r="I403" s="158"/>
      <c r="L403" s="154"/>
      <c r="M403" s="159"/>
      <c r="T403" s="160"/>
      <c r="AT403" s="155" t="s">
        <v>152</v>
      </c>
      <c r="AU403" s="155" t="s">
        <v>87</v>
      </c>
      <c r="AV403" s="13" t="s">
        <v>87</v>
      </c>
      <c r="AW403" s="13" t="s">
        <v>4</v>
      </c>
      <c r="AX403" s="13" t="s">
        <v>85</v>
      </c>
      <c r="AY403" s="155" t="s">
        <v>144</v>
      </c>
    </row>
    <row r="404" spans="2:65" s="1" customFormat="1" ht="24.2" customHeight="1">
      <c r="B404" s="32"/>
      <c r="C404" s="133" t="s">
        <v>612</v>
      </c>
      <c r="D404" s="133" t="s">
        <v>146</v>
      </c>
      <c r="E404" s="134" t="s">
        <v>613</v>
      </c>
      <c r="F404" s="135" t="s">
        <v>614</v>
      </c>
      <c r="G404" s="136" t="s">
        <v>483</v>
      </c>
      <c r="H404" s="137">
        <v>419.1</v>
      </c>
      <c r="I404" s="138"/>
      <c r="J404" s="139">
        <f>ROUND(I404*H404,2)</f>
        <v>0</v>
      </c>
      <c r="K404" s="140"/>
      <c r="L404" s="32"/>
      <c r="M404" s="141" t="s">
        <v>1</v>
      </c>
      <c r="N404" s="142" t="s">
        <v>42</v>
      </c>
      <c r="P404" s="143">
        <f>O404*H404</f>
        <v>0</v>
      </c>
      <c r="Q404" s="143">
        <v>0.12095</v>
      </c>
      <c r="R404" s="143">
        <f>Q404*H404</f>
        <v>50.690145000000001</v>
      </c>
      <c r="S404" s="143">
        <v>0</v>
      </c>
      <c r="T404" s="144">
        <f>S404*H404</f>
        <v>0</v>
      </c>
      <c r="AR404" s="145" t="s">
        <v>150</v>
      </c>
      <c r="AT404" s="145" t="s">
        <v>146</v>
      </c>
      <c r="AU404" s="145" t="s">
        <v>87</v>
      </c>
      <c r="AY404" s="17" t="s">
        <v>144</v>
      </c>
      <c r="BE404" s="146">
        <f>IF(N404="základní",J404,0)</f>
        <v>0</v>
      </c>
      <c r="BF404" s="146">
        <f>IF(N404="snížená",J404,0)</f>
        <v>0</v>
      </c>
      <c r="BG404" s="146">
        <f>IF(N404="zákl. přenesená",J404,0)</f>
        <v>0</v>
      </c>
      <c r="BH404" s="146">
        <f>IF(N404="sníž. přenesená",J404,0)</f>
        <v>0</v>
      </c>
      <c r="BI404" s="146">
        <f>IF(N404="nulová",J404,0)</f>
        <v>0</v>
      </c>
      <c r="BJ404" s="17" t="s">
        <v>85</v>
      </c>
      <c r="BK404" s="146">
        <f>ROUND(I404*H404,2)</f>
        <v>0</v>
      </c>
      <c r="BL404" s="17" t="s">
        <v>150</v>
      </c>
      <c r="BM404" s="145" t="s">
        <v>615</v>
      </c>
    </row>
    <row r="405" spans="2:65" s="12" customFormat="1" ht="11.25">
      <c r="B405" s="147"/>
      <c r="D405" s="148" t="s">
        <v>152</v>
      </c>
      <c r="E405" s="149" t="s">
        <v>1</v>
      </c>
      <c r="F405" s="150" t="s">
        <v>153</v>
      </c>
      <c r="H405" s="149" t="s">
        <v>1</v>
      </c>
      <c r="I405" s="151"/>
      <c r="L405" s="147"/>
      <c r="M405" s="152"/>
      <c r="T405" s="153"/>
      <c r="AT405" s="149" t="s">
        <v>152</v>
      </c>
      <c r="AU405" s="149" t="s">
        <v>87</v>
      </c>
      <c r="AV405" s="12" t="s">
        <v>85</v>
      </c>
      <c r="AW405" s="12" t="s">
        <v>32</v>
      </c>
      <c r="AX405" s="12" t="s">
        <v>77</v>
      </c>
      <c r="AY405" s="149" t="s">
        <v>144</v>
      </c>
    </row>
    <row r="406" spans="2:65" s="12" customFormat="1" ht="11.25">
      <c r="B406" s="147"/>
      <c r="D406" s="148" t="s">
        <v>152</v>
      </c>
      <c r="E406" s="149" t="s">
        <v>1</v>
      </c>
      <c r="F406" s="150" t="s">
        <v>154</v>
      </c>
      <c r="H406" s="149" t="s">
        <v>1</v>
      </c>
      <c r="I406" s="151"/>
      <c r="L406" s="147"/>
      <c r="M406" s="152"/>
      <c r="T406" s="153"/>
      <c r="AT406" s="149" t="s">
        <v>152</v>
      </c>
      <c r="AU406" s="149" t="s">
        <v>87</v>
      </c>
      <c r="AV406" s="12" t="s">
        <v>85</v>
      </c>
      <c r="AW406" s="12" t="s">
        <v>32</v>
      </c>
      <c r="AX406" s="12" t="s">
        <v>77</v>
      </c>
      <c r="AY406" s="149" t="s">
        <v>144</v>
      </c>
    </row>
    <row r="407" spans="2:65" s="12" customFormat="1" ht="11.25">
      <c r="B407" s="147"/>
      <c r="D407" s="148" t="s">
        <v>152</v>
      </c>
      <c r="E407" s="149" t="s">
        <v>1</v>
      </c>
      <c r="F407" s="150" t="s">
        <v>200</v>
      </c>
      <c r="H407" s="149" t="s">
        <v>1</v>
      </c>
      <c r="I407" s="151"/>
      <c r="L407" s="147"/>
      <c r="M407" s="152"/>
      <c r="T407" s="153"/>
      <c r="AT407" s="149" t="s">
        <v>152</v>
      </c>
      <c r="AU407" s="149" t="s">
        <v>87</v>
      </c>
      <c r="AV407" s="12" t="s">
        <v>85</v>
      </c>
      <c r="AW407" s="12" t="s">
        <v>32</v>
      </c>
      <c r="AX407" s="12" t="s">
        <v>77</v>
      </c>
      <c r="AY407" s="149" t="s">
        <v>144</v>
      </c>
    </row>
    <row r="408" spans="2:65" s="12" customFormat="1" ht="11.25">
      <c r="B408" s="147"/>
      <c r="D408" s="148" t="s">
        <v>152</v>
      </c>
      <c r="E408" s="149" t="s">
        <v>1</v>
      </c>
      <c r="F408" s="150" t="s">
        <v>376</v>
      </c>
      <c r="H408" s="149" t="s">
        <v>1</v>
      </c>
      <c r="I408" s="151"/>
      <c r="L408" s="147"/>
      <c r="M408" s="152"/>
      <c r="T408" s="153"/>
      <c r="AT408" s="149" t="s">
        <v>152</v>
      </c>
      <c r="AU408" s="149" t="s">
        <v>87</v>
      </c>
      <c r="AV408" s="12" t="s">
        <v>85</v>
      </c>
      <c r="AW408" s="12" t="s">
        <v>32</v>
      </c>
      <c r="AX408" s="12" t="s">
        <v>77</v>
      </c>
      <c r="AY408" s="149" t="s">
        <v>144</v>
      </c>
    </row>
    <row r="409" spans="2:65" s="13" customFormat="1" ht="11.25">
      <c r="B409" s="154"/>
      <c r="D409" s="148" t="s">
        <v>152</v>
      </c>
      <c r="E409" s="155" t="s">
        <v>1</v>
      </c>
      <c r="F409" s="156" t="s">
        <v>616</v>
      </c>
      <c r="H409" s="157">
        <v>376.6</v>
      </c>
      <c r="I409" s="158"/>
      <c r="L409" s="154"/>
      <c r="M409" s="159"/>
      <c r="T409" s="160"/>
      <c r="AT409" s="155" t="s">
        <v>152</v>
      </c>
      <c r="AU409" s="155" t="s">
        <v>87</v>
      </c>
      <c r="AV409" s="13" t="s">
        <v>87</v>
      </c>
      <c r="AW409" s="13" t="s">
        <v>32</v>
      </c>
      <c r="AX409" s="13" t="s">
        <v>77</v>
      </c>
      <c r="AY409" s="155" t="s">
        <v>144</v>
      </c>
    </row>
    <row r="410" spans="2:65" s="12" customFormat="1" ht="11.25">
      <c r="B410" s="147"/>
      <c r="D410" s="148" t="s">
        <v>152</v>
      </c>
      <c r="E410" s="149" t="s">
        <v>1</v>
      </c>
      <c r="F410" s="150" t="s">
        <v>378</v>
      </c>
      <c r="H410" s="149" t="s">
        <v>1</v>
      </c>
      <c r="I410" s="151"/>
      <c r="L410" s="147"/>
      <c r="M410" s="152"/>
      <c r="T410" s="153"/>
      <c r="AT410" s="149" t="s">
        <v>152</v>
      </c>
      <c r="AU410" s="149" t="s">
        <v>87</v>
      </c>
      <c r="AV410" s="12" t="s">
        <v>85</v>
      </c>
      <c r="AW410" s="12" t="s">
        <v>32</v>
      </c>
      <c r="AX410" s="12" t="s">
        <v>77</v>
      </c>
      <c r="AY410" s="149" t="s">
        <v>144</v>
      </c>
    </row>
    <row r="411" spans="2:65" s="13" customFormat="1" ht="11.25">
      <c r="B411" s="154"/>
      <c r="D411" s="148" t="s">
        <v>152</v>
      </c>
      <c r="E411" s="155" t="s">
        <v>1</v>
      </c>
      <c r="F411" s="156" t="s">
        <v>617</v>
      </c>
      <c r="H411" s="157">
        <v>42.5</v>
      </c>
      <c r="I411" s="158"/>
      <c r="L411" s="154"/>
      <c r="M411" s="159"/>
      <c r="T411" s="160"/>
      <c r="AT411" s="155" t="s">
        <v>152</v>
      </c>
      <c r="AU411" s="155" t="s">
        <v>87</v>
      </c>
      <c r="AV411" s="13" t="s">
        <v>87</v>
      </c>
      <c r="AW411" s="13" t="s">
        <v>32</v>
      </c>
      <c r="AX411" s="13" t="s">
        <v>77</v>
      </c>
      <c r="AY411" s="155" t="s">
        <v>144</v>
      </c>
    </row>
    <row r="412" spans="2:65" s="14" customFormat="1" ht="11.25">
      <c r="B412" s="161"/>
      <c r="D412" s="148" t="s">
        <v>152</v>
      </c>
      <c r="E412" s="162" t="s">
        <v>1</v>
      </c>
      <c r="F412" s="163" t="s">
        <v>157</v>
      </c>
      <c r="H412" s="164">
        <v>419.1</v>
      </c>
      <c r="I412" s="165"/>
      <c r="L412" s="161"/>
      <c r="M412" s="166"/>
      <c r="T412" s="167"/>
      <c r="AT412" s="162" t="s">
        <v>152</v>
      </c>
      <c r="AU412" s="162" t="s">
        <v>87</v>
      </c>
      <c r="AV412" s="14" t="s">
        <v>150</v>
      </c>
      <c r="AW412" s="14" t="s">
        <v>32</v>
      </c>
      <c r="AX412" s="14" t="s">
        <v>85</v>
      </c>
      <c r="AY412" s="162" t="s">
        <v>144</v>
      </c>
    </row>
    <row r="413" spans="2:65" s="1" customFormat="1" ht="16.5" customHeight="1">
      <c r="B413" s="32"/>
      <c r="C413" s="168" t="s">
        <v>618</v>
      </c>
      <c r="D413" s="168" t="s">
        <v>340</v>
      </c>
      <c r="E413" s="169" t="s">
        <v>619</v>
      </c>
      <c r="F413" s="170" t="s">
        <v>620</v>
      </c>
      <c r="G413" s="171" t="s">
        <v>483</v>
      </c>
      <c r="H413" s="172">
        <v>427.48200000000003</v>
      </c>
      <c r="I413" s="173"/>
      <c r="J413" s="174">
        <f>ROUND(I413*H413,2)</f>
        <v>0</v>
      </c>
      <c r="K413" s="175"/>
      <c r="L413" s="176"/>
      <c r="M413" s="177" t="s">
        <v>1</v>
      </c>
      <c r="N413" s="178" t="s">
        <v>42</v>
      </c>
      <c r="P413" s="143">
        <f>O413*H413</f>
        <v>0</v>
      </c>
      <c r="Q413" s="143">
        <v>5.6000000000000001E-2</v>
      </c>
      <c r="R413" s="143">
        <f>Q413*H413</f>
        <v>23.938992000000002</v>
      </c>
      <c r="S413" s="143">
        <v>0</v>
      </c>
      <c r="T413" s="144">
        <f>S413*H413</f>
        <v>0</v>
      </c>
      <c r="AR413" s="145" t="s">
        <v>186</v>
      </c>
      <c r="AT413" s="145" t="s">
        <v>340</v>
      </c>
      <c r="AU413" s="145" t="s">
        <v>87</v>
      </c>
      <c r="AY413" s="17" t="s">
        <v>144</v>
      </c>
      <c r="BE413" s="146">
        <f>IF(N413="základní",J413,0)</f>
        <v>0</v>
      </c>
      <c r="BF413" s="146">
        <f>IF(N413="snížená",J413,0)</f>
        <v>0</v>
      </c>
      <c r="BG413" s="146">
        <f>IF(N413="zákl. přenesená",J413,0)</f>
        <v>0</v>
      </c>
      <c r="BH413" s="146">
        <f>IF(N413="sníž. přenesená",J413,0)</f>
        <v>0</v>
      </c>
      <c r="BI413" s="146">
        <f>IF(N413="nulová",J413,0)</f>
        <v>0</v>
      </c>
      <c r="BJ413" s="17" t="s">
        <v>85</v>
      </c>
      <c r="BK413" s="146">
        <f>ROUND(I413*H413,2)</f>
        <v>0</v>
      </c>
      <c r="BL413" s="17" t="s">
        <v>150</v>
      </c>
      <c r="BM413" s="145" t="s">
        <v>621</v>
      </c>
    </row>
    <row r="414" spans="2:65" s="13" customFormat="1" ht="11.25">
      <c r="B414" s="154"/>
      <c r="D414" s="148" t="s">
        <v>152</v>
      </c>
      <c r="F414" s="156" t="s">
        <v>622</v>
      </c>
      <c r="H414" s="157">
        <v>427.48200000000003</v>
      </c>
      <c r="I414" s="158"/>
      <c r="L414" s="154"/>
      <c r="M414" s="159"/>
      <c r="T414" s="160"/>
      <c r="AT414" s="155" t="s">
        <v>152</v>
      </c>
      <c r="AU414" s="155" t="s">
        <v>87</v>
      </c>
      <c r="AV414" s="13" t="s">
        <v>87</v>
      </c>
      <c r="AW414" s="13" t="s">
        <v>4</v>
      </c>
      <c r="AX414" s="13" t="s">
        <v>85</v>
      </c>
      <c r="AY414" s="155" t="s">
        <v>144</v>
      </c>
    </row>
    <row r="415" spans="2:65" s="1" customFormat="1" ht="33" customHeight="1">
      <c r="B415" s="32"/>
      <c r="C415" s="133" t="s">
        <v>623</v>
      </c>
      <c r="D415" s="133" t="s">
        <v>146</v>
      </c>
      <c r="E415" s="134" t="s">
        <v>624</v>
      </c>
      <c r="F415" s="135" t="s">
        <v>625</v>
      </c>
      <c r="G415" s="136" t="s">
        <v>149</v>
      </c>
      <c r="H415" s="137">
        <v>1621.5</v>
      </c>
      <c r="I415" s="138"/>
      <c r="J415" s="139">
        <f>ROUND(I415*H415,2)</f>
        <v>0</v>
      </c>
      <c r="K415" s="140"/>
      <c r="L415" s="32"/>
      <c r="M415" s="141" t="s">
        <v>1</v>
      </c>
      <c r="N415" s="142" t="s">
        <v>42</v>
      </c>
      <c r="P415" s="143">
        <f>O415*H415</f>
        <v>0</v>
      </c>
      <c r="Q415" s="143">
        <v>4.6999999999999999E-4</v>
      </c>
      <c r="R415" s="143">
        <f>Q415*H415</f>
        <v>0.76210500000000003</v>
      </c>
      <c r="S415" s="143">
        <v>0</v>
      </c>
      <c r="T415" s="144">
        <f>S415*H415</f>
        <v>0</v>
      </c>
      <c r="AR415" s="145" t="s">
        <v>150</v>
      </c>
      <c r="AT415" s="145" t="s">
        <v>146</v>
      </c>
      <c r="AU415" s="145" t="s">
        <v>87</v>
      </c>
      <c r="AY415" s="17" t="s">
        <v>144</v>
      </c>
      <c r="BE415" s="146">
        <f>IF(N415="základní",J415,0)</f>
        <v>0</v>
      </c>
      <c r="BF415" s="146">
        <f>IF(N415="snížená",J415,0)</f>
        <v>0</v>
      </c>
      <c r="BG415" s="146">
        <f>IF(N415="zákl. přenesená",J415,0)</f>
        <v>0</v>
      </c>
      <c r="BH415" s="146">
        <f>IF(N415="sníž. přenesená",J415,0)</f>
        <v>0</v>
      </c>
      <c r="BI415" s="146">
        <f>IF(N415="nulová",J415,0)</f>
        <v>0</v>
      </c>
      <c r="BJ415" s="17" t="s">
        <v>85</v>
      </c>
      <c r="BK415" s="146">
        <f>ROUND(I415*H415,2)</f>
        <v>0</v>
      </c>
      <c r="BL415" s="17" t="s">
        <v>150</v>
      </c>
      <c r="BM415" s="145" t="s">
        <v>626</v>
      </c>
    </row>
    <row r="416" spans="2:65" s="12" customFormat="1" ht="11.25">
      <c r="B416" s="147"/>
      <c r="D416" s="148" t="s">
        <v>152</v>
      </c>
      <c r="E416" s="149" t="s">
        <v>1</v>
      </c>
      <c r="F416" s="150" t="s">
        <v>153</v>
      </c>
      <c r="H416" s="149" t="s">
        <v>1</v>
      </c>
      <c r="I416" s="151"/>
      <c r="L416" s="147"/>
      <c r="M416" s="152"/>
      <c r="T416" s="153"/>
      <c r="AT416" s="149" t="s">
        <v>152</v>
      </c>
      <c r="AU416" s="149" t="s">
        <v>87</v>
      </c>
      <c r="AV416" s="12" t="s">
        <v>85</v>
      </c>
      <c r="AW416" s="12" t="s">
        <v>32</v>
      </c>
      <c r="AX416" s="12" t="s">
        <v>77</v>
      </c>
      <c r="AY416" s="149" t="s">
        <v>144</v>
      </c>
    </row>
    <row r="417" spans="2:65" s="12" customFormat="1" ht="11.25">
      <c r="B417" s="147"/>
      <c r="D417" s="148" t="s">
        <v>152</v>
      </c>
      <c r="E417" s="149" t="s">
        <v>1</v>
      </c>
      <c r="F417" s="150" t="s">
        <v>154</v>
      </c>
      <c r="H417" s="149" t="s">
        <v>1</v>
      </c>
      <c r="I417" s="151"/>
      <c r="L417" s="147"/>
      <c r="M417" s="152"/>
      <c r="T417" s="153"/>
      <c r="AT417" s="149" t="s">
        <v>152</v>
      </c>
      <c r="AU417" s="149" t="s">
        <v>87</v>
      </c>
      <c r="AV417" s="12" t="s">
        <v>85</v>
      </c>
      <c r="AW417" s="12" t="s">
        <v>32</v>
      </c>
      <c r="AX417" s="12" t="s">
        <v>77</v>
      </c>
      <c r="AY417" s="149" t="s">
        <v>144</v>
      </c>
    </row>
    <row r="418" spans="2:65" s="12" customFormat="1" ht="11.25">
      <c r="B418" s="147"/>
      <c r="D418" s="148" t="s">
        <v>152</v>
      </c>
      <c r="E418" s="149" t="s">
        <v>1</v>
      </c>
      <c r="F418" s="150" t="s">
        <v>200</v>
      </c>
      <c r="H418" s="149" t="s">
        <v>1</v>
      </c>
      <c r="I418" s="151"/>
      <c r="L418" s="147"/>
      <c r="M418" s="152"/>
      <c r="T418" s="153"/>
      <c r="AT418" s="149" t="s">
        <v>152</v>
      </c>
      <c r="AU418" s="149" t="s">
        <v>87</v>
      </c>
      <c r="AV418" s="12" t="s">
        <v>85</v>
      </c>
      <c r="AW418" s="12" t="s">
        <v>32</v>
      </c>
      <c r="AX418" s="12" t="s">
        <v>77</v>
      </c>
      <c r="AY418" s="149" t="s">
        <v>144</v>
      </c>
    </row>
    <row r="419" spans="2:65" s="12" customFormat="1" ht="11.25">
      <c r="B419" s="147"/>
      <c r="D419" s="148" t="s">
        <v>152</v>
      </c>
      <c r="E419" s="149" t="s">
        <v>1</v>
      </c>
      <c r="F419" s="150" t="s">
        <v>376</v>
      </c>
      <c r="H419" s="149" t="s">
        <v>1</v>
      </c>
      <c r="I419" s="151"/>
      <c r="L419" s="147"/>
      <c r="M419" s="152"/>
      <c r="T419" s="153"/>
      <c r="AT419" s="149" t="s">
        <v>152</v>
      </c>
      <c r="AU419" s="149" t="s">
        <v>87</v>
      </c>
      <c r="AV419" s="12" t="s">
        <v>85</v>
      </c>
      <c r="AW419" s="12" t="s">
        <v>32</v>
      </c>
      <c r="AX419" s="12" t="s">
        <v>77</v>
      </c>
      <c r="AY419" s="149" t="s">
        <v>144</v>
      </c>
    </row>
    <row r="420" spans="2:65" s="13" customFormat="1" ht="11.25">
      <c r="B420" s="154"/>
      <c r="D420" s="148" t="s">
        <v>152</v>
      </c>
      <c r="E420" s="155" t="s">
        <v>1</v>
      </c>
      <c r="F420" s="156" t="s">
        <v>627</v>
      </c>
      <c r="H420" s="157">
        <v>1415.65</v>
      </c>
      <c r="I420" s="158"/>
      <c r="L420" s="154"/>
      <c r="M420" s="159"/>
      <c r="T420" s="160"/>
      <c r="AT420" s="155" t="s">
        <v>152</v>
      </c>
      <c r="AU420" s="155" t="s">
        <v>87</v>
      </c>
      <c r="AV420" s="13" t="s">
        <v>87</v>
      </c>
      <c r="AW420" s="13" t="s">
        <v>32</v>
      </c>
      <c r="AX420" s="13" t="s">
        <v>77</v>
      </c>
      <c r="AY420" s="155" t="s">
        <v>144</v>
      </c>
    </row>
    <row r="421" spans="2:65" s="12" customFormat="1" ht="11.25">
      <c r="B421" s="147"/>
      <c r="D421" s="148" t="s">
        <v>152</v>
      </c>
      <c r="E421" s="149" t="s">
        <v>1</v>
      </c>
      <c r="F421" s="150" t="s">
        <v>378</v>
      </c>
      <c r="H421" s="149" t="s">
        <v>1</v>
      </c>
      <c r="I421" s="151"/>
      <c r="L421" s="147"/>
      <c r="M421" s="152"/>
      <c r="T421" s="153"/>
      <c r="AT421" s="149" t="s">
        <v>152</v>
      </c>
      <c r="AU421" s="149" t="s">
        <v>87</v>
      </c>
      <c r="AV421" s="12" t="s">
        <v>85</v>
      </c>
      <c r="AW421" s="12" t="s">
        <v>32</v>
      </c>
      <c r="AX421" s="12" t="s">
        <v>77</v>
      </c>
      <c r="AY421" s="149" t="s">
        <v>144</v>
      </c>
    </row>
    <row r="422" spans="2:65" s="13" customFormat="1" ht="11.25">
      <c r="B422" s="154"/>
      <c r="D422" s="148" t="s">
        <v>152</v>
      </c>
      <c r="E422" s="155" t="s">
        <v>1</v>
      </c>
      <c r="F422" s="156" t="s">
        <v>628</v>
      </c>
      <c r="H422" s="157">
        <v>205.85</v>
      </c>
      <c r="I422" s="158"/>
      <c r="L422" s="154"/>
      <c r="M422" s="159"/>
      <c r="T422" s="160"/>
      <c r="AT422" s="155" t="s">
        <v>152</v>
      </c>
      <c r="AU422" s="155" t="s">
        <v>87</v>
      </c>
      <c r="AV422" s="13" t="s">
        <v>87</v>
      </c>
      <c r="AW422" s="13" t="s">
        <v>32</v>
      </c>
      <c r="AX422" s="13" t="s">
        <v>77</v>
      </c>
      <c r="AY422" s="155" t="s">
        <v>144</v>
      </c>
    </row>
    <row r="423" spans="2:65" s="14" customFormat="1" ht="11.25">
      <c r="B423" s="161"/>
      <c r="D423" s="148" t="s">
        <v>152</v>
      </c>
      <c r="E423" s="162" t="s">
        <v>1</v>
      </c>
      <c r="F423" s="163" t="s">
        <v>157</v>
      </c>
      <c r="H423" s="164">
        <v>1621.5</v>
      </c>
      <c r="I423" s="165"/>
      <c r="L423" s="161"/>
      <c r="M423" s="166"/>
      <c r="T423" s="167"/>
      <c r="AT423" s="162" t="s">
        <v>152</v>
      </c>
      <c r="AU423" s="162" t="s">
        <v>87</v>
      </c>
      <c r="AV423" s="14" t="s">
        <v>150</v>
      </c>
      <c r="AW423" s="14" t="s">
        <v>32</v>
      </c>
      <c r="AX423" s="14" t="s">
        <v>85</v>
      </c>
      <c r="AY423" s="162" t="s">
        <v>144</v>
      </c>
    </row>
    <row r="424" spans="2:65" s="1" customFormat="1" ht="16.5" customHeight="1">
      <c r="B424" s="32"/>
      <c r="C424" s="133" t="s">
        <v>629</v>
      </c>
      <c r="D424" s="133" t="s">
        <v>146</v>
      </c>
      <c r="E424" s="134" t="s">
        <v>630</v>
      </c>
      <c r="F424" s="135" t="s">
        <v>631</v>
      </c>
      <c r="G424" s="136" t="s">
        <v>483</v>
      </c>
      <c r="H424" s="137">
        <v>77.5</v>
      </c>
      <c r="I424" s="138"/>
      <c r="J424" s="139">
        <f>ROUND(I424*H424,2)</f>
        <v>0</v>
      </c>
      <c r="K424" s="140"/>
      <c r="L424" s="32"/>
      <c r="M424" s="141" t="s">
        <v>1</v>
      </c>
      <c r="N424" s="142" t="s">
        <v>42</v>
      </c>
      <c r="P424" s="143">
        <f>O424*H424</f>
        <v>0</v>
      </c>
      <c r="Q424" s="143">
        <v>0</v>
      </c>
      <c r="R424" s="143">
        <f>Q424*H424</f>
        <v>0</v>
      </c>
      <c r="S424" s="143">
        <v>0</v>
      </c>
      <c r="T424" s="144">
        <f>S424*H424</f>
        <v>0</v>
      </c>
      <c r="AR424" s="145" t="s">
        <v>150</v>
      </c>
      <c r="AT424" s="145" t="s">
        <v>146</v>
      </c>
      <c r="AU424" s="145" t="s">
        <v>87</v>
      </c>
      <c r="AY424" s="17" t="s">
        <v>144</v>
      </c>
      <c r="BE424" s="146">
        <f>IF(N424="základní",J424,0)</f>
        <v>0</v>
      </c>
      <c r="BF424" s="146">
        <f>IF(N424="snížená",J424,0)</f>
        <v>0</v>
      </c>
      <c r="BG424" s="146">
        <f>IF(N424="zákl. přenesená",J424,0)</f>
        <v>0</v>
      </c>
      <c r="BH424" s="146">
        <f>IF(N424="sníž. přenesená",J424,0)</f>
        <v>0</v>
      </c>
      <c r="BI424" s="146">
        <f>IF(N424="nulová",J424,0)</f>
        <v>0</v>
      </c>
      <c r="BJ424" s="17" t="s">
        <v>85</v>
      </c>
      <c r="BK424" s="146">
        <f>ROUND(I424*H424,2)</f>
        <v>0</v>
      </c>
      <c r="BL424" s="17" t="s">
        <v>150</v>
      </c>
      <c r="BM424" s="145" t="s">
        <v>632</v>
      </c>
    </row>
    <row r="425" spans="2:65" s="12" customFormat="1" ht="11.25">
      <c r="B425" s="147"/>
      <c r="D425" s="148" t="s">
        <v>152</v>
      </c>
      <c r="E425" s="149" t="s">
        <v>1</v>
      </c>
      <c r="F425" s="150" t="s">
        <v>153</v>
      </c>
      <c r="H425" s="149" t="s">
        <v>1</v>
      </c>
      <c r="I425" s="151"/>
      <c r="L425" s="147"/>
      <c r="M425" s="152"/>
      <c r="T425" s="153"/>
      <c r="AT425" s="149" t="s">
        <v>152</v>
      </c>
      <c r="AU425" s="149" t="s">
        <v>87</v>
      </c>
      <c r="AV425" s="12" t="s">
        <v>85</v>
      </c>
      <c r="AW425" s="12" t="s">
        <v>32</v>
      </c>
      <c r="AX425" s="12" t="s">
        <v>77</v>
      </c>
      <c r="AY425" s="149" t="s">
        <v>144</v>
      </c>
    </row>
    <row r="426" spans="2:65" s="12" customFormat="1" ht="11.25">
      <c r="B426" s="147"/>
      <c r="D426" s="148" t="s">
        <v>152</v>
      </c>
      <c r="E426" s="149" t="s">
        <v>1</v>
      </c>
      <c r="F426" s="150" t="s">
        <v>154</v>
      </c>
      <c r="H426" s="149" t="s">
        <v>1</v>
      </c>
      <c r="I426" s="151"/>
      <c r="L426" s="147"/>
      <c r="M426" s="152"/>
      <c r="T426" s="153"/>
      <c r="AT426" s="149" t="s">
        <v>152</v>
      </c>
      <c r="AU426" s="149" t="s">
        <v>87</v>
      </c>
      <c r="AV426" s="12" t="s">
        <v>85</v>
      </c>
      <c r="AW426" s="12" t="s">
        <v>32</v>
      </c>
      <c r="AX426" s="12" t="s">
        <v>77</v>
      </c>
      <c r="AY426" s="149" t="s">
        <v>144</v>
      </c>
    </row>
    <row r="427" spans="2:65" s="12" customFormat="1" ht="11.25">
      <c r="B427" s="147"/>
      <c r="D427" s="148" t="s">
        <v>152</v>
      </c>
      <c r="E427" s="149" t="s">
        <v>1</v>
      </c>
      <c r="F427" s="150" t="s">
        <v>200</v>
      </c>
      <c r="H427" s="149" t="s">
        <v>1</v>
      </c>
      <c r="I427" s="151"/>
      <c r="L427" s="147"/>
      <c r="M427" s="152"/>
      <c r="T427" s="153"/>
      <c r="AT427" s="149" t="s">
        <v>152</v>
      </c>
      <c r="AU427" s="149" t="s">
        <v>87</v>
      </c>
      <c r="AV427" s="12" t="s">
        <v>85</v>
      </c>
      <c r="AW427" s="12" t="s">
        <v>32</v>
      </c>
      <c r="AX427" s="12" t="s">
        <v>77</v>
      </c>
      <c r="AY427" s="149" t="s">
        <v>144</v>
      </c>
    </row>
    <row r="428" spans="2:65" s="13" customFormat="1" ht="11.25">
      <c r="B428" s="154"/>
      <c r="D428" s="148" t="s">
        <v>152</v>
      </c>
      <c r="E428" s="155" t="s">
        <v>1</v>
      </c>
      <c r="F428" s="156" t="s">
        <v>633</v>
      </c>
      <c r="H428" s="157">
        <v>77.5</v>
      </c>
      <c r="I428" s="158"/>
      <c r="L428" s="154"/>
      <c r="M428" s="159"/>
      <c r="T428" s="160"/>
      <c r="AT428" s="155" t="s">
        <v>152</v>
      </c>
      <c r="AU428" s="155" t="s">
        <v>87</v>
      </c>
      <c r="AV428" s="13" t="s">
        <v>87</v>
      </c>
      <c r="AW428" s="13" t="s">
        <v>32</v>
      </c>
      <c r="AX428" s="13" t="s">
        <v>85</v>
      </c>
      <c r="AY428" s="155" t="s">
        <v>144</v>
      </c>
    </row>
    <row r="429" spans="2:65" s="1" customFormat="1" ht="24.2" customHeight="1">
      <c r="B429" s="32"/>
      <c r="C429" s="133" t="s">
        <v>634</v>
      </c>
      <c r="D429" s="133" t="s">
        <v>146</v>
      </c>
      <c r="E429" s="134" t="s">
        <v>635</v>
      </c>
      <c r="F429" s="135" t="s">
        <v>636</v>
      </c>
      <c r="G429" s="136" t="s">
        <v>483</v>
      </c>
      <c r="H429" s="137">
        <v>76.5</v>
      </c>
      <c r="I429" s="138"/>
      <c r="J429" s="139">
        <f>ROUND(I429*H429,2)</f>
        <v>0</v>
      </c>
      <c r="K429" s="140"/>
      <c r="L429" s="32"/>
      <c r="M429" s="141" t="s">
        <v>1</v>
      </c>
      <c r="N429" s="142" t="s">
        <v>42</v>
      </c>
      <c r="P429" s="143">
        <f>O429*H429</f>
        <v>0</v>
      </c>
      <c r="Q429" s="143">
        <v>0</v>
      </c>
      <c r="R429" s="143">
        <f>Q429*H429</f>
        <v>0</v>
      </c>
      <c r="S429" s="143">
        <v>0</v>
      </c>
      <c r="T429" s="144">
        <f>S429*H429</f>
        <v>0</v>
      </c>
      <c r="AR429" s="145" t="s">
        <v>150</v>
      </c>
      <c r="AT429" s="145" t="s">
        <v>146</v>
      </c>
      <c r="AU429" s="145" t="s">
        <v>87</v>
      </c>
      <c r="AY429" s="17" t="s">
        <v>144</v>
      </c>
      <c r="BE429" s="146">
        <f>IF(N429="základní",J429,0)</f>
        <v>0</v>
      </c>
      <c r="BF429" s="146">
        <f>IF(N429="snížená",J429,0)</f>
        <v>0</v>
      </c>
      <c r="BG429" s="146">
        <f>IF(N429="zákl. přenesená",J429,0)</f>
        <v>0</v>
      </c>
      <c r="BH429" s="146">
        <f>IF(N429="sníž. přenesená",J429,0)</f>
        <v>0</v>
      </c>
      <c r="BI429" s="146">
        <f>IF(N429="nulová",J429,0)</f>
        <v>0</v>
      </c>
      <c r="BJ429" s="17" t="s">
        <v>85</v>
      </c>
      <c r="BK429" s="146">
        <f>ROUND(I429*H429,2)</f>
        <v>0</v>
      </c>
      <c r="BL429" s="17" t="s">
        <v>150</v>
      </c>
      <c r="BM429" s="145" t="s">
        <v>637</v>
      </c>
    </row>
    <row r="430" spans="2:65" s="12" customFormat="1" ht="11.25">
      <c r="B430" s="147"/>
      <c r="D430" s="148" t="s">
        <v>152</v>
      </c>
      <c r="E430" s="149" t="s">
        <v>1</v>
      </c>
      <c r="F430" s="150" t="s">
        <v>153</v>
      </c>
      <c r="H430" s="149" t="s">
        <v>1</v>
      </c>
      <c r="I430" s="151"/>
      <c r="L430" s="147"/>
      <c r="M430" s="152"/>
      <c r="T430" s="153"/>
      <c r="AT430" s="149" t="s">
        <v>152</v>
      </c>
      <c r="AU430" s="149" t="s">
        <v>87</v>
      </c>
      <c r="AV430" s="12" t="s">
        <v>85</v>
      </c>
      <c r="AW430" s="12" t="s">
        <v>32</v>
      </c>
      <c r="AX430" s="12" t="s">
        <v>77</v>
      </c>
      <c r="AY430" s="149" t="s">
        <v>144</v>
      </c>
    </row>
    <row r="431" spans="2:65" s="12" customFormat="1" ht="11.25">
      <c r="B431" s="147"/>
      <c r="D431" s="148" t="s">
        <v>152</v>
      </c>
      <c r="E431" s="149" t="s">
        <v>1</v>
      </c>
      <c r="F431" s="150" t="s">
        <v>154</v>
      </c>
      <c r="H431" s="149" t="s">
        <v>1</v>
      </c>
      <c r="I431" s="151"/>
      <c r="L431" s="147"/>
      <c r="M431" s="152"/>
      <c r="T431" s="153"/>
      <c r="AT431" s="149" t="s">
        <v>152</v>
      </c>
      <c r="AU431" s="149" t="s">
        <v>87</v>
      </c>
      <c r="AV431" s="12" t="s">
        <v>85</v>
      </c>
      <c r="AW431" s="12" t="s">
        <v>32</v>
      </c>
      <c r="AX431" s="12" t="s">
        <v>77</v>
      </c>
      <c r="AY431" s="149" t="s">
        <v>144</v>
      </c>
    </row>
    <row r="432" spans="2:65" s="12" customFormat="1" ht="11.25">
      <c r="B432" s="147"/>
      <c r="D432" s="148" t="s">
        <v>152</v>
      </c>
      <c r="E432" s="149" t="s">
        <v>1</v>
      </c>
      <c r="F432" s="150" t="s">
        <v>200</v>
      </c>
      <c r="H432" s="149" t="s">
        <v>1</v>
      </c>
      <c r="I432" s="151"/>
      <c r="L432" s="147"/>
      <c r="M432" s="152"/>
      <c r="T432" s="153"/>
      <c r="AT432" s="149" t="s">
        <v>152</v>
      </c>
      <c r="AU432" s="149" t="s">
        <v>87</v>
      </c>
      <c r="AV432" s="12" t="s">
        <v>85</v>
      </c>
      <c r="AW432" s="12" t="s">
        <v>32</v>
      </c>
      <c r="AX432" s="12" t="s">
        <v>77</v>
      </c>
      <c r="AY432" s="149" t="s">
        <v>144</v>
      </c>
    </row>
    <row r="433" spans="2:65" s="13" customFormat="1" ht="11.25">
      <c r="B433" s="154"/>
      <c r="D433" s="148" t="s">
        <v>152</v>
      </c>
      <c r="E433" s="155" t="s">
        <v>1</v>
      </c>
      <c r="F433" s="156" t="s">
        <v>638</v>
      </c>
      <c r="H433" s="157">
        <v>76.5</v>
      </c>
      <c r="I433" s="158"/>
      <c r="L433" s="154"/>
      <c r="M433" s="159"/>
      <c r="T433" s="160"/>
      <c r="AT433" s="155" t="s">
        <v>152</v>
      </c>
      <c r="AU433" s="155" t="s">
        <v>87</v>
      </c>
      <c r="AV433" s="13" t="s">
        <v>87</v>
      </c>
      <c r="AW433" s="13" t="s">
        <v>32</v>
      </c>
      <c r="AX433" s="13" t="s">
        <v>85</v>
      </c>
      <c r="AY433" s="155" t="s">
        <v>144</v>
      </c>
    </row>
    <row r="434" spans="2:65" s="1" customFormat="1" ht="16.5" customHeight="1">
      <c r="B434" s="32"/>
      <c r="C434" s="133" t="s">
        <v>639</v>
      </c>
      <c r="D434" s="133" t="s">
        <v>146</v>
      </c>
      <c r="E434" s="134" t="s">
        <v>640</v>
      </c>
      <c r="F434" s="135" t="s">
        <v>641</v>
      </c>
      <c r="G434" s="136" t="s">
        <v>160</v>
      </c>
      <c r="H434" s="137">
        <v>2</v>
      </c>
      <c r="I434" s="138"/>
      <c r="J434" s="139">
        <f>ROUND(I434*H434,2)</f>
        <v>0</v>
      </c>
      <c r="K434" s="140"/>
      <c r="L434" s="32"/>
      <c r="M434" s="141" t="s">
        <v>1</v>
      </c>
      <c r="N434" s="142" t="s">
        <v>42</v>
      </c>
      <c r="P434" s="143">
        <f>O434*H434</f>
        <v>0</v>
      </c>
      <c r="Q434" s="143">
        <v>0</v>
      </c>
      <c r="R434" s="143">
        <f>Q434*H434</f>
        <v>0</v>
      </c>
      <c r="S434" s="143">
        <v>0</v>
      </c>
      <c r="T434" s="144">
        <f>S434*H434</f>
        <v>0</v>
      </c>
      <c r="AR434" s="145" t="s">
        <v>150</v>
      </c>
      <c r="AT434" s="145" t="s">
        <v>146</v>
      </c>
      <c r="AU434" s="145" t="s">
        <v>87</v>
      </c>
      <c r="AY434" s="17" t="s">
        <v>144</v>
      </c>
      <c r="BE434" s="146">
        <f>IF(N434="základní",J434,0)</f>
        <v>0</v>
      </c>
      <c r="BF434" s="146">
        <f>IF(N434="snížená",J434,0)</f>
        <v>0</v>
      </c>
      <c r="BG434" s="146">
        <f>IF(N434="zákl. přenesená",J434,0)</f>
        <v>0</v>
      </c>
      <c r="BH434" s="146">
        <f>IF(N434="sníž. přenesená",J434,0)</f>
        <v>0</v>
      </c>
      <c r="BI434" s="146">
        <f>IF(N434="nulová",J434,0)</f>
        <v>0</v>
      </c>
      <c r="BJ434" s="17" t="s">
        <v>85</v>
      </c>
      <c r="BK434" s="146">
        <f>ROUND(I434*H434,2)</f>
        <v>0</v>
      </c>
      <c r="BL434" s="17" t="s">
        <v>150</v>
      </c>
      <c r="BM434" s="145" t="s">
        <v>642</v>
      </c>
    </row>
    <row r="435" spans="2:65" s="13" customFormat="1" ht="11.25">
      <c r="B435" s="154"/>
      <c r="D435" s="148" t="s">
        <v>152</v>
      </c>
      <c r="E435" s="155" t="s">
        <v>1</v>
      </c>
      <c r="F435" s="156" t="s">
        <v>87</v>
      </c>
      <c r="H435" s="157">
        <v>2</v>
      </c>
      <c r="I435" s="158"/>
      <c r="L435" s="154"/>
      <c r="M435" s="159"/>
      <c r="T435" s="160"/>
      <c r="AT435" s="155" t="s">
        <v>152</v>
      </c>
      <c r="AU435" s="155" t="s">
        <v>87</v>
      </c>
      <c r="AV435" s="13" t="s">
        <v>87</v>
      </c>
      <c r="AW435" s="13" t="s">
        <v>32</v>
      </c>
      <c r="AX435" s="13" t="s">
        <v>85</v>
      </c>
      <c r="AY435" s="155" t="s">
        <v>144</v>
      </c>
    </row>
    <row r="436" spans="2:65" s="12" customFormat="1" ht="22.5">
      <c r="B436" s="147"/>
      <c r="D436" s="148" t="s">
        <v>152</v>
      </c>
      <c r="E436" s="149" t="s">
        <v>1</v>
      </c>
      <c r="F436" s="150" t="s">
        <v>643</v>
      </c>
      <c r="H436" s="149" t="s">
        <v>1</v>
      </c>
      <c r="I436" s="151"/>
      <c r="L436" s="147"/>
      <c r="M436" s="152"/>
      <c r="T436" s="153"/>
      <c r="AT436" s="149" t="s">
        <v>152</v>
      </c>
      <c r="AU436" s="149" t="s">
        <v>87</v>
      </c>
      <c r="AV436" s="12" t="s">
        <v>85</v>
      </c>
      <c r="AW436" s="12" t="s">
        <v>32</v>
      </c>
      <c r="AX436" s="12" t="s">
        <v>77</v>
      </c>
      <c r="AY436" s="149" t="s">
        <v>144</v>
      </c>
    </row>
    <row r="437" spans="2:65" s="1" customFormat="1" ht="16.5" customHeight="1">
      <c r="B437" s="32"/>
      <c r="C437" s="133" t="s">
        <v>644</v>
      </c>
      <c r="D437" s="133" t="s">
        <v>146</v>
      </c>
      <c r="E437" s="134" t="s">
        <v>645</v>
      </c>
      <c r="F437" s="135" t="s">
        <v>646</v>
      </c>
      <c r="G437" s="136" t="s">
        <v>160</v>
      </c>
      <c r="H437" s="137">
        <v>16</v>
      </c>
      <c r="I437" s="138"/>
      <c r="J437" s="139">
        <f>ROUND(I437*H437,2)</f>
        <v>0</v>
      </c>
      <c r="K437" s="140"/>
      <c r="L437" s="32"/>
      <c r="M437" s="141" t="s">
        <v>1</v>
      </c>
      <c r="N437" s="142" t="s">
        <v>42</v>
      </c>
      <c r="P437" s="143">
        <f>O437*H437</f>
        <v>0</v>
      </c>
      <c r="Q437" s="143">
        <v>0</v>
      </c>
      <c r="R437" s="143">
        <f>Q437*H437</f>
        <v>0</v>
      </c>
      <c r="S437" s="143">
        <v>0</v>
      </c>
      <c r="T437" s="144">
        <f>S437*H437</f>
        <v>0</v>
      </c>
      <c r="AR437" s="145" t="s">
        <v>150</v>
      </c>
      <c r="AT437" s="145" t="s">
        <v>146</v>
      </c>
      <c r="AU437" s="145" t="s">
        <v>87</v>
      </c>
      <c r="AY437" s="17" t="s">
        <v>144</v>
      </c>
      <c r="BE437" s="146">
        <f>IF(N437="základní",J437,0)</f>
        <v>0</v>
      </c>
      <c r="BF437" s="146">
        <f>IF(N437="snížená",J437,0)</f>
        <v>0</v>
      </c>
      <c r="BG437" s="146">
        <f>IF(N437="zákl. přenesená",J437,0)</f>
        <v>0</v>
      </c>
      <c r="BH437" s="146">
        <f>IF(N437="sníž. přenesená",J437,0)</f>
        <v>0</v>
      </c>
      <c r="BI437" s="146">
        <f>IF(N437="nulová",J437,0)</f>
        <v>0</v>
      </c>
      <c r="BJ437" s="17" t="s">
        <v>85</v>
      </c>
      <c r="BK437" s="146">
        <f>ROUND(I437*H437,2)</f>
        <v>0</v>
      </c>
      <c r="BL437" s="17" t="s">
        <v>150</v>
      </c>
      <c r="BM437" s="145" t="s">
        <v>647</v>
      </c>
    </row>
    <row r="438" spans="2:65" s="13" customFormat="1" ht="11.25">
      <c r="B438" s="154"/>
      <c r="D438" s="148" t="s">
        <v>152</v>
      </c>
      <c r="E438" s="155" t="s">
        <v>1</v>
      </c>
      <c r="F438" s="156" t="s">
        <v>648</v>
      </c>
      <c r="H438" s="157">
        <v>16</v>
      </c>
      <c r="I438" s="158"/>
      <c r="L438" s="154"/>
      <c r="M438" s="159"/>
      <c r="T438" s="160"/>
      <c r="AT438" s="155" t="s">
        <v>152</v>
      </c>
      <c r="AU438" s="155" t="s">
        <v>87</v>
      </c>
      <c r="AV438" s="13" t="s">
        <v>87</v>
      </c>
      <c r="AW438" s="13" t="s">
        <v>32</v>
      </c>
      <c r="AX438" s="13" t="s">
        <v>85</v>
      </c>
      <c r="AY438" s="155" t="s">
        <v>144</v>
      </c>
    </row>
    <row r="439" spans="2:65" s="12" customFormat="1" ht="22.5">
      <c r="B439" s="147"/>
      <c r="D439" s="148" t="s">
        <v>152</v>
      </c>
      <c r="E439" s="149" t="s">
        <v>1</v>
      </c>
      <c r="F439" s="150" t="s">
        <v>643</v>
      </c>
      <c r="H439" s="149" t="s">
        <v>1</v>
      </c>
      <c r="I439" s="151"/>
      <c r="L439" s="147"/>
      <c r="M439" s="152"/>
      <c r="T439" s="153"/>
      <c r="AT439" s="149" t="s">
        <v>152</v>
      </c>
      <c r="AU439" s="149" t="s">
        <v>87</v>
      </c>
      <c r="AV439" s="12" t="s">
        <v>85</v>
      </c>
      <c r="AW439" s="12" t="s">
        <v>32</v>
      </c>
      <c r="AX439" s="12" t="s">
        <v>77</v>
      </c>
      <c r="AY439" s="149" t="s">
        <v>144</v>
      </c>
    </row>
    <row r="440" spans="2:65" s="11" customFormat="1" ht="22.9" customHeight="1">
      <c r="B440" s="121"/>
      <c r="D440" s="122" t="s">
        <v>76</v>
      </c>
      <c r="E440" s="131" t="s">
        <v>649</v>
      </c>
      <c r="F440" s="131" t="s">
        <v>650</v>
      </c>
      <c r="I440" s="124"/>
      <c r="J440" s="132">
        <f>BK440</f>
        <v>0</v>
      </c>
      <c r="L440" s="121"/>
      <c r="M440" s="126"/>
      <c r="P440" s="127">
        <f>SUM(P441:P444)</f>
        <v>0</v>
      </c>
      <c r="R440" s="127">
        <f>SUM(R441:R444)</f>
        <v>0</v>
      </c>
      <c r="T440" s="128">
        <f>SUM(T441:T444)</f>
        <v>0</v>
      </c>
      <c r="AR440" s="122" t="s">
        <v>85</v>
      </c>
      <c r="AT440" s="129" t="s">
        <v>76</v>
      </c>
      <c r="AU440" s="129" t="s">
        <v>85</v>
      </c>
      <c r="AY440" s="122" t="s">
        <v>144</v>
      </c>
      <c r="BK440" s="130">
        <f>SUM(BK441:BK444)</f>
        <v>0</v>
      </c>
    </row>
    <row r="441" spans="2:65" s="1" customFormat="1" ht="21.75" customHeight="1">
      <c r="B441" s="32"/>
      <c r="C441" s="133" t="s">
        <v>651</v>
      </c>
      <c r="D441" s="133" t="s">
        <v>146</v>
      </c>
      <c r="E441" s="134" t="s">
        <v>652</v>
      </c>
      <c r="F441" s="135" t="s">
        <v>653</v>
      </c>
      <c r="G441" s="136" t="s">
        <v>343</v>
      </c>
      <c r="H441" s="137">
        <v>10.986000000000001</v>
      </c>
      <c r="I441" s="138"/>
      <c r="J441" s="139">
        <f>ROUND(I441*H441,2)</f>
        <v>0</v>
      </c>
      <c r="K441" s="140"/>
      <c r="L441" s="32"/>
      <c r="M441" s="141" t="s">
        <v>1</v>
      </c>
      <c r="N441" s="142" t="s">
        <v>42</v>
      </c>
      <c r="P441" s="143">
        <f>O441*H441</f>
        <v>0</v>
      </c>
      <c r="Q441" s="143">
        <v>0</v>
      </c>
      <c r="R441" s="143">
        <f>Q441*H441</f>
        <v>0</v>
      </c>
      <c r="S441" s="143">
        <v>0</v>
      </c>
      <c r="T441" s="144">
        <f>S441*H441</f>
        <v>0</v>
      </c>
      <c r="AR441" s="145" t="s">
        <v>150</v>
      </c>
      <c r="AT441" s="145" t="s">
        <v>146</v>
      </c>
      <c r="AU441" s="145" t="s">
        <v>87</v>
      </c>
      <c r="AY441" s="17" t="s">
        <v>144</v>
      </c>
      <c r="BE441" s="146">
        <f>IF(N441="základní",J441,0)</f>
        <v>0</v>
      </c>
      <c r="BF441" s="146">
        <f>IF(N441="snížená",J441,0)</f>
        <v>0</v>
      </c>
      <c r="BG441" s="146">
        <f>IF(N441="zákl. přenesená",J441,0)</f>
        <v>0</v>
      </c>
      <c r="BH441" s="146">
        <f>IF(N441="sníž. přenesená",J441,0)</f>
        <v>0</v>
      </c>
      <c r="BI441" s="146">
        <f>IF(N441="nulová",J441,0)</f>
        <v>0</v>
      </c>
      <c r="BJ441" s="17" t="s">
        <v>85</v>
      </c>
      <c r="BK441" s="146">
        <f>ROUND(I441*H441,2)</f>
        <v>0</v>
      </c>
      <c r="BL441" s="17" t="s">
        <v>150</v>
      </c>
      <c r="BM441" s="145" t="s">
        <v>654</v>
      </c>
    </row>
    <row r="442" spans="2:65" s="1" customFormat="1" ht="24.2" customHeight="1">
      <c r="B442" s="32"/>
      <c r="C442" s="133" t="s">
        <v>655</v>
      </c>
      <c r="D442" s="133" t="s">
        <v>146</v>
      </c>
      <c r="E442" s="134" t="s">
        <v>656</v>
      </c>
      <c r="F442" s="135" t="s">
        <v>657</v>
      </c>
      <c r="G442" s="136" t="s">
        <v>343</v>
      </c>
      <c r="H442" s="137">
        <v>208.73400000000001</v>
      </c>
      <c r="I442" s="138"/>
      <c r="J442" s="139">
        <f>ROUND(I442*H442,2)</f>
        <v>0</v>
      </c>
      <c r="K442" s="140"/>
      <c r="L442" s="32"/>
      <c r="M442" s="141" t="s">
        <v>1</v>
      </c>
      <c r="N442" s="142" t="s">
        <v>42</v>
      </c>
      <c r="P442" s="143">
        <f>O442*H442</f>
        <v>0</v>
      </c>
      <c r="Q442" s="143">
        <v>0</v>
      </c>
      <c r="R442" s="143">
        <f>Q442*H442</f>
        <v>0</v>
      </c>
      <c r="S442" s="143">
        <v>0</v>
      </c>
      <c r="T442" s="144">
        <f>S442*H442</f>
        <v>0</v>
      </c>
      <c r="AR442" s="145" t="s">
        <v>150</v>
      </c>
      <c r="AT442" s="145" t="s">
        <v>146</v>
      </c>
      <c r="AU442" s="145" t="s">
        <v>87</v>
      </c>
      <c r="AY442" s="17" t="s">
        <v>144</v>
      </c>
      <c r="BE442" s="146">
        <f>IF(N442="základní",J442,0)</f>
        <v>0</v>
      </c>
      <c r="BF442" s="146">
        <f>IF(N442="snížená",J442,0)</f>
        <v>0</v>
      </c>
      <c r="BG442" s="146">
        <f>IF(N442="zákl. přenesená",J442,0)</f>
        <v>0</v>
      </c>
      <c r="BH442" s="146">
        <f>IF(N442="sníž. přenesená",J442,0)</f>
        <v>0</v>
      </c>
      <c r="BI442" s="146">
        <f>IF(N442="nulová",J442,0)</f>
        <v>0</v>
      </c>
      <c r="BJ442" s="17" t="s">
        <v>85</v>
      </c>
      <c r="BK442" s="146">
        <f>ROUND(I442*H442,2)</f>
        <v>0</v>
      </c>
      <c r="BL442" s="17" t="s">
        <v>150</v>
      </c>
      <c r="BM442" s="145" t="s">
        <v>658</v>
      </c>
    </row>
    <row r="443" spans="2:65" s="13" customFormat="1" ht="11.25">
      <c r="B443" s="154"/>
      <c r="D443" s="148" t="s">
        <v>152</v>
      </c>
      <c r="F443" s="156" t="s">
        <v>659</v>
      </c>
      <c r="H443" s="157">
        <v>208.73400000000001</v>
      </c>
      <c r="I443" s="158"/>
      <c r="L443" s="154"/>
      <c r="M443" s="159"/>
      <c r="T443" s="160"/>
      <c r="AT443" s="155" t="s">
        <v>152</v>
      </c>
      <c r="AU443" s="155" t="s">
        <v>87</v>
      </c>
      <c r="AV443" s="13" t="s">
        <v>87</v>
      </c>
      <c r="AW443" s="13" t="s">
        <v>4</v>
      </c>
      <c r="AX443" s="13" t="s">
        <v>85</v>
      </c>
      <c r="AY443" s="155" t="s">
        <v>144</v>
      </c>
    </row>
    <row r="444" spans="2:65" s="1" customFormat="1" ht="44.25" customHeight="1">
      <c r="B444" s="32"/>
      <c r="C444" s="133" t="s">
        <v>660</v>
      </c>
      <c r="D444" s="133" t="s">
        <v>146</v>
      </c>
      <c r="E444" s="134" t="s">
        <v>661</v>
      </c>
      <c r="F444" s="135" t="s">
        <v>662</v>
      </c>
      <c r="G444" s="136" t="s">
        <v>343</v>
      </c>
      <c r="H444" s="137">
        <v>10.986000000000001</v>
      </c>
      <c r="I444" s="138"/>
      <c r="J444" s="139">
        <f>ROUND(I444*H444,2)</f>
        <v>0</v>
      </c>
      <c r="K444" s="140"/>
      <c r="L444" s="32"/>
      <c r="M444" s="141" t="s">
        <v>1</v>
      </c>
      <c r="N444" s="142" t="s">
        <v>42</v>
      </c>
      <c r="P444" s="143">
        <f>O444*H444</f>
        <v>0</v>
      </c>
      <c r="Q444" s="143">
        <v>0</v>
      </c>
      <c r="R444" s="143">
        <f>Q444*H444</f>
        <v>0</v>
      </c>
      <c r="S444" s="143">
        <v>0</v>
      </c>
      <c r="T444" s="144">
        <f>S444*H444</f>
        <v>0</v>
      </c>
      <c r="AR444" s="145" t="s">
        <v>150</v>
      </c>
      <c r="AT444" s="145" t="s">
        <v>146</v>
      </c>
      <c r="AU444" s="145" t="s">
        <v>87</v>
      </c>
      <c r="AY444" s="17" t="s">
        <v>144</v>
      </c>
      <c r="BE444" s="146">
        <f>IF(N444="základní",J444,0)</f>
        <v>0</v>
      </c>
      <c r="BF444" s="146">
        <f>IF(N444="snížená",J444,0)</f>
        <v>0</v>
      </c>
      <c r="BG444" s="146">
        <f>IF(N444="zákl. přenesená",J444,0)</f>
        <v>0</v>
      </c>
      <c r="BH444" s="146">
        <f>IF(N444="sníž. přenesená",J444,0)</f>
        <v>0</v>
      </c>
      <c r="BI444" s="146">
        <f>IF(N444="nulová",J444,0)</f>
        <v>0</v>
      </c>
      <c r="BJ444" s="17" t="s">
        <v>85</v>
      </c>
      <c r="BK444" s="146">
        <f>ROUND(I444*H444,2)</f>
        <v>0</v>
      </c>
      <c r="BL444" s="17" t="s">
        <v>150</v>
      </c>
      <c r="BM444" s="145" t="s">
        <v>663</v>
      </c>
    </row>
    <row r="445" spans="2:65" s="11" customFormat="1" ht="22.9" customHeight="1">
      <c r="B445" s="121"/>
      <c r="D445" s="122" t="s">
        <v>76</v>
      </c>
      <c r="E445" s="131" t="s">
        <v>664</v>
      </c>
      <c r="F445" s="131" t="s">
        <v>665</v>
      </c>
      <c r="I445" s="124"/>
      <c r="J445" s="132">
        <f>BK445</f>
        <v>0</v>
      </c>
      <c r="L445" s="121"/>
      <c r="M445" s="126"/>
      <c r="P445" s="127">
        <f>P446</f>
        <v>0</v>
      </c>
      <c r="R445" s="127">
        <f>R446</f>
        <v>0</v>
      </c>
      <c r="T445" s="128">
        <f>T446</f>
        <v>0</v>
      </c>
      <c r="AR445" s="122" t="s">
        <v>85</v>
      </c>
      <c r="AT445" s="129" t="s">
        <v>76</v>
      </c>
      <c r="AU445" s="129" t="s">
        <v>85</v>
      </c>
      <c r="AY445" s="122" t="s">
        <v>144</v>
      </c>
      <c r="BK445" s="130">
        <f>BK446</f>
        <v>0</v>
      </c>
    </row>
    <row r="446" spans="2:65" s="1" customFormat="1" ht="33" customHeight="1">
      <c r="B446" s="32"/>
      <c r="C446" s="133" t="s">
        <v>666</v>
      </c>
      <c r="D446" s="133" t="s">
        <v>146</v>
      </c>
      <c r="E446" s="134" t="s">
        <v>667</v>
      </c>
      <c r="F446" s="135" t="s">
        <v>668</v>
      </c>
      <c r="G446" s="136" t="s">
        <v>343</v>
      </c>
      <c r="H446" s="137">
        <v>432.01799999999997</v>
      </c>
      <c r="I446" s="138"/>
      <c r="J446" s="139">
        <f>ROUND(I446*H446,2)</f>
        <v>0</v>
      </c>
      <c r="K446" s="140"/>
      <c r="L446" s="32"/>
      <c r="M446" s="189" t="s">
        <v>1</v>
      </c>
      <c r="N446" s="190" t="s">
        <v>42</v>
      </c>
      <c r="O446" s="191"/>
      <c r="P446" s="192">
        <f>O446*H446</f>
        <v>0</v>
      </c>
      <c r="Q446" s="192">
        <v>0</v>
      </c>
      <c r="R446" s="192">
        <f>Q446*H446</f>
        <v>0</v>
      </c>
      <c r="S446" s="192">
        <v>0</v>
      </c>
      <c r="T446" s="193">
        <f>S446*H446</f>
        <v>0</v>
      </c>
      <c r="AR446" s="145" t="s">
        <v>150</v>
      </c>
      <c r="AT446" s="145" t="s">
        <v>146</v>
      </c>
      <c r="AU446" s="145" t="s">
        <v>87</v>
      </c>
      <c r="AY446" s="17" t="s">
        <v>144</v>
      </c>
      <c r="BE446" s="146">
        <f>IF(N446="základní",J446,0)</f>
        <v>0</v>
      </c>
      <c r="BF446" s="146">
        <f>IF(N446="snížená",J446,0)</f>
        <v>0</v>
      </c>
      <c r="BG446" s="146">
        <f>IF(N446="zákl. přenesená",J446,0)</f>
        <v>0</v>
      </c>
      <c r="BH446" s="146">
        <f>IF(N446="sníž. přenesená",J446,0)</f>
        <v>0</v>
      </c>
      <c r="BI446" s="146">
        <f>IF(N446="nulová",J446,0)</f>
        <v>0</v>
      </c>
      <c r="BJ446" s="17" t="s">
        <v>85</v>
      </c>
      <c r="BK446" s="146">
        <f>ROUND(I446*H446,2)</f>
        <v>0</v>
      </c>
      <c r="BL446" s="17" t="s">
        <v>150</v>
      </c>
      <c r="BM446" s="145" t="s">
        <v>669</v>
      </c>
    </row>
    <row r="447" spans="2:65" s="1" customFormat="1" ht="6.95" customHeight="1">
      <c r="B447" s="44"/>
      <c r="C447" s="45"/>
      <c r="D447" s="45"/>
      <c r="E447" s="45"/>
      <c r="F447" s="45"/>
      <c r="G447" s="45"/>
      <c r="H447" s="45"/>
      <c r="I447" s="45"/>
      <c r="J447" s="45"/>
      <c r="K447" s="45"/>
      <c r="L447" s="32"/>
    </row>
  </sheetData>
  <sheetProtection algorithmName="SHA-512" hashValue="F40jIlv6Yd2Zfml7CasXCVhZ8KKoIYdWdvC9/p5wPDsh86FA+ZN/x1nAFIRnKAawah/IzuLJkKS8ENNIqi/uaw==" saltValue="MMrdWFLz8W2Uf8O1UanWW6yYDF+MsykiFur/rT4mWb6pGWm83NyCO3Ajlz01vHaqKJtMNfQKm1atA1NhjYEk+g==" spinCount="100000" sheet="1" objects="1" scenarios="1" formatColumns="0" formatRows="0" autoFilter="0"/>
  <autoFilter ref="C124:K446" xr:uid="{00000000-0009-0000-0000-000002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30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93</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670</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121</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ROUND(J124,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ROUND((SUM(BE124:BE302)),  2)</f>
        <v>0</v>
      </c>
      <c r="I33" s="92">
        <v>0.21</v>
      </c>
      <c r="J33" s="91">
        <f>ROUND(((SUM(BE124:BE302))*I33),  2)</f>
        <v>0</v>
      </c>
      <c r="L33" s="32"/>
    </row>
    <row r="34" spans="2:12" s="1" customFormat="1" ht="14.45" customHeight="1">
      <c r="B34" s="32"/>
      <c r="E34" s="27" t="s">
        <v>43</v>
      </c>
      <c r="F34" s="91">
        <f>ROUND((SUM(BF124:BF302)),  2)</f>
        <v>0</v>
      </c>
      <c r="I34" s="92">
        <v>0.12</v>
      </c>
      <c r="J34" s="91">
        <f>ROUND(((SUM(BF124:BF302))*I34),  2)</f>
        <v>0</v>
      </c>
      <c r="L34" s="32"/>
    </row>
    <row r="35" spans="2:12" s="1" customFormat="1" ht="14.45" hidden="1" customHeight="1">
      <c r="B35" s="32"/>
      <c r="E35" s="27" t="s">
        <v>44</v>
      </c>
      <c r="F35" s="91">
        <f>ROUND((SUM(BG124:BG302)),  2)</f>
        <v>0</v>
      </c>
      <c r="I35" s="92">
        <v>0.21</v>
      </c>
      <c r="J35" s="91">
        <f>0</f>
        <v>0</v>
      </c>
      <c r="L35" s="32"/>
    </row>
    <row r="36" spans="2:12" s="1" customFormat="1" ht="14.45" hidden="1" customHeight="1">
      <c r="B36" s="32"/>
      <c r="E36" s="27" t="s">
        <v>45</v>
      </c>
      <c r="F36" s="91">
        <f>ROUND((SUM(BH124:BH302)),  2)</f>
        <v>0</v>
      </c>
      <c r="I36" s="92">
        <v>0.12</v>
      </c>
      <c r="J36" s="91">
        <f>0</f>
        <v>0</v>
      </c>
      <c r="L36" s="32"/>
    </row>
    <row r="37" spans="2:12" s="1" customFormat="1" ht="14.45" hidden="1" customHeight="1">
      <c r="B37" s="32"/>
      <c r="E37" s="27" t="s">
        <v>46</v>
      </c>
      <c r="F37" s="91">
        <f>ROUND((SUM(BI124:BI302)),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102 - DOPRAVNÍ NAPOJENÍ HASIČSKÉ ZBROJNICE</v>
      </c>
      <c r="F87" s="237"/>
      <c r="G87" s="237"/>
      <c r="H87" s="237"/>
      <c r="L87" s="32"/>
    </row>
    <row r="88" spans="2:47" s="1" customFormat="1" ht="6.95" customHeight="1">
      <c r="B88" s="32"/>
      <c r="L88" s="32"/>
    </row>
    <row r="89" spans="2:47" s="1" customFormat="1" ht="12" customHeight="1">
      <c r="B89" s="32"/>
      <c r="C89" s="27" t="s">
        <v>20</v>
      </c>
      <c r="F89" s="25" t="str">
        <f>F12</f>
        <v>Bolatice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Jakub Nevyjel</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J124</f>
        <v>0</v>
      </c>
      <c r="L96" s="32"/>
      <c r="AU96" s="17" t="s">
        <v>126</v>
      </c>
    </row>
    <row r="97" spans="2:12" s="8" customFormat="1" ht="24.95" customHeight="1">
      <c r="B97" s="104"/>
      <c r="D97" s="105" t="s">
        <v>127</v>
      </c>
      <c r="E97" s="106"/>
      <c r="F97" s="106"/>
      <c r="G97" s="106"/>
      <c r="H97" s="106"/>
      <c r="I97" s="106"/>
      <c r="J97" s="107">
        <f>J125</f>
        <v>0</v>
      </c>
      <c r="L97" s="104"/>
    </row>
    <row r="98" spans="2:12" s="9" customFormat="1" ht="19.899999999999999" customHeight="1">
      <c r="B98" s="108"/>
      <c r="D98" s="109" t="s">
        <v>128</v>
      </c>
      <c r="E98" s="110"/>
      <c r="F98" s="110"/>
      <c r="G98" s="110"/>
      <c r="H98" s="110"/>
      <c r="I98" s="110"/>
      <c r="J98" s="111">
        <f>J126</f>
        <v>0</v>
      </c>
      <c r="L98" s="108"/>
    </row>
    <row r="99" spans="2:12" s="9" customFormat="1" ht="19.899999999999999" customHeight="1">
      <c r="B99" s="108"/>
      <c r="D99" s="109" t="s">
        <v>357</v>
      </c>
      <c r="E99" s="110"/>
      <c r="F99" s="110"/>
      <c r="G99" s="110"/>
      <c r="H99" s="110"/>
      <c r="I99" s="110"/>
      <c r="J99" s="111">
        <f>J204</f>
        <v>0</v>
      </c>
      <c r="L99" s="108"/>
    </row>
    <row r="100" spans="2:12" s="9" customFormat="1" ht="19.899999999999999" customHeight="1">
      <c r="B100" s="108"/>
      <c r="D100" s="109" t="s">
        <v>358</v>
      </c>
      <c r="E100" s="110"/>
      <c r="F100" s="110"/>
      <c r="G100" s="110"/>
      <c r="H100" s="110"/>
      <c r="I100" s="110"/>
      <c r="J100" s="111">
        <f>J219</f>
        <v>0</v>
      </c>
      <c r="L100" s="108"/>
    </row>
    <row r="101" spans="2:12" s="9" customFormat="1" ht="19.899999999999999" customHeight="1">
      <c r="B101" s="108"/>
      <c r="D101" s="109" t="s">
        <v>359</v>
      </c>
      <c r="E101" s="110"/>
      <c r="F101" s="110"/>
      <c r="G101" s="110"/>
      <c r="H101" s="110"/>
      <c r="I101" s="110"/>
      <c r="J101" s="111">
        <f>J226</f>
        <v>0</v>
      </c>
      <c r="L101" s="108"/>
    </row>
    <row r="102" spans="2:12" s="9" customFormat="1" ht="19.899999999999999" customHeight="1">
      <c r="B102" s="108"/>
      <c r="D102" s="109" t="s">
        <v>361</v>
      </c>
      <c r="E102" s="110"/>
      <c r="F102" s="110"/>
      <c r="G102" s="110"/>
      <c r="H102" s="110"/>
      <c r="I102" s="110"/>
      <c r="J102" s="111">
        <f>J260</f>
        <v>0</v>
      </c>
      <c r="L102" s="108"/>
    </row>
    <row r="103" spans="2:12" s="9" customFormat="1" ht="19.899999999999999" customHeight="1">
      <c r="B103" s="108"/>
      <c r="D103" s="109" t="s">
        <v>362</v>
      </c>
      <c r="E103" s="110"/>
      <c r="F103" s="110"/>
      <c r="G103" s="110"/>
      <c r="H103" s="110"/>
      <c r="I103" s="110"/>
      <c r="J103" s="111">
        <f>J296</f>
        <v>0</v>
      </c>
      <c r="L103" s="108"/>
    </row>
    <row r="104" spans="2:12" s="9" customFormat="1" ht="19.899999999999999" customHeight="1">
      <c r="B104" s="108"/>
      <c r="D104" s="109" t="s">
        <v>363</v>
      </c>
      <c r="E104" s="110"/>
      <c r="F104" s="110"/>
      <c r="G104" s="110"/>
      <c r="H104" s="110"/>
      <c r="I104" s="110"/>
      <c r="J104" s="111">
        <f>J301</f>
        <v>0</v>
      </c>
      <c r="L104" s="108"/>
    </row>
    <row r="105" spans="2:12" s="1" customFormat="1" ht="21.75" customHeight="1">
      <c r="B105" s="32"/>
      <c r="L105" s="32"/>
    </row>
    <row r="106" spans="2:12" s="1" customFormat="1" ht="6.95" customHeight="1">
      <c r="B106" s="44"/>
      <c r="C106" s="45"/>
      <c r="D106" s="45"/>
      <c r="E106" s="45"/>
      <c r="F106" s="45"/>
      <c r="G106" s="45"/>
      <c r="H106" s="45"/>
      <c r="I106" s="45"/>
      <c r="J106" s="45"/>
      <c r="K106" s="45"/>
      <c r="L106" s="32"/>
    </row>
    <row r="110" spans="2:12" s="1" customFormat="1" ht="6.95" customHeight="1">
      <c r="B110" s="46"/>
      <c r="C110" s="47"/>
      <c r="D110" s="47"/>
      <c r="E110" s="47"/>
      <c r="F110" s="47"/>
      <c r="G110" s="47"/>
      <c r="H110" s="47"/>
      <c r="I110" s="47"/>
      <c r="J110" s="47"/>
      <c r="K110" s="47"/>
      <c r="L110" s="32"/>
    </row>
    <row r="111" spans="2:12" s="1" customFormat="1" ht="24.95" customHeight="1">
      <c r="B111" s="32"/>
      <c r="C111" s="21" t="s">
        <v>129</v>
      </c>
      <c r="L111" s="32"/>
    </row>
    <row r="112" spans="2:12" s="1" customFormat="1" ht="6.95" customHeight="1">
      <c r="B112" s="32"/>
      <c r="L112" s="32"/>
    </row>
    <row r="113" spans="2:65" s="1" customFormat="1" ht="12" customHeight="1">
      <c r="B113" s="32"/>
      <c r="C113" s="27" t="s">
        <v>16</v>
      </c>
      <c r="L113" s="32"/>
    </row>
    <row r="114" spans="2:65" s="1" customFormat="1" ht="26.25" customHeight="1">
      <c r="B114" s="32"/>
      <c r="E114" s="235" t="str">
        <f>E7</f>
        <v>Revitalizace části areálu bývalého zemědělského družstva v Bolaticích - 1. etapa</v>
      </c>
      <c r="F114" s="236"/>
      <c r="G114" s="236"/>
      <c r="H114" s="236"/>
      <c r="L114" s="32"/>
    </row>
    <row r="115" spans="2:65" s="1" customFormat="1" ht="12" customHeight="1">
      <c r="B115" s="32"/>
      <c r="C115" s="27" t="s">
        <v>119</v>
      </c>
      <c r="L115" s="32"/>
    </row>
    <row r="116" spans="2:65" s="1" customFormat="1" ht="16.5" customHeight="1">
      <c r="B116" s="32"/>
      <c r="E116" s="201" t="str">
        <f>E9</f>
        <v>SO 102 - DOPRAVNÍ NAPOJENÍ HASIČSKÉ ZBROJNICE</v>
      </c>
      <c r="F116" s="237"/>
      <c r="G116" s="237"/>
      <c r="H116" s="237"/>
      <c r="L116" s="32"/>
    </row>
    <row r="117" spans="2:65" s="1" customFormat="1" ht="6.95" customHeight="1">
      <c r="B117" s="32"/>
      <c r="L117" s="32"/>
    </row>
    <row r="118" spans="2:65" s="1" customFormat="1" ht="12" customHeight="1">
      <c r="B118" s="32"/>
      <c r="C118" s="27" t="s">
        <v>20</v>
      </c>
      <c r="F118" s="25" t="str">
        <f>F12</f>
        <v>Bolatice</v>
      </c>
      <c r="I118" s="27" t="s">
        <v>22</v>
      </c>
      <c r="J118" s="52" t="str">
        <f>IF(J12="","",J12)</f>
        <v>30. 8. 2023</v>
      </c>
      <c r="L118" s="32"/>
    </row>
    <row r="119" spans="2:65" s="1" customFormat="1" ht="6.95" customHeight="1">
      <c r="B119" s="32"/>
      <c r="L119" s="32"/>
    </row>
    <row r="120" spans="2:65" s="1" customFormat="1" ht="15.2" customHeight="1">
      <c r="B120" s="32"/>
      <c r="C120" s="27" t="s">
        <v>24</v>
      </c>
      <c r="F120" s="25" t="str">
        <f>E15</f>
        <v>Obec Bolatice</v>
      </c>
      <c r="I120" s="27" t="s">
        <v>30</v>
      </c>
      <c r="J120" s="30" t="str">
        <f>E21</f>
        <v>PROJEKT 2010, s.r.o.</v>
      </c>
      <c r="L120" s="32"/>
    </row>
    <row r="121" spans="2:65" s="1" customFormat="1" ht="15.2" customHeight="1">
      <c r="B121" s="32"/>
      <c r="C121" s="27" t="s">
        <v>28</v>
      </c>
      <c r="F121" s="25" t="str">
        <f>IF(E18="","",E18)</f>
        <v>Vyplň údaj</v>
      </c>
      <c r="I121" s="27" t="s">
        <v>33</v>
      </c>
      <c r="J121" s="30" t="str">
        <f>E24</f>
        <v>Jakub Nevyjel</v>
      </c>
      <c r="L121" s="32"/>
    </row>
    <row r="122" spans="2:65" s="1" customFormat="1" ht="10.35" customHeight="1">
      <c r="B122" s="32"/>
      <c r="L122" s="32"/>
    </row>
    <row r="123" spans="2:65" s="10" customFormat="1" ht="29.25" customHeight="1">
      <c r="B123" s="112"/>
      <c r="C123" s="113" t="s">
        <v>130</v>
      </c>
      <c r="D123" s="114" t="s">
        <v>62</v>
      </c>
      <c r="E123" s="114" t="s">
        <v>58</v>
      </c>
      <c r="F123" s="114" t="s">
        <v>59</v>
      </c>
      <c r="G123" s="114" t="s">
        <v>131</v>
      </c>
      <c r="H123" s="114" t="s">
        <v>132</v>
      </c>
      <c r="I123" s="114" t="s">
        <v>133</v>
      </c>
      <c r="J123" s="115" t="s">
        <v>124</v>
      </c>
      <c r="K123" s="116" t="s">
        <v>134</v>
      </c>
      <c r="L123" s="112"/>
      <c r="M123" s="59" t="s">
        <v>1</v>
      </c>
      <c r="N123" s="60" t="s">
        <v>41</v>
      </c>
      <c r="O123" s="60" t="s">
        <v>135</v>
      </c>
      <c r="P123" s="60" t="s">
        <v>136</v>
      </c>
      <c r="Q123" s="60" t="s">
        <v>137</v>
      </c>
      <c r="R123" s="60" t="s">
        <v>138</v>
      </c>
      <c r="S123" s="60" t="s">
        <v>139</v>
      </c>
      <c r="T123" s="61" t="s">
        <v>140</v>
      </c>
    </row>
    <row r="124" spans="2:65" s="1" customFormat="1" ht="22.9" customHeight="1">
      <c r="B124" s="32"/>
      <c r="C124" s="64" t="s">
        <v>141</v>
      </c>
      <c r="J124" s="117">
        <f>BK124</f>
        <v>0</v>
      </c>
      <c r="L124" s="32"/>
      <c r="M124" s="62"/>
      <c r="N124" s="53"/>
      <c r="O124" s="53"/>
      <c r="P124" s="118">
        <f>P125</f>
        <v>0</v>
      </c>
      <c r="Q124" s="53"/>
      <c r="R124" s="118">
        <f>R125</f>
        <v>20.864731900000002</v>
      </c>
      <c r="S124" s="53"/>
      <c r="T124" s="119">
        <f>T125</f>
        <v>5.1356000000000002</v>
      </c>
      <c r="AT124" s="17" t="s">
        <v>76</v>
      </c>
      <c r="AU124" s="17" t="s">
        <v>126</v>
      </c>
      <c r="BK124" s="120">
        <f>BK125</f>
        <v>0</v>
      </c>
    </row>
    <row r="125" spans="2:65" s="11" customFormat="1" ht="25.9" customHeight="1">
      <c r="B125" s="121"/>
      <c r="D125" s="122" t="s">
        <v>76</v>
      </c>
      <c r="E125" s="123" t="s">
        <v>142</v>
      </c>
      <c r="F125" s="123" t="s">
        <v>143</v>
      </c>
      <c r="I125" s="124"/>
      <c r="J125" s="125">
        <f>BK125</f>
        <v>0</v>
      </c>
      <c r="L125" s="121"/>
      <c r="M125" s="126"/>
      <c r="P125" s="127">
        <f>P126+P204+P219+P226+P260+P296+P301</f>
        <v>0</v>
      </c>
      <c r="R125" s="127">
        <f>R126+R204+R219+R226+R260+R296+R301</f>
        <v>20.864731900000002</v>
      </c>
      <c r="T125" s="128">
        <f>T126+T204+T219+T226+T260+T296+T301</f>
        <v>5.1356000000000002</v>
      </c>
      <c r="AR125" s="122" t="s">
        <v>85</v>
      </c>
      <c r="AT125" s="129" t="s">
        <v>76</v>
      </c>
      <c r="AU125" s="129" t="s">
        <v>77</v>
      </c>
      <c r="AY125" s="122" t="s">
        <v>144</v>
      </c>
      <c r="BK125" s="130">
        <f>BK126+BK204+BK219+BK226+BK260+BK296+BK301</f>
        <v>0</v>
      </c>
    </row>
    <row r="126" spans="2:65" s="11" customFormat="1" ht="22.9" customHeight="1">
      <c r="B126" s="121"/>
      <c r="D126" s="122" t="s">
        <v>76</v>
      </c>
      <c r="E126" s="131" t="s">
        <v>85</v>
      </c>
      <c r="F126" s="131" t="s">
        <v>145</v>
      </c>
      <c r="I126" s="124"/>
      <c r="J126" s="132">
        <f>BK126</f>
        <v>0</v>
      </c>
      <c r="L126" s="121"/>
      <c r="M126" s="126"/>
      <c r="P126" s="127">
        <f>SUM(P127:P203)</f>
        <v>0</v>
      </c>
      <c r="R126" s="127">
        <f>SUM(R127:R203)</f>
        <v>7.8123880000000003</v>
      </c>
      <c r="T126" s="128">
        <f>SUM(T127:T203)</f>
        <v>5.1356000000000002</v>
      </c>
      <c r="AR126" s="122" t="s">
        <v>85</v>
      </c>
      <c r="AT126" s="129" t="s">
        <v>76</v>
      </c>
      <c r="AU126" s="129" t="s">
        <v>85</v>
      </c>
      <c r="AY126" s="122" t="s">
        <v>144</v>
      </c>
      <c r="BK126" s="130">
        <f>SUM(BK127:BK203)</f>
        <v>0</v>
      </c>
    </row>
    <row r="127" spans="2:65" s="1" customFormat="1" ht="24.2" customHeight="1">
      <c r="B127" s="32"/>
      <c r="C127" s="133" t="s">
        <v>85</v>
      </c>
      <c r="D127" s="133" t="s">
        <v>146</v>
      </c>
      <c r="E127" s="134" t="s">
        <v>364</v>
      </c>
      <c r="F127" s="135" t="s">
        <v>365</v>
      </c>
      <c r="G127" s="136" t="s">
        <v>149</v>
      </c>
      <c r="H127" s="137">
        <v>21.2</v>
      </c>
      <c r="I127" s="138"/>
      <c r="J127" s="139">
        <f>ROUND(I127*H127,2)</f>
        <v>0</v>
      </c>
      <c r="K127" s="140"/>
      <c r="L127" s="32"/>
      <c r="M127" s="141" t="s">
        <v>1</v>
      </c>
      <c r="N127" s="142" t="s">
        <v>42</v>
      </c>
      <c r="P127" s="143">
        <f>O127*H127</f>
        <v>0</v>
      </c>
      <c r="Q127" s="143">
        <v>0</v>
      </c>
      <c r="R127" s="143">
        <f>Q127*H127</f>
        <v>0</v>
      </c>
      <c r="S127" s="143">
        <v>9.8000000000000004E-2</v>
      </c>
      <c r="T127" s="144">
        <f>S127*H127</f>
        <v>2.0775999999999999</v>
      </c>
      <c r="AR127" s="145" t="s">
        <v>150</v>
      </c>
      <c r="AT127" s="145" t="s">
        <v>146</v>
      </c>
      <c r="AU127" s="145" t="s">
        <v>87</v>
      </c>
      <c r="AY127" s="17" t="s">
        <v>144</v>
      </c>
      <c r="BE127" s="146">
        <f>IF(N127="základní",J127,0)</f>
        <v>0</v>
      </c>
      <c r="BF127" s="146">
        <f>IF(N127="snížená",J127,0)</f>
        <v>0</v>
      </c>
      <c r="BG127" s="146">
        <f>IF(N127="zákl. přenesená",J127,0)</f>
        <v>0</v>
      </c>
      <c r="BH127" s="146">
        <f>IF(N127="sníž. přenesená",J127,0)</f>
        <v>0</v>
      </c>
      <c r="BI127" s="146">
        <f>IF(N127="nulová",J127,0)</f>
        <v>0</v>
      </c>
      <c r="BJ127" s="17" t="s">
        <v>85</v>
      </c>
      <c r="BK127" s="146">
        <f>ROUND(I127*H127,2)</f>
        <v>0</v>
      </c>
      <c r="BL127" s="17" t="s">
        <v>150</v>
      </c>
      <c r="BM127" s="145" t="s">
        <v>366</v>
      </c>
    </row>
    <row r="128" spans="2:65" s="12" customFormat="1" ht="11.25">
      <c r="B128" s="147"/>
      <c r="D128" s="148" t="s">
        <v>152</v>
      </c>
      <c r="E128" s="149" t="s">
        <v>1</v>
      </c>
      <c r="F128" s="150" t="s">
        <v>153</v>
      </c>
      <c r="H128" s="149" t="s">
        <v>1</v>
      </c>
      <c r="I128" s="151"/>
      <c r="L128" s="147"/>
      <c r="M128" s="152"/>
      <c r="T128" s="153"/>
      <c r="AT128" s="149" t="s">
        <v>152</v>
      </c>
      <c r="AU128" s="149" t="s">
        <v>87</v>
      </c>
      <c r="AV128" s="12" t="s">
        <v>85</v>
      </c>
      <c r="AW128" s="12" t="s">
        <v>32</v>
      </c>
      <c r="AX128" s="12" t="s">
        <v>77</v>
      </c>
      <c r="AY128" s="149" t="s">
        <v>144</v>
      </c>
    </row>
    <row r="129" spans="2:65" s="12" customFormat="1" ht="11.25">
      <c r="B129" s="147"/>
      <c r="D129" s="148" t="s">
        <v>152</v>
      </c>
      <c r="E129" s="149" t="s">
        <v>1</v>
      </c>
      <c r="F129" s="150" t="s">
        <v>154</v>
      </c>
      <c r="H129" s="149" t="s">
        <v>1</v>
      </c>
      <c r="I129" s="151"/>
      <c r="L129" s="147"/>
      <c r="M129" s="152"/>
      <c r="T129" s="153"/>
      <c r="AT129" s="149" t="s">
        <v>152</v>
      </c>
      <c r="AU129" s="149" t="s">
        <v>87</v>
      </c>
      <c r="AV129" s="12" t="s">
        <v>85</v>
      </c>
      <c r="AW129" s="12" t="s">
        <v>32</v>
      </c>
      <c r="AX129" s="12" t="s">
        <v>77</v>
      </c>
      <c r="AY129" s="149" t="s">
        <v>144</v>
      </c>
    </row>
    <row r="130" spans="2:65" s="12" customFormat="1" ht="11.25">
      <c r="B130" s="147"/>
      <c r="D130" s="148" t="s">
        <v>152</v>
      </c>
      <c r="E130" s="149" t="s">
        <v>1</v>
      </c>
      <c r="F130" s="150" t="s">
        <v>200</v>
      </c>
      <c r="H130" s="149" t="s">
        <v>1</v>
      </c>
      <c r="I130" s="151"/>
      <c r="L130" s="147"/>
      <c r="M130" s="152"/>
      <c r="T130" s="153"/>
      <c r="AT130" s="149" t="s">
        <v>152</v>
      </c>
      <c r="AU130" s="149" t="s">
        <v>87</v>
      </c>
      <c r="AV130" s="12" t="s">
        <v>85</v>
      </c>
      <c r="AW130" s="12" t="s">
        <v>32</v>
      </c>
      <c r="AX130" s="12" t="s">
        <v>77</v>
      </c>
      <c r="AY130" s="149" t="s">
        <v>144</v>
      </c>
    </row>
    <row r="131" spans="2:65" s="13" customFormat="1" ht="11.25">
      <c r="B131" s="154"/>
      <c r="D131" s="148" t="s">
        <v>152</v>
      </c>
      <c r="E131" s="155" t="s">
        <v>1</v>
      </c>
      <c r="F131" s="156" t="s">
        <v>671</v>
      </c>
      <c r="H131" s="157">
        <v>21.2</v>
      </c>
      <c r="I131" s="158"/>
      <c r="L131" s="154"/>
      <c r="M131" s="159"/>
      <c r="T131" s="160"/>
      <c r="AT131" s="155" t="s">
        <v>152</v>
      </c>
      <c r="AU131" s="155" t="s">
        <v>87</v>
      </c>
      <c r="AV131" s="13" t="s">
        <v>87</v>
      </c>
      <c r="AW131" s="13" t="s">
        <v>32</v>
      </c>
      <c r="AX131" s="13" t="s">
        <v>85</v>
      </c>
      <c r="AY131" s="155" t="s">
        <v>144</v>
      </c>
    </row>
    <row r="132" spans="2:65" s="1" customFormat="1" ht="24.2" customHeight="1">
      <c r="B132" s="32"/>
      <c r="C132" s="133" t="s">
        <v>87</v>
      </c>
      <c r="D132" s="133" t="s">
        <v>146</v>
      </c>
      <c r="E132" s="134" t="s">
        <v>368</v>
      </c>
      <c r="F132" s="135" t="s">
        <v>369</v>
      </c>
      <c r="G132" s="136" t="s">
        <v>149</v>
      </c>
      <c r="H132" s="137">
        <v>13.9</v>
      </c>
      <c r="I132" s="138"/>
      <c r="J132" s="139">
        <f>ROUND(I132*H132,2)</f>
        <v>0</v>
      </c>
      <c r="K132" s="140"/>
      <c r="L132" s="32"/>
      <c r="M132" s="141" t="s">
        <v>1</v>
      </c>
      <c r="N132" s="142" t="s">
        <v>42</v>
      </c>
      <c r="P132" s="143">
        <f>O132*H132</f>
        <v>0</v>
      </c>
      <c r="Q132" s="143">
        <v>0</v>
      </c>
      <c r="R132" s="143">
        <f>Q132*H132</f>
        <v>0</v>
      </c>
      <c r="S132" s="143">
        <v>0.22</v>
      </c>
      <c r="T132" s="144">
        <f>S132*H132</f>
        <v>3.0580000000000003</v>
      </c>
      <c r="AR132" s="145" t="s">
        <v>150</v>
      </c>
      <c r="AT132" s="145" t="s">
        <v>146</v>
      </c>
      <c r="AU132" s="145" t="s">
        <v>87</v>
      </c>
      <c r="AY132" s="17" t="s">
        <v>144</v>
      </c>
      <c r="BE132" s="146">
        <f>IF(N132="základní",J132,0)</f>
        <v>0</v>
      </c>
      <c r="BF132" s="146">
        <f>IF(N132="snížená",J132,0)</f>
        <v>0</v>
      </c>
      <c r="BG132" s="146">
        <f>IF(N132="zákl. přenesená",J132,0)</f>
        <v>0</v>
      </c>
      <c r="BH132" s="146">
        <f>IF(N132="sníž. přenesená",J132,0)</f>
        <v>0</v>
      </c>
      <c r="BI132" s="146">
        <f>IF(N132="nulová",J132,0)</f>
        <v>0</v>
      </c>
      <c r="BJ132" s="17" t="s">
        <v>85</v>
      </c>
      <c r="BK132" s="146">
        <f>ROUND(I132*H132,2)</f>
        <v>0</v>
      </c>
      <c r="BL132" s="17" t="s">
        <v>150</v>
      </c>
      <c r="BM132" s="145" t="s">
        <v>370</v>
      </c>
    </row>
    <row r="133" spans="2:65" s="12" customFormat="1" ht="11.25">
      <c r="B133" s="147"/>
      <c r="D133" s="148" t="s">
        <v>152</v>
      </c>
      <c r="E133" s="149" t="s">
        <v>1</v>
      </c>
      <c r="F133" s="150" t="s">
        <v>153</v>
      </c>
      <c r="H133" s="149" t="s">
        <v>1</v>
      </c>
      <c r="I133" s="151"/>
      <c r="L133" s="147"/>
      <c r="M133" s="152"/>
      <c r="T133" s="153"/>
      <c r="AT133" s="149" t="s">
        <v>152</v>
      </c>
      <c r="AU133" s="149" t="s">
        <v>87</v>
      </c>
      <c r="AV133" s="12" t="s">
        <v>85</v>
      </c>
      <c r="AW133" s="12" t="s">
        <v>32</v>
      </c>
      <c r="AX133" s="12" t="s">
        <v>77</v>
      </c>
      <c r="AY133" s="149" t="s">
        <v>144</v>
      </c>
    </row>
    <row r="134" spans="2:65" s="12" customFormat="1" ht="11.25">
      <c r="B134" s="147"/>
      <c r="D134" s="148" t="s">
        <v>152</v>
      </c>
      <c r="E134" s="149" t="s">
        <v>1</v>
      </c>
      <c r="F134" s="150" t="s">
        <v>154</v>
      </c>
      <c r="H134" s="149" t="s">
        <v>1</v>
      </c>
      <c r="I134" s="151"/>
      <c r="L134" s="147"/>
      <c r="M134" s="152"/>
      <c r="T134" s="153"/>
      <c r="AT134" s="149" t="s">
        <v>152</v>
      </c>
      <c r="AU134" s="149" t="s">
        <v>87</v>
      </c>
      <c r="AV134" s="12" t="s">
        <v>85</v>
      </c>
      <c r="AW134" s="12" t="s">
        <v>32</v>
      </c>
      <c r="AX134" s="12" t="s">
        <v>77</v>
      </c>
      <c r="AY134" s="149" t="s">
        <v>144</v>
      </c>
    </row>
    <row r="135" spans="2:65" s="12" customFormat="1" ht="11.25">
      <c r="B135" s="147"/>
      <c r="D135" s="148" t="s">
        <v>152</v>
      </c>
      <c r="E135" s="149" t="s">
        <v>1</v>
      </c>
      <c r="F135" s="150" t="s">
        <v>200</v>
      </c>
      <c r="H135" s="149" t="s">
        <v>1</v>
      </c>
      <c r="I135" s="151"/>
      <c r="L135" s="147"/>
      <c r="M135" s="152"/>
      <c r="T135" s="153"/>
      <c r="AT135" s="149" t="s">
        <v>152</v>
      </c>
      <c r="AU135" s="149" t="s">
        <v>87</v>
      </c>
      <c r="AV135" s="12" t="s">
        <v>85</v>
      </c>
      <c r="AW135" s="12" t="s">
        <v>32</v>
      </c>
      <c r="AX135" s="12" t="s">
        <v>77</v>
      </c>
      <c r="AY135" s="149" t="s">
        <v>144</v>
      </c>
    </row>
    <row r="136" spans="2:65" s="13" customFormat="1" ht="11.25">
      <c r="B136" s="154"/>
      <c r="D136" s="148" t="s">
        <v>152</v>
      </c>
      <c r="E136" s="155" t="s">
        <v>1</v>
      </c>
      <c r="F136" s="156" t="s">
        <v>672</v>
      </c>
      <c r="H136" s="157">
        <v>13.9</v>
      </c>
      <c r="I136" s="158"/>
      <c r="L136" s="154"/>
      <c r="M136" s="159"/>
      <c r="T136" s="160"/>
      <c r="AT136" s="155" t="s">
        <v>152</v>
      </c>
      <c r="AU136" s="155" t="s">
        <v>87</v>
      </c>
      <c r="AV136" s="13" t="s">
        <v>87</v>
      </c>
      <c r="AW136" s="13" t="s">
        <v>32</v>
      </c>
      <c r="AX136" s="13" t="s">
        <v>85</v>
      </c>
      <c r="AY136" s="155" t="s">
        <v>144</v>
      </c>
    </row>
    <row r="137" spans="2:65" s="1" customFormat="1" ht="37.9" customHeight="1">
      <c r="B137" s="32"/>
      <c r="C137" s="133" t="s">
        <v>163</v>
      </c>
      <c r="D137" s="133" t="s">
        <v>146</v>
      </c>
      <c r="E137" s="134" t="s">
        <v>673</v>
      </c>
      <c r="F137" s="135" t="s">
        <v>674</v>
      </c>
      <c r="G137" s="136" t="s">
        <v>198</v>
      </c>
      <c r="H137" s="137">
        <v>35.363</v>
      </c>
      <c r="I137" s="138"/>
      <c r="J137" s="139">
        <f>ROUND(I137*H137,2)</f>
        <v>0</v>
      </c>
      <c r="K137" s="140"/>
      <c r="L137" s="32"/>
      <c r="M137" s="141" t="s">
        <v>1</v>
      </c>
      <c r="N137" s="142" t="s">
        <v>42</v>
      </c>
      <c r="P137" s="143">
        <f>O137*H137</f>
        <v>0</v>
      </c>
      <c r="Q137" s="143">
        <v>0</v>
      </c>
      <c r="R137" s="143">
        <f>Q137*H137</f>
        <v>0</v>
      </c>
      <c r="S137" s="143">
        <v>0</v>
      </c>
      <c r="T137" s="144">
        <f>S137*H137</f>
        <v>0</v>
      </c>
      <c r="AR137" s="145" t="s">
        <v>150</v>
      </c>
      <c r="AT137" s="145" t="s">
        <v>146</v>
      </c>
      <c r="AU137" s="145" t="s">
        <v>87</v>
      </c>
      <c r="AY137" s="17" t="s">
        <v>144</v>
      </c>
      <c r="BE137" s="146">
        <f>IF(N137="základní",J137,0)</f>
        <v>0</v>
      </c>
      <c r="BF137" s="146">
        <f>IF(N137="snížená",J137,0)</f>
        <v>0</v>
      </c>
      <c r="BG137" s="146">
        <f>IF(N137="zákl. přenesená",J137,0)</f>
        <v>0</v>
      </c>
      <c r="BH137" s="146">
        <f>IF(N137="sníž. přenesená",J137,0)</f>
        <v>0</v>
      </c>
      <c r="BI137" s="146">
        <f>IF(N137="nulová",J137,0)</f>
        <v>0</v>
      </c>
      <c r="BJ137" s="17" t="s">
        <v>85</v>
      </c>
      <c r="BK137" s="146">
        <f>ROUND(I137*H137,2)</f>
        <v>0</v>
      </c>
      <c r="BL137" s="17" t="s">
        <v>150</v>
      </c>
      <c r="BM137" s="145" t="s">
        <v>675</v>
      </c>
    </row>
    <row r="138" spans="2:65" s="12" customFormat="1" ht="11.25">
      <c r="B138" s="147"/>
      <c r="D138" s="148" t="s">
        <v>152</v>
      </c>
      <c r="E138" s="149" t="s">
        <v>1</v>
      </c>
      <c r="F138" s="150" t="s">
        <v>153</v>
      </c>
      <c r="H138" s="149" t="s">
        <v>1</v>
      </c>
      <c r="I138" s="151"/>
      <c r="L138" s="147"/>
      <c r="M138" s="152"/>
      <c r="T138" s="153"/>
      <c r="AT138" s="149" t="s">
        <v>152</v>
      </c>
      <c r="AU138" s="149" t="s">
        <v>87</v>
      </c>
      <c r="AV138" s="12" t="s">
        <v>85</v>
      </c>
      <c r="AW138" s="12" t="s">
        <v>32</v>
      </c>
      <c r="AX138" s="12" t="s">
        <v>77</v>
      </c>
      <c r="AY138" s="149" t="s">
        <v>144</v>
      </c>
    </row>
    <row r="139" spans="2:65" s="12" customFormat="1" ht="11.25">
      <c r="B139" s="147"/>
      <c r="D139" s="148" t="s">
        <v>152</v>
      </c>
      <c r="E139" s="149" t="s">
        <v>1</v>
      </c>
      <c r="F139" s="150" t="s">
        <v>154</v>
      </c>
      <c r="H139" s="149" t="s">
        <v>1</v>
      </c>
      <c r="I139" s="151"/>
      <c r="L139" s="147"/>
      <c r="M139" s="152"/>
      <c r="T139" s="153"/>
      <c r="AT139" s="149" t="s">
        <v>152</v>
      </c>
      <c r="AU139" s="149" t="s">
        <v>87</v>
      </c>
      <c r="AV139" s="12" t="s">
        <v>85</v>
      </c>
      <c r="AW139" s="12" t="s">
        <v>32</v>
      </c>
      <c r="AX139" s="12" t="s">
        <v>77</v>
      </c>
      <c r="AY139" s="149" t="s">
        <v>144</v>
      </c>
    </row>
    <row r="140" spans="2:65" s="12" customFormat="1" ht="11.25">
      <c r="B140" s="147"/>
      <c r="D140" s="148" t="s">
        <v>152</v>
      </c>
      <c r="E140" s="149" t="s">
        <v>1</v>
      </c>
      <c r="F140" s="150" t="s">
        <v>200</v>
      </c>
      <c r="H140" s="149" t="s">
        <v>1</v>
      </c>
      <c r="I140" s="151"/>
      <c r="L140" s="147"/>
      <c r="M140" s="152"/>
      <c r="T140" s="153"/>
      <c r="AT140" s="149" t="s">
        <v>152</v>
      </c>
      <c r="AU140" s="149" t="s">
        <v>87</v>
      </c>
      <c r="AV140" s="12" t="s">
        <v>85</v>
      </c>
      <c r="AW140" s="12" t="s">
        <v>32</v>
      </c>
      <c r="AX140" s="12" t="s">
        <v>77</v>
      </c>
      <c r="AY140" s="149" t="s">
        <v>144</v>
      </c>
    </row>
    <row r="141" spans="2:65" s="12" customFormat="1" ht="11.25">
      <c r="B141" s="147"/>
      <c r="D141" s="148" t="s">
        <v>152</v>
      </c>
      <c r="E141" s="149" t="s">
        <v>1</v>
      </c>
      <c r="F141" s="150" t="s">
        <v>375</v>
      </c>
      <c r="H141" s="149" t="s">
        <v>1</v>
      </c>
      <c r="I141" s="151"/>
      <c r="L141" s="147"/>
      <c r="M141" s="152"/>
      <c r="T141" s="153"/>
      <c r="AT141" s="149" t="s">
        <v>152</v>
      </c>
      <c r="AU141" s="149" t="s">
        <v>87</v>
      </c>
      <c r="AV141" s="12" t="s">
        <v>85</v>
      </c>
      <c r="AW141" s="12" t="s">
        <v>32</v>
      </c>
      <c r="AX141" s="12" t="s">
        <v>77</v>
      </c>
      <c r="AY141" s="149" t="s">
        <v>144</v>
      </c>
    </row>
    <row r="142" spans="2:65" s="13" customFormat="1" ht="11.25">
      <c r="B142" s="154"/>
      <c r="D142" s="148" t="s">
        <v>152</v>
      </c>
      <c r="E142" s="155" t="s">
        <v>1</v>
      </c>
      <c r="F142" s="156" t="s">
        <v>676</v>
      </c>
      <c r="H142" s="157">
        <v>35.363</v>
      </c>
      <c r="I142" s="158"/>
      <c r="L142" s="154"/>
      <c r="M142" s="159"/>
      <c r="T142" s="160"/>
      <c r="AT142" s="155" t="s">
        <v>152</v>
      </c>
      <c r="AU142" s="155" t="s">
        <v>87</v>
      </c>
      <c r="AV142" s="13" t="s">
        <v>87</v>
      </c>
      <c r="AW142" s="13" t="s">
        <v>32</v>
      </c>
      <c r="AX142" s="13" t="s">
        <v>85</v>
      </c>
      <c r="AY142" s="155" t="s">
        <v>144</v>
      </c>
    </row>
    <row r="143" spans="2:65" s="1" customFormat="1" ht="37.9" customHeight="1">
      <c r="B143" s="32"/>
      <c r="C143" s="133" t="s">
        <v>150</v>
      </c>
      <c r="D143" s="133" t="s">
        <v>146</v>
      </c>
      <c r="E143" s="134" t="s">
        <v>677</v>
      </c>
      <c r="F143" s="135" t="s">
        <v>678</v>
      </c>
      <c r="G143" s="136" t="s">
        <v>198</v>
      </c>
      <c r="H143" s="137">
        <v>21.562999999999999</v>
      </c>
      <c r="I143" s="138"/>
      <c r="J143" s="139">
        <f>ROUND(I143*H143,2)</f>
        <v>0</v>
      </c>
      <c r="K143" s="140"/>
      <c r="L143" s="32"/>
      <c r="M143" s="141" t="s">
        <v>1</v>
      </c>
      <c r="N143" s="142" t="s">
        <v>42</v>
      </c>
      <c r="P143" s="143">
        <f>O143*H143</f>
        <v>0</v>
      </c>
      <c r="Q143" s="143">
        <v>0</v>
      </c>
      <c r="R143" s="143">
        <f>Q143*H143</f>
        <v>0</v>
      </c>
      <c r="S143" s="143">
        <v>0</v>
      </c>
      <c r="T143" s="144">
        <f>S143*H143</f>
        <v>0</v>
      </c>
      <c r="AR143" s="145" t="s">
        <v>150</v>
      </c>
      <c r="AT143" s="145" t="s">
        <v>146</v>
      </c>
      <c r="AU143" s="145" t="s">
        <v>87</v>
      </c>
      <c r="AY143" s="17" t="s">
        <v>144</v>
      </c>
      <c r="BE143" s="146">
        <f>IF(N143="základní",J143,0)</f>
        <v>0</v>
      </c>
      <c r="BF143" s="146">
        <f>IF(N143="snížená",J143,0)</f>
        <v>0</v>
      </c>
      <c r="BG143" s="146">
        <f>IF(N143="zákl. přenesená",J143,0)</f>
        <v>0</v>
      </c>
      <c r="BH143" s="146">
        <f>IF(N143="sníž. přenesená",J143,0)</f>
        <v>0</v>
      </c>
      <c r="BI143" s="146">
        <f>IF(N143="nulová",J143,0)</f>
        <v>0</v>
      </c>
      <c r="BJ143" s="17" t="s">
        <v>85</v>
      </c>
      <c r="BK143" s="146">
        <f>ROUND(I143*H143,2)</f>
        <v>0</v>
      </c>
      <c r="BL143" s="17" t="s">
        <v>150</v>
      </c>
      <c r="BM143" s="145" t="s">
        <v>679</v>
      </c>
    </row>
    <row r="144" spans="2:65" s="12" customFormat="1" ht="11.25">
      <c r="B144" s="147"/>
      <c r="D144" s="148" t="s">
        <v>152</v>
      </c>
      <c r="E144" s="149" t="s">
        <v>1</v>
      </c>
      <c r="F144" s="150" t="s">
        <v>153</v>
      </c>
      <c r="H144" s="149" t="s">
        <v>1</v>
      </c>
      <c r="I144" s="151"/>
      <c r="L144" s="147"/>
      <c r="M144" s="152"/>
      <c r="T144" s="153"/>
      <c r="AT144" s="149" t="s">
        <v>152</v>
      </c>
      <c r="AU144" s="149" t="s">
        <v>87</v>
      </c>
      <c r="AV144" s="12" t="s">
        <v>85</v>
      </c>
      <c r="AW144" s="12" t="s">
        <v>32</v>
      </c>
      <c r="AX144" s="12" t="s">
        <v>77</v>
      </c>
      <c r="AY144" s="149" t="s">
        <v>144</v>
      </c>
    </row>
    <row r="145" spans="2:65" s="12" customFormat="1" ht="11.25">
      <c r="B145" s="147"/>
      <c r="D145" s="148" t="s">
        <v>152</v>
      </c>
      <c r="E145" s="149" t="s">
        <v>1</v>
      </c>
      <c r="F145" s="150" t="s">
        <v>154</v>
      </c>
      <c r="H145" s="149" t="s">
        <v>1</v>
      </c>
      <c r="I145" s="151"/>
      <c r="L145" s="147"/>
      <c r="M145" s="152"/>
      <c r="T145" s="153"/>
      <c r="AT145" s="149" t="s">
        <v>152</v>
      </c>
      <c r="AU145" s="149" t="s">
        <v>87</v>
      </c>
      <c r="AV145" s="12" t="s">
        <v>85</v>
      </c>
      <c r="AW145" s="12" t="s">
        <v>32</v>
      </c>
      <c r="AX145" s="12" t="s">
        <v>77</v>
      </c>
      <c r="AY145" s="149" t="s">
        <v>144</v>
      </c>
    </row>
    <row r="146" spans="2:65" s="12" customFormat="1" ht="11.25">
      <c r="B146" s="147"/>
      <c r="D146" s="148" t="s">
        <v>152</v>
      </c>
      <c r="E146" s="149" t="s">
        <v>1</v>
      </c>
      <c r="F146" s="150" t="s">
        <v>200</v>
      </c>
      <c r="H146" s="149" t="s">
        <v>1</v>
      </c>
      <c r="I146" s="151"/>
      <c r="L146" s="147"/>
      <c r="M146" s="152"/>
      <c r="T146" s="153"/>
      <c r="AT146" s="149" t="s">
        <v>152</v>
      </c>
      <c r="AU146" s="149" t="s">
        <v>87</v>
      </c>
      <c r="AV146" s="12" t="s">
        <v>85</v>
      </c>
      <c r="AW146" s="12" t="s">
        <v>32</v>
      </c>
      <c r="AX146" s="12" t="s">
        <v>77</v>
      </c>
      <c r="AY146" s="149" t="s">
        <v>144</v>
      </c>
    </row>
    <row r="147" spans="2:65" s="12" customFormat="1" ht="11.25">
      <c r="B147" s="147"/>
      <c r="D147" s="148" t="s">
        <v>152</v>
      </c>
      <c r="E147" s="149" t="s">
        <v>1</v>
      </c>
      <c r="F147" s="150" t="s">
        <v>375</v>
      </c>
      <c r="H147" s="149" t="s">
        <v>1</v>
      </c>
      <c r="I147" s="151"/>
      <c r="L147" s="147"/>
      <c r="M147" s="152"/>
      <c r="T147" s="153"/>
      <c r="AT147" s="149" t="s">
        <v>152</v>
      </c>
      <c r="AU147" s="149" t="s">
        <v>87</v>
      </c>
      <c r="AV147" s="12" t="s">
        <v>85</v>
      </c>
      <c r="AW147" s="12" t="s">
        <v>32</v>
      </c>
      <c r="AX147" s="12" t="s">
        <v>77</v>
      </c>
      <c r="AY147" s="149" t="s">
        <v>144</v>
      </c>
    </row>
    <row r="148" spans="2:65" s="13" customFormat="1" ht="11.25">
      <c r="B148" s="154"/>
      <c r="D148" s="148" t="s">
        <v>152</v>
      </c>
      <c r="E148" s="155" t="s">
        <v>1</v>
      </c>
      <c r="F148" s="156" t="s">
        <v>680</v>
      </c>
      <c r="H148" s="157">
        <v>21.562999999999999</v>
      </c>
      <c r="I148" s="158"/>
      <c r="L148" s="154"/>
      <c r="M148" s="159"/>
      <c r="T148" s="160"/>
      <c r="AT148" s="155" t="s">
        <v>152</v>
      </c>
      <c r="AU148" s="155" t="s">
        <v>87</v>
      </c>
      <c r="AV148" s="13" t="s">
        <v>87</v>
      </c>
      <c r="AW148" s="13" t="s">
        <v>32</v>
      </c>
      <c r="AX148" s="13" t="s">
        <v>85</v>
      </c>
      <c r="AY148" s="155" t="s">
        <v>144</v>
      </c>
    </row>
    <row r="149" spans="2:65" s="1" customFormat="1" ht="37.9" customHeight="1">
      <c r="B149" s="32"/>
      <c r="C149" s="133" t="s">
        <v>172</v>
      </c>
      <c r="D149" s="133" t="s">
        <v>146</v>
      </c>
      <c r="E149" s="134" t="s">
        <v>681</v>
      </c>
      <c r="F149" s="135" t="s">
        <v>682</v>
      </c>
      <c r="G149" s="136" t="s">
        <v>198</v>
      </c>
      <c r="H149" s="137">
        <v>21.562999999999999</v>
      </c>
      <c r="I149" s="138"/>
      <c r="J149" s="139">
        <f>ROUND(I149*H149,2)</f>
        <v>0</v>
      </c>
      <c r="K149" s="140"/>
      <c r="L149" s="32"/>
      <c r="M149" s="141" t="s">
        <v>1</v>
      </c>
      <c r="N149" s="142" t="s">
        <v>42</v>
      </c>
      <c r="P149" s="143">
        <f>O149*H149</f>
        <v>0</v>
      </c>
      <c r="Q149" s="143">
        <v>0</v>
      </c>
      <c r="R149" s="143">
        <f>Q149*H149</f>
        <v>0</v>
      </c>
      <c r="S149" s="143">
        <v>0</v>
      </c>
      <c r="T149" s="144">
        <f>S149*H149</f>
        <v>0</v>
      </c>
      <c r="AR149" s="145" t="s">
        <v>150</v>
      </c>
      <c r="AT149" s="145" t="s">
        <v>146</v>
      </c>
      <c r="AU149" s="145" t="s">
        <v>87</v>
      </c>
      <c r="AY149" s="17" t="s">
        <v>144</v>
      </c>
      <c r="BE149" s="146">
        <f>IF(N149="základní",J149,0)</f>
        <v>0</v>
      </c>
      <c r="BF149" s="146">
        <f>IF(N149="snížená",J149,0)</f>
        <v>0</v>
      </c>
      <c r="BG149" s="146">
        <f>IF(N149="zákl. přenesená",J149,0)</f>
        <v>0</v>
      </c>
      <c r="BH149" s="146">
        <f>IF(N149="sníž. přenesená",J149,0)</f>
        <v>0</v>
      </c>
      <c r="BI149" s="146">
        <f>IF(N149="nulová",J149,0)</f>
        <v>0</v>
      </c>
      <c r="BJ149" s="17" t="s">
        <v>85</v>
      </c>
      <c r="BK149" s="146">
        <f>ROUND(I149*H149,2)</f>
        <v>0</v>
      </c>
      <c r="BL149" s="17" t="s">
        <v>150</v>
      </c>
      <c r="BM149" s="145" t="s">
        <v>683</v>
      </c>
    </row>
    <row r="150" spans="2:65" s="12" customFormat="1" ht="11.25">
      <c r="B150" s="147"/>
      <c r="D150" s="148" t="s">
        <v>152</v>
      </c>
      <c r="E150" s="149" t="s">
        <v>1</v>
      </c>
      <c r="F150" s="150" t="s">
        <v>153</v>
      </c>
      <c r="H150" s="149" t="s">
        <v>1</v>
      </c>
      <c r="I150" s="151"/>
      <c r="L150" s="147"/>
      <c r="M150" s="152"/>
      <c r="T150" s="153"/>
      <c r="AT150" s="149" t="s">
        <v>152</v>
      </c>
      <c r="AU150" s="149" t="s">
        <v>87</v>
      </c>
      <c r="AV150" s="12" t="s">
        <v>85</v>
      </c>
      <c r="AW150" s="12" t="s">
        <v>32</v>
      </c>
      <c r="AX150" s="12" t="s">
        <v>77</v>
      </c>
      <c r="AY150" s="149" t="s">
        <v>144</v>
      </c>
    </row>
    <row r="151" spans="2:65" s="12" customFormat="1" ht="11.25">
      <c r="B151" s="147"/>
      <c r="D151" s="148" t="s">
        <v>152</v>
      </c>
      <c r="E151" s="149" t="s">
        <v>1</v>
      </c>
      <c r="F151" s="150" t="s">
        <v>154</v>
      </c>
      <c r="H151" s="149" t="s">
        <v>1</v>
      </c>
      <c r="I151" s="151"/>
      <c r="L151" s="147"/>
      <c r="M151" s="152"/>
      <c r="T151" s="153"/>
      <c r="AT151" s="149" t="s">
        <v>152</v>
      </c>
      <c r="AU151" s="149" t="s">
        <v>87</v>
      </c>
      <c r="AV151" s="12" t="s">
        <v>85</v>
      </c>
      <c r="AW151" s="12" t="s">
        <v>32</v>
      </c>
      <c r="AX151" s="12" t="s">
        <v>77</v>
      </c>
      <c r="AY151" s="149" t="s">
        <v>144</v>
      </c>
    </row>
    <row r="152" spans="2:65" s="12" customFormat="1" ht="11.25">
      <c r="B152" s="147"/>
      <c r="D152" s="148" t="s">
        <v>152</v>
      </c>
      <c r="E152" s="149" t="s">
        <v>1</v>
      </c>
      <c r="F152" s="150" t="s">
        <v>200</v>
      </c>
      <c r="H152" s="149" t="s">
        <v>1</v>
      </c>
      <c r="I152" s="151"/>
      <c r="L152" s="147"/>
      <c r="M152" s="152"/>
      <c r="T152" s="153"/>
      <c r="AT152" s="149" t="s">
        <v>152</v>
      </c>
      <c r="AU152" s="149" t="s">
        <v>87</v>
      </c>
      <c r="AV152" s="12" t="s">
        <v>85</v>
      </c>
      <c r="AW152" s="12" t="s">
        <v>32</v>
      </c>
      <c r="AX152" s="12" t="s">
        <v>77</v>
      </c>
      <c r="AY152" s="149" t="s">
        <v>144</v>
      </c>
    </row>
    <row r="153" spans="2:65" s="12" customFormat="1" ht="11.25">
      <c r="B153" s="147"/>
      <c r="D153" s="148" t="s">
        <v>152</v>
      </c>
      <c r="E153" s="149" t="s">
        <v>1</v>
      </c>
      <c r="F153" s="150" t="s">
        <v>375</v>
      </c>
      <c r="H153" s="149" t="s">
        <v>1</v>
      </c>
      <c r="I153" s="151"/>
      <c r="L153" s="147"/>
      <c r="M153" s="152"/>
      <c r="T153" s="153"/>
      <c r="AT153" s="149" t="s">
        <v>152</v>
      </c>
      <c r="AU153" s="149" t="s">
        <v>87</v>
      </c>
      <c r="AV153" s="12" t="s">
        <v>85</v>
      </c>
      <c r="AW153" s="12" t="s">
        <v>32</v>
      </c>
      <c r="AX153" s="12" t="s">
        <v>77</v>
      </c>
      <c r="AY153" s="149" t="s">
        <v>144</v>
      </c>
    </row>
    <row r="154" spans="2:65" s="13" customFormat="1" ht="11.25">
      <c r="B154" s="154"/>
      <c r="D154" s="148" t="s">
        <v>152</v>
      </c>
      <c r="E154" s="155" t="s">
        <v>1</v>
      </c>
      <c r="F154" s="156" t="s">
        <v>680</v>
      </c>
      <c r="H154" s="157">
        <v>21.562999999999999</v>
      </c>
      <c r="I154" s="158"/>
      <c r="L154" s="154"/>
      <c r="M154" s="159"/>
      <c r="T154" s="160"/>
      <c r="AT154" s="155" t="s">
        <v>152</v>
      </c>
      <c r="AU154" s="155" t="s">
        <v>87</v>
      </c>
      <c r="AV154" s="13" t="s">
        <v>87</v>
      </c>
      <c r="AW154" s="13" t="s">
        <v>32</v>
      </c>
      <c r="AX154" s="13" t="s">
        <v>85</v>
      </c>
      <c r="AY154" s="155" t="s">
        <v>144</v>
      </c>
    </row>
    <row r="155" spans="2:65" s="1" customFormat="1" ht="33" customHeight="1">
      <c r="B155" s="32"/>
      <c r="C155" s="133" t="s">
        <v>177</v>
      </c>
      <c r="D155" s="133" t="s">
        <v>146</v>
      </c>
      <c r="E155" s="134" t="s">
        <v>393</v>
      </c>
      <c r="F155" s="135" t="s">
        <v>394</v>
      </c>
      <c r="G155" s="136" t="s">
        <v>198</v>
      </c>
      <c r="H155" s="137">
        <v>2.4300000000000002</v>
      </c>
      <c r="I155" s="138"/>
      <c r="J155" s="139">
        <f>ROUND(I155*H155,2)</f>
        <v>0</v>
      </c>
      <c r="K155" s="140"/>
      <c r="L155" s="32"/>
      <c r="M155" s="141" t="s">
        <v>1</v>
      </c>
      <c r="N155" s="142" t="s">
        <v>42</v>
      </c>
      <c r="P155" s="143">
        <f>O155*H155</f>
        <v>0</v>
      </c>
      <c r="Q155" s="143">
        <v>0</v>
      </c>
      <c r="R155" s="143">
        <f>Q155*H155</f>
        <v>0</v>
      </c>
      <c r="S155" s="143">
        <v>0</v>
      </c>
      <c r="T155" s="144">
        <f>S155*H155</f>
        <v>0</v>
      </c>
      <c r="AR155" s="145" t="s">
        <v>150</v>
      </c>
      <c r="AT155" s="145" t="s">
        <v>146</v>
      </c>
      <c r="AU155" s="145" t="s">
        <v>87</v>
      </c>
      <c r="AY155" s="17" t="s">
        <v>144</v>
      </c>
      <c r="BE155" s="146">
        <f>IF(N155="základní",J155,0)</f>
        <v>0</v>
      </c>
      <c r="BF155" s="146">
        <f>IF(N155="snížená",J155,0)</f>
        <v>0</v>
      </c>
      <c r="BG155" s="146">
        <f>IF(N155="zákl. přenesená",J155,0)</f>
        <v>0</v>
      </c>
      <c r="BH155" s="146">
        <f>IF(N155="sníž. přenesená",J155,0)</f>
        <v>0</v>
      </c>
      <c r="BI155" s="146">
        <f>IF(N155="nulová",J155,0)</f>
        <v>0</v>
      </c>
      <c r="BJ155" s="17" t="s">
        <v>85</v>
      </c>
      <c r="BK155" s="146">
        <f>ROUND(I155*H155,2)</f>
        <v>0</v>
      </c>
      <c r="BL155" s="17" t="s">
        <v>150</v>
      </c>
      <c r="BM155" s="145" t="s">
        <v>395</v>
      </c>
    </row>
    <row r="156" spans="2:65" s="12" customFormat="1" ht="11.25">
      <c r="B156" s="147"/>
      <c r="D156" s="148" t="s">
        <v>152</v>
      </c>
      <c r="E156" s="149" t="s">
        <v>1</v>
      </c>
      <c r="F156" s="150" t="s">
        <v>153</v>
      </c>
      <c r="H156" s="149" t="s">
        <v>1</v>
      </c>
      <c r="I156" s="151"/>
      <c r="L156" s="147"/>
      <c r="M156" s="152"/>
      <c r="T156" s="153"/>
      <c r="AT156" s="149" t="s">
        <v>152</v>
      </c>
      <c r="AU156" s="149" t="s">
        <v>87</v>
      </c>
      <c r="AV156" s="12" t="s">
        <v>85</v>
      </c>
      <c r="AW156" s="12" t="s">
        <v>32</v>
      </c>
      <c r="AX156" s="12" t="s">
        <v>77</v>
      </c>
      <c r="AY156" s="149" t="s">
        <v>144</v>
      </c>
    </row>
    <row r="157" spans="2:65" s="12" customFormat="1" ht="11.25">
      <c r="B157" s="147"/>
      <c r="D157" s="148" t="s">
        <v>152</v>
      </c>
      <c r="E157" s="149" t="s">
        <v>1</v>
      </c>
      <c r="F157" s="150" t="s">
        <v>154</v>
      </c>
      <c r="H157" s="149" t="s">
        <v>1</v>
      </c>
      <c r="I157" s="151"/>
      <c r="L157" s="147"/>
      <c r="M157" s="152"/>
      <c r="T157" s="153"/>
      <c r="AT157" s="149" t="s">
        <v>152</v>
      </c>
      <c r="AU157" s="149" t="s">
        <v>87</v>
      </c>
      <c r="AV157" s="12" t="s">
        <v>85</v>
      </c>
      <c r="AW157" s="12" t="s">
        <v>32</v>
      </c>
      <c r="AX157" s="12" t="s">
        <v>77</v>
      </c>
      <c r="AY157" s="149" t="s">
        <v>144</v>
      </c>
    </row>
    <row r="158" spans="2:65" s="12" customFormat="1" ht="11.25">
      <c r="B158" s="147"/>
      <c r="D158" s="148" t="s">
        <v>152</v>
      </c>
      <c r="E158" s="149" t="s">
        <v>1</v>
      </c>
      <c r="F158" s="150" t="s">
        <v>200</v>
      </c>
      <c r="H158" s="149" t="s">
        <v>1</v>
      </c>
      <c r="I158" s="151"/>
      <c r="L158" s="147"/>
      <c r="M158" s="152"/>
      <c r="T158" s="153"/>
      <c r="AT158" s="149" t="s">
        <v>152</v>
      </c>
      <c r="AU158" s="149" t="s">
        <v>87</v>
      </c>
      <c r="AV158" s="12" t="s">
        <v>85</v>
      </c>
      <c r="AW158" s="12" t="s">
        <v>32</v>
      </c>
      <c r="AX158" s="12" t="s">
        <v>77</v>
      </c>
      <c r="AY158" s="149" t="s">
        <v>144</v>
      </c>
    </row>
    <row r="159" spans="2:65" s="12" customFormat="1" ht="11.25">
      <c r="B159" s="147"/>
      <c r="D159" s="148" t="s">
        <v>152</v>
      </c>
      <c r="E159" s="149" t="s">
        <v>1</v>
      </c>
      <c r="F159" s="150" t="s">
        <v>396</v>
      </c>
      <c r="H159" s="149" t="s">
        <v>1</v>
      </c>
      <c r="I159" s="151"/>
      <c r="L159" s="147"/>
      <c r="M159" s="152"/>
      <c r="T159" s="153"/>
      <c r="AT159" s="149" t="s">
        <v>152</v>
      </c>
      <c r="AU159" s="149" t="s">
        <v>87</v>
      </c>
      <c r="AV159" s="12" t="s">
        <v>85</v>
      </c>
      <c r="AW159" s="12" t="s">
        <v>32</v>
      </c>
      <c r="AX159" s="12" t="s">
        <v>77</v>
      </c>
      <c r="AY159" s="149" t="s">
        <v>144</v>
      </c>
    </row>
    <row r="160" spans="2:65" s="13" customFormat="1" ht="11.25">
      <c r="B160" s="154"/>
      <c r="D160" s="148" t="s">
        <v>152</v>
      </c>
      <c r="E160" s="155" t="s">
        <v>1</v>
      </c>
      <c r="F160" s="156" t="s">
        <v>684</v>
      </c>
      <c r="H160" s="157">
        <v>2.4300000000000002</v>
      </c>
      <c r="I160" s="158"/>
      <c r="L160" s="154"/>
      <c r="M160" s="159"/>
      <c r="T160" s="160"/>
      <c r="AT160" s="155" t="s">
        <v>152</v>
      </c>
      <c r="AU160" s="155" t="s">
        <v>87</v>
      </c>
      <c r="AV160" s="13" t="s">
        <v>87</v>
      </c>
      <c r="AW160" s="13" t="s">
        <v>32</v>
      </c>
      <c r="AX160" s="13" t="s">
        <v>85</v>
      </c>
      <c r="AY160" s="155" t="s">
        <v>144</v>
      </c>
    </row>
    <row r="161" spans="2:65" s="1" customFormat="1" ht="37.9" customHeight="1">
      <c r="B161" s="32"/>
      <c r="C161" s="133" t="s">
        <v>181</v>
      </c>
      <c r="D161" s="133" t="s">
        <v>146</v>
      </c>
      <c r="E161" s="134" t="s">
        <v>405</v>
      </c>
      <c r="F161" s="135" t="s">
        <v>406</v>
      </c>
      <c r="G161" s="136" t="s">
        <v>198</v>
      </c>
      <c r="H161" s="137">
        <v>34.343000000000004</v>
      </c>
      <c r="I161" s="138"/>
      <c r="J161" s="139">
        <f>ROUND(I161*H161,2)</f>
        <v>0</v>
      </c>
      <c r="K161" s="140"/>
      <c r="L161" s="32"/>
      <c r="M161" s="141" t="s">
        <v>1</v>
      </c>
      <c r="N161" s="142" t="s">
        <v>42</v>
      </c>
      <c r="P161" s="143">
        <f>O161*H161</f>
        <v>0</v>
      </c>
      <c r="Q161" s="143">
        <v>0</v>
      </c>
      <c r="R161" s="143">
        <f>Q161*H161</f>
        <v>0</v>
      </c>
      <c r="S161" s="143">
        <v>0</v>
      </c>
      <c r="T161" s="144">
        <f>S161*H161</f>
        <v>0</v>
      </c>
      <c r="AR161" s="145" t="s">
        <v>150</v>
      </c>
      <c r="AT161" s="145" t="s">
        <v>146</v>
      </c>
      <c r="AU161" s="145" t="s">
        <v>87</v>
      </c>
      <c r="AY161" s="17" t="s">
        <v>144</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150</v>
      </c>
      <c r="BM161" s="145" t="s">
        <v>407</v>
      </c>
    </row>
    <row r="162" spans="2:65" s="13" customFormat="1" ht="11.25">
      <c r="B162" s="154"/>
      <c r="D162" s="148" t="s">
        <v>152</v>
      </c>
      <c r="E162" s="155" t="s">
        <v>1</v>
      </c>
      <c r="F162" s="156" t="s">
        <v>685</v>
      </c>
      <c r="H162" s="157">
        <v>34.343000000000004</v>
      </c>
      <c r="I162" s="158"/>
      <c r="L162" s="154"/>
      <c r="M162" s="159"/>
      <c r="T162" s="160"/>
      <c r="AT162" s="155" t="s">
        <v>152</v>
      </c>
      <c r="AU162" s="155" t="s">
        <v>87</v>
      </c>
      <c r="AV162" s="13" t="s">
        <v>87</v>
      </c>
      <c r="AW162" s="13" t="s">
        <v>32</v>
      </c>
      <c r="AX162" s="13" t="s">
        <v>85</v>
      </c>
      <c r="AY162" s="155" t="s">
        <v>144</v>
      </c>
    </row>
    <row r="163" spans="2:65" s="1" customFormat="1" ht="37.9" customHeight="1">
      <c r="B163" s="32"/>
      <c r="C163" s="133" t="s">
        <v>186</v>
      </c>
      <c r="D163" s="133" t="s">
        <v>146</v>
      </c>
      <c r="E163" s="134" t="s">
        <v>409</v>
      </c>
      <c r="F163" s="135" t="s">
        <v>410</v>
      </c>
      <c r="G163" s="136" t="s">
        <v>198</v>
      </c>
      <c r="H163" s="137">
        <v>21.562999999999999</v>
      </c>
      <c r="I163" s="138"/>
      <c r="J163" s="139">
        <f>ROUND(I163*H163,2)</f>
        <v>0</v>
      </c>
      <c r="K163" s="140"/>
      <c r="L163" s="32"/>
      <c r="M163" s="141" t="s">
        <v>1</v>
      </c>
      <c r="N163" s="142" t="s">
        <v>42</v>
      </c>
      <c r="P163" s="143">
        <f>O163*H163</f>
        <v>0</v>
      </c>
      <c r="Q163" s="143">
        <v>0</v>
      </c>
      <c r="R163" s="143">
        <f>Q163*H163</f>
        <v>0</v>
      </c>
      <c r="S163" s="143">
        <v>0</v>
      </c>
      <c r="T163" s="144">
        <f>S163*H163</f>
        <v>0</v>
      </c>
      <c r="AR163" s="145" t="s">
        <v>150</v>
      </c>
      <c r="AT163" s="145" t="s">
        <v>146</v>
      </c>
      <c r="AU163" s="145" t="s">
        <v>87</v>
      </c>
      <c r="AY163" s="17" t="s">
        <v>144</v>
      </c>
      <c r="BE163" s="146">
        <f>IF(N163="základní",J163,0)</f>
        <v>0</v>
      </c>
      <c r="BF163" s="146">
        <f>IF(N163="snížená",J163,0)</f>
        <v>0</v>
      </c>
      <c r="BG163" s="146">
        <f>IF(N163="zákl. přenesená",J163,0)</f>
        <v>0</v>
      </c>
      <c r="BH163" s="146">
        <f>IF(N163="sníž. přenesená",J163,0)</f>
        <v>0</v>
      </c>
      <c r="BI163" s="146">
        <f>IF(N163="nulová",J163,0)</f>
        <v>0</v>
      </c>
      <c r="BJ163" s="17" t="s">
        <v>85</v>
      </c>
      <c r="BK163" s="146">
        <f>ROUND(I163*H163,2)</f>
        <v>0</v>
      </c>
      <c r="BL163" s="17" t="s">
        <v>150</v>
      </c>
      <c r="BM163" s="145" t="s">
        <v>411</v>
      </c>
    </row>
    <row r="164" spans="2:65" s="1" customFormat="1" ht="37.9" customHeight="1">
      <c r="B164" s="32"/>
      <c r="C164" s="133" t="s">
        <v>191</v>
      </c>
      <c r="D164" s="133" t="s">
        <v>146</v>
      </c>
      <c r="E164" s="134" t="s">
        <v>412</v>
      </c>
      <c r="F164" s="135" t="s">
        <v>413</v>
      </c>
      <c r="G164" s="136" t="s">
        <v>198</v>
      </c>
      <c r="H164" s="137">
        <v>21.562999999999999</v>
      </c>
      <c r="I164" s="138"/>
      <c r="J164" s="139">
        <f>ROUND(I164*H164,2)</f>
        <v>0</v>
      </c>
      <c r="K164" s="140"/>
      <c r="L164" s="32"/>
      <c r="M164" s="141" t="s">
        <v>1</v>
      </c>
      <c r="N164" s="142" t="s">
        <v>42</v>
      </c>
      <c r="P164" s="143">
        <f>O164*H164</f>
        <v>0</v>
      </c>
      <c r="Q164" s="143">
        <v>0</v>
      </c>
      <c r="R164" s="143">
        <f>Q164*H164</f>
        <v>0</v>
      </c>
      <c r="S164" s="143">
        <v>0</v>
      </c>
      <c r="T164" s="144">
        <f>S164*H164</f>
        <v>0</v>
      </c>
      <c r="AR164" s="145" t="s">
        <v>150</v>
      </c>
      <c r="AT164" s="145" t="s">
        <v>146</v>
      </c>
      <c r="AU164" s="145" t="s">
        <v>87</v>
      </c>
      <c r="AY164" s="17" t="s">
        <v>144</v>
      </c>
      <c r="BE164" s="146">
        <f>IF(N164="základní",J164,0)</f>
        <v>0</v>
      </c>
      <c r="BF164" s="146">
        <f>IF(N164="snížená",J164,0)</f>
        <v>0</v>
      </c>
      <c r="BG164" s="146">
        <f>IF(N164="zákl. přenesená",J164,0)</f>
        <v>0</v>
      </c>
      <c r="BH164" s="146">
        <f>IF(N164="sníž. přenesená",J164,0)</f>
        <v>0</v>
      </c>
      <c r="BI164" s="146">
        <f>IF(N164="nulová",J164,0)</f>
        <v>0</v>
      </c>
      <c r="BJ164" s="17" t="s">
        <v>85</v>
      </c>
      <c r="BK164" s="146">
        <f>ROUND(I164*H164,2)</f>
        <v>0</v>
      </c>
      <c r="BL164" s="17" t="s">
        <v>150</v>
      </c>
      <c r="BM164" s="145" t="s">
        <v>414</v>
      </c>
    </row>
    <row r="165" spans="2:65" s="1" customFormat="1" ht="37.9" customHeight="1">
      <c r="B165" s="32"/>
      <c r="C165" s="133" t="s">
        <v>195</v>
      </c>
      <c r="D165" s="133" t="s">
        <v>146</v>
      </c>
      <c r="E165" s="134" t="s">
        <v>415</v>
      </c>
      <c r="F165" s="135" t="s">
        <v>416</v>
      </c>
      <c r="G165" s="136" t="s">
        <v>198</v>
      </c>
      <c r="H165" s="137">
        <v>343.43</v>
      </c>
      <c r="I165" s="138"/>
      <c r="J165" s="139">
        <f>ROUND(I165*H165,2)</f>
        <v>0</v>
      </c>
      <c r="K165" s="140"/>
      <c r="L165" s="32"/>
      <c r="M165" s="141" t="s">
        <v>1</v>
      </c>
      <c r="N165" s="142" t="s">
        <v>42</v>
      </c>
      <c r="P165" s="143">
        <f>O165*H165</f>
        <v>0</v>
      </c>
      <c r="Q165" s="143">
        <v>0</v>
      </c>
      <c r="R165" s="143">
        <f>Q165*H165</f>
        <v>0</v>
      </c>
      <c r="S165" s="143">
        <v>0</v>
      </c>
      <c r="T165" s="144">
        <f>S165*H165</f>
        <v>0</v>
      </c>
      <c r="AR165" s="145" t="s">
        <v>150</v>
      </c>
      <c r="AT165" s="145" t="s">
        <v>146</v>
      </c>
      <c r="AU165" s="145" t="s">
        <v>87</v>
      </c>
      <c r="AY165" s="17" t="s">
        <v>144</v>
      </c>
      <c r="BE165" s="146">
        <f>IF(N165="základní",J165,0)</f>
        <v>0</v>
      </c>
      <c r="BF165" s="146">
        <f>IF(N165="snížená",J165,0)</f>
        <v>0</v>
      </c>
      <c r="BG165" s="146">
        <f>IF(N165="zákl. přenesená",J165,0)</f>
        <v>0</v>
      </c>
      <c r="BH165" s="146">
        <f>IF(N165="sníž. přenesená",J165,0)</f>
        <v>0</v>
      </c>
      <c r="BI165" s="146">
        <f>IF(N165="nulová",J165,0)</f>
        <v>0</v>
      </c>
      <c r="BJ165" s="17" t="s">
        <v>85</v>
      </c>
      <c r="BK165" s="146">
        <f>ROUND(I165*H165,2)</f>
        <v>0</v>
      </c>
      <c r="BL165" s="17" t="s">
        <v>150</v>
      </c>
      <c r="BM165" s="145" t="s">
        <v>417</v>
      </c>
    </row>
    <row r="166" spans="2:65" s="13" customFormat="1" ht="11.25">
      <c r="B166" s="154"/>
      <c r="D166" s="148" t="s">
        <v>152</v>
      </c>
      <c r="F166" s="156" t="s">
        <v>686</v>
      </c>
      <c r="H166" s="157">
        <v>343.43</v>
      </c>
      <c r="I166" s="158"/>
      <c r="L166" s="154"/>
      <c r="M166" s="159"/>
      <c r="T166" s="160"/>
      <c r="AT166" s="155" t="s">
        <v>152</v>
      </c>
      <c r="AU166" s="155" t="s">
        <v>87</v>
      </c>
      <c r="AV166" s="13" t="s">
        <v>87</v>
      </c>
      <c r="AW166" s="13" t="s">
        <v>4</v>
      </c>
      <c r="AX166" s="13" t="s">
        <v>85</v>
      </c>
      <c r="AY166" s="155" t="s">
        <v>144</v>
      </c>
    </row>
    <row r="167" spans="2:65" s="1" customFormat="1" ht="44.25" customHeight="1">
      <c r="B167" s="32"/>
      <c r="C167" s="133" t="s">
        <v>202</v>
      </c>
      <c r="D167" s="133" t="s">
        <v>146</v>
      </c>
      <c r="E167" s="134" t="s">
        <v>419</v>
      </c>
      <c r="F167" s="135" t="s">
        <v>420</v>
      </c>
      <c r="G167" s="136" t="s">
        <v>198</v>
      </c>
      <c r="H167" s="137">
        <v>215.63</v>
      </c>
      <c r="I167" s="138"/>
      <c r="J167" s="139">
        <f>ROUND(I167*H167,2)</f>
        <v>0</v>
      </c>
      <c r="K167" s="140"/>
      <c r="L167" s="32"/>
      <c r="M167" s="141" t="s">
        <v>1</v>
      </c>
      <c r="N167" s="142" t="s">
        <v>42</v>
      </c>
      <c r="P167" s="143">
        <f>O167*H167</f>
        <v>0</v>
      </c>
      <c r="Q167" s="143">
        <v>0</v>
      </c>
      <c r="R167" s="143">
        <f>Q167*H167</f>
        <v>0</v>
      </c>
      <c r="S167" s="143">
        <v>0</v>
      </c>
      <c r="T167" s="144">
        <f>S167*H167</f>
        <v>0</v>
      </c>
      <c r="AR167" s="145" t="s">
        <v>150</v>
      </c>
      <c r="AT167" s="145" t="s">
        <v>146</v>
      </c>
      <c r="AU167" s="145" t="s">
        <v>87</v>
      </c>
      <c r="AY167" s="17" t="s">
        <v>144</v>
      </c>
      <c r="BE167" s="146">
        <f>IF(N167="základní",J167,0)</f>
        <v>0</v>
      </c>
      <c r="BF167" s="146">
        <f>IF(N167="snížená",J167,0)</f>
        <v>0</v>
      </c>
      <c r="BG167" s="146">
        <f>IF(N167="zákl. přenesená",J167,0)</f>
        <v>0</v>
      </c>
      <c r="BH167" s="146">
        <f>IF(N167="sníž. přenesená",J167,0)</f>
        <v>0</v>
      </c>
      <c r="BI167" s="146">
        <f>IF(N167="nulová",J167,0)</f>
        <v>0</v>
      </c>
      <c r="BJ167" s="17" t="s">
        <v>85</v>
      </c>
      <c r="BK167" s="146">
        <f>ROUND(I167*H167,2)</f>
        <v>0</v>
      </c>
      <c r="BL167" s="17" t="s">
        <v>150</v>
      </c>
      <c r="BM167" s="145" t="s">
        <v>421</v>
      </c>
    </row>
    <row r="168" spans="2:65" s="13" customFormat="1" ht="11.25">
      <c r="B168" s="154"/>
      <c r="D168" s="148" t="s">
        <v>152</v>
      </c>
      <c r="F168" s="156" t="s">
        <v>687</v>
      </c>
      <c r="H168" s="157">
        <v>215.63</v>
      </c>
      <c r="I168" s="158"/>
      <c r="L168" s="154"/>
      <c r="M168" s="159"/>
      <c r="T168" s="160"/>
      <c r="AT168" s="155" t="s">
        <v>152</v>
      </c>
      <c r="AU168" s="155" t="s">
        <v>87</v>
      </c>
      <c r="AV168" s="13" t="s">
        <v>87</v>
      </c>
      <c r="AW168" s="13" t="s">
        <v>4</v>
      </c>
      <c r="AX168" s="13" t="s">
        <v>85</v>
      </c>
      <c r="AY168" s="155" t="s">
        <v>144</v>
      </c>
    </row>
    <row r="169" spans="2:65" s="1" customFormat="1" ht="44.25" customHeight="1">
      <c r="B169" s="32"/>
      <c r="C169" s="133" t="s">
        <v>8</v>
      </c>
      <c r="D169" s="133" t="s">
        <v>146</v>
      </c>
      <c r="E169" s="134" t="s">
        <v>423</v>
      </c>
      <c r="F169" s="135" t="s">
        <v>424</v>
      </c>
      <c r="G169" s="136" t="s">
        <v>198</v>
      </c>
      <c r="H169" s="137">
        <v>215.63</v>
      </c>
      <c r="I169" s="138"/>
      <c r="J169" s="139">
        <f>ROUND(I169*H169,2)</f>
        <v>0</v>
      </c>
      <c r="K169" s="140"/>
      <c r="L169" s="32"/>
      <c r="M169" s="141" t="s">
        <v>1</v>
      </c>
      <c r="N169" s="142" t="s">
        <v>42</v>
      </c>
      <c r="P169" s="143">
        <f>O169*H169</f>
        <v>0</v>
      </c>
      <c r="Q169" s="143">
        <v>0</v>
      </c>
      <c r="R169" s="143">
        <f>Q169*H169</f>
        <v>0</v>
      </c>
      <c r="S169" s="143">
        <v>0</v>
      </c>
      <c r="T169" s="144">
        <f>S169*H169</f>
        <v>0</v>
      </c>
      <c r="AR169" s="145" t="s">
        <v>150</v>
      </c>
      <c r="AT169" s="145" t="s">
        <v>146</v>
      </c>
      <c r="AU169" s="145" t="s">
        <v>87</v>
      </c>
      <c r="AY169" s="17" t="s">
        <v>144</v>
      </c>
      <c r="BE169" s="146">
        <f>IF(N169="základní",J169,0)</f>
        <v>0</v>
      </c>
      <c r="BF169" s="146">
        <f>IF(N169="snížená",J169,0)</f>
        <v>0</v>
      </c>
      <c r="BG169" s="146">
        <f>IF(N169="zákl. přenesená",J169,0)</f>
        <v>0</v>
      </c>
      <c r="BH169" s="146">
        <f>IF(N169="sníž. přenesená",J169,0)</f>
        <v>0</v>
      </c>
      <c r="BI169" s="146">
        <f>IF(N169="nulová",J169,0)</f>
        <v>0</v>
      </c>
      <c r="BJ169" s="17" t="s">
        <v>85</v>
      </c>
      <c r="BK169" s="146">
        <f>ROUND(I169*H169,2)</f>
        <v>0</v>
      </c>
      <c r="BL169" s="17" t="s">
        <v>150</v>
      </c>
      <c r="BM169" s="145" t="s">
        <v>425</v>
      </c>
    </row>
    <row r="170" spans="2:65" s="13" customFormat="1" ht="11.25">
      <c r="B170" s="154"/>
      <c r="D170" s="148" t="s">
        <v>152</v>
      </c>
      <c r="F170" s="156" t="s">
        <v>687</v>
      </c>
      <c r="H170" s="157">
        <v>215.63</v>
      </c>
      <c r="I170" s="158"/>
      <c r="L170" s="154"/>
      <c r="M170" s="159"/>
      <c r="T170" s="160"/>
      <c r="AT170" s="155" t="s">
        <v>152</v>
      </c>
      <c r="AU170" s="155" t="s">
        <v>87</v>
      </c>
      <c r="AV170" s="13" t="s">
        <v>87</v>
      </c>
      <c r="AW170" s="13" t="s">
        <v>4</v>
      </c>
      <c r="AX170" s="13" t="s">
        <v>85</v>
      </c>
      <c r="AY170" s="155" t="s">
        <v>144</v>
      </c>
    </row>
    <row r="171" spans="2:65" s="1" customFormat="1" ht="33" customHeight="1">
      <c r="B171" s="32"/>
      <c r="C171" s="133" t="s">
        <v>209</v>
      </c>
      <c r="D171" s="133" t="s">
        <v>146</v>
      </c>
      <c r="E171" s="134" t="s">
        <v>426</v>
      </c>
      <c r="F171" s="135" t="s">
        <v>427</v>
      </c>
      <c r="G171" s="136" t="s">
        <v>343</v>
      </c>
      <c r="H171" s="137">
        <v>61.817</v>
      </c>
      <c r="I171" s="138"/>
      <c r="J171" s="139">
        <f>ROUND(I171*H171,2)</f>
        <v>0</v>
      </c>
      <c r="K171" s="140"/>
      <c r="L171" s="32"/>
      <c r="M171" s="141" t="s">
        <v>1</v>
      </c>
      <c r="N171" s="142" t="s">
        <v>42</v>
      </c>
      <c r="P171" s="143">
        <f>O171*H171</f>
        <v>0</v>
      </c>
      <c r="Q171" s="143">
        <v>0</v>
      </c>
      <c r="R171" s="143">
        <f>Q171*H171</f>
        <v>0</v>
      </c>
      <c r="S171" s="143">
        <v>0</v>
      </c>
      <c r="T171" s="144">
        <f>S171*H171</f>
        <v>0</v>
      </c>
      <c r="AR171" s="145" t="s">
        <v>150</v>
      </c>
      <c r="AT171" s="145" t="s">
        <v>146</v>
      </c>
      <c r="AU171" s="145" t="s">
        <v>87</v>
      </c>
      <c r="AY171" s="17" t="s">
        <v>144</v>
      </c>
      <c r="BE171" s="146">
        <f>IF(N171="základní",J171,0)</f>
        <v>0</v>
      </c>
      <c r="BF171" s="146">
        <f>IF(N171="snížená",J171,0)</f>
        <v>0</v>
      </c>
      <c r="BG171" s="146">
        <f>IF(N171="zákl. přenesená",J171,0)</f>
        <v>0</v>
      </c>
      <c r="BH171" s="146">
        <f>IF(N171="sníž. přenesená",J171,0)</f>
        <v>0</v>
      </c>
      <c r="BI171" s="146">
        <f>IF(N171="nulová",J171,0)</f>
        <v>0</v>
      </c>
      <c r="BJ171" s="17" t="s">
        <v>85</v>
      </c>
      <c r="BK171" s="146">
        <f>ROUND(I171*H171,2)</f>
        <v>0</v>
      </c>
      <c r="BL171" s="17" t="s">
        <v>150</v>
      </c>
      <c r="BM171" s="145" t="s">
        <v>428</v>
      </c>
    </row>
    <row r="172" spans="2:65" s="13" customFormat="1" ht="11.25">
      <c r="B172" s="154"/>
      <c r="D172" s="148" t="s">
        <v>152</v>
      </c>
      <c r="E172" s="155" t="s">
        <v>1</v>
      </c>
      <c r="F172" s="156" t="s">
        <v>688</v>
      </c>
      <c r="H172" s="157">
        <v>61.817</v>
      </c>
      <c r="I172" s="158"/>
      <c r="L172" s="154"/>
      <c r="M172" s="159"/>
      <c r="T172" s="160"/>
      <c r="AT172" s="155" t="s">
        <v>152</v>
      </c>
      <c r="AU172" s="155" t="s">
        <v>87</v>
      </c>
      <c r="AV172" s="13" t="s">
        <v>87</v>
      </c>
      <c r="AW172" s="13" t="s">
        <v>32</v>
      </c>
      <c r="AX172" s="13" t="s">
        <v>85</v>
      </c>
      <c r="AY172" s="155" t="s">
        <v>144</v>
      </c>
    </row>
    <row r="173" spans="2:65" s="1" customFormat="1" ht="37.9" customHeight="1">
      <c r="B173" s="32"/>
      <c r="C173" s="133" t="s">
        <v>213</v>
      </c>
      <c r="D173" s="133" t="s">
        <v>146</v>
      </c>
      <c r="E173" s="134" t="s">
        <v>430</v>
      </c>
      <c r="F173" s="135" t="s">
        <v>431</v>
      </c>
      <c r="G173" s="136" t="s">
        <v>343</v>
      </c>
      <c r="H173" s="137">
        <v>38.753999999999998</v>
      </c>
      <c r="I173" s="138"/>
      <c r="J173" s="139">
        <f>ROUND(I173*H173,2)</f>
        <v>0</v>
      </c>
      <c r="K173" s="140"/>
      <c r="L173" s="32"/>
      <c r="M173" s="141" t="s">
        <v>1</v>
      </c>
      <c r="N173" s="142" t="s">
        <v>42</v>
      </c>
      <c r="P173" s="143">
        <f>O173*H173</f>
        <v>0</v>
      </c>
      <c r="Q173" s="143">
        <v>0</v>
      </c>
      <c r="R173" s="143">
        <f>Q173*H173</f>
        <v>0</v>
      </c>
      <c r="S173" s="143">
        <v>0</v>
      </c>
      <c r="T173" s="144">
        <f>S173*H173</f>
        <v>0</v>
      </c>
      <c r="AR173" s="145" t="s">
        <v>150</v>
      </c>
      <c r="AT173" s="145" t="s">
        <v>146</v>
      </c>
      <c r="AU173" s="145" t="s">
        <v>87</v>
      </c>
      <c r="AY173" s="17" t="s">
        <v>144</v>
      </c>
      <c r="BE173" s="146">
        <f>IF(N173="základní",J173,0)</f>
        <v>0</v>
      </c>
      <c r="BF173" s="146">
        <f>IF(N173="snížená",J173,0)</f>
        <v>0</v>
      </c>
      <c r="BG173" s="146">
        <f>IF(N173="zákl. přenesená",J173,0)</f>
        <v>0</v>
      </c>
      <c r="BH173" s="146">
        <f>IF(N173="sníž. přenesená",J173,0)</f>
        <v>0</v>
      </c>
      <c r="BI173" s="146">
        <f>IF(N173="nulová",J173,0)</f>
        <v>0</v>
      </c>
      <c r="BJ173" s="17" t="s">
        <v>85</v>
      </c>
      <c r="BK173" s="146">
        <f>ROUND(I173*H173,2)</f>
        <v>0</v>
      </c>
      <c r="BL173" s="17" t="s">
        <v>150</v>
      </c>
      <c r="BM173" s="145" t="s">
        <v>432</v>
      </c>
    </row>
    <row r="174" spans="2:65" s="13" customFormat="1" ht="11.25">
      <c r="B174" s="154"/>
      <c r="D174" s="148" t="s">
        <v>152</v>
      </c>
      <c r="E174" s="155" t="s">
        <v>1</v>
      </c>
      <c r="F174" s="156" t="s">
        <v>689</v>
      </c>
      <c r="H174" s="157">
        <v>38.753999999999998</v>
      </c>
      <c r="I174" s="158"/>
      <c r="L174" s="154"/>
      <c r="M174" s="159"/>
      <c r="T174" s="160"/>
      <c r="AT174" s="155" t="s">
        <v>152</v>
      </c>
      <c r="AU174" s="155" t="s">
        <v>87</v>
      </c>
      <c r="AV174" s="13" t="s">
        <v>87</v>
      </c>
      <c r="AW174" s="13" t="s">
        <v>32</v>
      </c>
      <c r="AX174" s="13" t="s">
        <v>85</v>
      </c>
      <c r="AY174" s="155" t="s">
        <v>144</v>
      </c>
    </row>
    <row r="175" spans="2:65" s="1" customFormat="1" ht="37.9" customHeight="1">
      <c r="B175" s="32"/>
      <c r="C175" s="133" t="s">
        <v>217</v>
      </c>
      <c r="D175" s="133" t="s">
        <v>146</v>
      </c>
      <c r="E175" s="134" t="s">
        <v>434</v>
      </c>
      <c r="F175" s="135" t="s">
        <v>435</v>
      </c>
      <c r="G175" s="136" t="s">
        <v>343</v>
      </c>
      <c r="H175" s="137">
        <v>38.813000000000002</v>
      </c>
      <c r="I175" s="138"/>
      <c r="J175" s="139">
        <f>ROUND(I175*H175,2)</f>
        <v>0</v>
      </c>
      <c r="K175" s="140"/>
      <c r="L175" s="32"/>
      <c r="M175" s="141" t="s">
        <v>1</v>
      </c>
      <c r="N175" s="142" t="s">
        <v>42</v>
      </c>
      <c r="P175" s="143">
        <f>O175*H175</f>
        <v>0</v>
      </c>
      <c r="Q175" s="143">
        <v>0</v>
      </c>
      <c r="R175" s="143">
        <f>Q175*H175</f>
        <v>0</v>
      </c>
      <c r="S175" s="143">
        <v>0</v>
      </c>
      <c r="T175" s="144">
        <f>S175*H175</f>
        <v>0</v>
      </c>
      <c r="AR175" s="145" t="s">
        <v>150</v>
      </c>
      <c r="AT175" s="145" t="s">
        <v>146</v>
      </c>
      <c r="AU175" s="145" t="s">
        <v>87</v>
      </c>
      <c r="AY175" s="17" t="s">
        <v>144</v>
      </c>
      <c r="BE175" s="146">
        <f>IF(N175="základní",J175,0)</f>
        <v>0</v>
      </c>
      <c r="BF175" s="146">
        <f>IF(N175="snížená",J175,0)</f>
        <v>0</v>
      </c>
      <c r="BG175" s="146">
        <f>IF(N175="zákl. přenesená",J175,0)</f>
        <v>0</v>
      </c>
      <c r="BH175" s="146">
        <f>IF(N175="sníž. přenesená",J175,0)</f>
        <v>0</v>
      </c>
      <c r="BI175" s="146">
        <f>IF(N175="nulová",J175,0)</f>
        <v>0</v>
      </c>
      <c r="BJ175" s="17" t="s">
        <v>85</v>
      </c>
      <c r="BK175" s="146">
        <f>ROUND(I175*H175,2)</f>
        <v>0</v>
      </c>
      <c r="BL175" s="17" t="s">
        <v>150</v>
      </c>
      <c r="BM175" s="145" t="s">
        <v>436</v>
      </c>
    </row>
    <row r="176" spans="2:65" s="13" customFormat="1" ht="11.25">
      <c r="B176" s="154"/>
      <c r="D176" s="148" t="s">
        <v>152</v>
      </c>
      <c r="E176" s="155" t="s">
        <v>1</v>
      </c>
      <c r="F176" s="156" t="s">
        <v>690</v>
      </c>
      <c r="H176" s="157">
        <v>38.813000000000002</v>
      </c>
      <c r="I176" s="158"/>
      <c r="L176" s="154"/>
      <c r="M176" s="159"/>
      <c r="T176" s="160"/>
      <c r="AT176" s="155" t="s">
        <v>152</v>
      </c>
      <c r="AU176" s="155" t="s">
        <v>87</v>
      </c>
      <c r="AV176" s="13" t="s">
        <v>87</v>
      </c>
      <c r="AW176" s="13" t="s">
        <v>32</v>
      </c>
      <c r="AX176" s="13" t="s">
        <v>85</v>
      </c>
      <c r="AY176" s="155" t="s">
        <v>144</v>
      </c>
    </row>
    <row r="177" spans="2:65" s="1" customFormat="1" ht="16.5" customHeight="1">
      <c r="B177" s="32"/>
      <c r="C177" s="133" t="s">
        <v>221</v>
      </c>
      <c r="D177" s="133" t="s">
        <v>146</v>
      </c>
      <c r="E177" s="134" t="s">
        <v>322</v>
      </c>
      <c r="F177" s="135" t="s">
        <v>323</v>
      </c>
      <c r="G177" s="136" t="s">
        <v>198</v>
      </c>
      <c r="H177" s="137">
        <v>34.343000000000004</v>
      </c>
      <c r="I177" s="138"/>
      <c r="J177" s="139">
        <f>ROUND(I177*H177,2)</f>
        <v>0</v>
      </c>
      <c r="K177" s="140"/>
      <c r="L177" s="32"/>
      <c r="M177" s="141" t="s">
        <v>1</v>
      </c>
      <c r="N177" s="142" t="s">
        <v>42</v>
      </c>
      <c r="P177" s="143">
        <f>O177*H177</f>
        <v>0</v>
      </c>
      <c r="Q177" s="143">
        <v>0</v>
      </c>
      <c r="R177" s="143">
        <f>Q177*H177</f>
        <v>0</v>
      </c>
      <c r="S177" s="143">
        <v>0</v>
      </c>
      <c r="T177" s="144">
        <f>S177*H177</f>
        <v>0</v>
      </c>
      <c r="AR177" s="145" t="s">
        <v>150</v>
      </c>
      <c r="AT177" s="145" t="s">
        <v>146</v>
      </c>
      <c r="AU177" s="145" t="s">
        <v>87</v>
      </c>
      <c r="AY177" s="17" t="s">
        <v>144</v>
      </c>
      <c r="BE177" s="146">
        <f>IF(N177="základní",J177,0)</f>
        <v>0</v>
      </c>
      <c r="BF177" s="146">
        <f>IF(N177="snížená",J177,0)</f>
        <v>0</v>
      </c>
      <c r="BG177" s="146">
        <f>IF(N177="zákl. přenesená",J177,0)</f>
        <v>0</v>
      </c>
      <c r="BH177" s="146">
        <f>IF(N177="sníž. přenesená",J177,0)</f>
        <v>0</v>
      </c>
      <c r="BI177" s="146">
        <f>IF(N177="nulová",J177,0)</f>
        <v>0</v>
      </c>
      <c r="BJ177" s="17" t="s">
        <v>85</v>
      </c>
      <c r="BK177" s="146">
        <f>ROUND(I177*H177,2)</f>
        <v>0</v>
      </c>
      <c r="BL177" s="17" t="s">
        <v>150</v>
      </c>
      <c r="BM177" s="145" t="s">
        <v>691</v>
      </c>
    </row>
    <row r="178" spans="2:65" s="1" customFormat="1" ht="24.2" customHeight="1">
      <c r="B178" s="32"/>
      <c r="C178" s="133" t="s">
        <v>225</v>
      </c>
      <c r="D178" s="133" t="s">
        <v>146</v>
      </c>
      <c r="E178" s="134" t="s">
        <v>438</v>
      </c>
      <c r="F178" s="135" t="s">
        <v>439</v>
      </c>
      <c r="G178" s="136" t="s">
        <v>198</v>
      </c>
      <c r="H178" s="137">
        <v>21.562999999999999</v>
      </c>
      <c r="I178" s="138"/>
      <c r="J178" s="139">
        <f>ROUND(I178*H178,2)</f>
        <v>0</v>
      </c>
      <c r="K178" s="140"/>
      <c r="L178" s="32"/>
      <c r="M178" s="141" t="s">
        <v>1</v>
      </c>
      <c r="N178" s="142" t="s">
        <v>42</v>
      </c>
      <c r="P178" s="143">
        <f>O178*H178</f>
        <v>0</v>
      </c>
      <c r="Q178" s="143">
        <v>0</v>
      </c>
      <c r="R178" s="143">
        <f>Q178*H178</f>
        <v>0</v>
      </c>
      <c r="S178" s="143">
        <v>0</v>
      </c>
      <c r="T178" s="144">
        <f>S178*H178</f>
        <v>0</v>
      </c>
      <c r="AR178" s="145" t="s">
        <v>150</v>
      </c>
      <c r="AT178" s="145" t="s">
        <v>146</v>
      </c>
      <c r="AU178" s="145" t="s">
        <v>87</v>
      </c>
      <c r="AY178" s="17" t="s">
        <v>144</v>
      </c>
      <c r="BE178" s="146">
        <f>IF(N178="základní",J178,0)</f>
        <v>0</v>
      </c>
      <c r="BF178" s="146">
        <f>IF(N178="snížená",J178,0)</f>
        <v>0</v>
      </c>
      <c r="BG178" s="146">
        <f>IF(N178="zákl. přenesená",J178,0)</f>
        <v>0</v>
      </c>
      <c r="BH178" s="146">
        <f>IF(N178="sníž. přenesená",J178,0)</f>
        <v>0</v>
      </c>
      <c r="BI178" s="146">
        <f>IF(N178="nulová",J178,0)</f>
        <v>0</v>
      </c>
      <c r="BJ178" s="17" t="s">
        <v>85</v>
      </c>
      <c r="BK178" s="146">
        <f>ROUND(I178*H178,2)</f>
        <v>0</v>
      </c>
      <c r="BL178" s="17" t="s">
        <v>150</v>
      </c>
      <c r="BM178" s="145" t="s">
        <v>692</v>
      </c>
    </row>
    <row r="179" spans="2:65" s="1" customFormat="1" ht="24.2" customHeight="1">
      <c r="B179" s="32"/>
      <c r="C179" s="133" t="s">
        <v>229</v>
      </c>
      <c r="D179" s="133" t="s">
        <v>146</v>
      </c>
      <c r="E179" s="134" t="s">
        <v>441</v>
      </c>
      <c r="F179" s="135" t="s">
        <v>442</v>
      </c>
      <c r="G179" s="136" t="s">
        <v>198</v>
      </c>
      <c r="H179" s="137">
        <v>21.562999999999999</v>
      </c>
      <c r="I179" s="138"/>
      <c r="J179" s="139">
        <f>ROUND(I179*H179,2)</f>
        <v>0</v>
      </c>
      <c r="K179" s="140"/>
      <c r="L179" s="32"/>
      <c r="M179" s="141" t="s">
        <v>1</v>
      </c>
      <c r="N179" s="142" t="s">
        <v>42</v>
      </c>
      <c r="P179" s="143">
        <f>O179*H179</f>
        <v>0</v>
      </c>
      <c r="Q179" s="143">
        <v>0</v>
      </c>
      <c r="R179" s="143">
        <f>Q179*H179</f>
        <v>0</v>
      </c>
      <c r="S179" s="143">
        <v>0</v>
      </c>
      <c r="T179" s="144">
        <f>S179*H179</f>
        <v>0</v>
      </c>
      <c r="AR179" s="145" t="s">
        <v>150</v>
      </c>
      <c r="AT179" s="145" t="s">
        <v>146</v>
      </c>
      <c r="AU179" s="145" t="s">
        <v>87</v>
      </c>
      <c r="AY179" s="17" t="s">
        <v>144</v>
      </c>
      <c r="BE179" s="146">
        <f>IF(N179="základní",J179,0)</f>
        <v>0</v>
      </c>
      <c r="BF179" s="146">
        <f>IF(N179="snížená",J179,0)</f>
        <v>0</v>
      </c>
      <c r="BG179" s="146">
        <f>IF(N179="zákl. přenesená",J179,0)</f>
        <v>0</v>
      </c>
      <c r="BH179" s="146">
        <f>IF(N179="sníž. přenesená",J179,0)</f>
        <v>0</v>
      </c>
      <c r="BI179" s="146">
        <f>IF(N179="nulová",J179,0)</f>
        <v>0</v>
      </c>
      <c r="BJ179" s="17" t="s">
        <v>85</v>
      </c>
      <c r="BK179" s="146">
        <f>ROUND(I179*H179,2)</f>
        <v>0</v>
      </c>
      <c r="BL179" s="17" t="s">
        <v>150</v>
      </c>
      <c r="BM179" s="145" t="s">
        <v>693</v>
      </c>
    </row>
    <row r="180" spans="2:65" s="1" customFormat="1" ht="24.2" customHeight="1">
      <c r="B180" s="32"/>
      <c r="C180" s="133" t="s">
        <v>233</v>
      </c>
      <c r="D180" s="133" t="s">
        <v>146</v>
      </c>
      <c r="E180" s="134" t="s">
        <v>326</v>
      </c>
      <c r="F180" s="135" t="s">
        <v>327</v>
      </c>
      <c r="G180" s="136" t="s">
        <v>198</v>
      </c>
      <c r="H180" s="137">
        <v>3.45</v>
      </c>
      <c r="I180" s="138"/>
      <c r="J180" s="139">
        <f>ROUND(I180*H180,2)</f>
        <v>0</v>
      </c>
      <c r="K180" s="140"/>
      <c r="L180" s="32"/>
      <c r="M180" s="141" t="s">
        <v>1</v>
      </c>
      <c r="N180" s="142" t="s">
        <v>42</v>
      </c>
      <c r="P180" s="143">
        <f>O180*H180</f>
        <v>0</v>
      </c>
      <c r="Q180" s="143">
        <v>0</v>
      </c>
      <c r="R180" s="143">
        <f>Q180*H180</f>
        <v>0</v>
      </c>
      <c r="S180" s="143">
        <v>0</v>
      </c>
      <c r="T180" s="144">
        <f>S180*H180</f>
        <v>0</v>
      </c>
      <c r="AR180" s="145" t="s">
        <v>150</v>
      </c>
      <c r="AT180" s="145" t="s">
        <v>146</v>
      </c>
      <c r="AU180" s="145" t="s">
        <v>87</v>
      </c>
      <c r="AY180" s="17" t="s">
        <v>144</v>
      </c>
      <c r="BE180" s="146">
        <f>IF(N180="základní",J180,0)</f>
        <v>0</v>
      </c>
      <c r="BF180" s="146">
        <f>IF(N180="snížená",J180,0)</f>
        <v>0</v>
      </c>
      <c r="BG180" s="146">
        <f>IF(N180="zákl. přenesená",J180,0)</f>
        <v>0</v>
      </c>
      <c r="BH180" s="146">
        <f>IF(N180="sníž. přenesená",J180,0)</f>
        <v>0</v>
      </c>
      <c r="BI180" s="146">
        <f>IF(N180="nulová",J180,0)</f>
        <v>0</v>
      </c>
      <c r="BJ180" s="17" t="s">
        <v>85</v>
      </c>
      <c r="BK180" s="146">
        <f>ROUND(I180*H180,2)</f>
        <v>0</v>
      </c>
      <c r="BL180" s="17" t="s">
        <v>150</v>
      </c>
      <c r="BM180" s="145" t="s">
        <v>444</v>
      </c>
    </row>
    <row r="181" spans="2:65" s="12" customFormat="1" ht="11.25">
      <c r="B181" s="147"/>
      <c r="D181" s="148" t="s">
        <v>152</v>
      </c>
      <c r="E181" s="149" t="s">
        <v>1</v>
      </c>
      <c r="F181" s="150" t="s">
        <v>153</v>
      </c>
      <c r="H181" s="149" t="s">
        <v>1</v>
      </c>
      <c r="I181" s="151"/>
      <c r="L181" s="147"/>
      <c r="M181" s="152"/>
      <c r="T181" s="153"/>
      <c r="AT181" s="149" t="s">
        <v>152</v>
      </c>
      <c r="AU181" s="149" t="s">
        <v>87</v>
      </c>
      <c r="AV181" s="12" t="s">
        <v>85</v>
      </c>
      <c r="AW181" s="12" t="s">
        <v>32</v>
      </c>
      <c r="AX181" s="12" t="s">
        <v>77</v>
      </c>
      <c r="AY181" s="149" t="s">
        <v>144</v>
      </c>
    </row>
    <row r="182" spans="2:65" s="12" customFormat="1" ht="11.25">
      <c r="B182" s="147"/>
      <c r="D182" s="148" t="s">
        <v>152</v>
      </c>
      <c r="E182" s="149" t="s">
        <v>1</v>
      </c>
      <c r="F182" s="150" t="s">
        <v>154</v>
      </c>
      <c r="H182" s="149" t="s">
        <v>1</v>
      </c>
      <c r="I182" s="151"/>
      <c r="L182" s="147"/>
      <c r="M182" s="152"/>
      <c r="T182" s="153"/>
      <c r="AT182" s="149" t="s">
        <v>152</v>
      </c>
      <c r="AU182" s="149" t="s">
        <v>87</v>
      </c>
      <c r="AV182" s="12" t="s">
        <v>85</v>
      </c>
      <c r="AW182" s="12" t="s">
        <v>32</v>
      </c>
      <c r="AX182" s="12" t="s">
        <v>77</v>
      </c>
      <c r="AY182" s="149" t="s">
        <v>144</v>
      </c>
    </row>
    <row r="183" spans="2:65" s="12" customFormat="1" ht="11.25">
      <c r="B183" s="147"/>
      <c r="D183" s="148" t="s">
        <v>152</v>
      </c>
      <c r="E183" s="149" t="s">
        <v>1</v>
      </c>
      <c r="F183" s="150" t="s">
        <v>200</v>
      </c>
      <c r="H183" s="149" t="s">
        <v>1</v>
      </c>
      <c r="I183" s="151"/>
      <c r="L183" s="147"/>
      <c r="M183" s="152"/>
      <c r="T183" s="153"/>
      <c r="AT183" s="149" t="s">
        <v>152</v>
      </c>
      <c r="AU183" s="149" t="s">
        <v>87</v>
      </c>
      <c r="AV183" s="12" t="s">
        <v>85</v>
      </c>
      <c r="AW183" s="12" t="s">
        <v>32</v>
      </c>
      <c r="AX183" s="12" t="s">
        <v>77</v>
      </c>
      <c r="AY183" s="149" t="s">
        <v>144</v>
      </c>
    </row>
    <row r="184" spans="2:65" s="12" customFormat="1" ht="11.25">
      <c r="B184" s="147"/>
      <c r="D184" s="148" t="s">
        <v>152</v>
      </c>
      <c r="E184" s="149" t="s">
        <v>1</v>
      </c>
      <c r="F184" s="150" t="s">
        <v>445</v>
      </c>
      <c r="H184" s="149" t="s">
        <v>1</v>
      </c>
      <c r="I184" s="151"/>
      <c r="L184" s="147"/>
      <c r="M184" s="152"/>
      <c r="T184" s="153"/>
      <c r="AT184" s="149" t="s">
        <v>152</v>
      </c>
      <c r="AU184" s="149" t="s">
        <v>87</v>
      </c>
      <c r="AV184" s="12" t="s">
        <v>85</v>
      </c>
      <c r="AW184" s="12" t="s">
        <v>32</v>
      </c>
      <c r="AX184" s="12" t="s">
        <v>77</v>
      </c>
      <c r="AY184" s="149" t="s">
        <v>144</v>
      </c>
    </row>
    <row r="185" spans="2:65" s="13" customFormat="1" ht="11.25">
      <c r="B185" s="154"/>
      <c r="D185" s="148" t="s">
        <v>152</v>
      </c>
      <c r="E185" s="155" t="s">
        <v>1</v>
      </c>
      <c r="F185" s="156" t="s">
        <v>694</v>
      </c>
      <c r="H185" s="157">
        <v>3.45</v>
      </c>
      <c r="I185" s="158"/>
      <c r="L185" s="154"/>
      <c r="M185" s="159"/>
      <c r="T185" s="160"/>
      <c r="AT185" s="155" t="s">
        <v>152</v>
      </c>
      <c r="AU185" s="155" t="s">
        <v>87</v>
      </c>
      <c r="AV185" s="13" t="s">
        <v>87</v>
      </c>
      <c r="AW185" s="13" t="s">
        <v>32</v>
      </c>
      <c r="AX185" s="13" t="s">
        <v>85</v>
      </c>
      <c r="AY185" s="155" t="s">
        <v>144</v>
      </c>
    </row>
    <row r="186" spans="2:65" s="1" customFormat="1" ht="24.2" customHeight="1">
      <c r="B186" s="32"/>
      <c r="C186" s="133" t="s">
        <v>237</v>
      </c>
      <c r="D186" s="133" t="s">
        <v>146</v>
      </c>
      <c r="E186" s="134" t="s">
        <v>453</v>
      </c>
      <c r="F186" s="135" t="s">
        <v>454</v>
      </c>
      <c r="G186" s="136" t="s">
        <v>198</v>
      </c>
      <c r="H186" s="137">
        <v>2.16</v>
      </c>
      <c r="I186" s="138"/>
      <c r="J186" s="139">
        <f>ROUND(I186*H186,2)</f>
        <v>0</v>
      </c>
      <c r="K186" s="140"/>
      <c r="L186" s="32"/>
      <c r="M186" s="141" t="s">
        <v>1</v>
      </c>
      <c r="N186" s="142" t="s">
        <v>42</v>
      </c>
      <c r="P186" s="143">
        <f>O186*H186</f>
        <v>0</v>
      </c>
      <c r="Q186" s="143">
        <v>0</v>
      </c>
      <c r="R186" s="143">
        <f>Q186*H186</f>
        <v>0</v>
      </c>
      <c r="S186" s="143">
        <v>0</v>
      </c>
      <c r="T186" s="144">
        <f>S186*H186</f>
        <v>0</v>
      </c>
      <c r="AR186" s="145" t="s">
        <v>150</v>
      </c>
      <c r="AT186" s="145" t="s">
        <v>146</v>
      </c>
      <c r="AU186" s="145" t="s">
        <v>87</v>
      </c>
      <c r="AY186" s="17" t="s">
        <v>144</v>
      </c>
      <c r="BE186" s="146">
        <f>IF(N186="základní",J186,0)</f>
        <v>0</v>
      </c>
      <c r="BF186" s="146">
        <f>IF(N186="snížená",J186,0)</f>
        <v>0</v>
      </c>
      <c r="BG186" s="146">
        <f>IF(N186="zákl. přenesená",J186,0)</f>
        <v>0</v>
      </c>
      <c r="BH186" s="146">
        <f>IF(N186="sníž. přenesená",J186,0)</f>
        <v>0</v>
      </c>
      <c r="BI186" s="146">
        <f>IF(N186="nulová",J186,0)</f>
        <v>0</v>
      </c>
      <c r="BJ186" s="17" t="s">
        <v>85</v>
      </c>
      <c r="BK186" s="146">
        <f>ROUND(I186*H186,2)</f>
        <v>0</v>
      </c>
      <c r="BL186" s="17" t="s">
        <v>150</v>
      </c>
      <c r="BM186" s="145" t="s">
        <v>455</v>
      </c>
    </row>
    <row r="187" spans="2:65" s="12" customFormat="1" ht="11.25">
      <c r="B187" s="147"/>
      <c r="D187" s="148" t="s">
        <v>152</v>
      </c>
      <c r="E187" s="149" t="s">
        <v>1</v>
      </c>
      <c r="F187" s="150" t="s">
        <v>153</v>
      </c>
      <c r="H187" s="149" t="s">
        <v>1</v>
      </c>
      <c r="I187" s="151"/>
      <c r="L187" s="147"/>
      <c r="M187" s="152"/>
      <c r="T187" s="153"/>
      <c r="AT187" s="149" t="s">
        <v>152</v>
      </c>
      <c r="AU187" s="149" t="s">
        <v>87</v>
      </c>
      <c r="AV187" s="12" t="s">
        <v>85</v>
      </c>
      <c r="AW187" s="12" t="s">
        <v>32</v>
      </c>
      <c r="AX187" s="12" t="s">
        <v>77</v>
      </c>
      <c r="AY187" s="149" t="s">
        <v>144</v>
      </c>
    </row>
    <row r="188" spans="2:65" s="12" customFormat="1" ht="11.25">
      <c r="B188" s="147"/>
      <c r="D188" s="148" t="s">
        <v>152</v>
      </c>
      <c r="E188" s="149" t="s">
        <v>1</v>
      </c>
      <c r="F188" s="150" t="s">
        <v>154</v>
      </c>
      <c r="H188" s="149" t="s">
        <v>1</v>
      </c>
      <c r="I188" s="151"/>
      <c r="L188" s="147"/>
      <c r="M188" s="152"/>
      <c r="T188" s="153"/>
      <c r="AT188" s="149" t="s">
        <v>152</v>
      </c>
      <c r="AU188" s="149" t="s">
        <v>87</v>
      </c>
      <c r="AV188" s="12" t="s">
        <v>85</v>
      </c>
      <c r="AW188" s="12" t="s">
        <v>32</v>
      </c>
      <c r="AX188" s="12" t="s">
        <v>77</v>
      </c>
      <c r="AY188" s="149" t="s">
        <v>144</v>
      </c>
    </row>
    <row r="189" spans="2:65" s="12" customFormat="1" ht="11.25">
      <c r="B189" s="147"/>
      <c r="D189" s="148" t="s">
        <v>152</v>
      </c>
      <c r="E189" s="149" t="s">
        <v>1</v>
      </c>
      <c r="F189" s="150" t="s">
        <v>200</v>
      </c>
      <c r="H189" s="149" t="s">
        <v>1</v>
      </c>
      <c r="I189" s="151"/>
      <c r="L189" s="147"/>
      <c r="M189" s="152"/>
      <c r="T189" s="153"/>
      <c r="AT189" s="149" t="s">
        <v>152</v>
      </c>
      <c r="AU189" s="149" t="s">
        <v>87</v>
      </c>
      <c r="AV189" s="12" t="s">
        <v>85</v>
      </c>
      <c r="AW189" s="12" t="s">
        <v>32</v>
      </c>
      <c r="AX189" s="12" t="s">
        <v>77</v>
      </c>
      <c r="AY189" s="149" t="s">
        <v>144</v>
      </c>
    </row>
    <row r="190" spans="2:65" s="12" customFormat="1" ht="11.25">
      <c r="B190" s="147"/>
      <c r="D190" s="148" t="s">
        <v>152</v>
      </c>
      <c r="E190" s="149" t="s">
        <v>1</v>
      </c>
      <c r="F190" s="150" t="s">
        <v>396</v>
      </c>
      <c r="H190" s="149" t="s">
        <v>1</v>
      </c>
      <c r="I190" s="151"/>
      <c r="L190" s="147"/>
      <c r="M190" s="152"/>
      <c r="T190" s="153"/>
      <c r="AT190" s="149" t="s">
        <v>152</v>
      </c>
      <c r="AU190" s="149" t="s">
        <v>87</v>
      </c>
      <c r="AV190" s="12" t="s">
        <v>85</v>
      </c>
      <c r="AW190" s="12" t="s">
        <v>32</v>
      </c>
      <c r="AX190" s="12" t="s">
        <v>77</v>
      </c>
      <c r="AY190" s="149" t="s">
        <v>144</v>
      </c>
    </row>
    <row r="191" spans="2:65" s="13" customFormat="1" ht="11.25">
      <c r="B191" s="154"/>
      <c r="D191" s="148" t="s">
        <v>152</v>
      </c>
      <c r="E191" s="155" t="s">
        <v>1</v>
      </c>
      <c r="F191" s="156" t="s">
        <v>695</v>
      </c>
      <c r="H191" s="157">
        <v>2.16</v>
      </c>
      <c r="I191" s="158"/>
      <c r="L191" s="154"/>
      <c r="M191" s="159"/>
      <c r="T191" s="160"/>
      <c r="AT191" s="155" t="s">
        <v>152</v>
      </c>
      <c r="AU191" s="155" t="s">
        <v>87</v>
      </c>
      <c r="AV191" s="13" t="s">
        <v>87</v>
      </c>
      <c r="AW191" s="13" t="s">
        <v>32</v>
      </c>
      <c r="AX191" s="13" t="s">
        <v>85</v>
      </c>
      <c r="AY191" s="155" t="s">
        <v>144</v>
      </c>
    </row>
    <row r="192" spans="2:65" s="1" customFormat="1" ht="16.5" customHeight="1">
      <c r="B192" s="32"/>
      <c r="C192" s="168" t="s">
        <v>7</v>
      </c>
      <c r="D192" s="168" t="s">
        <v>340</v>
      </c>
      <c r="E192" s="169" t="s">
        <v>457</v>
      </c>
      <c r="F192" s="170" t="s">
        <v>458</v>
      </c>
      <c r="G192" s="171" t="s">
        <v>343</v>
      </c>
      <c r="H192" s="172">
        <v>4.32</v>
      </c>
      <c r="I192" s="173"/>
      <c r="J192" s="174">
        <f>ROUND(I192*H192,2)</f>
        <v>0</v>
      </c>
      <c r="K192" s="175"/>
      <c r="L192" s="176"/>
      <c r="M192" s="177" t="s">
        <v>1</v>
      </c>
      <c r="N192" s="178" t="s">
        <v>42</v>
      </c>
      <c r="P192" s="143">
        <f>O192*H192</f>
        <v>0</v>
      </c>
      <c r="Q192" s="143">
        <v>1</v>
      </c>
      <c r="R192" s="143">
        <f>Q192*H192</f>
        <v>4.32</v>
      </c>
      <c r="S192" s="143">
        <v>0</v>
      </c>
      <c r="T192" s="144">
        <f>S192*H192</f>
        <v>0</v>
      </c>
      <c r="AR192" s="145" t="s">
        <v>186</v>
      </c>
      <c r="AT192" s="145" t="s">
        <v>340</v>
      </c>
      <c r="AU192" s="145" t="s">
        <v>87</v>
      </c>
      <c r="AY192" s="17" t="s">
        <v>144</v>
      </c>
      <c r="BE192" s="146">
        <f>IF(N192="základní",J192,0)</f>
        <v>0</v>
      </c>
      <c r="BF192" s="146">
        <f>IF(N192="snížená",J192,0)</f>
        <v>0</v>
      </c>
      <c r="BG192" s="146">
        <f>IF(N192="zákl. přenesená",J192,0)</f>
        <v>0</v>
      </c>
      <c r="BH192" s="146">
        <f>IF(N192="sníž. přenesená",J192,0)</f>
        <v>0</v>
      </c>
      <c r="BI192" s="146">
        <f>IF(N192="nulová",J192,0)</f>
        <v>0</v>
      </c>
      <c r="BJ192" s="17" t="s">
        <v>85</v>
      </c>
      <c r="BK192" s="146">
        <f>ROUND(I192*H192,2)</f>
        <v>0</v>
      </c>
      <c r="BL192" s="17" t="s">
        <v>150</v>
      </c>
      <c r="BM192" s="145" t="s">
        <v>459</v>
      </c>
    </row>
    <row r="193" spans="2:65" s="13" customFormat="1" ht="11.25">
      <c r="B193" s="154"/>
      <c r="D193" s="148" t="s">
        <v>152</v>
      </c>
      <c r="E193" s="155" t="s">
        <v>1</v>
      </c>
      <c r="F193" s="156" t="s">
        <v>696</v>
      </c>
      <c r="H193" s="157">
        <v>4.32</v>
      </c>
      <c r="I193" s="158"/>
      <c r="L193" s="154"/>
      <c r="M193" s="159"/>
      <c r="T193" s="160"/>
      <c r="AT193" s="155" t="s">
        <v>152</v>
      </c>
      <c r="AU193" s="155" t="s">
        <v>87</v>
      </c>
      <c r="AV193" s="13" t="s">
        <v>87</v>
      </c>
      <c r="AW193" s="13" t="s">
        <v>32</v>
      </c>
      <c r="AX193" s="13" t="s">
        <v>85</v>
      </c>
      <c r="AY193" s="155" t="s">
        <v>144</v>
      </c>
    </row>
    <row r="194" spans="2:65" s="1" customFormat="1" ht="24.2" customHeight="1">
      <c r="B194" s="32"/>
      <c r="C194" s="133" t="s">
        <v>244</v>
      </c>
      <c r="D194" s="133" t="s">
        <v>146</v>
      </c>
      <c r="E194" s="134" t="s">
        <v>697</v>
      </c>
      <c r="F194" s="135" t="s">
        <v>698</v>
      </c>
      <c r="G194" s="136" t="s">
        <v>149</v>
      </c>
      <c r="H194" s="137">
        <v>19.399999999999999</v>
      </c>
      <c r="I194" s="138"/>
      <c r="J194" s="139">
        <f>ROUND(I194*H194,2)</f>
        <v>0</v>
      </c>
      <c r="K194" s="140"/>
      <c r="L194" s="32"/>
      <c r="M194" s="141" t="s">
        <v>1</v>
      </c>
      <c r="N194" s="142" t="s">
        <v>42</v>
      </c>
      <c r="P194" s="143">
        <f>O194*H194</f>
        <v>0</v>
      </c>
      <c r="Q194" s="143">
        <v>0</v>
      </c>
      <c r="R194" s="143">
        <f>Q194*H194</f>
        <v>0</v>
      </c>
      <c r="S194" s="143">
        <v>0</v>
      </c>
      <c r="T194" s="144">
        <f>S194*H194</f>
        <v>0</v>
      </c>
      <c r="AR194" s="145" t="s">
        <v>150</v>
      </c>
      <c r="AT194" s="145" t="s">
        <v>146</v>
      </c>
      <c r="AU194" s="145" t="s">
        <v>87</v>
      </c>
      <c r="AY194" s="17" t="s">
        <v>144</v>
      </c>
      <c r="BE194" s="146">
        <f>IF(N194="základní",J194,0)</f>
        <v>0</v>
      </c>
      <c r="BF194" s="146">
        <f>IF(N194="snížená",J194,0)</f>
        <v>0</v>
      </c>
      <c r="BG194" s="146">
        <f>IF(N194="zákl. přenesená",J194,0)</f>
        <v>0</v>
      </c>
      <c r="BH194" s="146">
        <f>IF(N194="sníž. přenesená",J194,0)</f>
        <v>0</v>
      </c>
      <c r="BI194" s="146">
        <f>IF(N194="nulová",J194,0)</f>
        <v>0</v>
      </c>
      <c r="BJ194" s="17" t="s">
        <v>85</v>
      </c>
      <c r="BK194" s="146">
        <f>ROUND(I194*H194,2)</f>
        <v>0</v>
      </c>
      <c r="BL194" s="17" t="s">
        <v>150</v>
      </c>
      <c r="BM194" s="145" t="s">
        <v>699</v>
      </c>
    </row>
    <row r="195" spans="2:65" s="12" customFormat="1" ht="11.25">
      <c r="B195" s="147"/>
      <c r="D195" s="148" t="s">
        <v>152</v>
      </c>
      <c r="E195" s="149" t="s">
        <v>1</v>
      </c>
      <c r="F195" s="150" t="s">
        <v>153</v>
      </c>
      <c r="H195" s="149" t="s">
        <v>1</v>
      </c>
      <c r="I195" s="151"/>
      <c r="L195" s="147"/>
      <c r="M195" s="152"/>
      <c r="T195" s="153"/>
      <c r="AT195" s="149" t="s">
        <v>152</v>
      </c>
      <c r="AU195" s="149" t="s">
        <v>87</v>
      </c>
      <c r="AV195" s="12" t="s">
        <v>85</v>
      </c>
      <c r="AW195" s="12" t="s">
        <v>32</v>
      </c>
      <c r="AX195" s="12" t="s">
        <v>77</v>
      </c>
      <c r="AY195" s="149" t="s">
        <v>144</v>
      </c>
    </row>
    <row r="196" spans="2:65" s="12" customFormat="1" ht="11.25">
      <c r="B196" s="147"/>
      <c r="D196" s="148" t="s">
        <v>152</v>
      </c>
      <c r="E196" s="149" t="s">
        <v>1</v>
      </c>
      <c r="F196" s="150" t="s">
        <v>154</v>
      </c>
      <c r="H196" s="149" t="s">
        <v>1</v>
      </c>
      <c r="I196" s="151"/>
      <c r="L196" s="147"/>
      <c r="M196" s="152"/>
      <c r="T196" s="153"/>
      <c r="AT196" s="149" t="s">
        <v>152</v>
      </c>
      <c r="AU196" s="149" t="s">
        <v>87</v>
      </c>
      <c r="AV196" s="12" t="s">
        <v>85</v>
      </c>
      <c r="AW196" s="12" t="s">
        <v>32</v>
      </c>
      <c r="AX196" s="12" t="s">
        <v>77</v>
      </c>
      <c r="AY196" s="149" t="s">
        <v>144</v>
      </c>
    </row>
    <row r="197" spans="2:65" s="12" customFormat="1" ht="11.25">
      <c r="B197" s="147"/>
      <c r="D197" s="148" t="s">
        <v>152</v>
      </c>
      <c r="E197" s="149" t="s">
        <v>1</v>
      </c>
      <c r="F197" s="150" t="s">
        <v>200</v>
      </c>
      <c r="H197" s="149" t="s">
        <v>1</v>
      </c>
      <c r="I197" s="151"/>
      <c r="L197" s="147"/>
      <c r="M197" s="152"/>
      <c r="T197" s="153"/>
      <c r="AT197" s="149" t="s">
        <v>152</v>
      </c>
      <c r="AU197" s="149" t="s">
        <v>87</v>
      </c>
      <c r="AV197" s="12" t="s">
        <v>85</v>
      </c>
      <c r="AW197" s="12" t="s">
        <v>32</v>
      </c>
      <c r="AX197" s="12" t="s">
        <v>77</v>
      </c>
      <c r="AY197" s="149" t="s">
        <v>144</v>
      </c>
    </row>
    <row r="198" spans="2:65" s="13" customFormat="1" ht="11.25">
      <c r="B198" s="154"/>
      <c r="D198" s="148" t="s">
        <v>152</v>
      </c>
      <c r="E198" s="155" t="s">
        <v>1</v>
      </c>
      <c r="F198" s="156" t="s">
        <v>700</v>
      </c>
      <c r="H198" s="157">
        <v>19.399999999999999</v>
      </c>
      <c r="I198" s="158"/>
      <c r="L198" s="154"/>
      <c r="M198" s="159"/>
      <c r="T198" s="160"/>
      <c r="AT198" s="155" t="s">
        <v>152</v>
      </c>
      <c r="AU198" s="155" t="s">
        <v>87</v>
      </c>
      <c r="AV198" s="13" t="s">
        <v>87</v>
      </c>
      <c r="AW198" s="13" t="s">
        <v>32</v>
      </c>
      <c r="AX198" s="13" t="s">
        <v>85</v>
      </c>
      <c r="AY198" s="155" t="s">
        <v>144</v>
      </c>
    </row>
    <row r="199" spans="2:65" s="1" customFormat="1" ht="16.5" customHeight="1">
      <c r="B199" s="32"/>
      <c r="C199" s="168" t="s">
        <v>248</v>
      </c>
      <c r="D199" s="168" t="s">
        <v>340</v>
      </c>
      <c r="E199" s="169" t="s">
        <v>341</v>
      </c>
      <c r="F199" s="170" t="s">
        <v>342</v>
      </c>
      <c r="G199" s="171" t="s">
        <v>343</v>
      </c>
      <c r="H199" s="172">
        <v>3.492</v>
      </c>
      <c r="I199" s="173"/>
      <c r="J199" s="174">
        <f>ROUND(I199*H199,2)</f>
        <v>0</v>
      </c>
      <c r="K199" s="175"/>
      <c r="L199" s="176"/>
      <c r="M199" s="177" t="s">
        <v>1</v>
      </c>
      <c r="N199" s="178" t="s">
        <v>42</v>
      </c>
      <c r="P199" s="143">
        <f>O199*H199</f>
        <v>0</v>
      </c>
      <c r="Q199" s="143">
        <v>1</v>
      </c>
      <c r="R199" s="143">
        <f>Q199*H199</f>
        <v>3.492</v>
      </c>
      <c r="S199" s="143">
        <v>0</v>
      </c>
      <c r="T199" s="144">
        <f>S199*H199</f>
        <v>0</v>
      </c>
      <c r="AR199" s="145" t="s">
        <v>186</v>
      </c>
      <c r="AT199" s="145" t="s">
        <v>340</v>
      </c>
      <c r="AU199" s="145" t="s">
        <v>87</v>
      </c>
      <c r="AY199" s="17" t="s">
        <v>144</v>
      </c>
      <c r="BE199" s="146">
        <f>IF(N199="základní",J199,0)</f>
        <v>0</v>
      </c>
      <c r="BF199" s="146">
        <f>IF(N199="snížená",J199,0)</f>
        <v>0</v>
      </c>
      <c r="BG199" s="146">
        <f>IF(N199="zákl. přenesená",J199,0)</f>
        <v>0</v>
      </c>
      <c r="BH199" s="146">
        <f>IF(N199="sníž. přenesená",J199,0)</f>
        <v>0</v>
      </c>
      <c r="BI199" s="146">
        <f>IF(N199="nulová",J199,0)</f>
        <v>0</v>
      </c>
      <c r="BJ199" s="17" t="s">
        <v>85</v>
      </c>
      <c r="BK199" s="146">
        <f>ROUND(I199*H199,2)</f>
        <v>0</v>
      </c>
      <c r="BL199" s="17" t="s">
        <v>150</v>
      </c>
      <c r="BM199" s="145" t="s">
        <v>465</v>
      </c>
    </row>
    <row r="200" spans="2:65" s="13" customFormat="1" ht="11.25">
      <c r="B200" s="154"/>
      <c r="D200" s="148" t="s">
        <v>152</v>
      </c>
      <c r="E200" s="155" t="s">
        <v>1</v>
      </c>
      <c r="F200" s="156" t="s">
        <v>701</v>
      </c>
      <c r="H200" s="157">
        <v>3.492</v>
      </c>
      <c r="I200" s="158"/>
      <c r="L200" s="154"/>
      <c r="M200" s="159"/>
      <c r="T200" s="160"/>
      <c r="AT200" s="155" t="s">
        <v>152</v>
      </c>
      <c r="AU200" s="155" t="s">
        <v>87</v>
      </c>
      <c r="AV200" s="13" t="s">
        <v>87</v>
      </c>
      <c r="AW200" s="13" t="s">
        <v>32</v>
      </c>
      <c r="AX200" s="13" t="s">
        <v>85</v>
      </c>
      <c r="AY200" s="155" t="s">
        <v>144</v>
      </c>
    </row>
    <row r="201" spans="2:65" s="1" customFormat="1" ht="24.2" customHeight="1">
      <c r="B201" s="32"/>
      <c r="C201" s="133" t="s">
        <v>252</v>
      </c>
      <c r="D201" s="133" t="s">
        <v>146</v>
      </c>
      <c r="E201" s="134" t="s">
        <v>467</v>
      </c>
      <c r="F201" s="135" t="s">
        <v>468</v>
      </c>
      <c r="G201" s="136" t="s">
        <v>149</v>
      </c>
      <c r="H201" s="137">
        <v>19.399999999999999</v>
      </c>
      <c r="I201" s="138"/>
      <c r="J201" s="139">
        <f>ROUND(I201*H201,2)</f>
        <v>0</v>
      </c>
      <c r="K201" s="140"/>
      <c r="L201" s="32"/>
      <c r="M201" s="141" t="s">
        <v>1</v>
      </c>
      <c r="N201" s="142" t="s">
        <v>42</v>
      </c>
      <c r="P201" s="143">
        <f>O201*H201</f>
        <v>0</v>
      </c>
      <c r="Q201" s="143">
        <v>0</v>
      </c>
      <c r="R201" s="143">
        <f>Q201*H201</f>
        <v>0</v>
      </c>
      <c r="S201" s="143">
        <v>0</v>
      </c>
      <c r="T201" s="144">
        <f>S201*H201</f>
        <v>0</v>
      </c>
      <c r="AR201" s="145" t="s">
        <v>150</v>
      </c>
      <c r="AT201" s="145" t="s">
        <v>146</v>
      </c>
      <c r="AU201" s="145" t="s">
        <v>87</v>
      </c>
      <c r="AY201" s="17" t="s">
        <v>144</v>
      </c>
      <c r="BE201" s="146">
        <f>IF(N201="základní",J201,0)</f>
        <v>0</v>
      </c>
      <c r="BF201" s="146">
        <f>IF(N201="snížená",J201,0)</f>
        <v>0</v>
      </c>
      <c r="BG201" s="146">
        <f>IF(N201="zákl. přenesená",J201,0)</f>
        <v>0</v>
      </c>
      <c r="BH201" s="146">
        <f>IF(N201="sníž. přenesená",J201,0)</f>
        <v>0</v>
      </c>
      <c r="BI201" s="146">
        <f>IF(N201="nulová",J201,0)</f>
        <v>0</v>
      </c>
      <c r="BJ201" s="17" t="s">
        <v>85</v>
      </c>
      <c r="BK201" s="146">
        <f>ROUND(I201*H201,2)</f>
        <v>0</v>
      </c>
      <c r="BL201" s="17" t="s">
        <v>150</v>
      </c>
      <c r="BM201" s="145" t="s">
        <v>469</v>
      </c>
    </row>
    <row r="202" spans="2:65" s="1" customFormat="1" ht="16.5" customHeight="1">
      <c r="B202" s="32"/>
      <c r="C202" s="168" t="s">
        <v>257</v>
      </c>
      <c r="D202" s="168" t="s">
        <v>340</v>
      </c>
      <c r="E202" s="169" t="s">
        <v>351</v>
      </c>
      <c r="F202" s="170" t="s">
        <v>352</v>
      </c>
      <c r="G202" s="171" t="s">
        <v>353</v>
      </c>
      <c r="H202" s="172">
        <v>0.38800000000000001</v>
      </c>
      <c r="I202" s="173"/>
      <c r="J202" s="174">
        <f>ROUND(I202*H202,2)</f>
        <v>0</v>
      </c>
      <c r="K202" s="175"/>
      <c r="L202" s="176"/>
      <c r="M202" s="177" t="s">
        <v>1</v>
      </c>
      <c r="N202" s="178" t="s">
        <v>42</v>
      </c>
      <c r="P202" s="143">
        <f>O202*H202</f>
        <v>0</v>
      </c>
      <c r="Q202" s="143">
        <v>1E-3</v>
      </c>
      <c r="R202" s="143">
        <f>Q202*H202</f>
        <v>3.88E-4</v>
      </c>
      <c r="S202" s="143">
        <v>0</v>
      </c>
      <c r="T202" s="144">
        <f>S202*H202</f>
        <v>0</v>
      </c>
      <c r="AR202" s="145" t="s">
        <v>186</v>
      </c>
      <c r="AT202" s="145" t="s">
        <v>340</v>
      </c>
      <c r="AU202" s="145" t="s">
        <v>87</v>
      </c>
      <c r="AY202" s="17" t="s">
        <v>144</v>
      </c>
      <c r="BE202" s="146">
        <f>IF(N202="základní",J202,0)</f>
        <v>0</v>
      </c>
      <c r="BF202" s="146">
        <f>IF(N202="snížená",J202,0)</f>
        <v>0</v>
      </c>
      <c r="BG202" s="146">
        <f>IF(N202="zákl. přenesená",J202,0)</f>
        <v>0</v>
      </c>
      <c r="BH202" s="146">
        <f>IF(N202="sníž. přenesená",J202,0)</f>
        <v>0</v>
      </c>
      <c r="BI202" s="146">
        <f>IF(N202="nulová",J202,0)</f>
        <v>0</v>
      </c>
      <c r="BJ202" s="17" t="s">
        <v>85</v>
      </c>
      <c r="BK202" s="146">
        <f>ROUND(I202*H202,2)</f>
        <v>0</v>
      </c>
      <c r="BL202" s="17" t="s">
        <v>150</v>
      </c>
      <c r="BM202" s="145" t="s">
        <v>470</v>
      </c>
    </row>
    <row r="203" spans="2:65" s="13" customFormat="1" ht="11.25">
      <c r="B203" s="154"/>
      <c r="D203" s="148" t="s">
        <v>152</v>
      </c>
      <c r="F203" s="156" t="s">
        <v>702</v>
      </c>
      <c r="H203" s="157">
        <v>0.38800000000000001</v>
      </c>
      <c r="I203" s="158"/>
      <c r="L203" s="154"/>
      <c r="M203" s="159"/>
      <c r="T203" s="160"/>
      <c r="AT203" s="155" t="s">
        <v>152</v>
      </c>
      <c r="AU203" s="155" t="s">
        <v>87</v>
      </c>
      <c r="AV203" s="13" t="s">
        <v>87</v>
      </c>
      <c r="AW203" s="13" t="s">
        <v>4</v>
      </c>
      <c r="AX203" s="13" t="s">
        <v>85</v>
      </c>
      <c r="AY203" s="155" t="s">
        <v>144</v>
      </c>
    </row>
    <row r="204" spans="2:65" s="11" customFormat="1" ht="22.9" customHeight="1">
      <c r="B204" s="121"/>
      <c r="D204" s="122" t="s">
        <v>76</v>
      </c>
      <c r="E204" s="131" t="s">
        <v>87</v>
      </c>
      <c r="F204" s="131" t="s">
        <v>472</v>
      </c>
      <c r="I204" s="124"/>
      <c r="J204" s="132">
        <f>BK204</f>
        <v>0</v>
      </c>
      <c r="L204" s="121"/>
      <c r="M204" s="126"/>
      <c r="P204" s="127">
        <f>SUM(P205:P218)</f>
        <v>0</v>
      </c>
      <c r="R204" s="127">
        <f>SUM(R205:R218)</f>
        <v>3.3582764000000003</v>
      </c>
      <c r="T204" s="128">
        <f>SUM(T205:T218)</f>
        <v>0</v>
      </c>
      <c r="AR204" s="122" t="s">
        <v>85</v>
      </c>
      <c r="AT204" s="129" t="s">
        <v>76</v>
      </c>
      <c r="AU204" s="129" t="s">
        <v>85</v>
      </c>
      <c r="AY204" s="122" t="s">
        <v>144</v>
      </c>
      <c r="BK204" s="130">
        <f>SUM(BK205:BK218)</f>
        <v>0</v>
      </c>
    </row>
    <row r="205" spans="2:65" s="1" customFormat="1" ht="24.2" customHeight="1">
      <c r="B205" s="32"/>
      <c r="C205" s="133" t="s">
        <v>262</v>
      </c>
      <c r="D205" s="133" t="s">
        <v>146</v>
      </c>
      <c r="E205" s="134" t="s">
        <v>473</v>
      </c>
      <c r="F205" s="135" t="s">
        <v>474</v>
      </c>
      <c r="G205" s="136" t="s">
        <v>149</v>
      </c>
      <c r="H205" s="137">
        <v>26.4</v>
      </c>
      <c r="I205" s="138"/>
      <c r="J205" s="139">
        <f>ROUND(I205*H205,2)</f>
        <v>0</v>
      </c>
      <c r="K205" s="140"/>
      <c r="L205" s="32"/>
      <c r="M205" s="141" t="s">
        <v>1</v>
      </c>
      <c r="N205" s="142" t="s">
        <v>42</v>
      </c>
      <c r="P205" s="143">
        <f>O205*H205</f>
        <v>0</v>
      </c>
      <c r="Q205" s="143">
        <v>1.7000000000000001E-4</v>
      </c>
      <c r="R205" s="143">
        <f>Q205*H205</f>
        <v>4.4879999999999998E-3</v>
      </c>
      <c r="S205" s="143">
        <v>0</v>
      </c>
      <c r="T205" s="144">
        <f>S205*H205</f>
        <v>0</v>
      </c>
      <c r="AR205" s="145" t="s">
        <v>150</v>
      </c>
      <c r="AT205" s="145" t="s">
        <v>146</v>
      </c>
      <c r="AU205" s="145" t="s">
        <v>87</v>
      </c>
      <c r="AY205" s="17" t="s">
        <v>144</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150</v>
      </c>
      <c r="BM205" s="145" t="s">
        <v>475</v>
      </c>
    </row>
    <row r="206" spans="2:65" s="12" customFormat="1" ht="11.25">
      <c r="B206" s="147"/>
      <c r="D206" s="148" t="s">
        <v>152</v>
      </c>
      <c r="E206" s="149" t="s">
        <v>1</v>
      </c>
      <c r="F206" s="150" t="s">
        <v>153</v>
      </c>
      <c r="H206" s="149" t="s">
        <v>1</v>
      </c>
      <c r="I206" s="151"/>
      <c r="L206" s="147"/>
      <c r="M206" s="152"/>
      <c r="T206" s="153"/>
      <c r="AT206" s="149" t="s">
        <v>152</v>
      </c>
      <c r="AU206" s="149" t="s">
        <v>87</v>
      </c>
      <c r="AV206" s="12" t="s">
        <v>85</v>
      </c>
      <c r="AW206" s="12" t="s">
        <v>32</v>
      </c>
      <c r="AX206" s="12" t="s">
        <v>77</v>
      </c>
      <c r="AY206" s="149" t="s">
        <v>144</v>
      </c>
    </row>
    <row r="207" spans="2:65" s="12" customFormat="1" ht="11.25">
      <c r="B207" s="147"/>
      <c r="D207" s="148" t="s">
        <v>152</v>
      </c>
      <c r="E207" s="149" t="s">
        <v>1</v>
      </c>
      <c r="F207" s="150" t="s">
        <v>154</v>
      </c>
      <c r="H207" s="149" t="s">
        <v>1</v>
      </c>
      <c r="I207" s="151"/>
      <c r="L207" s="147"/>
      <c r="M207" s="152"/>
      <c r="T207" s="153"/>
      <c r="AT207" s="149" t="s">
        <v>152</v>
      </c>
      <c r="AU207" s="149" t="s">
        <v>87</v>
      </c>
      <c r="AV207" s="12" t="s">
        <v>85</v>
      </c>
      <c r="AW207" s="12" t="s">
        <v>32</v>
      </c>
      <c r="AX207" s="12" t="s">
        <v>77</v>
      </c>
      <c r="AY207" s="149" t="s">
        <v>144</v>
      </c>
    </row>
    <row r="208" spans="2:65" s="12" customFormat="1" ht="11.25">
      <c r="B208" s="147"/>
      <c r="D208" s="148" t="s">
        <v>152</v>
      </c>
      <c r="E208" s="149" t="s">
        <v>1</v>
      </c>
      <c r="F208" s="150" t="s">
        <v>200</v>
      </c>
      <c r="H208" s="149" t="s">
        <v>1</v>
      </c>
      <c r="I208" s="151"/>
      <c r="L208" s="147"/>
      <c r="M208" s="152"/>
      <c r="T208" s="153"/>
      <c r="AT208" s="149" t="s">
        <v>152</v>
      </c>
      <c r="AU208" s="149" t="s">
        <v>87</v>
      </c>
      <c r="AV208" s="12" t="s">
        <v>85</v>
      </c>
      <c r="AW208" s="12" t="s">
        <v>32</v>
      </c>
      <c r="AX208" s="12" t="s">
        <v>77</v>
      </c>
      <c r="AY208" s="149" t="s">
        <v>144</v>
      </c>
    </row>
    <row r="209" spans="2:65" s="12" customFormat="1" ht="11.25">
      <c r="B209" s="147"/>
      <c r="D209" s="148" t="s">
        <v>152</v>
      </c>
      <c r="E209" s="149" t="s">
        <v>1</v>
      </c>
      <c r="F209" s="150" t="s">
        <v>396</v>
      </c>
      <c r="H209" s="149" t="s">
        <v>1</v>
      </c>
      <c r="I209" s="151"/>
      <c r="L209" s="147"/>
      <c r="M209" s="152"/>
      <c r="T209" s="153"/>
      <c r="AT209" s="149" t="s">
        <v>152</v>
      </c>
      <c r="AU209" s="149" t="s">
        <v>87</v>
      </c>
      <c r="AV209" s="12" t="s">
        <v>85</v>
      </c>
      <c r="AW209" s="12" t="s">
        <v>32</v>
      </c>
      <c r="AX209" s="12" t="s">
        <v>77</v>
      </c>
      <c r="AY209" s="149" t="s">
        <v>144</v>
      </c>
    </row>
    <row r="210" spans="2:65" s="13" customFormat="1" ht="11.25">
      <c r="B210" s="154"/>
      <c r="D210" s="148" t="s">
        <v>152</v>
      </c>
      <c r="E210" s="155" t="s">
        <v>1</v>
      </c>
      <c r="F210" s="156" t="s">
        <v>703</v>
      </c>
      <c r="H210" s="157">
        <v>26.4</v>
      </c>
      <c r="I210" s="158"/>
      <c r="L210" s="154"/>
      <c r="M210" s="159"/>
      <c r="T210" s="160"/>
      <c r="AT210" s="155" t="s">
        <v>152</v>
      </c>
      <c r="AU210" s="155" t="s">
        <v>87</v>
      </c>
      <c r="AV210" s="13" t="s">
        <v>87</v>
      </c>
      <c r="AW210" s="13" t="s">
        <v>32</v>
      </c>
      <c r="AX210" s="13" t="s">
        <v>85</v>
      </c>
      <c r="AY210" s="155" t="s">
        <v>144</v>
      </c>
    </row>
    <row r="211" spans="2:65" s="1" customFormat="1" ht="24.2" customHeight="1">
      <c r="B211" s="32"/>
      <c r="C211" s="168" t="s">
        <v>267</v>
      </c>
      <c r="D211" s="168" t="s">
        <v>340</v>
      </c>
      <c r="E211" s="169" t="s">
        <v>477</v>
      </c>
      <c r="F211" s="170" t="s">
        <v>478</v>
      </c>
      <c r="G211" s="171" t="s">
        <v>149</v>
      </c>
      <c r="H211" s="172">
        <v>31.271000000000001</v>
      </c>
      <c r="I211" s="173"/>
      <c r="J211" s="174">
        <f>ROUND(I211*H211,2)</f>
        <v>0</v>
      </c>
      <c r="K211" s="175"/>
      <c r="L211" s="176"/>
      <c r="M211" s="177" t="s">
        <v>1</v>
      </c>
      <c r="N211" s="178" t="s">
        <v>42</v>
      </c>
      <c r="P211" s="143">
        <f>O211*H211</f>
        <v>0</v>
      </c>
      <c r="Q211" s="143">
        <v>4.0000000000000002E-4</v>
      </c>
      <c r="R211" s="143">
        <f>Q211*H211</f>
        <v>1.2508400000000001E-2</v>
      </c>
      <c r="S211" s="143">
        <v>0</v>
      </c>
      <c r="T211" s="144">
        <f>S211*H211</f>
        <v>0</v>
      </c>
      <c r="AR211" s="145" t="s">
        <v>186</v>
      </c>
      <c r="AT211" s="145" t="s">
        <v>340</v>
      </c>
      <c r="AU211" s="145" t="s">
        <v>87</v>
      </c>
      <c r="AY211" s="17" t="s">
        <v>144</v>
      </c>
      <c r="BE211" s="146">
        <f>IF(N211="základní",J211,0)</f>
        <v>0</v>
      </c>
      <c r="BF211" s="146">
        <f>IF(N211="snížená",J211,0)</f>
        <v>0</v>
      </c>
      <c r="BG211" s="146">
        <f>IF(N211="zákl. přenesená",J211,0)</f>
        <v>0</v>
      </c>
      <c r="BH211" s="146">
        <f>IF(N211="sníž. přenesená",J211,0)</f>
        <v>0</v>
      </c>
      <c r="BI211" s="146">
        <f>IF(N211="nulová",J211,0)</f>
        <v>0</v>
      </c>
      <c r="BJ211" s="17" t="s">
        <v>85</v>
      </c>
      <c r="BK211" s="146">
        <f>ROUND(I211*H211,2)</f>
        <v>0</v>
      </c>
      <c r="BL211" s="17" t="s">
        <v>150</v>
      </c>
      <c r="BM211" s="145" t="s">
        <v>479</v>
      </c>
    </row>
    <row r="212" spans="2:65" s="13" customFormat="1" ht="11.25">
      <c r="B212" s="154"/>
      <c r="D212" s="148" t="s">
        <v>152</v>
      </c>
      <c r="F212" s="156" t="s">
        <v>704</v>
      </c>
      <c r="H212" s="157">
        <v>31.271000000000001</v>
      </c>
      <c r="I212" s="158"/>
      <c r="L212" s="154"/>
      <c r="M212" s="159"/>
      <c r="T212" s="160"/>
      <c r="AT212" s="155" t="s">
        <v>152</v>
      </c>
      <c r="AU212" s="155" t="s">
        <v>87</v>
      </c>
      <c r="AV212" s="13" t="s">
        <v>87</v>
      </c>
      <c r="AW212" s="13" t="s">
        <v>4</v>
      </c>
      <c r="AX212" s="13" t="s">
        <v>85</v>
      </c>
      <c r="AY212" s="155" t="s">
        <v>144</v>
      </c>
    </row>
    <row r="213" spans="2:65" s="1" customFormat="1" ht="37.9" customHeight="1">
      <c r="B213" s="32"/>
      <c r="C213" s="133" t="s">
        <v>272</v>
      </c>
      <c r="D213" s="133" t="s">
        <v>146</v>
      </c>
      <c r="E213" s="134" t="s">
        <v>481</v>
      </c>
      <c r="F213" s="135" t="s">
        <v>482</v>
      </c>
      <c r="G213" s="136" t="s">
        <v>483</v>
      </c>
      <c r="H213" s="137">
        <v>12</v>
      </c>
      <c r="I213" s="138"/>
      <c r="J213" s="139">
        <f>ROUND(I213*H213,2)</f>
        <v>0</v>
      </c>
      <c r="K213" s="140"/>
      <c r="L213" s="32"/>
      <c r="M213" s="141" t="s">
        <v>1</v>
      </c>
      <c r="N213" s="142" t="s">
        <v>42</v>
      </c>
      <c r="P213" s="143">
        <f>O213*H213</f>
        <v>0</v>
      </c>
      <c r="Q213" s="143">
        <v>0.27844000000000002</v>
      </c>
      <c r="R213" s="143">
        <f>Q213*H213</f>
        <v>3.3412800000000002</v>
      </c>
      <c r="S213" s="143">
        <v>0</v>
      </c>
      <c r="T213" s="144">
        <f>S213*H213</f>
        <v>0</v>
      </c>
      <c r="AR213" s="145" t="s">
        <v>150</v>
      </c>
      <c r="AT213" s="145" t="s">
        <v>146</v>
      </c>
      <c r="AU213" s="145" t="s">
        <v>87</v>
      </c>
      <c r="AY213" s="17" t="s">
        <v>144</v>
      </c>
      <c r="BE213" s="146">
        <f>IF(N213="základní",J213,0)</f>
        <v>0</v>
      </c>
      <c r="BF213" s="146">
        <f>IF(N213="snížená",J213,0)</f>
        <v>0</v>
      </c>
      <c r="BG213" s="146">
        <f>IF(N213="zákl. přenesená",J213,0)</f>
        <v>0</v>
      </c>
      <c r="BH213" s="146">
        <f>IF(N213="sníž. přenesená",J213,0)</f>
        <v>0</v>
      </c>
      <c r="BI213" s="146">
        <f>IF(N213="nulová",J213,0)</f>
        <v>0</v>
      </c>
      <c r="BJ213" s="17" t="s">
        <v>85</v>
      </c>
      <c r="BK213" s="146">
        <f>ROUND(I213*H213,2)</f>
        <v>0</v>
      </c>
      <c r="BL213" s="17" t="s">
        <v>150</v>
      </c>
      <c r="BM213" s="145" t="s">
        <v>484</v>
      </c>
    </row>
    <row r="214" spans="2:65" s="12" customFormat="1" ht="11.25">
      <c r="B214" s="147"/>
      <c r="D214" s="148" t="s">
        <v>152</v>
      </c>
      <c r="E214" s="149" t="s">
        <v>1</v>
      </c>
      <c r="F214" s="150" t="s">
        <v>153</v>
      </c>
      <c r="H214" s="149" t="s">
        <v>1</v>
      </c>
      <c r="I214" s="151"/>
      <c r="L214" s="147"/>
      <c r="M214" s="152"/>
      <c r="T214" s="153"/>
      <c r="AT214" s="149" t="s">
        <v>152</v>
      </c>
      <c r="AU214" s="149" t="s">
        <v>87</v>
      </c>
      <c r="AV214" s="12" t="s">
        <v>85</v>
      </c>
      <c r="AW214" s="12" t="s">
        <v>32</v>
      </c>
      <c r="AX214" s="12" t="s">
        <v>77</v>
      </c>
      <c r="AY214" s="149" t="s">
        <v>144</v>
      </c>
    </row>
    <row r="215" spans="2:65" s="12" customFormat="1" ht="11.25">
      <c r="B215" s="147"/>
      <c r="D215" s="148" t="s">
        <v>152</v>
      </c>
      <c r="E215" s="149" t="s">
        <v>1</v>
      </c>
      <c r="F215" s="150" t="s">
        <v>154</v>
      </c>
      <c r="H215" s="149" t="s">
        <v>1</v>
      </c>
      <c r="I215" s="151"/>
      <c r="L215" s="147"/>
      <c r="M215" s="152"/>
      <c r="T215" s="153"/>
      <c r="AT215" s="149" t="s">
        <v>152</v>
      </c>
      <c r="AU215" s="149" t="s">
        <v>87</v>
      </c>
      <c r="AV215" s="12" t="s">
        <v>85</v>
      </c>
      <c r="AW215" s="12" t="s">
        <v>32</v>
      </c>
      <c r="AX215" s="12" t="s">
        <v>77</v>
      </c>
      <c r="AY215" s="149" t="s">
        <v>144</v>
      </c>
    </row>
    <row r="216" spans="2:65" s="12" customFormat="1" ht="11.25">
      <c r="B216" s="147"/>
      <c r="D216" s="148" t="s">
        <v>152</v>
      </c>
      <c r="E216" s="149" t="s">
        <v>1</v>
      </c>
      <c r="F216" s="150" t="s">
        <v>200</v>
      </c>
      <c r="H216" s="149" t="s">
        <v>1</v>
      </c>
      <c r="I216" s="151"/>
      <c r="L216" s="147"/>
      <c r="M216" s="152"/>
      <c r="T216" s="153"/>
      <c r="AT216" s="149" t="s">
        <v>152</v>
      </c>
      <c r="AU216" s="149" t="s">
        <v>87</v>
      </c>
      <c r="AV216" s="12" t="s">
        <v>85</v>
      </c>
      <c r="AW216" s="12" t="s">
        <v>32</v>
      </c>
      <c r="AX216" s="12" t="s">
        <v>77</v>
      </c>
      <c r="AY216" s="149" t="s">
        <v>144</v>
      </c>
    </row>
    <row r="217" spans="2:65" s="12" customFormat="1" ht="11.25">
      <c r="B217" s="147"/>
      <c r="D217" s="148" t="s">
        <v>152</v>
      </c>
      <c r="E217" s="149" t="s">
        <v>1</v>
      </c>
      <c r="F217" s="150" t="s">
        <v>396</v>
      </c>
      <c r="H217" s="149" t="s">
        <v>1</v>
      </c>
      <c r="I217" s="151"/>
      <c r="L217" s="147"/>
      <c r="M217" s="152"/>
      <c r="T217" s="153"/>
      <c r="AT217" s="149" t="s">
        <v>152</v>
      </c>
      <c r="AU217" s="149" t="s">
        <v>87</v>
      </c>
      <c r="AV217" s="12" t="s">
        <v>85</v>
      </c>
      <c r="AW217" s="12" t="s">
        <v>32</v>
      </c>
      <c r="AX217" s="12" t="s">
        <v>77</v>
      </c>
      <c r="AY217" s="149" t="s">
        <v>144</v>
      </c>
    </row>
    <row r="218" spans="2:65" s="13" customFormat="1" ht="11.25">
      <c r="B218" s="154"/>
      <c r="D218" s="148" t="s">
        <v>152</v>
      </c>
      <c r="E218" s="155" t="s">
        <v>1</v>
      </c>
      <c r="F218" s="156" t="s">
        <v>705</v>
      </c>
      <c r="H218" s="157">
        <v>12</v>
      </c>
      <c r="I218" s="158"/>
      <c r="L218" s="154"/>
      <c r="M218" s="159"/>
      <c r="T218" s="160"/>
      <c r="AT218" s="155" t="s">
        <v>152</v>
      </c>
      <c r="AU218" s="155" t="s">
        <v>87</v>
      </c>
      <c r="AV218" s="13" t="s">
        <v>87</v>
      </c>
      <c r="AW218" s="13" t="s">
        <v>32</v>
      </c>
      <c r="AX218" s="13" t="s">
        <v>85</v>
      </c>
      <c r="AY218" s="155" t="s">
        <v>144</v>
      </c>
    </row>
    <row r="219" spans="2:65" s="11" customFormat="1" ht="22.9" customHeight="1">
      <c r="B219" s="121"/>
      <c r="D219" s="122" t="s">
        <v>76</v>
      </c>
      <c r="E219" s="131" t="s">
        <v>150</v>
      </c>
      <c r="F219" s="131" t="s">
        <v>493</v>
      </c>
      <c r="I219" s="124"/>
      <c r="J219" s="132">
        <f>BK219</f>
        <v>0</v>
      </c>
      <c r="L219" s="121"/>
      <c r="M219" s="126"/>
      <c r="P219" s="127">
        <f>SUM(P220:P225)</f>
        <v>0</v>
      </c>
      <c r="R219" s="127">
        <f>SUM(R220:R225)</f>
        <v>0</v>
      </c>
      <c r="T219" s="128">
        <f>SUM(T220:T225)</f>
        <v>0</v>
      </c>
      <c r="AR219" s="122" t="s">
        <v>85</v>
      </c>
      <c r="AT219" s="129" t="s">
        <v>76</v>
      </c>
      <c r="AU219" s="129" t="s">
        <v>85</v>
      </c>
      <c r="AY219" s="122" t="s">
        <v>144</v>
      </c>
      <c r="BK219" s="130">
        <f>SUM(BK220:BK225)</f>
        <v>0</v>
      </c>
    </row>
    <row r="220" spans="2:65" s="1" customFormat="1" ht="16.5" customHeight="1">
      <c r="B220" s="32"/>
      <c r="C220" s="133" t="s">
        <v>277</v>
      </c>
      <c r="D220" s="133" t="s">
        <v>146</v>
      </c>
      <c r="E220" s="134" t="s">
        <v>494</v>
      </c>
      <c r="F220" s="135" t="s">
        <v>495</v>
      </c>
      <c r="G220" s="136" t="s">
        <v>198</v>
      </c>
      <c r="H220" s="137">
        <v>0.27</v>
      </c>
      <c r="I220" s="138"/>
      <c r="J220" s="139">
        <f>ROUND(I220*H220,2)</f>
        <v>0</v>
      </c>
      <c r="K220" s="140"/>
      <c r="L220" s="32"/>
      <c r="M220" s="141" t="s">
        <v>1</v>
      </c>
      <c r="N220" s="142" t="s">
        <v>42</v>
      </c>
      <c r="P220" s="143">
        <f>O220*H220</f>
        <v>0</v>
      </c>
      <c r="Q220" s="143">
        <v>0</v>
      </c>
      <c r="R220" s="143">
        <f>Q220*H220</f>
        <v>0</v>
      </c>
      <c r="S220" s="143">
        <v>0</v>
      </c>
      <c r="T220" s="144">
        <f>S220*H220</f>
        <v>0</v>
      </c>
      <c r="AR220" s="145" t="s">
        <v>150</v>
      </c>
      <c r="AT220" s="145" t="s">
        <v>146</v>
      </c>
      <c r="AU220" s="145" t="s">
        <v>87</v>
      </c>
      <c r="AY220" s="17" t="s">
        <v>144</v>
      </c>
      <c r="BE220" s="146">
        <f>IF(N220="základní",J220,0)</f>
        <v>0</v>
      </c>
      <c r="BF220" s="146">
        <f>IF(N220="snížená",J220,0)</f>
        <v>0</v>
      </c>
      <c r="BG220" s="146">
        <f>IF(N220="zákl. přenesená",J220,0)</f>
        <v>0</v>
      </c>
      <c r="BH220" s="146">
        <f>IF(N220="sníž. přenesená",J220,0)</f>
        <v>0</v>
      </c>
      <c r="BI220" s="146">
        <f>IF(N220="nulová",J220,0)</f>
        <v>0</v>
      </c>
      <c r="BJ220" s="17" t="s">
        <v>85</v>
      </c>
      <c r="BK220" s="146">
        <f>ROUND(I220*H220,2)</f>
        <v>0</v>
      </c>
      <c r="BL220" s="17" t="s">
        <v>150</v>
      </c>
      <c r="BM220" s="145" t="s">
        <v>496</v>
      </c>
    </row>
    <row r="221" spans="2:65" s="12" customFormat="1" ht="11.25">
      <c r="B221" s="147"/>
      <c r="D221" s="148" t="s">
        <v>152</v>
      </c>
      <c r="E221" s="149" t="s">
        <v>1</v>
      </c>
      <c r="F221" s="150" t="s">
        <v>153</v>
      </c>
      <c r="H221" s="149" t="s">
        <v>1</v>
      </c>
      <c r="I221" s="151"/>
      <c r="L221" s="147"/>
      <c r="M221" s="152"/>
      <c r="T221" s="153"/>
      <c r="AT221" s="149" t="s">
        <v>152</v>
      </c>
      <c r="AU221" s="149" t="s">
        <v>87</v>
      </c>
      <c r="AV221" s="12" t="s">
        <v>85</v>
      </c>
      <c r="AW221" s="12" t="s">
        <v>32</v>
      </c>
      <c r="AX221" s="12" t="s">
        <v>77</v>
      </c>
      <c r="AY221" s="149" t="s">
        <v>144</v>
      </c>
    </row>
    <row r="222" spans="2:65" s="12" customFormat="1" ht="11.25">
      <c r="B222" s="147"/>
      <c r="D222" s="148" t="s">
        <v>152</v>
      </c>
      <c r="E222" s="149" t="s">
        <v>1</v>
      </c>
      <c r="F222" s="150" t="s">
        <v>154</v>
      </c>
      <c r="H222" s="149" t="s">
        <v>1</v>
      </c>
      <c r="I222" s="151"/>
      <c r="L222" s="147"/>
      <c r="M222" s="152"/>
      <c r="T222" s="153"/>
      <c r="AT222" s="149" t="s">
        <v>152</v>
      </c>
      <c r="AU222" s="149" t="s">
        <v>87</v>
      </c>
      <c r="AV222" s="12" t="s">
        <v>85</v>
      </c>
      <c r="AW222" s="12" t="s">
        <v>32</v>
      </c>
      <c r="AX222" s="12" t="s">
        <v>77</v>
      </c>
      <c r="AY222" s="149" t="s">
        <v>144</v>
      </c>
    </row>
    <row r="223" spans="2:65" s="12" customFormat="1" ht="11.25">
      <c r="B223" s="147"/>
      <c r="D223" s="148" t="s">
        <v>152</v>
      </c>
      <c r="E223" s="149" t="s">
        <v>1</v>
      </c>
      <c r="F223" s="150" t="s">
        <v>200</v>
      </c>
      <c r="H223" s="149" t="s">
        <v>1</v>
      </c>
      <c r="I223" s="151"/>
      <c r="L223" s="147"/>
      <c r="M223" s="152"/>
      <c r="T223" s="153"/>
      <c r="AT223" s="149" t="s">
        <v>152</v>
      </c>
      <c r="AU223" s="149" t="s">
        <v>87</v>
      </c>
      <c r="AV223" s="12" t="s">
        <v>85</v>
      </c>
      <c r="AW223" s="12" t="s">
        <v>32</v>
      </c>
      <c r="AX223" s="12" t="s">
        <v>77</v>
      </c>
      <c r="AY223" s="149" t="s">
        <v>144</v>
      </c>
    </row>
    <row r="224" spans="2:65" s="12" customFormat="1" ht="11.25">
      <c r="B224" s="147"/>
      <c r="D224" s="148" t="s">
        <v>152</v>
      </c>
      <c r="E224" s="149" t="s">
        <v>1</v>
      </c>
      <c r="F224" s="150" t="s">
        <v>396</v>
      </c>
      <c r="H224" s="149" t="s">
        <v>1</v>
      </c>
      <c r="I224" s="151"/>
      <c r="L224" s="147"/>
      <c r="M224" s="152"/>
      <c r="T224" s="153"/>
      <c r="AT224" s="149" t="s">
        <v>152</v>
      </c>
      <c r="AU224" s="149" t="s">
        <v>87</v>
      </c>
      <c r="AV224" s="12" t="s">
        <v>85</v>
      </c>
      <c r="AW224" s="12" t="s">
        <v>32</v>
      </c>
      <c r="AX224" s="12" t="s">
        <v>77</v>
      </c>
      <c r="AY224" s="149" t="s">
        <v>144</v>
      </c>
    </row>
    <row r="225" spans="2:65" s="13" customFormat="1" ht="11.25">
      <c r="B225" s="154"/>
      <c r="D225" s="148" t="s">
        <v>152</v>
      </c>
      <c r="E225" s="155" t="s">
        <v>1</v>
      </c>
      <c r="F225" s="156" t="s">
        <v>706</v>
      </c>
      <c r="H225" s="157">
        <v>0.27</v>
      </c>
      <c r="I225" s="158"/>
      <c r="L225" s="154"/>
      <c r="M225" s="159"/>
      <c r="T225" s="160"/>
      <c r="AT225" s="155" t="s">
        <v>152</v>
      </c>
      <c r="AU225" s="155" t="s">
        <v>87</v>
      </c>
      <c r="AV225" s="13" t="s">
        <v>87</v>
      </c>
      <c r="AW225" s="13" t="s">
        <v>32</v>
      </c>
      <c r="AX225" s="13" t="s">
        <v>85</v>
      </c>
      <c r="AY225" s="155" t="s">
        <v>144</v>
      </c>
    </row>
    <row r="226" spans="2:65" s="11" customFormat="1" ht="22.9" customHeight="1">
      <c r="B226" s="121"/>
      <c r="D226" s="122" t="s">
        <v>76</v>
      </c>
      <c r="E226" s="131" t="s">
        <v>172</v>
      </c>
      <c r="F226" s="131" t="s">
        <v>498</v>
      </c>
      <c r="I226" s="124"/>
      <c r="J226" s="132">
        <f>BK226</f>
        <v>0</v>
      </c>
      <c r="L226" s="121"/>
      <c r="M226" s="126"/>
      <c r="P226" s="127">
        <f>SUM(P227:P259)</f>
        <v>0</v>
      </c>
      <c r="R226" s="127">
        <f>SUM(R227:R259)</f>
        <v>0.10692</v>
      </c>
      <c r="T226" s="128">
        <f>SUM(T227:T259)</f>
        <v>0</v>
      </c>
      <c r="AR226" s="122" t="s">
        <v>85</v>
      </c>
      <c r="AT226" s="129" t="s">
        <v>76</v>
      </c>
      <c r="AU226" s="129" t="s">
        <v>85</v>
      </c>
      <c r="AY226" s="122" t="s">
        <v>144</v>
      </c>
      <c r="BK226" s="130">
        <f>SUM(BK227:BK259)</f>
        <v>0</v>
      </c>
    </row>
    <row r="227" spans="2:65" s="1" customFormat="1" ht="21.75" customHeight="1">
      <c r="B227" s="32"/>
      <c r="C227" s="133" t="s">
        <v>281</v>
      </c>
      <c r="D227" s="133" t="s">
        <v>146</v>
      </c>
      <c r="E227" s="134" t="s">
        <v>707</v>
      </c>
      <c r="F227" s="135" t="s">
        <v>708</v>
      </c>
      <c r="G227" s="136" t="s">
        <v>149</v>
      </c>
      <c r="H227" s="137">
        <v>82.5</v>
      </c>
      <c r="I227" s="138"/>
      <c r="J227" s="139">
        <f>ROUND(I227*H227,2)</f>
        <v>0</v>
      </c>
      <c r="K227" s="140"/>
      <c r="L227" s="32"/>
      <c r="M227" s="141" t="s">
        <v>1</v>
      </c>
      <c r="N227" s="142" t="s">
        <v>42</v>
      </c>
      <c r="P227" s="143">
        <f>O227*H227</f>
        <v>0</v>
      </c>
      <c r="Q227" s="143">
        <v>0</v>
      </c>
      <c r="R227" s="143">
        <f>Q227*H227</f>
        <v>0</v>
      </c>
      <c r="S227" s="143">
        <v>0</v>
      </c>
      <c r="T227" s="144">
        <f>S227*H227</f>
        <v>0</v>
      </c>
      <c r="AR227" s="145" t="s">
        <v>150</v>
      </c>
      <c r="AT227" s="145" t="s">
        <v>146</v>
      </c>
      <c r="AU227" s="145" t="s">
        <v>87</v>
      </c>
      <c r="AY227" s="17" t="s">
        <v>144</v>
      </c>
      <c r="BE227" s="146">
        <f>IF(N227="základní",J227,0)</f>
        <v>0</v>
      </c>
      <c r="BF227" s="146">
        <f>IF(N227="snížená",J227,0)</f>
        <v>0</v>
      </c>
      <c r="BG227" s="146">
        <f>IF(N227="zákl. přenesená",J227,0)</f>
        <v>0</v>
      </c>
      <c r="BH227" s="146">
        <f>IF(N227="sníž. přenesená",J227,0)</f>
        <v>0</v>
      </c>
      <c r="BI227" s="146">
        <f>IF(N227="nulová",J227,0)</f>
        <v>0</v>
      </c>
      <c r="BJ227" s="17" t="s">
        <v>85</v>
      </c>
      <c r="BK227" s="146">
        <f>ROUND(I227*H227,2)</f>
        <v>0</v>
      </c>
      <c r="BL227" s="17" t="s">
        <v>150</v>
      </c>
      <c r="BM227" s="145" t="s">
        <v>709</v>
      </c>
    </row>
    <row r="228" spans="2:65" s="12" customFormat="1" ht="11.25">
      <c r="B228" s="147"/>
      <c r="D228" s="148" t="s">
        <v>152</v>
      </c>
      <c r="E228" s="149" t="s">
        <v>1</v>
      </c>
      <c r="F228" s="150" t="s">
        <v>153</v>
      </c>
      <c r="H228" s="149" t="s">
        <v>1</v>
      </c>
      <c r="I228" s="151"/>
      <c r="L228" s="147"/>
      <c r="M228" s="152"/>
      <c r="T228" s="153"/>
      <c r="AT228" s="149" t="s">
        <v>152</v>
      </c>
      <c r="AU228" s="149" t="s">
        <v>87</v>
      </c>
      <c r="AV228" s="12" t="s">
        <v>85</v>
      </c>
      <c r="AW228" s="12" t="s">
        <v>32</v>
      </c>
      <c r="AX228" s="12" t="s">
        <v>77</v>
      </c>
      <c r="AY228" s="149" t="s">
        <v>144</v>
      </c>
    </row>
    <row r="229" spans="2:65" s="12" customFormat="1" ht="11.25">
      <c r="B229" s="147"/>
      <c r="D229" s="148" t="s">
        <v>152</v>
      </c>
      <c r="E229" s="149" t="s">
        <v>1</v>
      </c>
      <c r="F229" s="150" t="s">
        <v>154</v>
      </c>
      <c r="H229" s="149" t="s">
        <v>1</v>
      </c>
      <c r="I229" s="151"/>
      <c r="L229" s="147"/>
      <c r="M229" s="152"/>
      <c r="T229" s="153"/>
      <c r="AT229" s="149" t="s">
        <v>152</v>
      </c>
      <c r="AU229" s="149" t="s">
        <v>87</v>
      </c>
      <c r="AV229" s="12" t="s">
        <v>85</v>
      </c>
      <c r="AW229" s="12" t="s">
        <v>32</v>
      </c>
      <c r="AX229" s="12" t="s">
        <v>77</v>
      </c>
      <c r="AY229" s="149" t="s">
        <v>144</v>
      </c>
    </row>
    <row r="230" spans="2:65" s="12" customFormat="1" ht="11.25">
      <c r="B230" s="147"/>
      <c r="D230" s="148" t="s">
        <v>152</v>
      </c>
      <c r="E230" s="149" t="s">
        <v>1</v>
      </c>
      <c r="F230" s="150" t="s">
        <v>200</v>
      </c>
      <c r="H230" s="149" t="s">
        <v>1</v>
      </c>
      <c r="I230" s="151"/>
      <c r="L230" s="147"/>
      <c r="M230" s="152"/>
      <c r="T230" s="153"/>
      <c r="AT230" s="149" t="s">
        <v>152</v>
      </c>
      <c r="AU230" s="149" t="s">
        <v>87</v>
      </c>
      <c r="AV230" s="12" t="s">
        <v>85</v>
      </c>
      <c r="AW230" s="12" t="s">
        <v>32</v>
      </c>
      <c r="AX230" s="12" t="s">
        <v>77</v>
      </c>
      <c r="AY230" s="149" t="s">
        <v>144</v>
      </c>
    </row>
    <row r="231" spans="2:65" s="13" customFormat="1" ht="11.25">
      <c r="B231" s="154"/>
      <c r="D231" s="148" t="s">
        <v>152</v>
      </c>
      <c r="E231" s="155" t="s">
        <v>1</v>
      </c>
      <c r="F231" s="156" t="s">
        <v>710</v>
      </c>
      <c r="H231" s="157">
        <v>82.5</v>
      </c>
      <c r="I231" s="158"/>
      <c r="L231" s="154"/>
      <c r="M231" s="159"/>
      <c r="T231" s="160"/>
      <c r="AT231" s="155" t="s">
        <v>152</v>
      </c>
      <c r="AU231" s="155" t="s">
        <v>87</v>
      </c>
      <c r="AV231" s="13" t="s">
        <v>87</v>
      </c>
      <c r="AW231" s="13" t="s">
        <v>32</v>
      </c>
      <c r="AX231" s="13" t="s">
        <v>85</v>
      </c>
      <c r="AY231" s="155" t="s">
        <v>144</v>
      </c>
    </row>
    <row r="232" spans="2:65" s="12" customFormat="1" ht="11.25">
      <c r="B232" s="147"/>
      <c r="D232" s="148" t="s">
        <v>152</v>
      </c>
      <c r="E232" s="149" t="s">
        <v>1</v>
      </c>
      <c r="F232" s="150" t="s">
        <v>504</v>
      </c>
      <c r="H232" s="149" t="s">
        <v>1</v>
      </c>
      <c r="I232" s="151"/>
      <c r="L232" s="147"/>
      <c r="M232" s="152"/>
      <c r="T232" s="153"/>
      <c r="AT232" s="149" t="s">
        <v>152</v>
      </c>
      <c r="AU232" s="149" t="s">
        <v>87</v>
      </c>
      <c r="AV232" s="12" t="s">
        <v>85</v>
      </c>
      <c r="AW232" s="12" t="s">
        <v>32</v>
      </c>
      <c r="AX232" s="12" t="s">
        <v>77</v>
      </c>
      <c r="AY232" s="149" t="s">
        <v>144</v>
      </c>
    </row>
    <row r="233" spans="2:65" s="1" customFormat="1" ht="21.75" customHeight="1">
      <c r="B233" s="32"/>
      <c r="C233" s="133" t="s">
        <v>285</v>
      </c>
      <c r="D233" s="133" t="s">
        <v>146</v>
      </c>
      <c r="E233" s="134" t="s">
        <v>711</v>
      </c>
      <c r="F233" s="135" t="s">
        <v>708</v>
      </c>
      <c r="G233" s="136" t="s">
        <v>149</v>
      </c>
      <c r="H233" s="137">
        <v>75</v>
      </c>
      <c r="I233" s="138"/>
      <c r="J233" s="139">
        <f>ROUND(I233*H233,2)</f>
        <v>0</v>
      </c>
      <c r="K233" s="140"/>
      <c r="L233" s="32"/>
      <c r="M233" s="141" t="s">
        <v>1</v>
      </c>
      <c r="N233" s="142" t="s">
        <v>42</v>
      </c>
      <c r="P233" s="143">
        <f>O233*H233</f>
        <v>0</v>
      </c>
      <c r="Q233" s="143">
        <v>0</v>
      </c>
      <c r="R233" s="143">
        <f>Q233*H233</f>
        <v>0</v>
      </c>
      <c r="S233" s="143">
        <v>0</v>
      </c>
      <c r="T233" s="144">
        <f>S233*H233</f>
        <v>0</v>
      </c>
      <c r="AR233" s="145" t="s">
        <v>150</v>
      </c>
      <c r="AT233" s="145" t="s">
        <v>146</v>
      </c>
      <c r="AU233" s="145" t="s">
        <v>87</v>
      </c>
      <c r="AY233" s="17" t="s">
        <v>144</v>
      </c>
      <c r="BE233" s="146">
        <f>IF(N233="základní",J233,0)</f>
        <v>0</v>
      </c>
      <c r="BF233" s="146">
        <f>IF(N233="snížená",J233,0)</f>
        <v>0</v>
      </c>
      <c r="BG233" s="146">
        <f>IF(N233="zákl. přenesená",J233,0)</f>
        <v>0</v>
      </c>
      <c r="BH233" s="146">
        <f>IF(N233="sníž. přenesená",J233,0)</f>
        <v>0</v>
      </c>
      <c r="BI233" s="146">
        <f>IF(N233="nulová",J233,0)</f>
        <v>0</v>
      </c>
      <c r="BJ233" s="17" t="s">
        <v>85</v>
      </c>
      <c r="BK233" s="146">
        <f>ROUND(I233*H233,2)</f>
        <v>0</v>
      </c>
      <c r="BL233" s="17" t="s">
        <v>150</v>
      </c>
      <c r="BM233" s="145" t="s">
        <v>712</v>
      </c>
    </row>
    <row r="234" spans="2:65" s="12" customFormat="1" ht="11.25">
      <c r="B234" s="147"/>
      <c r="D234" s="148" t="s">
        <v>152</v>
      </c>
      <c r="E234" s="149" t="s">
        <v>1</v>
      </c>
      <c r="F234" s="150" t="s">
        <v>153</v>
      </c>
      <c r="H234" s="149" t="s">
        <v>1</v>
      </c>
      <c r="I234" s="151"/>
      <c r="L234" s="147"/>
      <c r="M234" s="152"/>
      <c r="T234" s="153"/>
      <c r="AT234" s="149" t="s">
        <v>152</v>
      </c>
      <c r="AU234" s="149" t="s">
        <v>87</v>
      </c>
      <c r="AV234" s="12" t="s">
        <v>85</v>
      </c>
      <c r="AW234" s="12" t="s">
        <v>32</v>
      </c>
      <c r="AX234" s="12" t="s">
        <v>77</v>
      </c>
      <c r="AY234" s="149" t="s">
        <v>144</v>
      </c>
    </row>
    <row r="235" spans="2:65" s="12" customFormat="1" ht="11.25">
      <c r="B235" s="147"/>
      <c r="D235" s="148" t="s">
        <v>152</v>
      </c>
      <c r="E235" s="149" t="s">
        <v>1</v>
      </c>
      <c r="F235" s="150" t="s">
        <v>154</v>
      </c>
      <c r="H235" s="149" t="s">
        <v>1</v>
      </c>
      <c r="I235" s="151"/>
      <c r="L235" s="147"/>
      <c r="M235" s="152"/>
      <c r="T235" s="153"/>
      <c r="AT235" s="149" t="s">
        <v>152</v>
      </c>
      <c r="AU235" s="149" t="s">
        <v>87</v>
      </c>
      <c r="AV235" s="12" t="s">
        <v>85</v>
      </c>
      <c r="AW235" s="12" t="s">
        <v>32</v>
      </c>
      <c r="AX235" s="12" t="s">
        <v>77</v>
      </c>
      <c r="AY235" s="149" t="s">
        <v>144</v>
      </c>
    </row>
    <row r="236" spans="2:65" s="12" customFormat="1" ht="11.25">
      <c r="B236" s="147"/>
      <c r="D236" s="148" t="s">
        <v>152</v>
      </c>
      <c r="E236" s="149" t="s">
        <v>1</v>
      </c>
      <c r="F236" s="150" t="s">
        <v>200</v>
      </c>
      <c r="H236" s="149" t="s">
        <v>1</v>
      </c>
      <c r="I236" s="151"/>
      <c r="L236" s="147"/>
      <c r="M236" s="152"/>
      <c r="T236" s="153"/>
      <c r="AT236" s="149" t="s">
        <v>152</v>
      </c>
      <c r="AU236" s="149" t="s">
        <v>87</v>
      </c>
      <c r="AV236" s="12" t="s">
        <v>85</v>
      </c>
      <c r="AW236" s="12" t="s">
        <v>32</v>
      </c>
      <c r="AX236" s="12" t="s">
        <v>77</v>
      </c>
      <c r="AY236" s="149" t="s">
        <v>144</v>
      </c>
    </row>
    <row r="237" spans="2:65" s="13" customFormat="1" ht="11.25">
      <c r="B237" s="154"/>
      <c r="D237" s="148" t="s">
        <v>152</v>
      </c>
      <c r="E237" s="155" t="s">
        <v>1</v>
      </c>
      <c r="F237" s="156" t="s">
        <v>713</v>
      </c>
      <c r="H237" s="157">
        <v>75</v>
      </c>
      <c r="I237" s="158"/>
      <c r="L237" s="154"/>
      <c r="M237" s="159"/>
      <c r="T237" s="160"/>
      <c r="AT237" s="155" t="s">
        <v>152</v>
      </c>
      <c r="AU237" s="155" t="s">
        <v>87</v>
      </c>
      <c r="AV237" s="13" t="s">
        <v>87</v>
      </c>
      <c r="AW237" s="13" t="s">
        <v>32</v>
      </c>
      <c r="AX237" s="13" t="s">
        <v>85</v>
      </c>
      <c r="AY237" s="155" t="s">
        <v>144</v>
      </c>
    </row>
    <row r="238" spans="2:65" s="12" customFormat="1" ht="11.25">
      <c r="B238" s="147"/>
      <c r="D238" s="148" t="s">
        <v>152</v>
      </c>
      <c r="E238" s="149" t="s">
        <v>1</v>
      </c>
      <c r="F238" s="150" t="s">
        <v>509</v>
      </c>
      <c r="H238" s="149" t="s">
        <v>1</v>
      </c>
      <c r="I238" s="151"/>
      <c r="L238" s="147"/>
      <c r="M238" s="152"/>
      <c r="T238" s="153"/>
      <c r="AT238" s="149" t="s">
        <v>152</v>
      </c>
      <c r="AU238" s="149" t="s">
        <v>87</v>
      </c>
      <c r="AV238" s="12" t="s">
        <v>85</v>
      </c>
      <c r="AW238" s="12" t="s">
        <v>32</v>
      </c>
      <c r="AX238" s="12" t="s">
        <v>77</v>
      </c>
      <c r="AY238" s="149" t="s">
        <v>144</v>
      </c>
    </row>
    <row r="239" spans="2:65" s="1" customFormat="1" ht="24.2" customHeight="1">
      <c r="B239" s="32"/>
      <c r="C239" s="133" t="s">
        <v>289</v>
      </c>
      <c r="D239" s="133" t="s">
        <v>146</v>
      </c>
      <c r="E239" s="134" t="s">
        <v>714</v>
      </c>
      <c r="F239" s="135" t="s">
        <v>715</v>
      </c>
      <c r="G239" s="136" t="s">
        <v>149</v>
      </c>
      <c r="H239" s="137">
        <v>82.5</v>
      </c>
      <c r="I239" s="138"/>
      <c r="J239" s="139">
        <f>ROUND(I239*H239,2)</f>
        <v>0</v>
      </c>
      <c r="K239" s="140"/>
      <c r="L239" s="32"/>
      <c r="M239" s="141" t="s">
        <v>1</v>
      </c>
      <c r="N239" s="142" t="s">
        <v>42</v>
      </c>
      <c r="P239" s="143">
        <f>O239*H239</f>
        <v>0</v>
      </c>
      <c r="Q239" s="143">
        <v>0</v>
      </c>
      <c r="R239" s="143">
        <f>Q239*H239</f>
        <v>0</v>
      </c>
      <c r="S239" s="143">
        <v>0</v>
      </c>
      <c r="T239" s="144">
        <f>S239*H239</f>
        <v>0</v>
      </c>
      <c r="AR239" s="145" t="s">
        <v>150</v>
      </c>
      <c r="AT239" s="145" t="s">
        <v>146</v>
      </c>
      <c r="AU239" s="145" t="s">
        <v>87</v>
      </c>
      <c r="AY239" s="17" t="s">
        <v>144</v>
      </c>
      <c r="BE239" s="146">
        <f>IF(N239="základní",J239,0)</f>
        <v>0</v>
      </c>
      <c r="BF239" s="146">
        <f>IF(N239="snížená",J239,0)</f>
        <v>0</v>
      </c>
      <c r="BG239" s="146">
        <f>IF(N239="zákl. přenesená",J239,0)</f>
        <v>0</v>
      </c>
      <c r="BH239" s="146">
        <f>IF(N239="sníž. přenesená",J239,0)</f>
        <v>0</v>
      </c>
      <c r="BI239" s="146">
        <f>IF(N239="nulová",J239,0)</f>
        <v>0</v>
      </c>
      <c r="BJ239" s="17" t="s">
        <v>85</v>
      </c>
      <c r="BK239" s="146">
        <f>ROUND(I239*H239,2)</f>
        <v>0</v>
      </c>
      <c r="BL239" s="17" t="s">
        <v>150</v>
      </c>
      <c r="BM239" s="145" t="s">
        <v>716</v>
      </c>
    </row>
    <row r="240" spans="2:65" s="12" customFormat="1" ht="11.25">
      <c r="B240" s="147"/>
      <c r="D240" s="148" t="s">
        <v>152</v>
      </c>
      <c r="E240" s="149" t="s">
        <v>1</v>
      </c>
      <c r="F240" s="150" t="s">
        <v>153</v>
      </c>
      <c r="H240" s="149" t="s">
        <v>1</v>
      </c>
      <c r="I240" s="151"/>
      <c r="L240" s="147"/>
      <c r="M240" s="152"/>
      <c r="T240" s="153"/>
      <c r="AT240" s="149" t="s">
        <v>152</v>
      </c>
      <c r="AU240" s="149" t="s">
        <v>87</v>
      </c>
      <c r="AV240" s="12" t="s">
        <v>85</v>
      </c>
      <c r="AW240" s="12" t="s">
        <v>32</v>
      </c>
      <c r="AX240" s="12" t="s">
        <v>77</v>
      </c>
      <c r="AY240" s="149" t="s">
        <v>144</v>
      </c>
    </row>
    <row r="241" spans="2:65" s="12" customFormat="1" ht="11.25">
      <c r="B241" s="147"/>
      <c r="D241" s="148" t="s">
        <v>152</v>
      </c>
      <c r="E241" s="149" t="s">
        <v>1</v>
      </c>
      <c r="F241" s="150" t="s">
        <v>154</v>
      </c>
      <c r="H241" s="149" t="s">
        <v>1</v>
      </c>
      <c r="I241" s="151"/>
      <c r="L241" s="147"/>
      <c r="M241" s="152"/>
      <c r="T241" s="153"/>
      <c r="AT241" s="149" t="s">
        <v>152</v>
      </c>
      <c r="AU241" s="149" t="s">
        <v>87</v>
      </c>
      <c r="AV241" s="12" t="s">
        <v>85</v>
      </c>
      <c r="AW241" s="12" t="s">
        <v>32</v>
      </c>
      <c r="AX241" s="12" t="s">
        <v>77</v>
      </c>
      <c r="AY241" s="149" t="s">
        <v>144</v>
      </c>
    </row>
    <row r="242" spans="2:65" s="12" customFormat="1" ht="11.25">
      <c r="B242" s="147"/>
      <c r="D242" s="148" t="s">
        <v>152</v>
      </c>
      <c r="E242" s="149" t="s">
        <v>1</v>
      </c>
      <c r="F242" s="150" t="s">
        <v>200</v>
      </c>
      <c r="H242" s="149" t="s">
        <v>1</v>
      </c>
      <c r="I242" s="151"/>
      <c r="L242" s="147"/>
      <c r="M242" s="152"/>
      <c r="T242" s="153"/>
      <c r="AT242" s="149" t="s">
        <v>152</v>
      </c>
      <c r="AU242" s="149" t="s">
        <v>87</v>
      </c>
      <c r="AV242" s="12" t="s">
        <v>85</v>
      </c>
      <c r="AW242" s="12" t="s">
        <v>32</v>
      </c>
      <c r="AX242" s="12" t="s">
        <v>77</v>
      </c>
      <c r="AY242" s="149" t="s">
        <v>144</v>
      </c>
    </row>
    <row r="243" spans="2:65" s="13" customFormat="1" ht="11.25">
      <c r="B243" s="154"/>
      <c r="D243" s="148" t="s">
        <v>152</v>
      </c>
      <c r="E243" s="155" t="s">
        <v>1</v>
      </c>
      <c r="F243" s="156" t="s">
        <v>717</v>
      </c>
      <c r="H243" s="157">
        <v>82.5</v>
      </c>
      <c r="I243" s="158"/>
      <c r="L243" s="154"/>
      <c r="M243" s="159"/>
      <c r="T243" s="160"/>
      <c r="AT243" s="155" t="s">
        <v>152</v>
      </c>
      <c r="AU243" s="155" t="s">
        <v>87</v>
      </c>
      <c r="AV243" s="13" t="s">
        <v>87</v>
      </c>
      <c r="AW243" s="13" t="s">
        <v>32</v>
      </c>
      <c r="AX243" s="13" t="s">
        <v>85</v>
      </c>
      <c r="AY243" s="155" t="s">
        <v>144</v>
      </c>
    </row>
    <row r="244" spans="2:65" s="12" customFormat="1" ht="11.25">
      <c r="B244" s="147"/>
      <c r="D244" s="148" t="s">
        <v>152</v>
      </c>
      <c r="E244" s="149" t="s">
        <v>1</v>
      </c>
      <c r="F244" s="150" t="s">
        <v>504</v>
      </c>
      <c r="H244" s="149" t="s">
        <v>1</v>
      </c>
      <c r="I244" s="151"/>
      <c r="L244" s="147"/>
      <c r="M244" s="152"/>
      <c r="T244" s="153"/>
      <c r="AT244" s="149" t="s">
        <v>152</v>
      </c>
      <c r="AU244" s="149" t="s">
        <v>87</v>
      </c>
      <c r="AV244" s="12" t="s">
        <v>85</v>
      </c>
      <c r="AW244" s="12" t="s">
        <v>32</v>
      </c>
      <c r="AX244" s="12" t="s">
        <v>77</v>
      </c>
      <c r="AY244" s="149" t="s">
        <v>144</v>
      </c>
    </row>
    <row r="245" spans="2:65" s="1" customFormat="1" ht="24.2" customHeight="1">
      <c r="B245" s="32"/>
      <c r="C245" s="133" t="s">
        <v>293</v>
      </c>
      <c r="D245" s="133" t="s">
        <v>146</v>
      </c>
      <c r="E245" s="134" t="s">
        <v>718</v>
      </c>
      <c r="F245" s="135" t="s">
        <v>719</v>
      </c>
      <c r="G245" s="136" t="s">
        <v>149</v>
      </c>
      <c r="H245" s="137">
        <v>82.5</v>
      </c>
      <c r="I245" s="138"/>
      <c r="J245" s="139">
        <f>ROUND(I245*H245,2)</f>
        <v>0</v>
      </c>
      <c r="K245" s="140"/>
      <c r="L245" s="32"/>
      <c r="M245" s="141" t="s">
        <v>1</v>
      </c>
      <c r="N245" s="142" t="s">
        <v>42</v>
      </c>
      <c r="P245" s="143">
        <f>O245*H245</f>
        <v>0</v>
      </c>
      <c r="Q245" s="143">
        <v>0</v>
      </c>
      <c r="R245" s="143">
        <f>Q245*H245</f>
        <v>0</v>
      </c>
      <c r="S245" s="143">
        <v>0</v>
      </c>
      <c r="T245" s="144">
        <f>S245*H245</f>
        <v>0</v>
      </c>
      <c r="AR245" s="145" t="s">
        <v>150</v>
      </c>
      <c r="AT245" s="145" t="s">
        <v>146</v>
      </c>
      <c r="AU245" s="145" t="s">
        <v>87</v>
      </c>
      <c r="AY245" s="17" t="s">
        <v>144</v>
      </c>
      <c r="BE245" s="146">
        <f>IF(N245="základní",J245,0)</f>
        <v>0</v>
      </c>
      <c r="BF245" s="146">
        <f>IF(N245="snížená",J245,0)</f>
        <v>0</v>
      </c>
      <c r="BG245" s="146">
        <f>IF(N245="zákl. přenesená",J245,0)</f>
        <v>0</v>
      </c>
      <c r="BH245" s="146">
        <f>IF(N245="sníž. přenesená",J245,0)</f>
        <v>0</v>
      </c>
      <c r="BI245" s="146">
        <f>IF(N245="nulová",J245,0)</f>
        <v>0</v>
      </c>
      <c r="BJ245" s="17" t="s">
        <v>85</v>
      </c>
      <c r="BK245" s="146">
        <f>ROUND(I245*H245,2)</f>
        <v>0</v>
      </c>
      <c r="BL245" s="17" t="s">
        <v>150</v>
      </c>
      <c r="BM245" s="145" t="s">
        <v>720</v>
      </c>
    </row>
    <row r="246" spans="2:65" s="12" customFormat="1" ht="11.25">
      <c r="B246" s="147"/>
      <c r="D246" s="148" t="s">
        <v>152</v>
      </c>
      <c r="E246" s="149" t="s">
        <v>1</v>
      </c>
      <c r="F246" s="150" t="s">
        <v>153</v>
      </c>
      <c r="H246" s="149" t="s">
        <v>1</v>
      </c>
      <c r="I246" s="151"/>
      <c r="L246" s="147"/>
      <c r="M246" s="152"/>
      <c r="T246" s="153"/>
      <c r="AT246" s="149" t="s">
        <v>152</v>
      </c>
      <c r="AU246" s="149" t="s">
        <v>87</v>
      </c>
      <c r="AV246" s="12" t="s">
        <v>85</v>
      </c>
      <c r="AW246" s="12" t="s">
        <v>32</v>
      </c>
      <c r="AX246" s="12" t="s">
        <v>77</v>
      </c>
      <c r="AY246" s="149" t="s">
        <v>144</v>
      </c>
    </row>
    <row r="247" spans="2:65" s="12" customFormat="1" ht="11.25">
      <c r="B247" s="147"/>
      <c r="D247" s="148" t="s">
        <v>152</v>
      </c>
      <c r="E247" s="149" t="s">
        <v>1</v>
      </c>
      <c r="F247" s="150" t="s">
        <v>154</v>
      </c>
      <c r="H247" s="149" t="s">
        <v>1</v>
      </c>
      <c r="I247" s="151"/>
      <c r="L247" s="147"/>
      <c r="M247" s="152"/>
      <c r="T247" s="153"/>
      <c r="AT247" s="149" t="s">
        <v>152</v>
      </c>
      <c r="AU247" s="149" t="s">
        <v>87</v>
      </c>
      <c r="AV247" s="12" t="s">
        <v>85</v>
      </c>
      <c r="AW247" s="12" t="s">
        <v>32</v>
      </c>
      <c r="AX247" s="12" t="s">
        <v>77</v>
      </c>
      <c r="AY247" s="149" t="s">
        <v>144</v>
      </c>
    </row>
    <row r="248" spans="2:65" s="12" customFormat="1" ht="11.25">
      <c r="B248" s="147"/>
      <c r="D248" s="148" t="s">
        <v>152</v>
      </c>
      <c r="E248" s="149" t="s">
        <v>1</v>
      </c>
      <c r="F248" s="150" t="s">
        <v>200</v>
      </c>
      <c r="H248" s="149" t="s">
        <v>1</v>
      </c>
      <c r="I248" s="151"/>
      <c r="L248" s="147"/>
      <c r="M248" s="152"/>
      <c r="T248" s="153"/>
      <c r="AT248" s="149" t="s">
        <v>152</v>
      </c>
      <c r="AU248" s="149" t="s">
        <v>87</v>
      </c>
      <c r="AV248" s="12" t="s">
        <v>85</v>
      </c>
      <c r="AW248" s="12" t="s">
        <v>32</v>
      </c>
      <c r="AX248" s="12" t="s">
        <v>77</v>
      </c>
      <c r="AY248" s="149" t="s">
        <v>144</v>
      </c>
    </row>
    <row r="249" spans="2:65" s="13" customFormat="1" ht="11.25">
      <c r="B249" s="154"/>
      <c r="D249" s="148" t="s">
        <v>152</v>
      </c>
      <c r="E249" s="155" t="s">
        <v>1</v>
      </c>
      <c r="F249" s="156" t="s">
        <v>717</v>
      </c>
      <c r="H249" s="157">
        <v>82.5</v>
      </c>
      <c r="I249" s="158"/>
      <c r="L249" s="154"/>
      <c r="M249" s="159"/>
      <c r="T249" s="160"/>
      <c r="AT249" s="155" t="s">
        <v>152</v>
      </c>
      <c r="AU249" s="155" t="s">
        <v>87</v>
      </c>
      <c r="AV249" s="13" t="s">
        <v>87</v>
      </c>
      <c r="AW249" s="13" t="s">
        <v>32</v>
      </c>
      <c r="AX249" s="13" t="s">
        <v>85</v>
      </c>
      <c r="AY249" s="155" t="s">
        <v>144</v>
      </c>
    </row>
    <row r="250" spans="2:65" s="12" customFormat="1" ht="11.25">
      <c r="B250" s="147"/>
      <c r="D250" s="148" t="s">
        <v>152</v>
      </c>
      <c r="E250" s="149" t="s">
        <v>1</v>
      </c>
      <c r="F250" s="150" t="s">
        <v>504</v>
      </c>
      <c r="H250" s="149" t="s">
        <v>1</v>
      </c>
      <c r="I250" s="151"/>
      <c r="L250" s="147"/>
      <c r="M250" s="152"/>
      <c r="T250" s="153"/>
      <c r="AT250" s="149" t="s">
        <v>152</v>
      </c>
      <c r="AU250" s="149" t="s">
        <v>87</v>
      </c>
      <c r="AV250" s="12" t="s">
        <v>85</v>
      </c>
      <c r="AW250" s="12" t="s">
        <v>32</v>
      </c>
      <c r="AX250" s="12" t="s">
        <v>77</v>
      </c>
      <c r="AY250" s="149" t="s">
        <v>144</v>
      </c>
    </row>
    <row r="251" spans="2:65" s="1" customFormat="1" ht="33" customHeight="1">
      <c r="B251" s="32"/>
      <c r="C251" s="133" t="s">
        <v>297</v>
      </c>
      <c r="D251" s="133" t="s">
        <v>146</v>
      </c>
      <c r="E251" s="134" t="s">
        <v>721</v>
      </c>
      <c r="F251" s="135" t="s">
        <v>722</v>
      </c>
      <c r="G251" s="136" t="s">
        <v>149</v>
      </c>
      <c r="H251" s="137">
        <v>75</v>
      </c>
      <c r="I251" s="138"/>
      <c r="J251" s="139">
        <f>ROUND(I251*H251,2)</f>
        <v>0</v>
      </c>
      <c r="K251" s="140"/>
      <c r="L251" s="32"/>
      <c r="M251" s="141" t="s">
        <v>1</v>
      </c>
      <c r="N251" s="142" t="s">
        <v>42</v>
      </c>
      <c r="P251" s="143">
        <f>O251*H251</f>
        <v>0</v>
      </c>
      <c r="Q251" s="143">
        <v>0</v>
      </c>
      <c r="R251" s="143">
        <f>Q251*H251</f>
        <v>0</v>
      </c>
      <c r="S251" s="143">
        <v>0</v>
      </c>
      <c r="T251" s="144">
        <f>S251*H251</f>
        <v>0</v>
      </c>
      <c r="AR251" s="145" t="s">
        <v>150</v>
      </c>
      <c r="AT251" s="145" t="s">
        <v>146</v>
      </c>
      <c r="AU251" s="145" t="s">
        <v>87</v>
      </c>
      <c r="AY251" s="17" t="s">
        <v>144</v>
      </c>
      <c r="BE251" s="146">
        <f>IF(N251="základní",J251,0)</f>
        <v>0</v>
      </c>
      <c r="BF251" s="146">
        <f>IF(N251="snížená",J251,0)</f>
        <v>0</v>
      </c>
      <c r="BG251" s="146">
        <f>IF(N251="zákl. přenesená",J251,0)</f>
        <v>0</v>
      </c>
      <c r="BH251" s="146">
        <f>IF(N251="sníž. přenesená",J251,0)</f>
        <v>0</v>
      </c>
      <c r="BI251" s="146">
        <f>IF(N251="nulová",J251,0)</f>
        <v>0</v>
      </c>
      <c r="BJ251" s="17" t="s">
        <v>85</v>
      </c>
      <c r="BK251" s="146">
        <f>ROUND(I251*H251,2)</f>
        <v>0</v>
      </c>
      <c r="BL251" s="17" t="s">
        <v>150</v>
      </c>
      <c r="BM251" s="145" t="s">
        <v>723</v>
      </c>
    </row>
    <row r="252" spans="2:65" s="1" customFormat="1" ht="24.2" customHeight="1">
      <c r="B252" s="32"/>
      <c r="C252" s="133" t="s">
        <v>302</v>
      </c>
      <c r="D252" s="133" t="s">
        <v>146</v>
      </c>
      <c r="E252" s="134" t="s">
        <v>522</v>
      </c>
      <c r="F252" s="135" t="s">
        <v>523</v>
      </c>
      <c r="G252" s="136" t="s">
        <v>149</v>
      </c>
      <c r="H252" s="137">
        <v>75</v>
      </c>
      <c r="I252" s="138"/>
      <c r="J252" s="139">
        <f>ROUND(I252*H252,2)</f>
        <v>0</v>
      </c>
      <c r="K252" s="140"/>
      <c r="L252" s="32"/>
      <c r="M252" s="141" t="s">
        <v>1</v>
      </c>
      <c r="N252" s="142" t="s">
        <v>42</v>
      </c>
      <c r="P252" s="143">
        <f>O252*H252</f>
        <v>0</v>
      </c>
      <c r="Q252" s="143">
        <v>0</v>
      </c>
      <c r="R252" s="143">
        <f>Q252*H252</f>
        <v>0</v>
      </c>
      <c r="S252" s="143">
        <v>0</v>
      </c>
      <c r="T252" s="144">
        <f>S252*H252</f>
        <v>0</v>
      </c>
      <c r="AR252" s="145" t="s">
        <v>150</v>
      </c>
      <c r="AT252" s="145" t="s">
        <v>146</v>
      </c>
      <c r="AU252" s="145" t="s">
        <v>87</v>
      </c>
      <c r="AY252" s="17" t="s">
        <v>144</v>
      </c>
      <c r="BE252" s="146">
        <f>IF(N252="základní",J252,0)</f>
        <v>0</v>
      </c>
      <c r="BF252" s="146">
        <f>IF(N252="snížená",J252,0)</f>
        <v>0</v>
      </c>
      <c r="BG252" s="146">
        <f>IF(N252="zákl. přenesená",J252,0)</f>
        <v>0</v>
      </c>
      <c r="BH252" s="146">
        <f>IF(N252="sníž. přenesená",J252,0)</f>
        <v>0</v>
      </c>
      <c r="BI252" s="146">
        <f>IF(N252="nulová",J252,0)</f>
        <v>0</v>
      </c>
      <c r="BJ252" s="17" t="s">
        <v>85</v>
      </c>
      <c r="BK252" s="146">
        <f>ROUND(I252*H252,2)</f>
        <v>0</v>
      </c>
      <c r="BL252" s="17" t="s">
        <v>150</v>
      </c>
      <c r="BM252" s="145" t="s">
        <v>524</v>
      </c>
    </row>
    <row r="253" spans="2:65" s="1" customFormat="1" ht="24.2" customHeight="1">
      <c r="B253" s="32"/>
      <c r="C253" s="133" t="s">
        <v>307</v>
      </c>
      <c r="D253" s="133" t="s">
        <v>146</v>
      </c>
      <c r="E253" s="134" t="s">
        <v>525</v>
      </c>
      <c r="F253" s="135" t="s">
        <v>526</v>
      </c>
      <c r="G253" s="136" t="s">
        <v>149</v>
      </c>
      <c r="H253" s="137">
        <v>75</v>
      </c>
      <c r="I253" s="138"/>
      <c r="J253" s="139">
        <f>ROUND(I253*H253,2)</f>
        <v>0</v>
      </c>
      <c r="K253" s="140"/>
      <c r="L253" s="32"/>
      <c r="M253" s="141" t="s">
        <v>1</v>
      </c>
      <c r="N253" s="142" t="s">
        <v>42</v>
      </c>
      <c r="P253" s="143">
        <f>O253*H253</f>
        <v>0</v>
      </c>
      <c r="Q253" s="143">
        <v>0</v>
      </c>
      <c r="R253" s="143">
        <f>Q253*H253</f>
        <v>0</v>
      </c>
      <c r="S253" s="143">
        <v>0</v>
      </c>
      <c r="T253" s="144">
        <f>S253*H253</f>
        <v>0</v>
      </c>
      <c r="AR253" s="145" t="s">
        <v>150</v>
      </c>
      <c r="AT253" s="145" t="s">
        <v>146</v>
      </c>
      <c r="AU253" s="145" t="s">
        <v>87</v>
      </c>
      <c r="AY253" s="17" t="s">
        <v>144</v>
      </c>
      <c r="BE253" s="146">
        <f>IF(N253="základní",J253,0)</f>
        <v>0</v>
      </c>
      <c r="BF253" s="146">
        <f>IF(N253="snížená",J253,0)</f>
        <v>0</v>
      </c>
      <c r="BG253" s="146">
        <f>IF(N253="zákl. přenesená",J253,0)</f>
        <v>0</v>
      </c>
      <c r="BH253" s="146">
        <f>IF(N253="sníž. přenesená",J253,0)</f>
        <v>0</v>
      </c>
      <c r="BI253" s="146">
        <f>IF(N253="nulová",J253,0)</f>
        <v>0</v>
      </c>
      <c r="BJ253" s="17" t="s">
        <v>85</v>
      </c>
      <c r="BK253" s="146">
        <f>ROUND(I253*H253,2)</f>
        <v>0</v>
      </c>
      <c r="BL253" s="17" t="s">
        <v>150</v>
      </c>
      <c r="BM253" s="145" t="s">
        <v>527</v>
      </c>
    </row>
    <row r="254" spans="2:65" s="1" customFormat="1" ht="33" customHeight="1">
      <c r="B254" s="32"/>
      <c r="C254" s="133" t="s">
        <v>311</v>
      </c>
      <c r="D254" s="133" t="s">
        <v>146</v>
      </c>
      <c r="E254" s="134" t="s">
        <v>529</v>
      </c>
      <c r="F254" s="135" t="s">
        <v>530</v>
      </c>
      <c r="G254" s="136" t="s">
        <v>149</v>
      </c>
      <c r="H254" s="137">
        <v>75</v>
      </c>
      <c r="I254" s="138"/>
      <c r="J254" s="139">
        <f>ROUND(I254*H254,2)</f>
        <v>0</v>
      </c>
      <c r="K254" s="140"/>
      <c r="L254" s="32"/>
      <c r="M254" s="141" t="s">
        <v>1</v>
      </c>
      <c r="N254" s="142" t="s">
        <v>42</v>
      </c>
      <c r="P254" s="143">
        <f>O254*H254</f>
        <v>0</v>
      </c>
      <c r="Q254" s="143">
        <v>0</v>
      </c>
      <c r="R254" s="143">
        <f>Q254*H254</f>
        <v>0</v>
      </c>
      <c r="S254" s="143">
        <v>0</v>
      </c>
      <c r="T254" s="144">
        <f>S254*H254</f>
        <v>0</v>
      </c>
      <c r="AR254" s="145" t="s">
        <v>150</v>
      </c>
      <c r="AT254" s="145" t="s">
        <v>146</v>
      </c>
      <c r="AU254" s="145" t="s">
        <v>87</v>
      </c>
      <c r="AY254" s="17" t="s">
        <v>144</v>
      </c>
      <c r="BE254" s="146">
        <f>IF(N254="základní",J254,0)</f>
        <v>0</v>
      </c>
      <c r="BF254" s="146">
        <f>IF(N254="snížená",J254,0)</f>
        <v>0</v>
      </c>
      <c r="BG254" s="146">
        <f>IF(N254="zákl. přenesená",J254,0)</f>
        <v>0</v>
      </c>
      <c r="BH254" s="146">
        <f>IF(N254="sníž. přenesená",J254,0)</f>
        <v>0</v>
      </c>
      <c r="BI254" s="146">
        <f>IF(N254="nulová",J254,0)</f>
        <v>0</v>
      </c>
      <c r="BJ254" s="17" t="s">
        <v>85</v>
      </c>
      <c r="BK254" s="146">
        <f>ROUND(I254*H254,2)</f>
        <v>0</v>
      </c>
      <c r="BL254" s="17" t="s">
        <v>150</v>
      </c>
      <c r="BM254" s="145" t="s">
        <v>531</v>
      </c>
    </row>
    <row r="255" spans="2:65" s="1" customFormat="1" ht="21.75" customHeight="1">
      <c r="B255" s="32"/>
      <c r="C255" s="133" t="s">
        <v>316</v>
      </c>
      <c r="D255" s="133" t="s">
        <v>146</v>
      </c>
      <c r="E255" s="134" t="s">
        <v>537</v>
      </c>
      <c r="F255" s="135" t="s">
        <v>538</v>
      </c>
      <c r="G255" s="136" t="s">
        <v>483</v>
      </c>
      <c r="H255" s="137">
        <v>29.7</v>
      </c>
      <c r="I255" s="138"/>
      <c r="J255" s="139">
        <f>ROUND(I255*H255,2)</f>
        <v>0</v>
      </c>
      <c r="K255" s="140"/>
      <c r="L255" s="32"/>
      <c r="M255" s="141" t="s">
        <v>1</v>
      </c>
      <c r="N255" s="142" t="s">
        <v>42</v>
      </c>
      <c r="P255" s="143">
        <f>O255*H255</f>
        <v>0</v>
      </c>
      <c r="Q255" s="143">
        <v>3.5999999999999999E-3</v>
      </c>
      <c r="R255" s="143">
        <f>Q255*H255</f>
        <v>0.10692</v>
      </c>
      <c r="S255" s="143">
        <v>0</v>
      </c>
      <c r="T255" s="144">
        <f>S255*H255</f>
        <v>0</v>
      </c>
      <c r="AR255" s="145" t="s">
        <v>150</v>
      </c>
      <c r="AT255" s="145" t="s">
        <v>146</v>
      </c>
      <c r="AU255" s="145" t="s">
        <v>87</v>
      </c>
      <c r="AY255" s="17" t="s">
        <v>144</v>
      </c>
      <c r="BE255" s="146">
        <f>IF(N255="základní",J255,0)</f>
        <v>0</v>
      </c>
      <c r="BF255" s="146">
        <f>IF(N255="snížená",J255,0)</f>
        <v>0</v>
      </c>
      <c r="BG255" s="146">
        <f>IF(N255="zákl. přenesená",J255,0)</f>
        <v>0</v>
      </c>
      <c r="BH255" s="146">
        <f>IF(N255="sníž. přenesená",J255,0)</f>
        <v>0</v>
      </c>
      <c r="BI255" s="146">
        <f>IF(N255="nulová",J255,0)</f>
        <v>0</v>
      </c>
      <c r="BJ255" s="17" t="s">
        <v>85</v>
      </c>
      <c r="BK255" s="146">
        <f>ROUND(I255*H255,2)</f>
        <v>0</v>
      </c>
      <c r="BL255" s="17" t="s">
        <v>150</v>
      </c>
      <c r="BM255" s="145" t="s">
        <v>539</v>
      </c>
    </row>
    <row r="256" spans="2:65" s="12" customFormat="1" ht="11.25">
      <c r="B256" s="147"/>
      <c r="D256" s="148" t="s">
        <v>152</v>
      </c>
      <c r="E256" s="149" t="s">
        <v>1</v>
      </c>
      <c r="F256" s="150" t="s">
        <v>153</v>
      </c>
      <c r="H256" s="149" t="s">
        <v>1</v>
      </c>
      <c r="I256" s="151"/>
      <c r="L256" s="147"/>
      <c r="M256" s="152"/>
      <c r="T256" s="153"/>
      <c r="AT256" s="149" t="s">
        <v>152</v>
      </c>
      <c r="AU256" s="149" t="s">
        <v>87</v>
      </c>
      <c r="AV256" s="12" t="s">
        <v>85</v>
      </c>
      <c r="AW256" s="12" t="s">
        <v>32</v>
      </c>
      <c r="AX256" s="12" t="s">
        <v>77</v>
      </c>
      <c r="AY256" s="149" t="s">
        <v>144</v>
      </c>
    </row>
    <row r="257" spans="2:65" s="12" customFormat="1" ht="11.25">
      <c r="B257" s="147"/>
      <c r="D257" s="148" t="s">
        <v>152</v>
      </c>
      <c r="E257" s="149" t="s">
        <v>1</v>
      </c>
      <c r="F257" s="150" t="s">
        <v>154</v>
      </c>
      <c r="H257" s="149" t="s">
        <v>1</v>
      </c>
      <c r="I257" s="151"/>
      <c r="L257" s="147"/>
      <c r="M257" s="152"/>
      <c r="T257" s="153"/>
      <c r="AT257" s="149" t="s">
        <v>152</v>
      </c>
      <c r="AU257" s="149" t="s">
        <v>87</v>
      </c>
      <c r="AV257" s="12" t="s">
        <v>85</v>
      </c>
      <c r="AW257" s="12" t="s">
        <v>32</v>
      </c>
      <c r="AX257" s="12" t="s">
        <v>77</v>
      </c>
      <c r="AY257" s="149" t="s">
        <v>144</v>
      </c>
    </row>
    <row r="258" spans="2:65" s="12" customFormat="1" ht="11.25">
      <c r="B258" s="147"/>
      <c r="D258" s="148" t="s">
        <v>152</v>
      </c>
      <c r="E258" s="149" t="s">
        <v>1</v>
      </c>
      <c r="F258" s="150" t="s">
        <v>200</v>
      </c>
      <c r="H258" s="149" t="s">
        <v>1</v>
      </c>
      <c r="I258" s="151"/>
      <c r="L258" s="147"/>
      <c r="M258" s="152"/>
      <c r="T258" s="153"/>
      <c r="AT258" s="149" t="s">
        <v>152</v>
      </c>
      <c r="AU258" s="149" t="s">
        <v>87</v>
      </c>
      <c r="AV258" s="12" t="s">
        <v>85</v>
      </c>
      <c r="AW258" s="12" t="s">
        <v>32</v>
      </c>
      <c r="AX258" s="12" t="s">
        <v>77</v>
      </c>
      <c r="AY258" s="149" t="s">
        <v>144</v>
      </c>
    </row>
    <row r="259" spans="2:65" s="13" customFormat="1" ht="11.25">
      <c r="B259" s="154"/>
      <c r="D259" s="148" t="s">
        <v>152</v>
      </c>
      <c r="E259" s="155" t="s">
        <v>1</v>
      </c>
      <c r="F259" s="156" t="s">
        <v>724</v>
      </c>
      <c r="H259" s="157">
        <v>29.7</v>
      </c>
      <c r="I259" s="158"/>
      <c r="L259" s="154"/>
      <c r="M259" s="159"/>
      <c r="T259" s="160"/>
      <c r="AT259" s="155" t="s">
        <v>152</v>
      </c>
      <c r="AU259" s="155" t="s">
        <v>87</v>
      </c>
      <c r="AV259" s="13" t="s">
        <v>87</v>
      </c>
      <c r="AW259" s="13" t="s">
        <v>32</v>
      </c>
      <c r="AX259" s="13" t="s">
        <v>85</v>
      </c>
      <c r="AY259" s="155" t="s">
        <v>144</v>
      </c>
    </row>
    <row r="260" spans="2:65" s="11" customFormat="1" ht="22.9" customHeight="1">
      <c r="B260" s="121"/>
      <c r="D260" s="122" t="s">
        <v>76</v>
      </c>
      <c r="E260" s="131" t="s">
        <v>191</v>
      </c>
      <c r="F260" s="131" t="s">
        <v>591</v>
      </c>
      <c r="I260" s="124"/>
      <c r="J260" s="132">
        <f>BK260</f>
        <v>0</v>
      </c>
      <c r="L260" s="121"/>
      <c r="M260" s="126"/>
      <c r="P260" s="127">
        <f>SUM(P261:P295)</f>
        <v>0</v>
      </c>
      <c r="R260" s="127">
        <f>SUM(R261:R295)</f>
        <v>9.5871475000000004</v>
      </c>
      <c r="T260" s="128">
        <f>SUM(T261:T295)</f>
        <v>0</v>
      </c>
      <c r="AR260" s="122" t="s">
        <v>85</v>
      </c>
      <c r="AT260" s="129" t="s">
        <v>76</v>
      </c>
      <c r="AU260" s="129" t="s">
        <v>85</v>
      </c>
      <c r="AY260" s="122" t="s">
        <v>144</v>
      </c>
      <c r="BK260" s="130">
        <f>SUM(BK261:BK295)</f>
        <v>0</v>
      </c>
    </row>
    <row r="261" spans="2:65" s="1" customFormat="1" ht="33" customHeight="1">
      <c r="B261" s="32"/>
      <c r="C261" s="133" t="s">
        <v>321</v>
      </c>
      <c r="D261" s="133" t="s">
        <v>146</v>
      </c>
      <c r="E261" s="134" t="s">
        <v>593</v>
      </c>
      <c r="F261" s="135" t="s">
        <v>594</v>
      </c>
      <c r="G261" s="136" t="s">
        <v>483</v>
      </c>
      <c r="H261" s="137">
        <v>23</v>
      </c>
      <c r="I261" s="138"/>
      <c r="J261" s="139">
        <f>ROUND(I261*H261,2)</f>
        <v>0</v>
      </c>
      <c r="K261" s="140"/>
      <c r="L261" s="32"/>
      <c r="M261" s="141" t="s">
        <v>1</v>
      </c>
      <c r="N261" s="142" t="s">
        <v>42</v>
      </c>
      <c r="P261" s="143">
        <f>O261*H261</f>
        <v>0</v>
      </c>
      <c r="Q261" s="143">
        <v>0.15540000000000001</v>
      </c>
      <c r="R261" s="143">
        <f>Q261*H261</f>
        <v>3.5742000000000003</v>
      </c>
      <c r="S261" s="143">
        <v>0</v>
      </c>
      <c r="T261" s="144">
        <f>S261*H261</f>
        <v>0</v>
      </c>
      <c r="AR261" s="145" t="s">
        <v>150</v>
      </c>
      <c r="AT261" s="145" t="s">
        <v>146</v>
      </c>
      <c r="AU261" s="145" t="s">
        <v>87</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595</v>
      </c>
    </row>
    <row r="262" spans="2:65" s="12" customFormat="1" ht="11.25">
      <c r="B262" s="147"/>
      <c r="D262" s="148" t="s">
        <v>152</v>
      </c>
      <c r="E262" s="149" t="s">
        <v>1</v>
      </c>
      <c r="F262" s="150" t="s">
        <v>153</v>
      </c>
      <c r="H262" s="149" t="s">
        <v>1</v>
      </c>
      <c r="I262" s="151"/>
      <c r="L262" s="147"/>
      <c r="M262" s="152"/>
      <c r="T262" s="153"/>
      <c r="AT262" s="149" t="s">
        <v>152</v>
      </c>
      <c r="AU262" s="149" t="s">
        <v>87</v>
      </c>
      <c r="AV262" s="12" t="s">
        <v>85</v>
      </c>
      <c r="AW262" s="12" t="s">
        <v>32</v>
      </c>
      <c r="AX262" s="12" t="s">
        <v>77</v>
      </c>
      <c r="AY262" s="149" t="s">
        <v>144</v>
      </c>
    </row>
    <row r="263" spans="2:65" s="12" customFormat="1" ht="11.25">
      <c r="B263" s="147"/>
      <c r="D263" s="148" t="s">
        <v>152</v>
      </c>
      <c r="E263" s="149" t="s">
        <v>1</v>
      </c>
      <c r="F263" s="150" t="s">
        <v>154</v>
      </c>
      <c r="H263" s="149" t="s">
        <v>1</v>
      </c>
      <c r="I263" s="151"/>
      <c r="L263" s="147"/>
      <c r="M263" s="152"/>
      <c r="T263" s="153"/>
      <c r="AT263" s="149" t="s">
        <v>152</v>
      </c>
      <c r="AU263" s="149" t="s">
        <v>87</v>
      </c>
      <c r="AV263" s="12" t="s">
        <v>85</v>
      </c>
      <c r="AW263" s="12" t="s">
        <v>32</v>
      </c>
      <c r="AX263" s="12" t="s">
        <v>77</v>
      </c>
      <c r="AY263" s="149" t="s">
        <v>144</v>
      </c>
    </row>
    <row r="264" spans="2:65" s="12" customFormat="1" ht="11.25">
      <c r="B264" s="147"/>
      <c r="D264" s="148" t="s">
        <v>152</v>
      </c>
      <c r="E264" s="149" t="s">
        <v>1</v>
      </c>
      <c r="F264" s="150" t="s">
        <v>200</v>
      </c>
      <c r="H264" s="149" t="s">
        <v>1</v>
      </c>
      <c r="I264" s="151"/>
      <c r="L264" s="147"/>
      <c r="M264" s="152"/>
      <c r="T264" s="153"/>
      <c r="AT264" s="149" t="s">
        <v>152</v>
      </c>
      <c r="AU264" s="149" t="s">
        <v>87</v>
      </c>
      <c r="AV264" s="12" t="s">
        <v>85</v>
      </c>
      <c r="AW264" s="12" t="s">
        <v>32</v>
      </c>
      <c r="AX264" s="12" t="s">
        <v>77</v>
      </c>
      <c r="AY264" s="149" t="s">
        <v>144</v>
      </c>
    </row>
    <row r="265" spans="2:65" s="13" customFormat="1" ht="11.25">
      <c r="B265" s="154"/>
      <c r="D265" s="148" t="s">
        <v>152</v>
      </c>
      <c r="E265" s="155" t="s">
        <v>1</v>
      </c>
      <c r="F265" s="156" t="s">
        <v>725</v>
      </c>
      <c r="H265" s="157">
        <v>23</v>
      </c>
      <c r="I265" s="158"/>
      <c r="L265" s="154"/>
      <c r="M265" s="159"/>
      <c r="T265" s="160"/>
      <c r="AT265" s="155" t="s">
        <v>152</v>
      </c>
      <c r="AU265" s="155" t="s">
        <v>87</v>
      </c>
      <c r="AV265" s="13" t="s">
        <v>87</v>
      </c>
      <c r="AW265" s="13" t="s">
        <v>32</v>
      </c>
      <c r="AX265" s="13" t="s">
        <v>85</v>
      </c>
      <c r="AY265" s="155" t="s">
        <v>144</v>
      </c>
    </row>
    <row r="266" spans="2:65" s="1" customFormat="1" ht="16.5" customHeight="1">
      <c r="B266" s="32"/>
      <c r="C266" s="168" t="s">
        <v>325</v>
      </c>
      <c r="D266" s="168" t="s">
        <v>340</v>
      </c>
      <c r="E266" s="169" t="s">
        <v>603</v>
      </c>
      <c r="F266" s="170" t="s">
        <v>604</v>
      </c>
      <c r="G266" s="171" t="s">
        <v>483</v>
      </c>
      <c r="H266" s="172">
        <v>23.46</v>
      </c>
      <c r="I266" s="173"/>
      <c r="J266" s="174">
        <f>ROUND(I266*H266,2)</f>
        <v>0</v>
      </c>
      <c r="K266" s="175"/>
      <c r="L266" s="176"/>
      <c r="M266" s="177" t="s">
        <v>1</v>
      </c>
      <c r="N266" s="178" t="s">
        <v>42</v>
      </c>
      <c r="P266" s="143">
        <f>O266*H266</f>
        <v>0</v>
      </c>
      <c r="Q266" s="143">
        <v>0.08</v>
      </c>
      <c r="R266" s="143">
        <f>Q266*H266</f>
        <v>1.8768</v>
      </c>
      <c r="S266" s="143">
        <v>0</v>
      </c>
      <c r="T266" s="144">
        <f>S266*H266</f>
        <v>0</v>
      </c>
      <c r="AR266" s="145" t="s">
        <v>186</v>
      </c>
      <c r="AT266" s="145" t="s">
        <v>340</v>
      </c>
      <c r="AU266" s="145" t="s">
        <v>87</v>
      </c>
      <c r="AY266" s="17" t="s">
        <v>144</v>
      </c>
      <c r="BE266" s="146">
        <f>IF(N266="základní",J266,0)</f>
        <v>0</v>
      </c>
      <c r="BF266" s="146">
        <f>IF(N266="snížená",J266,0)</f>
        <v>0</v>
      </c>
      <c r="BG266" s="146">
        <f>IF(N266="zákl. přenesená",J266,0)</f>
        <v>0</v>
      </c>
      <c r="BH266" s="146">
        <f>IF(N266="sníž. přenesená",J266,0)</f>
        <v>0</v>
      </c>
      <c r="BI266" s="146">
        <f>IF(N266="nulová",J266,0)</f>
        <v>0</v>
      </c>
      <c r="BJ266" s="17" t="s">
        <v>85</v>
      </c>
      <c r="BK266" s="146">
        <f>ROUND(I266*H266,2)</f>
        <v>0</v>
      </c>
      <c r="BL266" s="17" t="s">
        <v>150</v>
      </c>
      <c r="BM266" s="145" t="s">
        <v>605</v>
      </c>
    </row>
    <row r="267" spans="2:65" s="13" customFormat="1" ht="11.25">
      <c r="B267" s="154"/>
      <c r="D267" s="148" t="s">
        <v>152</v>
      </c>
      <c r="F267" s="156" t="s">
        <v>726</v>
      </c>
      <c r="H267" s="157">
        <v>23.46</v>
      </c>
      <c r="I267" s="158"/>
      <c r="L267" s="154"/>
      <c r="M267" s="159"/>
      <c r="T267" s="160"/>
      <c r="AT267" s="155" t="s">
        <v>152</v>
      </c>
      <c r="AU267" s="155" t="s">
        <v>87</v>
      </c>
      <c r="AV267" s="13" t="s">
        <v>87</v>
      </c>
      <c r="AW267" s="13" t="s">
        <v>4</v>
      </c>
      <c r="AX267" s="13" t="s">
        <v>85</v>
      </c>
      <c r="AY267" s="155" t="s">
        <v>144</v>
      </c>
    </row>
    <row r="268" spans="2:65" s="1" customFormat="1" ht="24.2" customHeight="1">
      <c r="B268" s="32"/>
      <c r="C268" s="133" t="s">
        <v>334</v>
      </c>
      <c r="D268" s="133" t="s">
        <v>146</v>
      </c>
      <c r="E268" s="134" t="s">
        <v>613</v>
      </c>
      <c r="F268" s="135" t="s">
        <v>614</v>
      </c>
      <c r="G268" s="136" t="s">
        <v>483</v>
      </c>
      <c r="H268" s="137">
        <v>23</v>
      </c>
      <c r="I268" s="138"/>
      <c r="J268" s="139">
        <f>ROUND(I268*H268,2)</f>
        <v>0</v>
      </c>
      <c r="K268" s="140"/>
      <c r="L268" s="32"/>
      <c r="M268" s="141" t="s">
        <v>1</v>
      </c>
      <c r="N268" s="142" t="s">
        <v>42</v>
      </c>
      <c r="P268" s="143">
        <f>O268*H268</f>
        <v>0</v>
      </c>
      <c r="Q268" s="143">
        <v>0.12095</v>
      </c>
      <c r="R268" s="143">
        <f>Q268*H268</f>
        <v>2.7818499999999999</v>
      </c>
      <c r="S268" s="143">
        <v>0</v>
      </c>
      <c r="T268" s="144">
        <f>S268*H268</f>
        <v>0</v>
      </c>
      <c r="AR268" s="145" t="s">
        <v>150</v>
      </c>
      <c r="AT268" s="145" t="s">
        <v>146</v>
      </c>
      <c r="AU268" s="145" t="s">
        <v>87</v>
      </c>
      <c r="AY268" s="17" t="s">
        <v>144</v>
      </c>
      <c r="BE268" s="146">
        <f>IF(N268="základní",J268,0)</f>
        <v>0</v>
      </c>
      <c r="BF268" s="146">
        <f>IF(N268="snížená",J268,0)</f>
        <v>0</v>
      </c>
      <c r="BG268" s="146">
        <f>IF(N268="zákl. přenesená",J268,0)</f>
        <v>0</v>
      </c>
      <c r="BH268" s="146">
        <f>IF(N268="sníž. přenesená",J268,0)</f>
        <v>0</v>
      </c>
      <c r="BI268" s="146">
        <f>IF(N268="nulová",J268,0)</f>
        <v>0</v>
      </c>
      <c r="BJ268" s="17" t="s">
        <v>85</v>
      </c>
      <c r="BK268" s="146">
        <f>ROUND(I268*H268,2)</f>
        <v>0</v>
      </c>
      <c r="BL268" s="17" t="s">
        <v>150</v>
      </c>
      <c r="BM268" s="145" t="s">
        <v>615</v>
      </c>
    </row>
    <row r="269" spans="2:65" s="12" customFormat="1" ht="11.25">
      <c r="B269" s="147"/>
      <c r="D269" s="148" t="s">
        <v>152</v>
      </c>
      <c r="E269" s="149" t="s">
        <v>1</v>
      </c>
      <c r="F269" s="150" t="s">
        <v>153</v>
      </c>
      <c r="H269" s="149" t="s">
        <v>1</v>
      </c>
      <c r="I269" s="151"/>
      <c r="L269" s="147"/>
      <c r="M269" s="152"/>
      <c r="T269" s="153"/>
      <c r="AT269" s="149" t="s">
        <v>152</v>
      </c>
      <c r="AU269" s="149" t="s">
        <v>87</v>
      </c>
      <c r="AV269" s="12" t="s">
        <v>85</v>
      </c>
      <c r="AW269" s="12" t="s">
        <v>32</v>
      </c>
      <c r="AX269" s="12" t="s">
        <v>77</v>
      </c>
      <c r="AY269" s="149" t="s">
        <v>144</v>
      </c>
    </row>
    <row r="270" spans="2:65" s="12" customFormat="1" ht="11.25">
      <c r="B270" s="147"/>
      <c r="D270" s="148" t="s">
        <v>152</v>
      </c>
      <c r="E270" s="149" t="s">
        <v>1</v>
      </c>
      <c r="F270" s="150" t="s">
        <v>154</v>
      </c>
      <c r="H270" s="149" t="s">
        <v>1</v>
      </c>
      <c r="I270" s="151"/>
      <c r="L270" s="147"/>
      <c r="M270" s="152"/>
      <c r="T270" s="153"/>
      <c r="AT270" s="149" t="s">
        <v>152</v>
      </c>
      <c r="AU270" s="149" t="s">
        <v>87</v>
      </c>
      <c r="AV270" s="12" t="s">
        <v>85</v>
      </c>
      <c r="AW270" s="12" t="s">
        <v>32</v>
      </c>
      <c r="AX270" s="12" t="s">
        <v>77</v>
      </c>
      <c r="AY270" s="149" t="s">
        <v>144</v>
      </c>
    </row>
    <row r="271" spans="2:65" s="12" customFormat="1" ht="11.25">
      <c r="B271" s="147"/>
      <c r="D271" s="148" t="s">
        <v>152</v>
      </c>
      <c r="E271" s="149" t="s">
        <v>1</v>
      </c>
      <c r="F271" s="150" t="s">
        <v>200</v>
      </c>
      <c r="H271" s="149" t="s">
        <v>1</v>
      </c>
      <c r="I271" s="151"/>
      <c r="L271" s="147"/>
      <c r="M271" s="152"/>
      <c r="T271" s="153"/>
      <c r="AT271" s="149" t="s">
        <v>152</v>
      </c>
      <c r="AU271" s="149" t="s">
        <v>87</v>
      </c>
      <c r="AV271" s="12" t="s">
        <v>85</v>
      </c>
      <c r="AW271" s="12" t="s">
        <v>32</v>
      </c>
      <c r="AX271" s="12" t="s">
        <v>77</v>
      </c>
      <c r="AY271" s="149" t="s">
        <v>144</v>
      </c>
    </row>
    <row r="272" spans="2:65" s="13" customFormat="1" ht="11.25">
      <c r="B272" s="154"/>
      <c r="D272" s="148" t="s">
        <v>152</v>
      </c>
      <c r="E272" s="155" t="s">
        <v>1</v>
      </c>
      <c r="F272" s="156" t="s">
        <v>725</v>
      </c>
      <c r="H272" s="157">
        <v>23</v>
      </c>
      <c r="I272" s="158"/>
      <c r="L272" s="154"/>
      <c r="M272" s="159"/>
      <c r="T272" s="160"/>
      <c r="AT272" s="155" t="s">
        <v>152</v>
      </c>
      <c r="AU272" s="155" t="s">
        <v>87</v>
      </c>
      <c r="AV272" s="13" t="s">
        <v>87</v>
      </c>
      <c r="AW272" s="13" t="s">
        <v>32</v>
      </c>
      <c r="AX272" s="13" t="s">
        <v>85</v>
      </c>
      <c r="AY272" s="155" t="s">
        <v>144</v>
      </c>
    </row>
    <row r="273" spans="2:65" s="1" customFormat="1" ht="16.5" customHeight="1">
      <c r="B273" s="32"/>
      <c r="C273" s="168" t="s">
        <v>339</v>
      </c>
      <c r="D273" s="168" t="s">
        <v>340</v>
      </c>
      <c r="E273" s="169" t="s">
        <v>619</v>
      </c>
      <c r="F273" s="170" t="s">
        <v>620</v>
      </c>
      <c r="G273" s="171" t="s">
        <v>483</v>
      </c>
      <c r="H273" s="172">
        <v>23.46</v>
      </c>
      <c r="I273" s="173"/>
      <c r="J273" s="174">
        <f>ROUND(I273*H273,2)</f>
        <v>0</v>
      </c>
      <c r="K273" s="175"/>
      <c r="L273" s="176"/>
      <c r="M273" s="177" t="s">
        <v>1</v>
      </c>
      <c r="N273" s="178" t="s">
        <v>42</v>
      </c>
      <c r="P273" s="143">
        <f>O273*H273</f>
        <v>0</v>
      </c>
      <c r="Q273" s="143">
        <v>5.6000000000000001E-2</v>
      </c>
      <c r="R273" s="143">
        <f>Q273*H273</f>
        <v>1.31376</v>
      </c>
      <c r="S273" s="143">
        <v>0</v>
      </c>
      <c r="T273" s="144">
        <f>S273*H273</f>
        <v>0</v>
      </c>
      <c r="AR273" s="145" t="s">
        <v>186</v>
      </c>
      <c r="AT273" s="145" t="s">
        <v>340</v>
      </c>
      <c r="AU273" s="145" t="s">
        <v>87</v>
      </c>
      <c r="AY273" s="17" t="s">
        <v>144</v>
      </c>
      <c r="BE273" s="146">
        <f>IF(N273="základní",J273,0)</f>
        <v>0</v>
      </c>
      <c r="BF273" s="146">
        <f>IF(N273="snížená",J273,0)</f>
        <v>0</v>
      </c>
      <c r="BG273" s="146">
        <f>IF(N273="zákl. přenesená",J273,0)</f>
        <v>0</v>
      </c>
      <c r="BH273" s="146">
        <f>IF(N273="sníž. přenesená",J273,0)</f>
        <v>0</v>
      </c>
      <c r="BI273" s="146">
        <f>IF(N273="nulová",J273,0)</f>
        <v>0</v>
      </c>
      <c r="BJ273" s="17" t="s">
        <v>85</v>
      </c>
      <c r="BK273" s="146">
        <f>ROUND(I273*H273,2)</f>
        <v>0</v>
      </c>
      <c r="BL273" s="17" t="s">
        <v>150</v>
      </c>
      <c r="BM273" s="145" t="s">
        <v>621</v>
      </c>
    </row>
    <row r="274" spans="2:65" s="13" customFormat="1" ht="11.25">
      <c r="B274" s="154"/>
      <c r="D274" s="148" t="s">
        <v>152</v>
      </c>
      <c r="F274" s="156" t="s">
        <v>726</v>
      </c>
      <c r="H274" s="157">
        <v>23.46</v>
      </c>
      <c r="I274" s="158"/>
      <c r="L274" s="154"/>
      <c r="M274" s="159"/>
      <c r="T274" s="160"/>
      <c r="AT274" s="155" t="s">
        <v>152</v>
      </c>
      <c r="AU274" s="155" t="s">
        <v>87</v>
      </c>
      <c r="AV274" s="13" t="s">
        <v>87</v>
      </c>
      <c r="AW274" s="13" t="s">
        <v>4</v>
      </c>
      <c r="AX274" s="13" t="s">
        <v>85</v>
      </c>
      <c r="AY274" s="155" t="s">
        <v>144</v>
      </c>
    </row>
    <row r="275" spans="2:65" s="1" customFormat="1" ht="33" customHeight="1">
      <c r="B275" s="32"/>
      <c r="C275" s="133" t="s">
        <v>346</v>
      </c>
      <c r="D275" s="133" t="s">
        <v>146</v>
      </c>
      <c r="E275" s="134" t="s">
        <v>624</v>
      </c>
      <c r="F275" s="135" t="s">
        <v>625</v>
      </c>
      <c r="G275" s="136" t="s">
        <v>149</v>
      </c>
      <c r="H275" s="137">
        <v>86.25</v>
      </c>
      <c r="I275" s="138"/>
      <c r="J275" s="139">
        <f>ROUND(I275*H275,2)</f>
        <v>0</v>
      </c>
      <c r="K275" s="140"/>
      <c r="L275" s="32"/>
      <c r="M275" s="141" t="s">
        <v>1</v>
      </c>
      <c r="N275" s="142" t="s">
        <v>42</v>
      </c>
      <c r="P275" s="143">
        <f>O275*H275</f>
        <v>0</v>
      </c>
      <c r="Q275" s="143">
        <v>4.6999999999999999E-4</v>
      </c>
      <c r="R275" s="143">
        <f>Q275*H275</f>
        <v>4.0537499999999997E-2</v>
      </c>
      <c r="S275" s="143">
        <v>0</v>
      </c>
      <c r="T275" s="144">
        <f>S275*H275</f>
        <v>0</v>
      </c>
      <c r="AR275" s="145" t="s">
        <v>150</v>
      </c>
      <c r="AT275" s="145" t="s">
        <v>146</v>
      </c>
      <c r="AU275" s="145" t="s">
        <v>87</v>
      </c>
      <c r="AY275" s="17" t="s">
        <v>144</v>
      </c>
      <c r="BE275" s="146">
        <f>IF(N275="základní",J275,0)</f>
        <v>0</v>
      </c>
      <c r="BF275" s="146">
        <f>IF(N275="snížená",J275,0)</f>
        <v>0</v>
      </c>
      <c r="BG275" s="146">
        <f>IF(N275="zákl. přenesená",J275,0)</f>
        <v>0</v>
      </c>
      <c r="BH275" s="146">
        <f>IF(N275="sníž. přenesená",J275,0)</f>
        <v>0</v>
      </c>
      <c r="BI275" s="146">
        <f>IF(N275="nulová",J275,0)</f>
        <v>0</v>
      </c>
      <c r="BJ275" s="17" t="s">
        <v>85</v>
      </c>
      <c r="BK275" s="146">
        <f>ROUND(I275*H275,2)</f>
        <v>0</v>
      </c>
      <c r="BL275" s="17" t="s">
        <v>150</v>
      </c>
      <c r="BM275" s="145" t="s">
        <v>626</v>
      </c>
    </row>
    <row r="276" spans="2:65" s="12" customFormat="1" ht="11.25">
      <c r="B276" s="147"/>
      <c r="D276" s="148" t="s">
        <v>152</v>
      </c>
      <c r="E276" s="149" t="s">
        <v>1</v>
      </c>
      <c r="F276" s="150" t="s">
        <v>153</v>
      </c>
      <c r="H276" s="149" t="s">
        <v>1</v>
      </c>
      <c r="I276" s="151"/>
      <c r="L276" s="147"/>
      <c r="M276" s="152"/>
      <c r="T276" s="153"/>
      <c r="AT276" s="149" t="s">
        <v>152</v>
      </c>
      <c r="AU276" s="149" t="s">
        <v>87</v>
      </c>
      <c r="AV276" s="12" t="s">
        <v>85</v>
      </c>
      <c r="AW276" s="12" t="s">
        <v>32</v>
      </c>
      <c r="AX276" s="12" t="s">
        <v>77</v>
      </c>
      <c r="AY276" s="149" t="s">
        <v>144</v>
      </c>
    </row>
    <row r="277" spans="2:65" s="12" customFormat="1" ht="11.25">
      <c r="B277" s="147"/>
      <c r="D277" s="148" t="s">
        <v>152</v>
      </c>
      <c r="E277" s="149" t="s">
        <v>1</v>
      </c>
      <c r="F277" s="150" t="s">
        <v>154</v>
      </c>
      <c r="H277" s="149" t="s">
        <v>1</v>
      </c>
      <c r="I277" s="151"/>
      <c r="L277" s="147"/>
      <c r="M277" s="152"/>
      <c r="T277" s="153"/>
      <c r="AT277" s="149" t="s">
        <v>152</v>
      </c>
      <c r="AU277" s="149" t="s">
        <v>87</v>
      </c>
      <c r="AV277" s="12" t="s">
        <v>85</v>
      </c>
      <c r="AW277" s="12" t="s">
        <v>32</v>
      </c>
      <c r="AX277" s="12" t="s">
        <v>77</v>
      </c>
      <c r="AY277" s="149" t="s">
        <v>144</v>
      </c>
    </row>
    <row r="278" spans="2:65" s="12" customFormat="1" ht="11.25">
      <c r="B278" s="147"/>
      <c r="D278" s="148" t="s">
        <v>152</v>
      </c>
      <c r="E278" s="149" t="s">
        <v>1</v>
      </c>
      <c r="F278" s="150" t="s">
        <v>200</v>
      </c>
      <c r="H278" s="149" t="s">
        <v>1</v>
      </c>
      <c r="I278" s="151"/>
      <c r="L278" s="147"/>
      <c r="M278" s="152"/>
      <c r="T278" s="153"/>
      <c r="AT278" s="149" t="s">
        <v>152</v>
      </c>
      <c r="AU278" s="149" t="s">
        <v>87</v>
      </c>
      <c r="AV278" s="12" t="s">
        <v>85</v>
      </c>
      <c r="AW278" s="12" t="s">
        <v>32</v>
      </c>
      <c r="AX278" s="12" t="s">
        <v>77</v>
      </c>
      <c r="AY278" s="149" t="s">
        <v>144</v>
      </c>
    </row>
    <row r="279" spans="2:65" s="13" customFormat="1" ht="11.25">
      <c r="B279" s="154"/>
      <c r="D279" s="148" t="s">
        <v>152</v>
      </c>
      <c r="E279" s="155" t="s">
        <v>1</v>
      </c>
      <c r="F279" s="156" t="s">
        <v>727</v>
      </c>
      <c r="H279" s="157">
        <v>86.25</v>
      </c>
      <c r="I279" s="158"/>
      <c r="L279" s="154"/>
      <c r="M279" s="159"/>
      <c r="T279" s="160"/>
      <c r="AT279" s="155" t="s">
        <v>152</v>
      </c>
      <c r="AU279" s="155" t="s">
        <v>87</v>
      </c>
      <c r="AV279" s="13" t="s">
        <v>87</v>
      </c>
      <c r="AW279" s="13" t="s">
        <v>32</v>
      </c>
      <c r="AX279" s="13" t="s">
        <v>85</v>
      </c>
      <c r="AY279" s="155" t="s">
        <v>144</v>
      </c>
    </row>
    <row r="280" spans="2:65" s="1" customFormat="1" ht="16.5" customHeight="1">
      <c r="B280" s="32"/>
      <c r="C280" s="133" t="s">
        <v>350</v>
      </c>
      <c r="D280" s="133" t="s">
        <v>146</v>
      </c>
      <c r="E280" s="134" t="s">
        <v>630</v>
      </c>
      <c r="F280" s="135" t="s">
        <v>631</v>
      </c>
      <c r="G280" s="136" t="s">
        <v>483</v>
      </c>
      <c r="H280" s="137">
        <v>29.7</v>
      </c>
      <c r="I280" s="138"/>
      <c r="J280" s="139">
        <f>ROUND(I280*H280,2)</f>
        <v>0</v>
      </c>
      <c r="K280" s="140"/>
      <c r="L280" s="32"/>
      <c r="M280" s="141" t="s">
        <v>1</v>
      </c>
      <c r="N280" s="142" t="s">
        <v>42</v>
      </c>
      <c r="P280" s="143">
        <f>O280*H280</f>
        <v>0</v>
      </c>
      <c r="Q280" s="143">
        <v>0</v>
      </c>
      <c r="R280" s="143">
        <f>Q280*H280</f>
        <v>0</v>
      </c>
      <c r="S280" s="143">
        <v>0</v>
      </c>
      <c r="T280" s="144">
        <f>S280*H280</f>
        <v>0</v>
      </c>
      <c r="AR280" s="145" t="s">
        <v>150</v>
      </c>
      <c r="AT280" s="145" t="s">
        <v>146</v>
      </c>
      <c r="AU280" s="145" t="s">
        <v>87</v>
      </c>
      <c r="AY280" s="17" t="s">
        <v>144</v>
      </c>
      <c r="BE280" s="146">
        <f>IF(N280="základní",J280,0)</f>
        <v>0</v>
      </c>
      <c r="BF280" s="146">
        <f>IF(N280="snížená",J280,0)</f>
        <v>0</v>
      </c>
      <c r="BG280" s="146">
        <f>IF(N280="zákl. přenesená",J280,0)</f>
        <v>0</v>
      </c>
      <c r="BH280" s="146">
        <f>IF(N280="sníž. přenesená",J280,0)</f>
        <v>0</v>
      </c>
      <c r="BI280" s="146">
        <f>IF(N280="nulová",J280,0)</f>
        <v>0</v>
      </c>
      <c r="BJ280" s="17" t="s">
        <v>85</v>
      </c>
      <c r="BK280" s="146">
        <f>ROUND(I280*H280,2)</f>
        <v>0</v>
      </c>
      <c r="BL280" s="17" t="s">
        <v>150</v>
      </c>
      <c r="BM280" s="145" t="s">
        <v>632</v>
      </c>
    </row>
    <row r="281" spans="2:65" s="12" customFormat="1" ht="11.25">
      <c r="B281" s="147"/>
      <c r="D281" s="148" t="s">
        <v>152</v>
      </c>
      <c r="E281" s="149" t="s">
        <v>1</v>
      </c>
      <c r="F281" s="150" t="s">
        <v>153</v>
      </c>
      <c r="H281" s="149" t="s">
        <v>1</v>
      </c>
      <c r="I281" s="151"/>
      <c r="L281" s="147"/>
      <c r="M281" s="152"/>
      <c r="T281" s="153"/>
      <c r="AT281" s="149" t="s">
        <v>152</v>
      </c>
      <c r="AU281" s="149" t="s">
        <v>87</v>
      </c>
      <c r="AV281" s="12" t="s">
        <v>85</v>
      </c>
      <c r="AW281" s="12" t="s">
        <v>32</v>
      </c>
      <c r="AX281" s="12" t="s">
        <v>77</v>
      </c>
      <c r="AY281" s="149" t="s">
        <v>144</v>
      </c>
    </row>
    <row r="282" spans="2:65" s="12" customFormat="1" ht="11.25">
      <c r="B282" s="147"/>
      <c r="D282" s="148" t="s">
        <v>152</v>
      </c>
      <c r="E282" s="149" t="s">
        <v>1</v>
      </c>
      <c r="F282" s="150" t="s">
        <v>154</v>
      </c>
      <c r="H282" s="149" t="s">
        <v>1</v>
      </c>
      <c r="I282" s="151"/>
      <c r="L282" s="147"/>
      <c r="M282" s="152"/>
      <c r="T282" s="153"/>
      <c r="AT282" s="149" t="s">
        <v>152</v>
      </c>
      <c r="AU282" s="149" t="s">
        <v>87</v>
      </c>
      <c r="AV282" s="12" t="s">
        <v>85</v>
      </c>
      <c r="AW282" s="12" t="s">
        <v>32</v>
      </c>
      <c r="AX282" s="12" t="s">
        <v>77</v>
      </c>
      <c r="AY282" s="149" t="s">
        <v>144</v>
      </c>
    </row>
    <row r="283" spans="2:65" s="12" customFormat="1" ht="11.25">
      <c r="B283" s="147"/>
      <c r="D283" s="148" t="s">
        <v>152</v>
      </c>
      <c r="E283" s="149" t="s">
        <v>1</v>
      </c>
      <c r="F283" s="150" t="s">
        <v>200</v>
      </c>
      <c r="H283" s="149" t="s">
        <v>1</v>
      </c>
      <c r="I283" s="151"/>
      <c r="L283" s="147"/>
      <c r="M283" s="152"/>
      <c r="T283" s="153"/>
      <c r="AT283" s="149" t="s">
        <v>152</v>
      </c>
      <c r="AU283" s="149" t="s">
        <v>87</v>
      </c>
      <c r="AV283" s="12" t="s">
        <v>85</v>
      </c>
      <c r="AW283" s="12" t="s">
        <v>32</v>
      </c>
      <c r="AX283" s="12" t="s">
        <v>77</v>
      </c>
      <c r="AY283" s="149" t="s">
        <v>144</v>
      </c>
    </row>
    <row r="284" spans="2:65" s="13" customFormat="1" ht="11.25">
      <c r="B284" s="154"/>
      <c r="D284" s="148" t="s">
        <v>152</v>
      </c>
      <c r="E284" s="155" t="s">
        <v>1</v>
      </c>
      <c r="F284" s="156" t="s">
        <v>724</v>
      </c>
      <c r="H284" s="157">
        <v>29.7</v>
      </c>
      <c r="I284" s="158"/>
      <c r="L284" s="154"/>
      <c r="M284" s="159"/>
      <c r="T284" s="160"/>
      <c r="AT284" s="155" t="s">
        <v>152</v>
      </c>
      <c r="AU284" s="155" t="s">
        <v>87</v>
      </c>
      <c r="AV284" s="13" t="s">
        <v>87</v>
      </c>
      <c r="AW284" s="13" t="s">
        <v>32</v>
      </c>
      <c r="AX284" s="13" t="s">
        <v>85</v>
      </c>
      <c r="AY284" s="155" t="s">
        <v>144</v>
      </c>
    </row>
    <row r="285" spans="2:65" s="1" customFormat="1" ht="24.2" customHeight="1">
      <c r="B285" s="32"/>
      <c r="C285" s="133" t="s">
        <v>532</v>
      </c>
      <c r="D285" s="133" t="s">
        <v>146</v>
      </c>
      <c r="E285" s="134" t="s">
        <v>635</v>
      </c>
      <c r="F285" s="135" t="s">
        <v>636</v>
      </c>
      <c r="G285" s="136" t="s">
        <v>483</v>
      </c>
      <c r="H285" s="137">
        <v>28.7</v>
      </c>
      <c r="I285" s="138"/>
      <c r="J285" s="139">
        <f>ROUND(I285*H285,2)</f>
        <v>0</v>
      </c>
      <c r="K285" s="140"/>
      <c r="L285" s="32"/>
      <c r="M285" s="141" t="s">
        <v>1</v>
      </c>
      <c r="N285" s="142" t="s">
        <v>42</v>
      </c>
      <c r="P285" s="143">
        <f>O285*H285</f>
        <v>0</v>
      </c>
      <c r="Q285" s="143">
        <v>0</v>
      </c>
      <c r="R285" s="143">
        <f>Q285*H285</f>
        <v>0</v>
      </c>
      <c r="S285" s="143">
        <v>0</v>
      </c>
      <c r="T285" s="144">
        <f>S285*H285</f>
        <v>0</v>
      </c>
      <c r="AR285" s="145" t="s">
        <v>150</v>
      </c>
      <c r="AT285" s="145" t="s">
        <v>146</v>
      </c>
      <c r="AU285" s="145" t="s">
        <v>87</v>
      </c>
      <c r="AY285" s="17" t="s">
        <v>144</v>
      </c>
      <c r="BE285" s="146">
        <f>IF(N285="základní",J285,0)</f>
        <v>0</v>
      </c>
      <c r="BF285" s="146">
        <f>IF(N285="snížená",J285,0)</f>
        <v>0</v>
      </c>
      <c r="BG285" s="146">
        <f>IF(N285="zákl. přenesená",J285,0)</f>
        <v>0</v>
      </c>
      <c r="BH285" s="146">
        <f>IF(N285="sníž. přenesená",J285,0)</f>
        <v>0</v>
      </c>
      <c r="BI285" s="146">
        <f>IF(N285="nulová",J285,0)</f>
        <v>0</v>
      </c>
      <c r="BJ285" s="17" t="s">
        <v>85</v>
      </c>
      <c r="BK285" s="146">
        <f>ROUND(I285*H285,2)</f>
        <v>0</v>
      </c>
      <c r="BL285" s="17" t="s">
        <v>150</v>
      </c>
      <c r="BM285" s="145" t="s">
        <v>637</v>
      </c>
    </row>
    <row r="286" spans="2:65" s="12" customFormat="1" ht="11.25">
      <c r="B286" s="147"/>
      <c r="D286" s="148" t="s">
        <v>152</v>
      </c>
      <c r="E286" s="149" t="s">
        <v>1</v>
      </c>
      <c r="F286" s="150" t="s">
        <v>153</v>
      </c>
      <c r="H286" s="149" t="s">
        <v>1</v>
      </c>
      <c r="I286" s="151"/>
      <c r="L286" s="147"/>
      <c r="M286" s="152"/>
      <c r="T286" s="153"/>
      <c r="AT286" s="149" t="s">
        <v>152</v>
      </c>
      <c r="AU286" s="149" t="s">
        <v>87</v>
      </c>
      <c r="AV286" s="12" t="s">
        <v>85</v>
      </c>
      <c r="AW286" s="12" t="s">
        <v>32</v>
      </c>
      <c r="AX286" s="12" t="s">
        <v>77</v>
      </c>
      <c r="AY286" s="149" t="s">
        <v>144</v>
      </c>
    </row>
    <row r="287" spans="2:65" s="12" customFormat="1" ht="11.25">
      <c r="B287" s="147"/>
      <c r="D287" s="148" t="s">
        <v>152</v>
      </c>
      <c r="E287" s="149" t="s">
        <v>1</v>
      </c>
      <c r="F287" s="150" t="s">
        <v>154</v>
      </c>
      <c r="H287" s="149" t="s">
        <v>1</v>
      </c>
      <c r="I287" s="151"/>
      <c r="L287" s="147"/>
      <c r="M287" s="152"/>
      <c r="T287" s="153"/>
      <c r="AT287" s="149" t="s">
        <v>152</v>
      </c>
      <c r="AU287" s="149" t="s">
        <v>87</v>
      </c>
      <c r="AV287" s="12" t="s">
        <v>85</v>
      </c>
      <c r="AW287" s="12" t="s">
        <v>32</v>
      </c>
      <c r="AX287" s="12" t="s">
        <v>77</v>
      </c>
      <c r="AY287" s="149" t="s">
        <v>144</v>
      </c>
    </row>
    <row r="288" spans="2:65" s="12" customFormat="1" ht="11.25">
      <c r="B288" s="147"/>
      <c r="D288" s="148" t="s">
        <v>152</v>
      </c>
      <c r="E288" s="149" t="s">
        <v>1</v>
      </c>
      <c r="F288" s="150" t="s">
        <v>200</v>
      </c>
      <c r="H288" s="149" t="s">
        <v>1</v>
      </c>
      <c r="I288" s="151"/>
      <c r="L288" s="147"/>
      <c r="M288" s="152"/>
      <c r="T288" s="153"/>
      <c r="AT288" s="149" t="s">
        <v>152</v>
      </c>
      <c r="AU288" s="149" t="s">
        <v>87</v>
      </c>
      <c r="AV288" s="12" t="s">
        <v>85</v>
      </c>
      <c r="AW288" s="12" t="s">
        <v>32</v>
      </c>
      <c r="AX288" s="12" t="s">
        <v>77</v>
      </c>
      <c r="AY288" s="149" t="s">
        <v>144</v>
      </c>
    </row>
    <row r="289" spans="2:65" s="13" customFormat="1" ht="11.25">
      <c r="B289" s="154"/>
      <c r="D289" s="148" t="s">
        <v>152</v>
      </c>
      <c r="E289" s="155" t="s">
        <v>1</v>
      </c>
      <c r="F289" s="156" t="s">
        <v>728</v>
      </c>
      <c r="H289" s="157">
        <v>28.7</v>
      </c>
      <c r="I289" s="158"/>
      <c r="L289" s="154"/>
      <c r="M289" s="159"/>
      <c r="T289" s="160"/>
      <c r="AT289" s="155" t="s">
        <v>152</v>
      </c>
      <c r="AU289" s="155" t="s">
        <v>87</v>
      </c>
      <c r="AV289" s="13" t="s">
        <v>87</v>
      </c>
      <c r="AW289" s="13" t="s">
        <v>32</v>
      </c>
      <c r="AX289" s="13" t="s">
        <v>85</v>
      </c>
      <c r="AY289" s="155" t="s">
        <v>144</v>
      </c>
    </row>
    <row r="290" spans="2:65" s="1" customFormat="1" ht="16.5" customHeight="1">
      <c r="B290" s="32"/>
      <c r="C290" s="133" t="s">
        <v>536</v>
      </c>
      <c r="D290" s="133" t="s">
        <v>146</v>
      </c>
      <c r="E290" s="134" t="s">
        <v>640</v>
      </c>
      <c r="F290" s="135" t="s">
        <v>641</v>
      </c>
      <c r="G290" s="136" t="s">
        <v>160</v>
      </c>
      <c r="H290" s="137">
        <v>1</v>
      </c>
      <c r="I290" s="138"/>
      <c r="J290" s="139">
        <f>ROUND(I290*H290,2)</f>
        <v>0</v>
      </c>
      <c r="K290" s="140"/>
      <c r="L290" s="32"/>
      <c r="M290" s="141" t="s">
        <v>1</v>
      </c>
      <c r="N290" s="142" t="s">
        <v>42</v>
      </c>
      <c r="P290" s="143">
        <f>O290*H290</f>
        <v>0</v>
      </c>
      <c r="Q290" s="143">
        <v>0</v>
      </c>
      <c r="R290" s="143">
        <f>Q290*H290</f>
        <v>0</v>
      </c>
      <c r="S290" s="143">
        <v>0</v>
      </c>
      <c r="T290" s="144">
        <f>S290*H290</f>
        <v>0</v>
      </c>
      <c r="AR290" s="145" t="s">
        <v>150</v>
      </c>
      <c r="AT290" s="145" t="s">
        <v>146</v>
      </c>
      <c r="AU290" s="145" t="s">
        <v>87</v>
      </c>
      <c r="AY290" s="17" t="s">
        <v>144</v>
      </c>
      <c r="BE290" s="146">
        <f>IF(N290="základní",J290,0)</f>
        <v>0</v>
      </c>
      <c r="BF290" s="146">
        <f>IF(N290="snížená",J290,0)</f>
        <v>0</v>
      </c>
      <c r="BG290" s="146">
        <f>IF(N290="zákl. přenesená",J290,0)</f>
        <v>0</v>
      </c>
      <c r="BH290" s="146">
        <f>IF(N290="sníž. přenesená",J290,0)</f>
        <v>0</v>
      </c>
      <c r="BI290" s="146">
        <f>IF(N290="nulová",J290,0)</f>
        <v>0</v>
      </c>
      <c r="BJ290" s="17" t="s">
        <v>85</v>
      </c>
      <c r="BK290" s="146">
        <f>ROUND(I290*H290,2)</f>
        <v>0</v>
      </c>
      <c r="BL290" s="17" t="s">
        <v>150</v>
      </c>
      <c r="BM290" s="145" t="s">
        <v>642</v>
      </c>
    </row>
    <row r="291" spans="2:65" s="13" customFormat="1" ht="11.25">
      <c r="B291" s="154"/>
      <c r="D291" s="148" t="s">
        <v>152</v>
      </c>
      <c r="E291" s="155" t="s">
        <v>1</v>
      </c>
      <c r="F291" s="156" t="s">
        <v>85</v>
      </c>
      <c r="H291" s="157">
        <v>1</v>
      </c>
      <c r="I291" s="158"/>
      <c r="L291" s="154"/>
      <c r="M291" s="159"/>
      <c r="T291" s="160"/>
      <c r="AT291" s="155" t="s">
        <v>152</v>
      </c>
      <c r="AU291" s="155" t="s">
        <v>87</v>
      </c>
      <c r="AV291" s="13" t="s">
        <v>87</v>
      </c>
      <c r="AW291" s="13" t="s">
        <v>32</v>
      </c>
      <c r="AX291" s="13" t="s">
        <v>85</v>
      </c>
      <c r="AY291" s="155" t="s">
        <v>144</v>
      </c>
    </row>
    <row r="292" spans="2:65" s="12" customFormat="1" ht="22.5">
      <c r="B292" s="147"/>
      <c r="D292" s="148" t="s">
        <v>152</v>
      </c>
      <c r="E292" s="149" t="s">
        <v>1</v>
      </c>
      <c r="F292" s="150" t="s">
        <v>643</v>
      </c>
      <c r="H292" s="149" t="s">
        <v>1</v>
      </c>
      <c r="I292" s="151"/>
      <c r="L292" s="147"/>
      <c r="M292" s="152"/>
      <c r="T292" s="153"/>
      <c r="AT292" s="149" t="s">
        <v>152</v>
      </c>
      <c r="AU292" s="149" t="s">
        <v>87</v>
      </c>
      <c r="AV292" s="12" t="s">
        <v>85</v>
      </c>
      <c r="AW292" s="12" t="s">
        <v>32</v>
      </c>
      <c r="AX292" s="12" t="s">
        <v>77</v>
      </c>
      <c r="AY292" s="149" t="s">
        <v>144</v>
      </c>
    </row>
    <row r="293" spans="2:65" s="1" customFormat="1" ht="16.5" customHeight="1">
      <c r="B293" s="32"/>
      <c r="C293" s="133" t="s">
        <v>543</v>
      </c>
      <c r="D293" s="133" t="s">
        <v>146</v>
      </c>
      <c r="E293" s="134" t="s">
        <v>645</v>
      </c>
      <c r="F293" s="135" t="s">
        <v>646</v>
      </c>
      <c r="G293" s="136" t="s">
        <v>160</v>
      </c>
      <c r="H293" s="137">
        <v>2</v>
      </c>
      <c r="I293" s="138"/>
      <c r="J293" s="139">
        <f>ROUND(I293*H293,2)</f>
        <v>0</v>
      </c>
      <c r="K293" s="140"/>
      <c r="L293" s="32"/>
      <c r="M293" s="141" t="s">
        <v>1</v>
      </c>
      <c r="N293" s="142" t="s">
        <v>42</v>
      </c>
      <c r="P293" s="143">
        <f>O293*H293</f>
        <v>0</v>
      </c>
      <c r="Q293" s="143">
        <v>0</v>
      </c>
      <c r="R293" s="143">
        <f>Q293*H293</f>
        <v>0</v>
      </c>
      <c r="S293" s="143">
        <v>0</v>
      </c>
      <c r="T293" s="144">
        <f>S293*H293</f>
        <v>0</v>
      </c>
      <c r="AR293" s="145" t="s">
        <v>150</v>
      </c>
      <c r="AT293" s="145" t="s">
        <v>146</v>
      </c>
      <c r="AU293" s="145" t="s">
        <v>87</v>
      </c>
      <c r="AY293" s="17" t="s">
        <v>144</v>
      </c>
      <c r="BE293" s="146">
        <f>IF(N293="základní",J293,0)</f>
        <v>0</v>
      </c>
      <c r="BF293" s="146">
        <f>IF(N293="snížená",J293,0)</f>
        <v>0</v>
      </c>
      <c r="BG293" s="146">
        <f>IF(N293="zákl. přenesená",J293,0)</f>
        <v>0</v>
      </c>
      <c r="BH293" s="146">
        <f>IF(N293="sníž. přenesená",J293,0)</f>
        <v>0</v>
      </c>
      <c r="BI293" s="146">
        <f>IF(N293="nulová",J293,0)</f>
        <v>0</v>
      </c>
      <c r="BJ293" s="17" t="s">
        <v>85</v>
      </c>
      <c r="BK293" s="146">
        <f>ROUND(I293*H293,2)</f>
        <v>0</v>
      </c>
      <c r="BL293" s="17" t="s">
        <v>150</v>
      </c>
      <c r="BM293" s="145" t="s">
        <v>647</v>
      </c>
    </row>
    <row r="294" spans="2:65" s="13" customFormat="1" ht="11.25">
      <c r="B294" s="154"/>
      <c r="D294" s="148" t="s">
        <v>152</v>
      </c>
      <c r="E294" s="155" t="s">
        <v>1</v>
      </c>
      <c r="F294" s="156" t="s">
        <v>87</v>
      </c>
      <c r="H294" s="157">
        <v>2</v>
      </c>
      <c r="I294" s="158"/>
      <c r="L294" s="154"/>
      <c r="M294" s="159"/>
      <c r="T294" s="160"/>
      <c r="AT294" s="155" t="s">
        <v>152</v>
      </c>
      <c r="AU294" s="155" t="s">
        <v>87</v>
      </c>
      <c r="AV294" s="13" t="s">
        <v>87</v>
      </c>
      <c r="AW294" s="13" t="s">
        <v>32</v>
      </c>
      <c r="AX294" s="13" t="s">
        <v>85</v>
      </c>
      <c r="AY294" s="155" t="s">
        <v>144</v>
      </c>
    </row>
    <row r="295" spans="2:65" s="12" customFormat="1" ht="22.5">
      <c r="B295" s="147"/>
      <c r="D295" s="148" t="s">
        <v>152</v>
      </c>
      <c r="E295" s="149" t="s">
        <v>1</v>
      </c>
      <c r="F295" s="150" t="s">
        <v>643</v>
      </c>
      <c r="H295" s="149" t="s">
        <v>1</v>
      </c>
      <c r="I295" s="151"/>
      <c r="L295" s="147"/>
      <c r="M295" s="152"/>
      <c r="T295" s="153"/>
      <c r="AT295" s="149" t="s">
        <v>152</v>
      </c>
      <c r="AU295" s="149" t="s">
        <v>87</v>
      </c>
      <c r="AV295" s="12" t="s">
        <v>85</v>
      </c>
      <c r="AW295" s="12" t="s">
        <v>32</v>
      </c>
      <c r="AX295" s="12" t="s">
        <v>77</v>
      </c>
      <c r="AY295" s="149" t="s">
        <v>144</v>
      </c>
    </row>
    <row r="296" spans="2:65" s="11" customFormat="1" ht="22.9" customHeight="1">
      <c r="B296" s="121"/>
      <c r="D296" s="122" t="s">
        <v>76</v>
      </c>
      <c r="E296" s="131" t="s">
        <v>649</v>
      </c>
      <c r="F296" s="131" t="s">
        <v>650</v>
      </c>
      <c r="I296" s="124"/>
      <c r="J296" s="132">
        <f>BK296</f>
        <v>0</v>
      </c>
      <c r="L296" s="121"/>
      <c r="M296" s="126"/>
      <c r="P296" s="127">
        <f>SUM(P297:P300)</f>
        <v>0</v>
      </c>
      <c r="R296" s="127">
        <f>SUM(R297:R300)</f>
        <v>0</v>
      </c>
      <c r="T296" s="128">
        <f>SUM(T297:T300)</f>
        <v>0</v>
      </c>
      <c r="AR296" s="122" t="s">
        <v>85</v>
      </c>
      <c r="AT296" s="129" t="s">
        <v>76</v>
      </c>
      <c r="AU296" s="129" t="s">
        <v>85</v>
      </c>
      <c r="AY296" s="122" t="s">
        <v>144</v>
      </c>
      <c r="BK296" s="130">
        <f>SUM(BK297:BK300)</f>
        <v>0</v>
      </c>
    </row>
    <row r="297" spans="2:65" s="1" customFormat="1" ht="21.75" customHeight="1">
      <c r="B297" s="32"/>
      <c r="C297" s="133" t="s">
        <v>547</v>
      </c>
      <c r="D297" s="133" t="s">
        <v>146</v>
      </c>
      <c r="E297" s="134" t="s">
        <v>652</v>
      </c>
      <c r="F297" s="135" t="s">
        <v>653</v>
      </c>
      <c r="G297" s="136" t="s">
        <v>343</v>
      </c>
      <c r="H297" s="137">
        <v>5.1360000000000001</v>
      </c>
      <c r="I297" s="138"/>
      <c r="J297" s="139">
        <f>ROUND(I297*H297,2)</f>
        <v>0</v>
      </c>
      <c r="K297" s="140"/>
      <c r="L297" s="32"/>
      <c r="M297" s="141" t="s">
        <v>1</v>
      </c>
      <c r="N297" s="142" t="s">
        <v>42</v>
      </c>
      <c r="P297" s="143">
        <f>O297*H297</f>
        <v>0</v>
      </c>
      <c r="Q297" s="143">
        <v>0</v>
      </c>
      <c r="R297" s="143">
        <f>Q297*H297</f>
        <v>0</v>
      </c>
      <c r="S297" s="143">
        <v>0</v>
      </c>
      <c r="T297" s="144">
        <f>S297*H297</f>
        <v>0</v>
      </c>
      <c r="AR297" s="145" t="s">
        <v>150</v>
      </c>
      <c r="AT297" s="145" t="s">
        <v>146</v>
      </c>
      <c r="AU297" s="145" t="s">
        <v>87</v>
      </c>
      <c r="AY297" s="17" t="s">
        <v>144</v>
      </c>
      <c r="BE297" s="146">
        <f>IF(N297="základní",J297,0)</f>
        <v>0</v>
      </c>
      <c r="BF297" s="146">
        <f>IF(N297="snížená",J297,0)</f>
        <v>0</v>
      </c>
      <c r="BG297" s="146">
        <f>IF(N297="zákl. přenesená",J297,0)</f>
        <v>0</v>
      </c>
      <c r="BH297" s="146">
        <f>IF(N297="sníž. přenesená",J297,0)</f>
        <v>0</v>
      </c>
      <c r="BI297" s="146">
        <f>IF(N297="nulová",J297,0)</f>
        <v>0</v>
      </c>
      <c r="BJ297" s="17" t="s">
        <v>85</v>
      </c>
      <c r="BK297" s="146">
        <f>ROUND(I297*H297,2)</f>
        <v>0</v>
      </c>
      <c r="BL297" s="17" t="s">
        <v>150</v>
      </c>
      <c r="BM297" s="145" t="s">
        <v>654</v>
      </c>
    </row>
    <row r="298" spans="2:65" s="1" customFormat="1" ht="24.2" customHeight="1">
      <c r="B298" s="32"/>
      <c r="C298" s="133" t="s">
        <v>551</v>
      </c>
      <c r="D298" s="133" t="s">
        <v>146</v>
      </c>
      <c r="E298" s="134" t="s">
        <v>656</v>
      </c>
      <c r="F298" s="135" t="s">
        <v>657</v>
      </c>
      <c r="G298" s="136" t="s">
        <v>343</v>
      </c>
      <c r="H298" s="137">
        <v>97.584000000000003</v>
      </c>
      <c r="I298" s="138"/>
      <c r="J298" s="139">
        <f>ROUND(I298*H298,2)</f>
        <v>0</v>
      </c>
      <c r="K298" s="140"/>
      <c r="L298" s="32"/>
      <c r="M298" s="141" t="s">
        <v>1</v>
      </c>
      <c r="N298" s="142" t="s">
        <v>42</v>
      </c>
      <c r="P298" s="143">
        <f>O298*H298</f>
        <v>0</v>
      </c>
      <c r="Q298" s="143">
        <v>0</v>
      </c>
      <c r="R298" s="143">
        <f>Q298*H298</f>
        <v>0</v>
      </c>
      <c r="S298" s="143">
        <v>0</v>
      </c>
      <c r="T298" s="144">
        <f>S298*H298</f>
        <v>0</v>
      </c>
      <c r="AR298" s="145" t="s">
        <v>150</v>
      </c>
      <c r="AT298" s="145" t="s">
        <v>146</v>
      </c>
      <c r="AU298" s="145" t="s">
        <v>87</v>
      </c>
      <c r="AY298" s="17" t="s">
        <v>144</v>
      </c>
      <c r="BE298" s="146">
        <f>IF(N298="základní",J298,0)</f>
        <v>0</v>
      </c>
      <c r="BF298" s="146">
        <f>IF(N298="snížená",J298,0)</f>
        <v>0</v>
      </c>
      <c r="BG298" s="146">
        <f>IF(N298="zákl. přenesená",J298,0)</f>
        <v>0</v>
      </c>
      <c r="BH298" s="146">
        <f>IF(N298="sníž. přenesená",J298,0)</f>
        <v>0</v>
      </c>
      <c r="BI298" s="146">
        <f>IF(N298="nulová",J298,0)</f>
        <v>0</v>
      </c>
      <c r="BJ298" s="17" t="s">
        <v>85</v>
      </c>
      <c r="BK298" s="146">
        <f>ROUND(I298*H298,2)</f>
        <v>0</v>
      </c>
      <c r="BL298" s="17" t="s">
        <v>150</v>
      </c>
      <c r="BM298" s="145" t="s">
        <v>658</v>
      </c>
    </row>
    <row r="299" spans="2:65" s="13" customFormat="1" ht="11.25">
      <c r="B299" s="154"/>
      <c r="D299" s="148" t="s">
        <v>152</v>
      </c>
      <c r="F299" s="156" t="s">
        <v>729</v>
      </c>
      <c r="H299" s="157">
        <v>97.584000000000003</v>
      </c>
      <c r="I299" s="158"/>
      <c r="L299" s="154"/>
      <c r="M299" s="159"/>
      <c r="T299" s="160"/>
      <c r="AT299" s="155" t="s">
        <v>152</v>
      </c>
      <c r="AU299" s="155" t="s">
        <v>87</v>
      </c>
      <c r="AV299" s="13" t="s">
        <v>87</v>
      </c>
      <c r="AW299" s="13" t="s">
        <v>4</v>
      </c>
      <c r="AX299" s="13" t="s">
        <v>85</v>
      </c>
      <c r="AY299" s="155" t="s">
        <v>144</v>
      </c>
    </row>
    <row r="300" spans="2:65" s="1" customFormat="1" ht="44.25" customHeight="1">
      <c r="B300" s="32"/>
      <c r="C300" s="133" t="s">
        <v>555</v>
      </c>
      <c r="D300" s="133" t="s">
        <v>146</v>
      </c>
      <c r="E300" s="134" t="s">
        <v>661</v>
      </c>
      <c r="F300" s="135" t="s">
        <v>662</v>
      </c>
      <c r="G300" s="136" t="s">
        <v>343</v>
      </c>
      <c r="H300" s="137">
        <v>5.1360000000000001</v>
      </c>
      <c r="I300" s="138"/>
      <c r="J300" s="139">
        <f>ROUND(I300*H300,2)</f>
        <v>0</v>
      </c>
      <c r="K300" s="140"/>
      <c r="L300" s="32"/>
      <c r="M300" s="141" t="s">
        <v>1</v>
      </c>
      <c r="N300" s="142" t="s">
        <v>42</v>
      </c>
      <c r="P300" s="143">
        <f>O300*H300</f>
        <v>0</v>
      </c>
      <c r="Q300" s="143">
        <v>0</v>
      </c>
      <c r="R300" s="143">
        <f>Q300*H300</f>
        <v>0</v>
      </c>
      <c r="S300" s="143">
        <v>0</v>
      </c>
      <c r="T300" s="144">
        <f>S300*H300</f>
        <v>0</v>
      </c>
      <c r="AR300" s="145" t="s">
        <v>150</v>
      </c>
      <c r="AT300" s="145" t="s">
        <v>146</v>
      </c>
      <c r="AU300" s="145" t="s">
        <v>87</v>
      </c>
      <c r="AY300" s="17" t="s">
        <v>144</v>
      </c>
      <c r="BE300" s="146">
        <f>IF(N300="základní",J300,0)</f>
        <v>0</v>
      </c>
      <c r="BF300" s="146">
        <f>IF(N300="snížená",J300,0)</f>
        <v>0</v>
      </c>
      <c r="BG300" s="146">
        <f>IF(N300="zákl. přenesená",J300,0)</f>
        <v>0</v>
      </c>
      <c r="BH300" s="146">
        <f>IF(N300="sníž. přenesená",J300,0)</f>
        <v>0</v>
      </c>
      <c r="BI300" s="146">
        <f>IF(N300="nulová",J300,0)</f>
        <v>0</v>
      </c>
      <c r="BJ300" s="17" t="s">
        <v>85</v>
      </c>
      <c r="BK300" s="146">
        <f>ROUND(I300*H300,2)</f>
        <v>0</v>
      </c>
      <c r="BL300" s="17" t="s">
        <v>150</v>
      </c>
      <c r="BM300" s="145" t="s">
        <v>663</v>
      </c>
    </row>
    <row r="301" spans="2:65" s="11" customFormat="1" ht="22.9" customHeight="1">
      <c r="B301" s="121"/>
      <c r="D301" s="122" t="s">
        <v>76</v>
      </c>
      <c r="E301" s="131" t="s">
        <v>664</v>
      </c>
      <c r="F301" s="131" t="s">
        <v>665</v>
      </c>
      <c r="I301" s="124"/>
      <c r="J301" s="132">
        <f>BK301</f>
        <v>0</v>
      </c>
      <c r="L301" s="121"/>
      <c r="M301" s="126"/>
      <c r="P301" s="127">
        <f>P302</f>
        <v>0</v>
      </c>
      <c r="R301" s="127">
        <f>R302</f>
        <v>0</v>
      </c>
      <c r="T301" s="128">
        <f>T302</f>
        <v>0</v>
      </c>
      <c r="AR301" s="122" t="s">
        <v>85</v>
      </c>
      <c r="AT301" s="129" t="s">
        <v>76</v>
      </c>
      <c r="AU301" s="129" t="s">
        <v>85</v>
      </c>
      <c r="AY301" s="122" t="s">
        <v>144</v>
      </c>
      <c r="BK301" s="130">
        <f>BK302</f>
        <v>0</v>
      </c>
    </row>
    <row r="302" spans="2:65" s="1" customFormat="1" ht="33" customHeight="1">
      <c r="B302" s="32"/>
      <c r="C302" s="133" t="s">
        <v>559</v>
      </c>
      <c r="D302" s="133" t="s">
        <v>146</v>
      </c>
      <c r="E302" s="134" t="s">
        <v>667</v>
      </c>
      <c r="F302" s="135" t="s">
        <v>668</v>
      </c>
      <c r="G302" s="136" t="s">
        <v>343</v>
      </c>
      <c r="H302" s="137">
        <v>20.864999999999998</v>
      </c>
      <c r="I302" s="138"/>
      <c r="J302" s="139">
        <f>ROUND(I302*H302,2)</f>
        <v>0</v>
      </c>
      <c r="K302" s="140"/>
      <c r="L302" s="32"/>
      <c r="M302" s="189" t="s">
        <v>1</v>
      </c>
      <c r="N302" s="190" t="s">
        <v>42</v>
      </c>
      <c r="O302" s="191"/>
      <c r="P302" s="192">
        <f>O302*H302</f>
        <v>0</v>
      </c>
      <c r="Q302" s="192">
        <v>0</v>
      </c>
      <c r="R302" s="192">
        <f>Q302*H302</f>
        <v>0</v>
      </c>
      <c r="S302" s="192">
        <v>0</v>
      </c>
      <c r="T302" s="193">
        <f>S302*H302</f>
        <v>0</v>
      </c>
      <c r="AR302" s="145" t="s">
        <v>150</v>
      </c>
      <c r="AT302" s="145" t="s">
        <v>146</v>
      </c>
      <c r="AU302" s="145" t="s">
        <v>87</v>
      </c>
      <c r="AY302" s="17" t="s">
        <v>144</v>
      </c>
      <c r="BE302" s="146">
        <f>IF(N302="základní",J302,0)</f>
        <v>0</v>
      </c>
      <c r="BF302" s="146">
        <f>IF(N302="snížená",J302,0)</f>
        <v>0</v>
      </c>
      <c r="BG302" s="146">
        <f>IF(N302="zákl. přenesená",J302,0)</f>
        <v>0</v>
      </c>
      <c r="BH302" s="146">
        <f>IF(N302="sníž. přenesená",J302,0)</f>
        <v>0</v>
      </c>
      <c r="BI302" s="146">
        <f>IF(N302="nulová",J302,0)</f>
        <v>0</v>
      </c>
      <c r="BJ302" s="17" t="s">
        <v>85</v>
      </c>
      <c r="BK302" s="146">
        <f>ROUND(I302*H302,2)</f>
        <v>0</v>
      </c>
      <c r="BL302" s="17" t="s">
        <v>150</v>
      </c>
      <c r="BM302" s="145" t="s">
        <v>669</v>
      </c>
    </row>
    <row r="303" spans="2:65" s="1" customFormat="1" ht="6.95" customHeight="1">
      <c r="B303" s="44"/>
      <c r="C303" s="45"/>
      <c r="D303" s="45"/>
      <c r="E303" s="45"/>
      <c r="F303" s="45"/>
      <c r="G303" s="45"/>
      <c r="H303" s="45"/>
      <c r="I303" s="45"/>
      <c r="J303" s="45"/>
      <c r="K303" s="45"/>
      <c r="L303" s="32"/>
    </row>
  </sheetData>
  <sheetProtection algorithmName="SHA-512" hashValue="T8FBt7m5m7YpR31ZFiYu33neL9nxo9kdWORrt4wGsNee/XSNvL8EaSohCojH3RF884HroKUpMzR82eDG2zhA0w==" saltValue="zbPIpXA+ZLHFOu8KDx2aUNiIdGfiZsO+4jERu9QgJMlaSxQ9qWtZWiruJ/uOf29kAZuHmsdRSmi2d7v7bjjEMg==" spinCount="100000" sheet="1" objects="1" scenarios="1" formatColumns="0" formatRows="0" autoFilter="0"/>
  <autoFilter ref="C123:K302" xr:uid="{00000000-0009-0000-0000-000003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75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96</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730</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731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ROUND(J126,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ROUND((SUM(BE126:BE751)),  2)</f>
        <v>0</v>
      </c>
      <c r="I33" s="92">
        <v>0.21</v>
      </c>
      <c r="J33" s="91">
        <f>ROUND(((SUM(BE126:BE751))*I33),  2)</f>
        <v>0</v>
      </c>
      <c r="L33" s="32"/>
    </row>
    <row r="34" spans="2:12" s="1" customFormat="1" ht="14.45" customHeight="1">
      <c r="B34" s="32"/>
      <c r="E34" s="27" t="s">
        <v>43</v>
      </c>
      <c r="F34" s="91">
        <f>ROUND((SUM(BF126:BF751)),  2)</f>
        <v>0</v>
      </c>
      <c r="I34" s="92">
        <v>0.12</v>
      </c>
      <c r="J34" s="91">
        <f>ROUND(((SUM(BF126:BF751))*I34),  2)</f>
        <v>0</v>
      </c>
      <c r="L34" s="32"/>
    </row>
    <row r="35" spans="2:12" s="1" customFormat="1" ht="14.45" hidden="1" customHeight="1">
      <c r="B35" s="32"/>
      <c r="E35" s="27" t="s">
        <v>44</v>
      </c>
      <c r="F35" s="91">
        <f>ROUND((SUM(BG126:BG751)),  2)</f>
        <v>0</v>
      </c>
      <c r="I35" s="92">
        <v>0.21</v>
      </c>
      <c r="J35" s="91">
        <f>0</f>
        <v>0</v>
      </c>
      <c r="L35" s="32"/>
    </row>
    <row r="36" spans="2:12" s="1" customFormat="1" ht="14.45" hidden="1" customHeight="1">
      <c r="B36" s="32"/>
      <c r="E36" s="27" t="s">
        <v>45</v>
      </c>
      <c r="F36" s="91">
        <f>ROUND((SUM(BH126:BH751)),  2)</f>
        <v>0</v>
      </c>
      <c r="I36" s="92">
        <v>0.12</v>
      </c>
      <c r="J36" s="91">
        <f>0</f>
        <v>0</v>
      </c>
      <c r="L36" s="32"/>
    </row>
    <row r="37" spans="2:12" s="1" customFormat="1" ht="14.45" hidden="1" customHeight="1">
      <c r="B37" s="32"/>
      <c r="E37" s="27" t="s">
        <v>46</v>
      </c>
      <c r="F37" s="91">
        <f>ROUND((SUM(BI126:BI751)),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301 - VODOVOD</v>
      </c>
      <c r="F87" s="237"/>
      <c r="G87" s="237"/>
      <c r="H87" s="237"/>
      <c r="L87" s="32"/>
    </row>
    <row r="88" spans="2:47" s="1" customFormat="1" ht="6.95" customHeight="1">
      <c r="B88" s="32"/>
      <c r="L88" s="32"/>
    </row>
    <row r="89" spans="2:47" s="1" customFormat="1" ht="12" customHeight="1">
      <c r="B89" s="32"/>
      <c r="C89" s="27" t="s">
        <v>20</v>
      </c>
      <c r="F89" s="25" t="str">
        <f>F12</f>
        <v>Bolative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M. Morská</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J126</f>
        <v>0</v>
      </c>
      <c r="L96" s="32"/>
      <c r="AU96" s="17" t="s">
        <v>126</v>
      </c>
    </row>
    <row r="97" spans="2:12" s="8" customFormat="1" ht="24.95" customHeight="1">
      <c r="B97" s="104"/>
      <c r="D97" s="105" t="s">
        <v>127</v>
      </c>
      <c r="E97" s="106"/>
      <c r="F97" s="106"/>
      <c r="G97" s="106"/>
      <c r="H97" s="106"/>
      <c r="I97" s="106"/>
      <c r="J97" s="107">
        <f>J127</f>
        <v>0</v>
      </c>
      <c r="L97" s="104"/>
    </row>
    <row r="98" spans="2:12" s="9" customFormat="1" ht="19.899999999999999" customHeight="1">
      <c r="B98" s="108"/>
      <c r="D98" s="109" t="s">
        <v>128</v>
      </c>
      <c r="E98" s="110"/>
      <c r="F98" s="110"/>
      <c r="G98" s="110"/>
      <c r="H98" s="110"/>
      <c r="I98" s="110"/>
      <c r="J98" s="111">
        <f>J128</f>
        <v>0</v>
      </c>
      <c r="L98" s="108"/>
    </row>
    <row r="99" spans="2:12" s="9" customFormat="1" ht="19.899999999999999" customHeight="1">
      <c r="B99" s="108"/>
      <c r="D99" s="109" t="s">
        <v>358</v>
      </c>
      <c r="E99" s="110"/>
      <c r="F99" s="110"/>
      <c r="G99" s="110"/>
      <c r="H99" s="110"/>
      <c r="I99" s="110"/>
      <c r="J99" s="111">
        <f>J361</f>
        <v>0</v>
      </c>
      <c r="L99" s="108"/>
    </row>
    <row r="100" spans="2:12" s="9" customFormat="1" ht="19.899999999999999" customHeight="1">
      <c r="B100" s="108"/>
      <c r="D100" s="109" t="s">
        <v>359</v>
      </c>
      <c r="E100" s="110"/>
      <c r="F100" s="110"/>
      <c r="G100" s="110"/>
      <c r="H100" s="110"/>
      <c r="I100" s="110"/>
      <c r="J100" s="111">
        <f>J366</f>
        <v>0</v>
      </c>
      <c r="L100" s="108"/>
    </row>
    <row r="101" spans="2:12" s="9" customFormat="1" ht="19.899999999999999" customHeight="1">
      <c r="B101" s="108"/>
      <c r="D101" s="109" t="s">
        <v>360</v>
      </c>
      <c r="E101" s="110"/>
      <c r="F101" s="110"/>
      <c r="G101" s="110"/>
      <c r="H101" s="110"/>
      <c r="I101" s="110"/>
      <c r="J101" s="111">
        <f>J428</f>
        <v>0</v>
      </c>
      <c r="L101" s="108"/>
    </row>
    <row r="102" spans="2:12" s="9" customFormat="1" ht="19.899999999999999" customHeight="1">
      <c r="B102" s="108"/>
      <c r="D102" s="109" t="s">
        <v>361</v>
      </c>
      <c r="E102" s="110"/>
      <c r="F102" s="110"/>
      <c r="G102" s="110"/>
      <c r="H102" s="110"/>
      <c r="I102" s="110"/>
      <c r="J102" s="111">
        <f>J704</f>
        <v>0</v>
      </c>
      <c r="L102" s="108"/>
    </row>
    <row r="103" spans="2:12" s="9" customFormat="1" ht="19.899999999999999" customHeight="1">
      <c r="B103" s="108"/>
      <c r="D103" s="109" t="s">
        <v>362</v>
      </c>
      <c r="E103" s="110"/>
      <c r="F103" s="110"/>
      <c r="G103" s="110"/>
      <c r="H103" s="110"/>
      <c r="I103" s="110"/>
      <c r="J103" s="111">
        <f>J723</f>
        <v>0</v>
      </c>
      <c r="L103" s="108"/>
    </row>
    <row r="104" spans="2:12" s="9" customFormat="1" ht="19.899999999999999" customHeight="1">
      <c r="B104" s="108"/>
      <c r="D104" s="109" t="s">
        <v>363</v>
      </c>
      <c r="E104" s="110"/>
      <c r="F104" s="110"/>
      <c r="G104" s="110"/>
      <c r="H104" s="110"/>
      <c r="I104" s="110"/>
      <c r="J104" s="111">
        <f>J730</f>
        <v>0</v>
      </c>
      <c r="L104" s="108"/>
    </row>
    <row r="105" spans="2:12" s="8" customFormat="1" ht="24.95" customHeight="1">
      <c r="B105" s="104"/>
      <c r="D105" s="105" t="s">
        <v>732</v>
      </c>
      <c r="E105" s="106"/>
      <c r="F105" s="106"/>
      <c r="G105" s="106"/>
      <c r="H105" s="106"/>
      <c r="I105" s="106"/>
      <c r="J105" s="107">
        <f>J732</f>
        <v>0</v>
      </c>
      <c r="L105" s="104"/>
    </row>
    <row r="106" spans="2:12" s="9" customFormat="1" ht="19.899999999999999" customHeight="1">
      <c r="B106" s="108"/>
      <c r="D106" s="109" t="s">
        <v>733</v>
      </c>
      <c r="E106" s="110"/>
      <c r="F106" s="110"/>
      <c r="G106" s="110"/>
      <c r="H106" s="110"/>
      <c r="I106" s="110"/>
      <c r="J106" s="111">
        <f>J733</f>
        <v>0</v>
      </c>
      <c r="L106" s="108"/>
    </row>
    <row r="107" spans="2:12" s="1" customFormat="1" ht="21.75" customHeight="1">
      <c r="B107" s="32"/>
      <c r="L107" s="32"/>
    </row>
    <row r="108" spans="2:12" s="1" customFormat="1" ht="6.95" customHeight="1">
      <c r="B108" s="44"/>
      <c r="C108" s="45"/>
      <c r="D108" s="45"/>
      <c r="E108" s="45"/>
      <c r="F108" s="45"/>
      <c r="G108" s="45"/>
      <c r="H108" s="45"/>
      <c r="I108" s="45"/>
      <c r="J108" s="45"/>
      <c r="K108" s="45"/>
      <c r="L108" s="32"/>
    </row>
    <row r="112" spans="2:12" s="1" customFormat="1" ht="6.95" customHeight="1">
      <c r="B112" s="46"/>
      <c r="C112" s="47"/>
      <c r="D112" s="47"/>
      <c r="E112" s="47"/>
      <c r="F112" s="47"/>
      <c r="G112" s="47"/>
      <c r="H112" s="47"/>
      <c r="I112" s="47"/>
      <c r="J112" s="47"/>
      <c r="K112" s="47"/>
      <c r="L112" s="32"/>
    </row>
    <row r="113" spans="2:63" s="1" customFormat="1" ht="24.95" customHeight="1">
      <c r="B113" s="32"/>
      <c r="C113" s="21" t="s">
        <v>129</v>
      </c>
      <c r="L113" s="32"/>
    </row>
    <row r="114" spans="2:63" s="1" customFormat="1" ht="6.95" customHeight="1">
      <c r="B114" s="32"/>
      <c r="L114" s="32"/>
    </row>
    <row r="115" spans="2:63" s="1" customFormat="1" ht="12" customHeight="1">
      <c r="B115" s="32"/>
      <c r="C115" s="27" t="s">
        <v>16</v>
      </c>
      <c r="L115" s="32"/>
    </row>
    <row r="116" spans="2:63" s="1" customFormat="1" ht="26.25" customHeight="1">
      <c r="B116" s="32"/>
      <c r="E116" s="235" t="str">
        <f>E7</f>
        <v>Revitalizace části areálu bývalého zemědělského družstva v Bolaticích - 1. etapa</v>
      </c>
      <c r="F116" s="236"/>
      <c r="G116" s="236"/>
      <c r="H116" s="236"/>
      <c r="L116" s="32"/>
    </row>
    <row r="117" spans="2:63" s="1" customFormat="1" ht="12" customHeight="1">
      <c r="B117" s="32"/>
      <c r="C117" s="27" t="s">
        <v>119</v>
      </c>
      <c r="L117" s="32"/>
    </row>
    <row r="118" spans="2:63" s="1" customFormat="1" ht="16.5" customHeight="1">
      <c r="B118" s="32"/>
      <c r="E118" s="201" t="str">
        <f>E9</f>
        <v>SO 301 - VODOVOD</v>
      </c>
      <c r="F118" s="237"/>
      <c r="G118" s="237"/>
      <c r="H118" s="237"/>
      <c r="L118" s="32"/>
    </row>
    <row r="119" spans="2:63" s="1" customFormat="1" ht="6.95" customHeight="1">
      <c r="B119" s="32"/>
      <c r="L119" s="32"/>
    </row>
    <row r="120" spans="2:63" s="1" customFormat="1" ht="12" customHeight="1">
      <c r="B120" s="32"/>
      <c r="C120" s="27" t="s">
        <v>20</v>
      </c>
      <c r="F120" s="25" t="str">
        <f>F12</f>
        <v>Bolative</v>
      </c>
      <c r="I120" s="27" t="s">
        <v>22</v>
      </c>
      <c r="J120" s="52" t="str">
        <f>IF(J12="","",J12)</f>
        <v>30. 8. 2023</v>
      </c>
      <c r="L120" s="32"/>
    </row>
    <row r="121" spans="2:63" s="1" customFormat="1" ht="6.95" customHeight="1">
      <c r="B121" s="32"/>
      <c r="L121" s="32"/>
    </row>
    <row r="122" spans="2:63" s="1" customFormat="1" ht="15.2" customHeight="1">
      <c r="B122" s="32"/>
      <c r="C122" s="27" t="s">
        <v>24</v>
      </c>
      <c r="F122" s="25" t="str">
        <f>E15</f>
        <v>Obec Bolatice</v>
      </c>
      <c r="I122" s="27" t="s">
        <v>30</v>
      </c>
      <c r="J122" s="30" t="str">
        <f>E21</f>
        <v>PROJEKT 2010, s.r.o.</v>
      </c>
      <c r="L122" s="32"/>
    </row>
    <row r="123" spans="2:63" s="1" customFormat="1" ht="15.2" customHeight="1">
      <c r="B123" s="32"/>
      <c r="C123" s="27" t="s">
        <v>28</v>
      </c>
      <c r="F123" s="25" t="str">
        <f>IF(E18="","",E18)</f>
        <v>Vyplň údaj</v>
      </c>
      <c r="I123" s="27" t="s">
        <v>33</v>
      </c>
      <c r="J123" s="30" t="str">
        <f>E24</f>
        <v>M. Morská</v>
      </c>
      <c r="L123" s="32"/>
    </row>
    <row r="124" spans="2:63" s="1" customFormat="1" ht="10.35" customHeight="1">
      <c r="B124" s="32"/>
      <c r="L124" s="32"/>
    </row>
    <row r="125" spans="2:63" s="10" customFormat="1" ht="29.25" customHeight="1">
      <c r="B125" s="112"/>
      <c r="C125" s="113" t="s">
        <v>130</v>
      </c>
      <c r="D125" s="114" t="s">
        <v>62</v>
      </c>
      <c r="E125" s="114" t="s">
        <v>58</v>
      </c>
      <c r="F125" s="114" t="s">
        <v>59</v>
      </c>
      <c r="G125" s="114" t="s">
        <v>131</v>
      </c>
      <c r="H125" s="114" t="s">
        <v>132</v>
      </c>
      <c r="I125" s="114" t="s">
        <v>133</v>
      </c>
      <c r="J125" s="115" t="s">
        <v>124</v>
      </c>
      <c r="K125" s="116" t="s">
        <v>134</v>
      </c>
      <c r="L125" s="112"/>
      <c r="M125" s="59" t="s">
        <v>1</v>
      </c>
      <c r="N125" s="60" t="s">
        <v>41</v>
      </c>
      <c r="O125" s="60" t="s">
        <v>135</v>
      </c>
      <c r="P125" s="60" t="s">
        <v>136</v>
      </c>
      <c r="Q125" s="60" t="s">
        <v>137</v>
      </c>
      <c r="R125" s="60" t="s">
        <v>138</v>
      </c>
      <c r="S125" s="60" t="s">
        <v>139</v>
      </c>
      <c r="T125" s="61" t="s">
        <v>140</v>
      </c>
    </row>
    <row r="126" spans="2:63" s="1" customFormat="1" ht="22.9" customHeight="1">
      <c r="B126" s="32"/>
      <c r="C126" s="64" t="s">
        <v>141</v>
      </c>
      <c r="J126" s="117">
        <f>BK126</f>
        <v>0</v>
      </c>
      <c r="L126" s="32"/>
      <c r="M126" s="62"/>
      <c r="N126" s="53"/>
      <c r="O126" s="53"/>
      <c r="P126" s="118">
        <f>P127+P732</f>
        <v>0</v>
      </c>
      <c r="Q126" s="53"/>
      <c r="R126" s="118">
        <f>R127+R732</f>
        <v>959.71942953000007</v>
      </c>
      <c r="S126" s="53"/>
      <c r="T126" s="119">
        <f>T127+T732</f>
        <v>74.593699999999998</v>
      </c>
      <c r="AT126" s="17" t="s">
        <v>76</v>
      </c>
      <c r="AU126" s="17" t="s">
        <v>126</v>
      </c>
      <c r="BK126" s="120">
        <f>BK127+BK732</f>
        <v>0</v>
      </c>
    </row>
    <row r="127" spans="2:63" s="11" customFormat="1" ht="25.9" customHeight="1">
      <c r="B127" s="121"/>
      <c r="D127" s="122" t="s">
        <v>76</v>
      </c>
      <c r="E127" s="123" t="s">
        <v>142</v>
      </c>
      <c r="F127" s="123" t="s">
        <v>143</v>
      </c>
      <c r="I127" s="124"/>
      <c r="J127" s="125">
        <f>BK127</f>
        <v>0</v>
      </c>
      <c r="L127" s="121"/>
      <c r="M127" s="126"/>
      <c r="P127" s="127">
        <f>P128+P361+P366+P428+P704+P723+P730</f>
        <v>0</v>
      </c>
      <c r="R127" s="127">
        <f>R128+R361+R366+R428+R704+R723+R730</f>
        <v>959.71942953000007</v>
      </c>
      <c r="T127" s="128">
        <f>T128+T361+T366+T428+T704+T723+T730</f>
        <v>74.593699999999998</v>
      </c>
      <c r="AR127" s="122" t="s">
        <v>85</v>
      </c>
      <c r="AT127" s="129" t="s">
        <v>76</v>
      </c>
      <c r="AU127" s="129" t="s">
        <v>77</v>
      </c>
      <c r="AY127" s="122" t="s">
        <v>144</v>
      </c>
      <c r="BK127" s="130">
        <f>BK128+BK361+BK366+BK428+BK704+BK723+BK730</f>
        <v>0</v>
      </c>
    </row>
    <row r="128" spans="2:63" s="11" customFormat="1" ht="22.9" customHeight="1">
      <c r="B128" s="121"/>
      <c r="D128" s="122" t="s">
        <v>76</v>
      </c>
      <c r="E128" s="131" t="s">
        <v>85</v>
      </c>
      <c r="F128" s="131" t="s">
        <v>145</v>
      </c>
      <c r="I128" s="124"/>
      <c r="J128" s="132">
        <f>BK128</f>
        <v>0</v>
      </c>
      <c r="L128" s="121"/>
      <c r="M128" s="126"/>
      <c r="P128" s="127">
        <f>SUM(P129:P360)</f>
        <v>0</v>
      </c>
      <c r="R128" s="127">
        <f>SUM(R129:R360)</f>
        <v>951.00222699999995</v>
      </c>
      <c r="T128" s="128">
        <f>SUM(T129:T360)</f>
        <v>74.419200000000004</v>
      </c>
      <c r="AR128" s="122" t="s">
        <v>85</v>
      </c>
      <c r="AT128" s="129" t="s">
        <v>76</v>
      </c>
      <c r="AU128" s="129" t="s">
        <v>85</v>
      </c>
      <c r="AY128" s="122" t="s">
        <v>144</v>
      </c>
      <c r="BK128" s="130">
        <f>SUM(BK129:BK360)</f>
        <v>0</v>
      </c>
    </row>
    <row r="129" spans="2:65" s="1" customFormat="1" ht="24.2" customHeight="1">
      <c r="B129" s="32"/>
      <c r="C129" s="133" t="s">
        <v>85</v>
      </c>
      <c r="D129" s="133" t="s">
        <v>146</v>
      </c>
      <c r="E129" s="134" t="s">
        <v>734</v>
      </c>
      <c r="F129" s="135" t="s">
        <v>735</v>
      </c>
      <c r="G129" s="136" t="s">
        <v>149</v>
      </c>
      <c r="H129" s="137">
        <v>31.5</v>
      </c>
      <c r="I129" s="138"/>
      <c r="J129" s="139">
        <f>ROUND(I129*H129,2)</f>
        <v>0</v>
      </c>
      <c r="K129" s="140"/>
      <c r="L129" s="32"/>
      <c r="M129" s="141" t="s">
        <v>1</v>
      </c>
      <c r="N129" s="142" t="s">
        <v>42</v>
      </c>
      <c r="P129" s="143">
        <f>O129*H129</f>
        <v>0</v>
      </c>
      <c r="Q129" s="143">
        <v>0</v>
      </c>
      <c r="R129" s="143">
        <f>Q129*H129</f>
        <v>0</v>
      </c>
      <c r="S129" s="143">
        <v>0.26</v>
      </c>
      <c r="T129" s="144">
        <f>S129*H129</f>
        <v>8.19</v>
      </c>
      <c r="AR129" s="145" t="s">
        <v>150</v>
      </c>
      <c r="AT129" s="145" t="s">
        <v>146</v>
      </c>
      <c r="AU129" s="145" t="s">
        <v>87</v>
      </c>
      <c r="AY129" s="17" t="s">
        <v>144</v>
      </c>
      <c r="BE129" s="146">
        <f>IF(N129="základní",J129,0)</f>
        <v>0</v>
      </c>
      <c r="BF129" s="146">
        <f>IF(N129="snížená",J129,0)</f>
        <v>0</v>
      </c>
      <c r="BG129" s="146">
        <f>IF(N129="zákl. přenesená",J129,0)</f>
        <v>0</v>
      </c>
      <c r="BH129" s="146">
        <f>IF(N129="sníž. přenesená",J129,0)</f>
        <v>0</v>
      </c>
      <c r="BI129" s="146">
        <f>IF(N129="nulová",J129,0)</f>
        <v>0</v>
      </c>
      <c r="BJ129" s="17" t="s">
        <v>85</v>
      </c>
      <c r="BK129" s="146">
        <f>ROUND(I129*H129,2)</f>
        <v>0</v>
      </c>
      <c r="BL129" s="17" t="s">
        <v>150</v>
      </c>
      <c r="BM129" s="145" t="s">
        <v>736</v>
      </c>
    </row>
    <row r="130" spans="2:65" s="12" customFormat="1" ht="11.25">
      <c r="B130" s="147"/>
      <c r="D130" s="148" t="s">
        <v>152</v>
      </c>
      <c r="E130" s="149" t="s">
        <v>1</v>
      </c>
      <c r="F130" s="150" t="s">
        <v>737</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738</v>
      </c>
      <c r="H131" s="149" t="s">
        <v>1</v>
      </c>
      <c r="I131" s="151"/>
      <c r="L131" s="147"/>
      <c r="M131" s="152"/>
      <c r="T131" s="153"/>
      <c r="AT131" s="149" t="s">
        <v>152</v>
      </c>
      <c r="AU131" s="149" t="s">
        <v>87</v>
      </c>
      <c r="AV131" s="12" t="s">
        <v>85</v>
      </c>
      <c r="AW131" s="12" t="s">
        <v>32</v>
      </c>
      <c r="AX131" s="12" t="s">
        <v>77</v>
      </c>
      <c r="AY131" s="149" t="s">
        <v>144</v>
      </c>
    </row>
    <row r="132" spans="2:65" s="12" customFormat="1" ht="11.25">
      <c r="B132" s="147"/>
      <c r="D132" s="148" t="s">
        <v>152</v>
      </c>
      <c r="E132" s="149" t="s">
        <v>1</v>
      </c>
      <c r="F132" s="150" t="s">
        <v>739</v>
      </c>
      <c r="H132" s="149" t="s">
        <v>1</v>
      </c>
      <c r="I132" s="151"/>
      <c r="L132" s="147"/>
      <c r="M132" s="152"/>
      <c r="T132" s="153"/>
      <c r="AT132" s="149" t="s">
        <v>152</v>
      </c>
      <c r="AU132" s="149" t="s">
        <v>87</v>
      </c>
      <c r="AV132" s="12" t="s">
        <v>85</v>
      </c>
      <c r="AW132" s="12" t="s">
        <v>32</v>
      </c>
      <c r="AX132" s="12" t="s">
        <v>77</v>
      </c>
      <c r="AY132" s="149" t="s">
        <v>144</v>
      </c>
    </row>
    <row r="133" spans="2:65" s="12" customFormat="1" ht="11.25">
      <c r="B133" s="147"/>
      <c r="D133" s="148" t="s">
        <v>152</v>
      </c>
      <c r="E133" s="149" t="s">
        <v>1</v>
      </c>
      <c r="F133" s="150" t="s">
        <v>740</v>
      </c>
      <c r="H133" s="149" t="s">
        <v>1</v>
      </c>
      <c r="I133" s="151"/>
      <c r="L133" s="147"/>
      <c r="M133" s="152"/>
      <c r="T133" s="153"/>
      <c r="AT133" s="149" t="s">
        <v>152</v>
      </c>
      <c r="AU133" s="149" t="s">
        <v>87</v>
      </c>
      <c r="AV133" s="12" t="s">
        <v>85</v>
      </c>
      <c r="AW133" s="12" t="s">
        <v>32</v>
      </c>
      <c r="AX133" s="12" t="s">
        <v>77</v>
      </c>
      <c r="AY133" s="149" t="s">
        <v>144</v>
      </c>
    </row>
    <row r="134" spans="2:65" s="13" customFormat="1" ht="11.25">
      <c r="B134" s="154"/>
      <c r="D134" s="148" t="s">
        <v>152</v>
      </c>
      <c r="E134" s="155" t="s">
        <v>1</v>
      </c>
      <c r="F134" s="156" t="s">
        <v>741</v>
      </c>
      <c r="H134" s="157">
        <v>31.5</v>
      </c>
      <c r="I134" s="158"/>
      <c r="L134" s="154"/>
      <c r="M134" s="159"/>
      <c r="T134" s="160"/>
      <c r="AT134" s="155" t="s">
        <v>152</v>
      </c>
      <c r="AU134" s="155" t="s">
        <v>87</v>
      </c>
      <c r="AV134" s="13" t="s">
        <v>87</v>
      </c>
      <c r="AW134" s="13" t="s">
        <v>32</v>
      </c>
      <c r="AX134" s="13" t="s">
        <v>85</v>
      </c>
      <c r="AY134" s="155" t="s">
        <v>144</v>
      </c>
    </row>
    <row r="135" spans="2:65" s="1" customFormat="1" ht="33" customHeight="1">
      <c r="B135" s="32"/>
      <c r="C135" s="133" t="s">
        <v>87</v>
      </c>
      <c r="D135" s="133" t="s">
        <v>146</v>
      </c>
      <c r="E135" s="134" t="s">
        <v>742</v>
      </c>
      <c r="F135" s="135" t="s">
        <v>743</v>
      </c>
      <c r="G135" s="136" t="s">
        <v>149</v>
      </c>
      <c r="H135" s="137">
        <v>61.9</v>
      </c>
      <c r="I135" s="138"/>
      <c r="J135" s="139">
        <f>ROUND(I135*H135,2)</f>
        <v>0</v>
      </c>
      <c r="K135" s="140"/>
      <c r="L135" s="32"/>
      <c r="M135" s="141" t="s">
        <v>1</v>
      </c>
      <c r="N135" s="142" t="s">
        <v>42</v>
      </c>
      <c r="P135" s="143">
        <f>O135*H135</f>
        <v>0</v>
      </c>
      <c r="Q135" s="143">
        <v>0</v>
      </c>
      <c r="R135" s="143">
        <f>Q135*H135</f>
        <v>0</v>
      </c>
      <c r="S135" s="143">
        <v>0.44</v>
      </c>
      <c r="T135" s="144">
        <f>S135*H135</f>
        <v>27.236000000000001</v>
      </c>
      <c r="AR135" s="145" t="s">
        <v>150</v>
      </c>
      <c r="AT135" s="145" t="s">
        <v>146</v>
      </c>
      <c r="AU135" s="145" t="s">
        <v>87</v>
      </c>
      <c r="AY135" s="17" t="s">
        <v>144</v>
      </c>
      <c r="BE135" s="146">
        <f>IF(N135="základní",J135,0)</f>
        <v>0</v>
      </c>
      <c r="BF135" s="146">
        <f>IF(N135="snížená",J135,0)</f>
        <v>0</v>
      </c>
      <c r="BG135" s="146">
        <f>IF(N135="zákl. přenesená",J135,0)</f>
        <v>0</v>
      </c>
      <c r="BH135" s="146">
        <f>IF(N135="sníž. přenesená",J135,0)</f>
        <v>0</v>
      </c>
      <c r="BI135" s="146">
        <f>IF(N135="nulová",J135,0)</f>
        <v>0</v>
      </c>
      <c r="BJ135" s="17" t="s">
        <v>85</v>
      </c>
      <c r="BK135" s="146">
        <f>ROUND(I135*H135,2)</f>
        <v>0</v>
      </c>
      <c r="BL135" s="17" t="s">
        <v>150</v>
      </c>
      <c r="BM135" s="145" t="s">
        <v>744</v>
      </c>
    </row>
    <row r="136" spans="2:65" s="12" customFormat="1" ht="11.25">
      <c r="B136" s="147"/>
      <c r="D136" s="148" t="s">
        <v>152</v>
      </c>
      <c r="E136" s="149" t="s">
        <v>1</v>
      </c>
      <c r="F136" s="150" t="s">
        <v>739</v>
      </c>
      <c r="H136" s="149" t="s">
        <v>1</v>
      </c>
      <c r="I136" s="151"/>
      <c r="L136" s="147"/>
      <c r="M136" s="152"/>
      <c r="T136" s="153"/>
      <c r="AT136" s="149" t="s">
        <v>152</v>
      </c>
      <c r="AU136" s="149" t="s">
        <v>87</v>
      </c>
      <c r="AV136" s="12" t="s">
        <v>85</v>
      </c>
      <c r="AW136" s="12" t="s">
        <v>32</v>
      </c>
      <c r="AX136" s="12" t="s">
        <v>77</v>
      </c>
      <c r="AY136" s="149" t="s">
        <v>144</v>
      </c>
    </row>
    <row r="137" spans="2:65" s="13" customFormat="1" ht="11.25">
      <c r="B137" s="154"/>
      <c r="D137" s="148" t="s">
        <v>152</v>
      </c>
      <c r="E137" s="155" t="s">
        <v>1</v>
      </c>
      <c r="F137" s="156" t="s">
        <v>745</v>
      </c>
      <c r="H137" s="157">
        <v>8</v>
      </c>
      <c r="I137" s="158"/>
      <c r="L137" s="154"/>
      <c r="M137" s="159"/>
      <c r="T137" s="160"/>
      <c r="AT137" s="155" t="s">
        <v>152</v>
      </c>
      <c r="AU137" s="155" t="s">
        <v>87</v>
      </c>
      <c r="AV137" s="13" t="s">
        <v>87</v>
      </c>
      <c r="AW137" s="13" t="s">
        <v>32</v>
      </c>
      <c r="AX137" s="13" t="s">
        <v>77</v>
      </c>
      <c r="AY137" s="155" t="s">
        <v>144</v>
      </c>
    </row>
    <row r="138" spans="2:65" s="12" customFormat="1" ht="11.25">
      <c r="B138" s="147"/>
      <c r="D138" s="148" t="s">
        <v>152</v>
      </c>
      <c r="E138" s="149" t="s">
        <v>1</v>
      </c>
      <c r="F138" s="150" t="s">
        <v>746</v>
      </c>
      <c r="H138" s="149" t="s">
        <v>1</v>
      </c>
      <c r="I138" s="151"/>
      <c r="L138" s="147"/>
      <c r="M138" s="152"/>
      <c r="T138" s="153"/>
      <c r="AT138" s="149" t="s">
        <v>152</v>
      </c>
      <c r="AU138" s="149" t="s">
        <v>87</v>
      </c>
      <c r="AV138" s="12" t="s">
        <v>85</v>
      </c>
      <c r="AW138" s="12" t="s">
        <v>32</v>
      </c>
      <c r="AX138" s="12" t="s">
        <v>77</v>
      </c>
      <c r="AY138" s="149" t="s">
        <v>144</v>
      </c>
    </row>
    <row r="139" spans="2:65" s="12" customFormat="1" ht="11.25">
      <c r="B139" s="147"/>
      <c r="D139" s="148" t="s">
        <v>152</v>
      </c>
      <c r="E139" s="149" t="s">
        <v>1</v>
      </c>
      <c r="F139" s="150" t="s">
        <v>740</v>
      </c>
      <c r="H139" s="149" t="s">
        <v>1</v>
      </c>
      <c r="I139" s="151"/>
      <c r="L139" s="147"/>
      <c r="M139" s="152"/>
      <c r="T139" s="153"/>
      <c r="AT139" s="149" t="s">
        <v>152</v>
      </c>
      <c r="AU139" s="149" t="s">
        <v>87</v>
      </c>
      <c r="AV139" s="12" t="s">
        <v>85</v>
      </c>
      <c r="AW139" s="12" t="s">
        <v>32</v>
      </c>
      <c r="AX139" s="12" t="s">
        <v>77</v>
      </c>
      <c r="AY139" s="149" t="s">
        <v>144</v>
      </c>
    </row>
    <row r="140" spans="2:65" s="13" customFormat="1" ht="11.25">
      <c r="B140" s="154"/>
      <c r="D140" s="148" t="s">
        <v>152</v>
      </c>
      <c r="E140" s="155" t="s">
        <v>1</v>
      </c>
      <c r="F140" s="156" t="s">
        <v>747</v>
      </c>
      <c r="H140" s="157">
        <v>20.9</v>
      </c>
      <c r="I140" s="158"/>
      <c r="L140" s="154"/>
      <c r="M140" s="159"/>
      <c r="T140" s="160"/>
      <c r="AT140" s="155" t="s">
        <v>152</v>
      </c>
      <c r="AU140" s="155" t="s">
        <v>87</v>
      </c>
      <c r="AV140" s="13" t="s">
        <v>87</v>
      </c>
      <c r="AW140" s="13" t="s">
        <v>32</v>
      </c>
      <c r="AX140" s="13" t="s">
        <v>77</v>
      </c>
      <c r="AY140" s="155" t="s">
        <v>144</v>
      </c>
    </row>
    <row r="141" spans="2:65" s="12" customFormat="1" ht="11.25">
      <c r="B141" s="147"/>
      <c r="D141" s="148" t="s">
        <v>152</v>
      </c>
      <c r="E141" s="149" t="s">
        <v>1</v>
      </c>
      <c r="F141" s="150" t="s">
        <v>748</v>
      </c>
      <c r="H141" s="149" t="s">
        <v>1</v>
      </c>
      <c r="I141" s="151"/>
      <c r="L141" s="147"/>
      <c r="M141" s="152"/>
      <c r="T141" s="153"/>
      <c r="AT141" s="149" t="s">
        <v>152</v>
      </c>
      <c r="AU141" s="149" t="s">
        <v>87</v>
      </c>
      <c r="AV141" s="12" t="s">
        <v>85</v>
      </c>
      <c r="AW141" s="12" t="s">
        <v>32</v>
      </c>
      <c r="AX141" s="12" t="s">
        <v>77</v>
      </c>
      <c r="AY141" s="149" t="s">
        <v>144</v>
      </c>
    </row>
    <row r="142" spans="2:65" s="13" customFormat="1" ht="11.25">
      <c r="B142" s="154"/>
      <c r="D142" s="148" t="s">
        <v>152</v>
      </c>
      <c r="E142" s="155" t="s">
        <v>1</v>
      </c>
      <c r="F142" s="156" t="s">
        <v>749</v>
      </c>
      <c r="H142" s="157">
        <v>33</v>
      </c>
      <c r="I142" s="158"/>
      <c r="L142" s="154"/>
      <c r="M142" s="159"/>
      <c r="T142" s="160"/>
      <c r="AT142" s="155" t="s">
        <v>152</v>
      </c>
      <c r="AU142" s="155" t="s">
        <v>87</v>
      </c>
      <c r="AV142" s="13" t="s">
        <v>87</v>
      </c>
      <c r="AW142" s="13" t="s">
        <v>32</v>
      </c>
      <c r="AX142" s="13" t="s">
        <v>77</v>
      </c>
      <c r="AY142" s="155" t="s">
        <v>144</v>
      </c>
    </row>
    <row r="143" spans="2:65" s="14" customFormat="1" ht="11.25">
      <c r="B143" s="161"/>
      <c r="D143" s="148" t="s">
        <v>152</v>
      </c>
      <c r="E143" s="162" t="s">
        <v>1</v>
      </c>
      <c r="F143" s="163" t="s">
        <v>157</v>
      </c>
      <c r="H143" s="164">
        <v>61.9</v>
      </c>
      <c r="I143" s="165"/>
      <c r="L143" s="161"/>
      <c r="M143" s="166"/>
      <c r="T143" s="167"/>
      <c r="AT143" s="162" t="s">
        <v>152</v>
      </c>
      <c r="AU143" s="162" t="s">
        <v>87</v>
      </c>
      <c r="AV143" s="14" t="s">
        <v>150</v>
      </c>
      <c r="AW143" s="14" t="s">
        <v>32</v>
      </c>
      <c r="AX143" s="14" t="s">
        <v>85</v>
      </c>
      <c r="AY143" s="162" t="s">
        <v>144</v>
      </c>
    </row>
    <row r="144" spans="2:65" s="1" customFormat="1" ht="24.2" customHeight="1">
      <c r="B144" s="32"/>
      <c r="C144" s="133" t="s">
        <v>163</v>
      </c>
      <c r="D144" s="133" t="s">
        <v>146</v>
      </c>
      <c r="E144" s="134" t="s">
        <v>750</v>
      </c>
      <c r="F144" s="135" t="s">
        <v>751</v>
      </c>
      <c r="G144" s="136" t="s">
        <v>149</v>
      </c>
      <c r="H144" s="137">
        <v>61.9</v>
      </c>
      <c r="I144" s="138"/>
      <c r="J144" s="139">
        <f>ROUND(I144*H144,2)</f>
        <v>0</v>
      </c>
      <c r="K144" s="140"/>
      <c r="L144" s="32"/>
      <c r="M144" s="141" t="s">
        <v>1</v>
      </c>
      <c r="N144" s="142" t="s">
        <v>42</v>
      </c>
      <c r="P144" s="143">
        <f>O144*H144</f>
        <v>0</v>
      </c>
      <c r="Q144" s="143">
        <v>0</v>
      </c>
      <c r="R144" s="143">
        <f>Q144*H144</f>
        <v>0</v>
      </c>
      <c r="S144" s="143">
        <v>0.316</v>
      </c>
      <c r="T144" s="144">
        <f>S144*H144</f>
        <v>19.560400000000001</v>
      </c>
      <c r="AR144" s="145" t="s">
        <v>150</v>
      </c>
      <c r="AT144" s="145" t="s">
        <v>146</v>
      </c>
      <c r="AU144" s="145" t="s">
        <v>87</v>
      </c>
      <c r="AY144" s="17" t="s">
        <v>144</v>
      </c>
      <c r="BE144" s="146">
        <f>IF(N144="základní",J144,0)</f>
        <v>0</v>
      </c>
      <c r="BF144" s="146">
        <f>IF(N144="snížená",J144,0)</f>
        <v>0</v>
      </c>
      <c r="BG144" s="146">
        <f>IF(N144="zákl. přenesená",J144,0)</f>
        <v>0</v>
      </c>
      <c r="BH144" s="146">
        <f>IF(N144="sníž. přenesená",J144,0)</f>
        <v>0</v>
      </c>
      <c r="BI144" s="146">
        <f>IF(N144="nulová",J144,0)</f>
        <v>0</v>
      </c>
      <c r="BJ144" s="17" t="s">
        <v>85</v>
      </c>
      <c r="BK144" s="146">
        <f>ROUND(I144*H144,2)</f>
        <v>0</v>
      </c>
      <c r="BL144" s="17" t="s">
        <v>150</v>
      </c>
      <c r="BM144" s="145" t="s">
        <v>752</v>
      </c>
    </row>
    <row r="145" spans="2:65" s="12" customFormat="1" ht="11.25">
      <c r="B145" s="147"/>
      <c r="D145" s="148" t="s">
        <v>152</v>
      </c>
      <c r="E145" s="149" t="s">
        <v>1</v>
      </c>
      <c r="F145" s="150" t="s">
        <v>737</v>
      </c>
      <c r="H145" s="149" t="s">
        <v>1</v>
      </c>
      <c r="I145" s="151"/>
      <c r="L145" s="147"/>
      <c r="M145" s="152"/>
      <c r="T145" s="153"/>
      <c r="AT145" s="149" t="s">
        <v>152</v>
      </c>
      <c r="AU145" s="149" t="s">
        <v>87</v>
      </c>
      <c r="AV145" s="12" t="s">
        <v>85</v>
      </c>
      <c r="AW145" s="12" t="s">
        <v>32</v>
      </c>
      <c r="AX145" s="12" t="s">
        <v>77</v>
      </c>
      <c r="AY145" s="149" t="s">
        <v>144</v>
      </c>
    </row>
    <row r="146" spans="2:65" s="12" customFormat="1" ht="11.25">
      <c r="B146" s="147"/>
      <c r="D146" s="148" t="s">
        <v>152</v>
      </c>
      <c r="E146" s="149" t="s">
        <v>1</v>
      </c>
      <c r="F146" s="150" t="s">
        <v>753</v>
      </c>
      <c r="H146" s="149" t="s">
        <v>1</v>
      </c>
      <c r="I146" s="151"/>
      <c r="L146" s="147"/>
      <c r="M146" s="152"/>
      <c r="T146" s="153"/>
      <c r="AT146" s="149" t="s">
        <v>152</v>
      </c>
      <c r="AU146" s="149" t="s">
        <v>87</v>
      </c>
      <c r="AV146" s="12" t="s">
        <v>85</v>
      </c>
      <c r="AW146" s="12" t="s">
        <v>32</v>
      </c>
      <c r="AX146" s="12" t="s">
        <v>77</v>
      </c>
      <c r="AY146" s="149" t="s">
        <v>144</v>
      </c>
    </row>
    <row r="147" spans="2:65" s="12" customFormat="1" ht="11.25">
      <c r="B147" s="147"/>
      <c r="D147" s="148" t="s">
        <v>152</v>
      </c>
      <c r="E147" s="149" t="s">
        <v>1</v>
      </c>
      <c r="F147" s="150" t="s">
        <v>754</v>
      </c>
      <c r="H147" s="149" t="s">
        <v>1</v>
      </c>
      <c r="I147" s="151"/>
      <c r="L147" s="147"/>
      <c r="M147" s="152"/>
      <c r="T147" s="153"/>
      <c r="AT147" s="149" t="s">
        <v>152</v>
      </c>
      <c r="AU147" s="149" t="s">
        <v>87</v>
      </c>
      <c r="AV147" s="12" t="s">
        <v>85</v>
      </c>
      <c r="AW147" s="12" t="s">
        <v>32</v>
      </c>
      <c r="AX147" s="12" t="s">
        <v>77</v>
      </c>
      <c r="AY147" s="149" t="s">
        <v>144</v>
      </c>
    </row>
    <row r="148" spans="2:65" s="12" customFormat="1" ht="11.25">
      <c r="B148" s="147"/>
      <c r="D148" s="148" t="s">
        <v>152</v>
      </c>
      <c r="E148" s="149" t="s">
        <v>1</v>
      </c>
      <c r="F148" s="150" t="s">
        <v>738</v>
      </c>
      <c r="H148" s="149" t="s">
        <v>1</v>
      </c>
      <c r="I148" s="151"/>
      <c r="L148" s="147"/>
      <c r="M148" s="152"/>
      <c r="T148" s="153"/>
      <c r="AT148" s="149" t="s">
        <v>152</v>
      </c>
      <c r="AU148" s="149" t="s">
        <v>87</v>
      </c>
      <c r="AV148" s="12" t="s">
        <v>85</v>
      </c>
      <c r="AW148" s="12" t="s">
        <v>32</v>
      </c>
      <c r="AX148" s="12" t="s">
        <v>77</v>
      </c>
      <c r="AY148" s="149" t="s">
        <v>144</v>
      </c>
    </row>
    <row r="149" spans="2:65" s="12" customFormat="1" ht="11.25">
      <c r="B149" s="147"/>
      <c r="D149" s="148" t="s">
        <v>152</v>
      </c>
      <c r="E149" s="149" t="s">
        <v>1</v>
      </c>
      <c r="F149" s="150" t="s">
        <v>755</v>
      </c>
      <c r="H149" s="149" t="s">
        <v>1</v>
      </c>
      <c r="I149" s="151"/>
      <c r="L149" s="147"/>
      <c r="M149" s="152"/>
      <c r="T149" s="153"/>
      <c r="AT149" s="149" t="s">
        <v>152</v>
      </c>
      <c r="AU149" s="149" t="s">
        <v>87</v>
      </c>
      <c r="AV149" s="12" t="s">
        <v>85</v>
      </c>
      <c r="AW149" s="12" t="s">
        <v>32</v>
      </c>
      <c r="AX149" s="12" t="s">
        <v>77</v>
      </c>
      <c r="AY149" s="149" t="s">
        <v>144</v>
      </c>
    </row>
    <row r="150" spans="2:65" s="12" customFormat="1" ht="11.25">
      <c r="B150" s="147"/>
      <c r="D150" s="148" t="s">
        <v>152</v>
      </c>
      <c r="E150" s="149" t="s">
        <v>1</v>
      </c>
      <c r="F150" s="150" t="s">
        <v>756</v>
      </c>
      <c r="H150" s="149" t="s">
        <v>1</v>
      </c>
      <c r="I150" s="151"/>
      <c r="L150" s="147"/>
      <c r="M150" s="152"/>
      <c r="T150" s="153"/>
      <c r="AT150" s="149" t="s">
        <v>152</v>
      </c>
      <c r="AU150" s="149" t="s">
        <v>87</v>
      </c>
      <c r="AV150" s="12" t="s">
        <v>85</v>
      </c>
      <c r="AW150" s="12" t="s">
        <v>32</v>
      </c>
      <c r="AX150" s="12" t="s">
        <v>77</v>
      </c>
      <c r="AY150" s="149" t="s">
        <v>144</v>
      </c>
    </row>
    <row r="151" spans="2:65" s="12" customFormat="1" ht="11.25">
      <c r="B151" s="147"/>
      <c r="D151" s="148" t="s">
        <v>152</v>
      </c>
      <c r="E151" s="149" t="s">
        <v>1</v>
      </c>
      <c r="F151" s="150" t="s">
        <v>739</v>
      </c>
      <c r="H151" s="149" t="s">
        <v>1</v>
      </c>
      <c r="I151" s="151"/>
      <c r="L151" s="147"/>
      <c r="M151" s="152"/>
      <c r="T151" s="153"/>
      <c r="AT151" s="149" t="s">
        <v>152</v>
      </c>
      <c r="AU151" s="149" t="s">
        <v>87</v>
      </c>
      <c r="AV151" s="12" t="s">
        <v>85</v>
      </c>
      <c r="AW151" s="12" t="s">
        <v>32</v>
      </c>
      <c r="AX151" s="12" t="s">
        <v>77</v>
      </c>
      <c r="AY151" s="149" t="s">
        <v>144</v>
      </c>
    </row>
    <row r="152" spans="2:65" s="13" customFormat="1" ht="11.25">
      <c r="B152" s="154"/>
      <c r="D152" s="148" t="s">
        <v>152</v>
      </c>
      <c r="E152" s="155" t="s">
        <v>1</v>
      </c>
      <c r="F152" s="156" t="s">
        <v>745</v>
      </c>
      <c r="H152" s="157">
        <v>8</v>
      </c>
      <c r="I152" s="158"/>
      <c r="L152" s="154"/>
      <c r="M152" s="159"/>
      <c r="T152" s="160"/>
      <c r="AT152" s="155" t="s">
        <v>152</v>
      </c>
      <c r="AU152" s="155" t="s">
        <v>87</v>
      </c>
      <c r="AV152" s="13" t="s">
        <v>87</v>
      </c>
      <c r="AW152" s="13" t="s">
        <v>32</v>
      </c>
      <c r="AX152" s="13" t="s">
        <v>77</v>
      </c>
      <c r="AY152" s="155" t="s">
        <v>144</v>
      </c>
    </row>
    <row r="153" spans="2:65" s="12" customFormat="1" ht="11.25">
      <c r="B153" s="147"/>
      <c r="D153" s="148" t="s">
        <v>152</v>
      </c>
      <c r="E153" s="149" t="s">
        <v>1</v>
      </c>
      <c r="F153" s="150" t="s">
        <v>746</v>
      </c>
      <c r="H153" s="149" t="s">
        <v>1</v>
      </c>
      <c r="I153" s="151"/>
      <c r="L153" s="147"/>
      <c r="M153" s="152"/>
      <c r="T153" s="153"/>
      <c r="AT153" s="149" t="s">
        <v>152</v>
      </c>
      <c r="AU153" s="149" t="s">
        <v>87</v>
      </c>
      <c r="AV153" s="12" t="s">
        <v>85</v>
      </c>
      <c r="AW153" s="12" t="s">
        <v>32</v>
      </c>
      <c r="AX153" s="12" t="s">
        <v>77</v>
      </c>
      <c r="AY153" s="149" t="s">
        <v>144</v>
      </c>
    </row>
    <row r="154" spans="2:65" s="12" customFormat="1" ht="11.25">
      <c r="B154" s="147"/>
      <c r="D154" s="148" t="s">
        <v>152</v>
      </c>
      <c r="E154" s="149" t="s">
        <v>1</v>
      </c>
      <c r="F154" s="150" t="s">
        <v>740</v>
      </c>
      <c r="H154" s="149" t="s">
        <v>1</v>
      </c>
      <c r="I154" s="151"/>
      <c r="L154" s="147"/>
      <c r="M154" s="152"/>
      <c r="T154" s="153"/>
      <c r="AT154" s="149" t="s">
        <v>152</v>
      </c>
      <c r="AU154" s="149" t="s">
        <v>87</v>
      </c>
      <c r="AV154" s="12" t="s">
        <v>85</v>
      </c>
      <c r="AW154" s="12" t="s">
        <v>32</v>
      </c>
      <c r="AX154" s="12" t="s">
        <v>77</v>
      </c>
      <c r="AY154" s="149" t="s">
        <v>144</v>
      </c>
    </row>
    <row r="155" spans="2:65" s="13" customFormat="1" ht="11.25">
      <c r="B155" s="154"/>
      <c r="D155" s="148" t="s">
        <v>152</v>
      </c>
      <c r="E155" s="155" t="s">
        <v>1</v>
      </c>
      <c r="F155" s="156" t="s">
        <v>747</v>
      </c>
      <c r="H155" s="157">
        <v>20.9</v>
      </c>
      <c r="I155" s="158"/>
      <c r="L155" s="154"/>
      <c r="M155" s="159"/>
      <c r="T155" s="160"/>
      <c r="AT155" s="155" t="s">
        <v>152</v>
      </c>
      <c r="AU155" s="155" t="s">
        <v>87</v>
      </c>
      <c r="AV155" s="13" t="s">
        <v>87</v>
      </c>
      <c r="AW155" s="13" t="s">
        <v>32</v>
      </c>
      <c r="AX155" s="13" t="s">
        <v>77</v>
      </c>
      <c r="AY155" s="155" t="s">
        <v>144</v>
      </c>
    </row>
    <row r="156" spans="2:65" s="12" customFormat="1" ht="11.25">
      <c r="B156" s="147"/>
      <c r="D156" s="148" t="s">
        <v>152</v>
      </c>
      <c r="E156" s="149" t="s">
        <v>1</v>
      </c>
      <c r="F156" s="150" t="s">
        <v>748</v>
      </c>
      <c r="H156" s="149" t="s">
        <v>1</v>
      </c>
      <c r="I156" s="151"/>
      <c r="L156" s="147"/>
      <c r="M156" s="152"/>
      <c r="T156" s="153"/>
      <c r="AT156" s="149" t="s">
        <v>152</v>
      </c>
      <c r="AU156" s="149" t="s">
        <v>87</v>
      </c>
      <c r="AV156" s="12" t="s">
        <v>85</v>
      </c>
      <c r="AW156" s="12" t="s">
        <v>32</v>
      </c>
      <c r="AX156" s="12" t="s">
        <v>77</v>
      </c>
      <c r="AY156" s="149" t="s">
        <v>144</v>
      </c>
    </row>
    <row r="157" spans="2:65" s="13" customFormat="1" ht="11.25">
      <c r="B157" s="154"/>
      <c r="D157" s="148" t="s">
        <v>152</v>
      </c>
      <c r="E157" s="155" t="s">
        <v>1</v>
      </c>
      <c r="F157" s="156" t="s">
        <v>749</v>
      </c>
      <c r="H157" s="157">
        <v>33</v>
      </c>
      <c r="I157" s="158"/>
      <c r="L157" s="154"/>
      <c r="M157" s="159"/>
      <c r="T157" s="160"/>
      <c r="AT157" s="155" t="s">
        <v>152</v>
      </c>
      <c r="AU157" s="155" t="s">
        <v>87</v>
      </c>
      <c r="AV157" s="13" t="s">
        <v>87</v>
      </c>
      <c r="AW157" s="13" t="s">
        <v>32</v>
      </c>
      <c r="AX157" s="13" t="s">
        <v>77</v>
      </c>
      <c r="AY157" s="155" t="s">
        <v>144</v>
      </c>
    </row>
    <row r="158" spans="2:65" s="14" customFormat="1" ht="11.25">
      <c r="B158" s="161"/>
      <c r="D158" s="148" t="s">
        <v>152</v>
      </c>
      <c r="E158" s="162" t="s">
        <v>1</v>
      </c>
      <c r="F158" s="163" t="s">
        <v>157</v>
      </c>
      <c r="H158" s="164">
        <v>61.9</v>
      </c>
      <c r="I158" s="165"/>
      <c r="L158" s="161"/>
      <c r="M158" s="166"/>
      <c r="T158" s="167"/>
      <c r="AT158" s="162" t="s">
        <v>152</v>
      </c>
      <c r="AU158" s="162" t="s">
        <v>87</v>
      </c>
      <c r="AV158" s="14" t="s">
        <v>150</v>
      </c>
      <c r="AW158" s="14" t="s">
        <v>32</v>
      </c>
      <c r="AX158" s="14" t="s">
        <v>85</v>
      </c>
      <c r="AY158" s="162" t="s">
        <v>144</v>
      </c>
    </row>
    <row r="159" spans="2:65" s="1" customFormat="1" ht="24.2" customHeight="1">
      <c r="B159" s="32"/>
      <c r="C159" s="133" t="s">
        <v>150</v>
      </c>
      <c r="D159" s="133" t="s">
        <v>146</v>
      </c>
      <c r="E159" s="134" t="s">
        <v>757</v>
      </c>
      <c r="F159" s="135" t="s">
        <v>758</v>
      </c>
      <c r="G159" s="136" t="s">
        <v>149</v>
      </c>
      <c r="H159" s="137">
        <v>23.1</v>
      </c>
      <c r="I159" s="138"/>
      <c r="J159" s="139">
        <f>ROUND(I159*H159,2)</f>
        <v>0</v>
      </c>
      <c r="K159" s="140"/>
      <c r="L159" s="32"/>
      <c r="M159" s="141" t="s">
        <v>1</v>
      </c>
      <c r="N159" s="142" t="s">
        <v>42</v>
      </c>
      <c r="P159" s="143">
        <f>O159*H159</f>
        <v>0</v>
      </c>
      <c r="Q159" s="143">
        <v>0</v>
      </c>
      <c r="R159" s="143">
        <f>Q159*H159</f>
        <v>0</v>
      </c>
      <c r="S159" s="143">
        <v>0.3</v>
      </c>
      <c r="T159" s="144">
        <f>S159*H159</f>
        <v>6.9300000000000006</v>
      </c>
      <c r="AR159" s="145" t="s">
        <v>150</v>
      </c>
      <c r="AT159" s="145" t="s">
        <v>146</v>
      </c>
      <c r="AU159" s="145" t="s">
        <v>87</v>
      </c>
      <c r="AY159" s="17" t="s">
        <v>144</v>
      </c>
      <c r="BE159" s="146">
        <f>IF(N159="základní",J159,0)</f>
        <v>0</v>
      </c>
      <c r="BF159" s="146">
        <f>IF(N159="snížená",J159,0)</f>
        <v>0</v>
      </c>
      <c r="BG159" s="146">
        <f>IF(N159="zákl. přenesená",J159,0)</f>
        <v>0</v>
      </c>
      <c r="BH159" s="146">
        <f>IF(N159="sníž. přenesená",J159,0)</f>
        <v>0</v>
      </c>
      <c r="BI159" s="146">
        <f>IF(N159="nulová",J159,0)</f>
        <v>0</v>
      </c>
      <c r="BJ159" s="17" t="s">
        <v>85</v>
      </c>
      <c r="BK159" s="146">
        <f>ROUND(I159*H159,2)</f>
        <v>0</v>
      </c>
      <c r="BL159" s="17" t="s">
        <v>150</v>
      </c>
      <c r="BM159" s="145" t="s">
        <v>759</v>
      </c>
    </row>
    <row r="160" spans="2:65" s="12" customFormat="1" ht="11.25">
      <c r="B160" s="147"/>
      <c r="D160" s="148" t="s">
        <v>152</v>
      </c>
      <c r="E160" s="149" t="s">
        <v>1</v>
      </c>
      <c r="F160" s="150" t="s">
        <v>737</v>
      </c>
      <c r="H160" s="149" t="s">
        <v>1</v>
      </c>
      <c r="I160" s="151"/>
      <c r="L160" s="147"/>
      <c r="M160" s="152"/>
      <c r="T160" s="153"/>
      <c r="AT160" s="149" t="s">
        <v>152</v>
      </c>
      <c r="AU160" s="149" t="s">
        <v>87</v>
      </c>
      <c r="AV160" s="12" t="s">
        <v>85</v>
      </c>
      <c r="AW160" s="12" t="s">
        <v>32</v>
      </c>
      <c r="AX160" s="12" t="s">
        <v>77</v>
      </c>
      <c r="AY160" s="149" t="s">
        <v>144</v>
      </c>
    </row>
    <row r="161" spans="2:65" s="12" customFormat="1" ht="11.25">
      <c r="B161" s="147"/>
      <c r="D161" s="148" t="s">
        <v>152</v>
      </c>
      <c r="E161" s="149" t="s">
        <v>1</v>
      </c>
      <c r="F161" s="150" t="s">
        <v>738</v>
      </c>
      <c r="H161" s="149" t="s">
        <v>1</v>
      </c>
      <c r="I161" s="151"/>
      <c r="L161" s="147"/>
      <c r="M161" s="152"/>
      <c r="T161" s="153"/>
      <c r="AT161" s="149" t="s">
        <v>152</v>
      </c>
      <c r="AU161" s="149" t="s">
        <v>87</v>
      </c>
      <c r="AV161" s="12" t="s">
        <v>85</v>
      </c>
      <c r="AW161" s="12" t="s">
        <v>32</v>
      </c>
      <c r="AX161" s="12" t="s">
        <v>77</v>
      </c>
      <c r="AY161" s="149" t="s">
        <v>144</v>
      </c>
    </row>
    <row r="162" spans="2:65" s="12" customFormat="1" ht="11.25">
      <c r="B162" s="147"/>
      <c r="D162" s="148" t="s">
        <v>152</v>
      </c>
      <c r="E162" s="149" t="s">
        <v>1</v>
      </c>
      <c r="F162" s="150" t="s">
        <v>739</v>
      </c>
      <c r="H162" s="149" t="s">
        <v>1</v>
      </c>
      <c r="I162" s="151"/>
      <c r="L162" s="147"/>
      <c r="M162" s="152"/>
      <c r="T162" s="153"/>
      <c r="AT162" s="149" t="s">
        <v>152</v>
      </c>
      <c r="AU162" s="149" t="s">
        <v>87</v>
      </c>
      <c r="AV162" s="12" t="s">
        <v>85</v>
      </c>
      <c r="AW162" s="12" t="s">
        <v>32</v>
      </c>
      <c r="AX162" s="12" t="s">
        <v>77</v>
      </c>
      <c r="AY162" s="149" t="s">
        <v>144</v>
      </c>
    </row>
    <row r="163" spans="2:65" s="12" customFormat="1" ht="11.25">
      <c r="B163" s="147"/>
      <c r="D163" s="148" t="s">
        <v>152</v>
      </c>
      <c r="E163" s="149" t="s">
        <v>1</v>
      </c>
      <c r="F163" s="150" t="s">
        <v>740</v>
      </c>
      <c r="H163" s="149" t="s">
        <v>1</v>
      </c>
      <c r="I163" s="151"/>
      <c r="L163" s="147"/>
      <c r="M163" s="152"/>
      <c r="T163" s="153"/>
      <c r="AT163" s="149" t="s">
        <v>152</v>
      </c>
      <c r="AU163" s="149" t="s">
        <v>87</v>
      </c>
      <c r="AV163" s="12" t="s">
        <v>85</v>
      </c>
      <c r="AW163" s="12" t="s">
        <v>32</v>
      </c>
      <c r="AX163" s="12" t="s">
        <v>77</v>
      </c>
      <c r="AY163" s="149" t="s">
        <v>144</v>
      </c>
    </row>
    <row r="164" spans="2:65" s="13" customFormat="1" ht="11.25">
      <c r="B164" s="154"/>
      <c r="D164" s="148" t="s">
        <v>152</v>
      </c>
      <c r="E164" s="155" t="s">
        <v>1</v>
      </c>
      <c r="F164" s="156" t="s">
        <v>760</v>
      </c>
      <c r="H164" s="157">
        <v>23.1</v>
      </c>
      <c r="I164" s="158"/>
      <c r="L164" s="154"/>
      <c r="M164" s="159"/>
      <c r="T164" s="160"/>
      <c r="AT164" s="155" t="s">
        <v>152</v>
      </c>
      <c r="AU164" s="155" t="s">
        <v>87</v>
      </c>
      <c r="AV164" s="13" t="s">
        <v>87</v>
      </c>
      <c r="AW164" s="13" t="s">
        <v>32</v>
      </c>
      <c r="AX164" s="13" t="s">
        <v>85</v>
      </c>
      <c r="AY164" s="155" t="s">
        <v>144</v>
      </c>
    </row>
    <row r="165" spans="2:65" s="1" customFormat="1" ht="33" customHeight="1">
      <c r="B165" s="32"/>
      <c r="C165" s="133" t="s">
        <v>172</v>
      </c>
      <c r="D165" s="133" t="s">
        <v>146</v>
      </c>
      <c r="E165" s="134" t="s">
        <v>761</v>
      </c>
      <c r="F165" s="135" t="s">
        <v>762</v>
      </c>
      <c r="G165" s="136" t="s">
        <v>149</v>
      </c>
      <c r="H165" s="137">
        <v>120.9</v>
      </c>
      <c r="I165" s="138"/>
      <c r="J165" s="139">
        <f>ROUND(I165*H165,2)</f>
        <v>0</v>
      </c>
      <c r="K165" s="140"/>
      <c r="L165" s="32"/>
      <c r="M165" s="141" t="s">
        <v>1</v>
      </c>
      <c r="N165" s="142" t="s">
        <v>42</v>
      </c>
      <c r="P165" s="143">
        <f>O165*H165</f>
        <v>0</v>
      </c>
      <c r="Q165" s="143">
        <v>4.0000000000000003E-5</v>
      </c>
      <c r="R165" s="143">
        <f>Q165*H165</f>
        <v>4.8360000000000009E-3</v>
      </c>
      <c r="S165" s="143">
        <v>9.1999999999999998E-2</v>
      </c>
      <c r="T165" s="144">
        <f>S165*H165</f>
        <v>11.1228</v>
      </c>
      <c r="AR165" s="145" t="s">
        <v>150</v>
      </c>
      <c r="AT165" s="145" t="s">
        <v>146</v>
      </c>
      <c r="AU165" s="145" t="s">
        <v>87</v>
      </c>
      <c r="AY165" s="17" t="s">
        <v>144</v>
      </c>
      <c r="BE165" s="146">
        <f>IF(N165="základní",J165,0)</f>
        <v>0</v>
      </c>
      <c r="BF165" s="146">
        <f>IF(N165="snížená",J165,0)</f>
        <v>0</v>
      </c>
      <c r="BG165" s="146">
        <f>IF(N165="zákl. přenesená",J165,0)</f>
        <v>0</v>
      </c>
      <c r="BH165" s="146">
        <f>IF(N165="sníž. přenesená",J165,0)</f>
        <v>0</v>
      </c>
      <c r="BI165" s="146">
        <f>IF(N165="nulová",J165,0)</f>
        <v>0</v>
      </c>
      <c r="BJ165" s="17" t="s">
        <v>85</v>
      </c>
      <c r="BK165" s="146">
        <f>ROUND(I165*H165,2)</f>
        <v>0</v>
      </c>
      <c r="BL165" s="17" t="s">
        <v>150</v>
      </c>
      <c r="BM165" s="145" t="s">
        <v>763</v>
      </c>
    </row>
    <row r="166" spans="2:65" s="12" customFormat="1" ht="11.25">
      <c r="B166" s="147"/>
      <c r="D166" s="148" t="s">
        <v>152</v>
      </c>
      <c r="E166" s="149" t="s">
        <v>1</v>
      </c>
      <c r="F166" s="150" t="s">
        <v>737</v>
      </c>
      <c r="H166" s="149" t="s">
        <v>1</v>
      </c>
      <c r="I166" s="151"/>
      <c r="L166" s="147"/>
      <c r="M166" s="152"/>
      <c r="T166" s="153"/>
      <c r="AT166" s="149" t="s">
        <v>152</v>
      </c>
      <c r="AU166" s="149" t="s">
        <v>87</v>
      </c>
      <c r="AV166" s="12" t="s">
        <v>85</v>
      </c>
      <c r="AW166" s="12" t="s">
        <v>32</v>
      </c>
      <c r="AX166" s="12" t="s">
        <v>77</v>
      </c>
      <c r="AY166" s="149" t="s">
        <v>144</v>
      </c>
    </row>
    <row r="167" spans="2:65" s="12" customFormat="1" ht="11.25">
      <c r="B167" s="147"/>
      <c r="D167" s="148" t="s">
        <v>152</v>
      </c>
      <c r="E167" s="149" t="s">
        <v>1</v>
      </c>
      <c r="F167" s="150" t="s">
        <v>753</v>
      </c>
      <c r="H167" s="149" t="s">
        <v>1</v>
      </c>
      <c r="I167" s="151"/>
      <c r="L167" s="147"/>
      <c r="M167" s="152"/>
      <c r="T167" s="153"/>
      <c r="AT167" s="149" t="s">
        <v>152</v>
      </c>
      <c r="AU167" s="149" t="s">
        <v>87</v>
      </c>
      <c r="AV167" s="12" t="s">
        <v>85</v>
      </c>
      <c r="AW167" s="12" t="s">
        <v>32</v>
      </c>
      <c r="AX167" s="12" t="s">
        <v>77</v>
      </c>
      <c r="AY167" s="149" t="s">
        <v>144</v>
      </c>
    </row>
    <row r="168" spans="2:65" s="12" customFormat="1" ht="11.25">
      <c r="B168" s="147"/>
      <c r="D168" s="148" t="s">
        <v>152</v>
      </c>
      <c r="E168" s="149" t="s">
        <v>1</v>
      </c>
      <c r="F168" s="150" t="s">
        <v>754</v>
      </c>
      <c r="H168" s="149" t="s">
        <v>1</v>
      </c>
      <c r="I168" s="151"/>
      <c r="L168" s="147"/>
      <c r="M168" s="152"/>
      <c r="T168" s="153"/>
      <c r="AT168" s="149" t="s">
        <v>152</v>
      </c>
      <c r="AU168" s="149" t="s">
        <v>87</v>
      </c>
      <c r="AV168" s="12" t="s">
        <v>85</v>
      </c>
      <c r="AW168" s="12" t="s">
        <v>32</v>
      </c>
      <c r="AX168" s="12" t="s">
        <v>77</v>
      </c>
      <c r="AY168" s="149" t="s">
        <v>144</v>
      </c>
    </row>
    <row r="169" spans="2:65" s="12" customFormat="1" ht="11.25">
      <c r="B169" s="147"/>
      <c r="D169" s="148" t="s">
        <v>152</v>
      </c>
      <c r="E169" s="149" t="s">
        <v>1</v>
      </c>
      <c r="F169" s="150" t="s">
        <v>738</v>
      </c>
      <c r="H169" s="149" t="s">
        <v>1</v>
      </c>
      <c r="I169" s="151"/>
      <c r="L169" s="147"/>
      <c r="M169" s="152"/>
      <c r="T169" s="153"/>
      <c r="AT169" s="149" t="s">
        <v>152</v>
      </c>
      <c r="AU169" s="149" t="s">
        <v>87</v>
      </c>
      <c r="AV169" s="12" t="s">
        <v>85</v>
      </c>
      <c r="AW169" s="12" t="s">
        <v>32</v>
      </c>
      <c r="AX169" s="12" t="s">
        <v>77</v>
      </c>
      <c r="AY169" s="149" t="s">
        <v>144</v>
      </c>
    </row>
    <row r="170" spans="2:65" s="12" customFormat="1" ht="11.25">
      <c r="B170" s="147"/>
      <c r="D170" s="148" t="s">
        <v>152</v>
      </c>
      <c r="E170" s="149" t="s">
        <v>1</v>
      </c>
      <c r="F170" s="150" t="s">
        <v>755</v>
      </c>
      <c r="H170" s="149" t="s">
        <v>1</v>
      </c>
      <c r="I170" s="151"/>
      <c r="L170" s="147"/>
      <c r="M170" s="152"/>
      <c r="T170" s="153"/>
      <c r="AT170" s="149" t="s">
        <v>152</v>
      </c>
      <c r="AU170" s="149" t="s">
        <v>87</v>
      </c>
      <c r="AV170" s="12" t="s">
        <v>85</v>
      </c>
      <c r="AW170" s="12" t="s">
        <v>32</v>
      </c>
      <c r="AX170" s="12" t="s">
        <v>77</v>
      </c>
      <c r="AY170" s="149" t="s">
        <v>144</v>
      </c>
    </row>
    <row r="171" spans="2:65" s="12" customFormat="1" ht="11.25">
      <c r="B171" s="147"/>
      <c r="D171" s="148" t="s">
        <v>152</v>
      </c>
      <c r="E171" s="149" t="s">
        <v>1</v>
      </c>
      <c r="F171" s="150" t="s">
        <v>756</v>
      </c>
      <c r="H171" s="149" t="s">
        <v>1</v>
      </c>
      <c r="I171" s="151"/>
      <c r="L171" s="147"/>
      <c r="M171" s="152"/>
      <c r="T171" s="153"/>
      <c r="AT171" s="149" t="s">
        <v>152</v>
      </c>
      <c r="AU171" s="149" t="s">
        <v>87</v>
      </c>
      <c r="AV171" s="12" t="s">
        <v>85</v>
      </c>
      <c r="AW171" s="12" t="s">
        <v>32</v>
      </c>
      <c r="AX171" s="12" t="s">
        <v>77</v>
      </c>
      <c r="AY171" s="149" t="s">
        <v>144</v>
      </c>
    </row>
    <row r="172" spans="2:65" s="12" customFormat="1" ht="11.25">
      <c r="B172" s="147"/>
      <c r="D172" s="148" t="s">
        <v>152</v>
      </c>
      <c r="E172" s="149" t="s">
        <v>1</v>
      </c>
      <c r="F172" s="150" t="s">
        <v>739</v>
      </c>
      <c r="H172" s="149" t="s">
        <v>1</v>
      </c>
      <c r="I172" s="151"/>
      <c r="L172" s="147"/>
      <c r="M172" s="152"/>
      <c r="T172" s="153"/>
      <c r="AT172" s="149" t="s">
        <v>152</v>
      </c>
      <c r="AU172" s="149" t="s">
        <v>87</v>
      </c>
      <c r="AV172" s="12" t="s">
        <v>85</v>
      </c>
      <c r="AW172" s="12" t="s">
        <v>32</v>
      </c>
      <c r="AX172" s="12" t="s">
        <v>77</v>
      </c>
      <c r="AY172" s="149" t="s">
        <v>144</v>
      </c>
    </row>
    <row r="173" spans="2:65" s="13" customFormat="1" ht="11.25">
      <c r="B173" s="154"/>
      <c r="D173" s="148" t="s">
        <v>152</v>
      </c>
      <c r="E173" s="155" t="s">
        <v>1</v>
      </c>
      <c r="F173" s="156" t="s">
        <v>764</v>
      </c>
      <c r="H173" s="157">
        <v>18</v>
      </c>
      <c r="I173" s="158"/>
      <c r="L173" s="154"/>
      <c r="M173" s="159"/>
      <c r="T173" s="160"/>
      <c r="AT173" s="155" t="s">
        <v>152</v>
      </c>
      <c r="AU173" s="155" t="s">
        <v>87</v>
      </c>
      <c r="AV173" s="13" t="s">
        <v>87</v>
      </c>
      <c r="AW173" s="13" t="s">
        <v>32</v>
      </c>
      <c r="AX173" s="13" t="s">
        <v>77</v>
      </c>
      <c r="AY173" s="155" t="s">
        <v>144</v>
      </c>
    </row>
    <row r="174" spans="2:65" s="12" customFormat="1" ht="11.25">
      <c r="B174" s="147"/>
      <c r="D174" s="148" t="s">
        <v>152</v>
      </c>
      <c r="E174" s="149" t="s">
        <v>1</v>
      </c>
      <c r="F174" s="150" t="s">
        <v>746</v>
      </c>
      <c r="H174" s="149" t="s">
        <v>1</v>
      </c>
      <c r="I174" s="151"/>
      <c r="L174" s="147"/>
      <c r="M174" s="152"/>
      <c r="T174" s="153"/>
      <c r="AT174" s="149" t="s">
        <v>152</v>
      </c>
      <c r="AU174" s="149" t="s">
        <v>87</v>
      </c>
      <c r="AV174" s="12" t="s">
        <v>85</v>
      </c>
      <c r="AW174" s="12" t="s">
        <v>32</v>
      </c>
      <c r="AX174" s="12" t="s">
        <v>77</v>
      </c>
      <c r="AY174" s="149" t="s">
        <v>144</v>
      </c>
    </row>
    <row r="175" spans="2:65" s="12" customFormat="1" ht="11.25">
      <c r="B175" s="147"/>
      <c r="D175" s="148" t="s">
        <v>152</v>
      </c>
      <c r="E175" s="149" t="s">
        <v>1</v>
      </c>
      <c r="F175" s="150" t="s">
        <v>740</v>
      </c>
      <c r="H175" s="149" t="s">
        <v>1</v>
      </c>
      <c r="I175" s="151"/>
      <c r="L175" s="147"/>
      <c r="M175" s="152"/>
      <c r="T175" s="153"/>
      <c r="AT175" s="149" t="s">
        <v>152</v>
      </c>
      <c r="AU175" s="149" t="s">
        <v>87</v>
      </c>
      <c r="AV175" s="12" t="s">
        <v>85</v>
      </c>
      <c r="AW175" s="12" t="s">
        <v>32</v>
      </c>
      <c r="AX175" s="12" t="s">
        <v>77</v>
      </c>
      <c r="AY175" s="149" t="s">
        <v>144</v>
      </c>
    </row>
    <row r="176" spans="2:65" s="13" customFormat="1" ht="11.25">
      <c r="B176" s="154"/>
      <c r="D176" s="148" t="s">
        <v>152</v>
      </c>
      <c r="E176" s="155" t="s">
        <v>1</v>
      </c>
      <c r="F176" s="156" t="s">
        <v>765</v>
      </c>
      <c r="H176" s="157">
        <v>39.9</v>
      </c>
      <c r="I176" s="158"/>
      <c r="L176" s="154"/>
      <c r="M176" s="159"/>
      <c r="T176" s="160"/>
      <c r="AT176" s="155" t="s">
        <v>152</v>
      </c>
      <c r="AU176" s="155" t="s">
        <v>87</v>
      </c>
      <c r="AV176" s="13" t="s">
        <v>87</v>
      </c>
      <c r="AW176" s="13" t="s">
        <v>32</v>
      </c>
      <c r="AX176" s="13" t="s">
        <v>77</v>
      </c>
      <c r="AY176" s="155" t="s">
        <v>144</v>
      </c>
    </row>
    <row r="177" spans="2:65" s="12" customFormat="1" ht="11.25">
      <c r="B177" s="147"/>
      <c r="D177" s="148" t="s">
        <v>152</v>
      </c>
      <c r="E177" s="149" t="s">
        <v>1</v>
      </c>
      <c r="F177" s="150" t="s">
        <v>748</v>
      </c>
      <c r="H177" s="149" t="s">
        <v>1</v>
      </c>
      <c r="I177" s="151"/>
      <c r="L177" s="147"/>
      <c r="M177" s="152"/>
      <c r="T177" s="153"/>
      <c r="AT177" s="149" t="s">
        <v>152</v>
      </c>
      <c r="AU177" s="149" t="s">
        <v>87</v>
      </c>
      <c r="AV177" s="12" t="s">
        <v>85</v>
      </c>
      <c r="AW177" s="12" t="s">
        <v>32</v>
      </c>
      <c r="AX177" s="12" t="s">
        <v>77</v>
      </c>
      <c r="AY177" s="149" t="s">
        <v>144</v>
      </c>
    </row>
    <row r="178" spans="2:65" s="13" customFormat="1" ht="11.25">
      <c r="B178" s="154"/>
      <c r="D178" s="148" t="s">
        <v>152</v>
      </c>
      <c r="E178" s="155" t="s">
        <v>1</v>
      </c>
      <c r="F178" s="156" t="s">
        <v>766</v>
      </c>
      <c r="H178" s="157">
        <v>63</v>
      </c>
      <c r="I178" s="158"/>
      <c r="L178" s="154"/>
      <c r="M178" s="159"/>
      <c r="T178" s="160"/>
      <c r="AT178" s="155" t="s">
        <v>152</v>
      </c>
      <c r="AU178" s="155" t="s">
        <v>87</v>
      </c>
      <c r="AV178" s="13" t="s">
        <v>87</v>
      </c>
      <c r="AW178" s="13" t="s">
        <v>32</v>
      </c>
      <c r="AX178" s="13" t="s">
        <v>77</v>
      </c>
      <c r="AY178" s="155" t="s">
        <v>144</v>
      </c>
    </row>
    <row r="179" spans="2:65" s="14" customFormat="1" ht="11.25">
      <c r="B179" s="161"/>
      <c r="D179" s="148" t="s">
        <v>152</v>
      </c>
      <c r="E179" s="162" t="s">
        <v>1</v>
      </c>
      <c r="F179" s="163" t="s">
        <v>157</v>
      </c>
      <c r="H179" s="164">
        <v>120.9</v>
      </c>
      <c r="I179" s="165"/>
      <c r="L179" s="161"/>
      <c r="M179" s="166"/>
      <c r="T179" s="167"/>
      <c r="AT179" s="162" t="s">
        <v>152</v>
      </c>
      <c r="AU179" s="162" t="s">
        <v>87</v>
      </c>
      <c r="AV179" s="14" t="s">
        <v>150</v>
      </c>
      <c r="AW179" s="14" t="s">
        <v>32</v>
      </c>
      <c r="AX179" s="14" t="s">
        <v>85</v>
      </c>
      <c r="AY179" s="162" t="s">
        <v>144</v>
      </c>
    </row>
    <row r="180" spans="2:65" s="1" customFormat="1" ht="16.5" customHeight="1">
      <c r="B180" s="32"/>
      <c r="C180" s="133" t="s">
        <v>177</v>
      </c>
      <c r="D180" s="133" t="s">
        <v>146</v>
      </c>
      <c r="E180" s="134" t="s">
        <v>767</v>
      </c>
      <c r="F180" s="135" t="s">
        <v>768</v>
      </c>
      <c r="G180" s="136" t="s">
        <v>483</v>
      </c>
      <c r="H180" s="137">
        <v>6</v>
      </c>
      <c r="I180" s="138"/>
      <c r="J180" s="139">
        <f>ROUND(I180*H180,2)</f>
        <v>0</v>
      </c>
      <c r="K180" s="140"/>
      <c r="L180" s="32"/>
      <c r="M180" s="141" t="s">
        <v>1</v>
      </c>
      <c r="N180" s="142" t="s">
        <v>42</v>
      </c>
      <c r="P180" s="143">
        <f>O180*H180</f>
        <v>0</v>
      </c>
      <c r="Q180" s="143">
        <v>0</v>
      </c>
      <c r="R180" s="143">
        <f>Q180*H180</f>
        <v>0</v>
      </c>
      <c r="S180" s="143">
        <v>0.23</v>
      </c>
      <c r="T180" s="144">
        <f>S180*H180</f>
        <v>1.3800000000000001</v>
      </c>
      <c r="AR180" s="145" t="s">
        <v>150</v>
      </c>
      <c r="AT180" s="145" t="s">
        <v>146</v>
      </c>
      <c r="AU180" s="145" t="s">
        <v>87</v>
      </c>
      <c r="AY180" s="17" t="s">
        <v>144</v>
      </c>
      <c r="BE180" s="146">
        <f>IF(N180="základní",J180,0)</f>
        <v>0</v>
      </c>
      <c r="BF180" s="146">
        <f>IF(N180="snížená",J180,0)</f>
        <v>0</v>
      </c>
      <c r="BG180" s="146">
        <f>IF(N180="zákl. přenesená",J180,0)</f>
        <v>0</v>
      </c>
      <c r="BH180" s="146">
        <f>IF(N180="sníž. přenesená",J180,0)</f>
        <v>0</v>
      </c>
      <c r="BI180" s="146">
        <f>IF(N180="nulová",J180,0)</f>
        <v>0</v>
      </c>
      <c r="BJ180" s="17" t="s">
        <v>85</v>
      </c>
      <c r="BK180" s="146">
        <f>ROUND(I180*H180,2)</f>
        <v>0</v>
      </c>
      <c r="BL180" s="17" t="s">
        <v>150</v>
      </c>
      <c r="BM180" s="145" t="s">
        <v>769</v>
      </c>
    </row>
    <row r="181" spans="2:65" s="1" customFormat="1" ht="24.2" customHeight="1">
      <c r="B181" s="32"/>
      <c r="C181" s="133" t="s">
        <v>181</v>
      </c>
      <c r="D181" s="133" t="s">
        <v>146</v>
      </c>
      <c r="E181" s="134" t="s">
        <v>770</v>
      </c>
      <c r="F181" s="135" t="s">
        <v>771</v>
      </c>
      <c r="G181" s="136" t="s">
        <v>149</v>
      </c>
      <c r="H181" s="137">
        <v>60.5</v>
      </c>
      <c r="I181" s="138"/>
      <c r="J181" s="139">
        <f>ROUND(I181*H181,2)</f>
        <v>0</v>
      </c>
      <c r="K181" s="140"/>
      <c r="L181" s="32"/>
      <c r="M181" s="141" t="s">
        <v>1</v>
      </c>
      <c r="N181" s="142" t="s">
        <v>42</v>
      </c>
      <c r="P181" s="143">
        <f>O181*H181</f>
        <v>0</v>
      </c>
      <c r="Q181" s="143">
        <v>0</v>
      </c>
      <c r="R181" s="143">
        <f>Q181*H181</f>
        <v>0</v>
      </c>
      <c r="S181" s="143">
        <v>0</v>
      </c>
      <c r="T181" s="144">
        <f>S181*H181</f>
        <v>0</v>
      </c>
      <c r="AR181" s="145" t="s">
        <v>150</v>
      </c>
      <c r="AT181" s="145" t="s">
        <v>146</v>
      </c>
      <c r="AU181" s="145" t="s">
        <v>87</v>
      </c>
      <c r="AY181" s="17" t="s">
        <v>144</v>
      </c>
      <c r="BE181" s="146">
        <f>IF(N181="základní",J181,0)</f>
        <v>0</v>
      </c>
      <c r="BF181" s="146">
        <f>IF(N181="snížená",J181,0)</f>
        <v>0</v>
      </c>
      <c r="BG181" s="146">
        <f>IF(N181="zákl. přenesená",J181,0)</f>
        <v>0</v>
      </c>
      <c r="BH181" s="146">
        <f>IF(N181="sníž. přenesená",J181,0)</f>
        <v>0</v>
      </c>
      <c r="BI181" s="146">
        <f>IF(N181="nulová",J181,0)</f>
        <v>0</v>
      </c>
      <c r="BJ181" s="17" t="s">
        <v>85</v>
      </c>
      <c r="BK181" s="146">
        <f>ROUND(I181*H181,2)</f>
        <v>0</v>
      </c>
      <c r="BL181" s="17" t="s">
        <v>150</v>
      </c>
      <c r="BM181" s="145" t="s">
        <v>772</v>
      </c>
    </row>
    <row r="182" spans="2:65" s="12" customFormat="1" ht="11.25">
      <c r="B182" s="147"/>
      <c r="D182" s="148" t="s">
        <v>152</v>
      </c>
      <c r="E182" s="149" t="s">
        <v>1</v>
      </c>
      <c r="F182" s="150" t="s">
        <v>773</v>
      </c>
      <c r="H182" s="149" t="s">
        <v>1</v>
      </c>
      <c r="I182" s="151"/>
      <c r="L182" s="147"/>
      <c r="M182" s="152"/>
      <c r="T182" s="153"/>
      <c r="AT182" s="149" t="s">
        <v>152</v>
      </c>
      <c r="AU182" s="149" t="s">
        <v>87</v>
      </c>
      <c r="AV182" s="12" t="s">
        <v>85</v>
      </c>
      <c r="AW182" s="12" t="s">
        <v>32</v>
      </c>
      <c r="AX182" s="12" t="s">
        <v>77</v>
      </c>
      <c r="AY182" s="149" t="s">
        <v>144</v>
      </c>
    </row>
    <row r="183" spans="2:65" s="13" customFormat="1" ht="11.25">
      <c r="B183" s="154"/>
      <c r="D183" s="148" t="s">
        <v>152</v>
      </c>
      <c r="E183" s="155" t="s">
        <v>1</v>
      </c>
      <c r="F183" s="156" t="s">
        <v>774</v>
      </c>
      <c r="H183" s="157">
        <v>60.5</v>
      </c>
      <c r="I183" s="158"/>
      <c r="L183" s="154"/>
      <c r="M183" s="159"/>
      <c r="T183" s="160"/>
      <c r="AT183" s="155" t="s">
        <v>152</v>
      </c>
      <c r="AU183" s="155" t="s">
        <v>87</v>
      </c>
      <c r="AV183" s="13" t="s">
        <v>87</v>
      </c>
      <c r="AW183" s="13" t="s">
        <v>32</v>
      </c>
      <c r="AX183" s="13" t="s">
        <v>77</v>
      </c>
      <c r="AY183" s="155" t="s">
        <v>144</v>
      </c>
    </row>
    <row r="184" spans="2:65" s="14" customFormat="1" ht="11.25">
      <c r="B184" s="161"/>
      <c r="D184" s="148" t="s">
        <v>152</v>
      </c>
      <c r="E184" s="162" t="s">
        <v>1</v>
      </c>
      <c r="F184" s="163" t="s">
        <v>157</v>
      </c>
      <c r="H184" s="164">
        <v>60.5</v>
      </c>
      <c r="I184" s="165"/>
      <c r="L184" s="161"/>
      <c r="M184" s="166"/>
      <c r="T184" s="167"/>
      <c r="AT184" s="162" t="s">
        <v>152</v>
      </c>
      <c r="AU184" s="162" t="s">
        <v>87</v>
      </c>
      <c r="AV184" s="14" t="s">
        <v>150</v>
      </c>
      <c r="AW184" s="14" t="s">
        <v>32</v>
      </c>
      <c r="AX184" s="14" t="s">
        <v>85</v>
      </c>
      <c r="AY184" s="162" t="s">
        <v>144</v>
      </c>
    </row>
    <row r="185" spans="2:65" s="1" customFormat="1" ht="24.2" customHeight="1">
      <c r="B185" s="32"/>
      <c r="C185" s="133" t="s">
        <v>186</v>
      </c>
      <c r="D185" s="133" t="s">
        <v>146</v>
      </c>
      <c r="E185" s="134" t="s">
        <v>775</v>
      </c>
      <c r="F185" s="135" t="s">
        <v>776</v>
      </c>
      <c r="G185" s="136" t="s">
        <v>149</v>
      </c>
      <c r="H185" s="137">
        <v>259.70999999999998</v>
      </c>
      <c r="I185" s="138"/>
      <c r="J185" s="139">
        <f>ROUND(I185*H185,2)</f>
        <v>0</v>
      </c>
      <c r="K185" s="140"/>
      <c r="L185" s="32"/>
      <c r="M185" s="141" t="s">
        <v>1</v>
      </c>
      <c r="N185" s="142" t="s">
        <v>42</v>
      </c>
      <c r="P185" s="143">
        <f>O185*H185</f>
        <v>0</v>
      </c>
      <c r="Q185" s="143">
        <v>0</v>
      </c>
      <c r="R185" s="143">
        <f>Q185*H185</f>
        <v>0</v>
      </c>
      <c r="S185" s="143">
        <v>0</v>
      </c>
      <c r="T185" s="144">
        <f>S185*H185</f>
        <v>0</v>
      </c>
      <c r="AR185" s="145" t="s">
        <v>150</v>
      </c>
      <c r="AT185" s="145" t="s">
        <v>146</v>
      </c>
      <c r="AU185" s="145" t="s">
        <v>87</v>
      </c>
      <c r="AY185" s="17" t="s">
        <v>144</v>
      </c>
      <c r="BE185" s="146">
        <f>IF(N185="základní",J185,0)</f>
        <v>0</v>
      </c>
      <c r="BF185" s="146">
        <f>IF(N185="snížená",J185,0)</f>
        <v>0</v>
      </c>
      <c r="BG185" s="146">
        <f>IF(N185="zákl. přenesená",J185,0)</f>
        <v>0</v>
      </c>
      <c r="BH185" s="146">
        <f>IF(N185="sníž. přenesená",J185,0)</f>
        <v>0</v>
      </c>
      <c r="BI185" s="146">
        <f>IF(N185="nulová",J185,0)</f>
        <v>0</v>
      </c>
      <c r="BJ185" s="17" t="s">
        <v>85</v>
      </c>
      <c r="BK185" s="146">
        <f>ROUND(I185*H185,2)</f>
        <v>0</v>
      </c>
      <c r="BL185" s="17" t="s">
        <v>150</v>
      </c>
      <c r="BM185" s="145" t="s">
        <v>777</v>
      </c>
    </row>
    <row r="186" spans="2:65" s="12" customFormat="1" ht="11.25">
      <c r="B186" s="147"/>
      <c r="D186" s="148" t="s">
        <v>152</v>
      </c>
      <c r="E186" s="149" t="s">
        <v>1</v>
      </c>
      <c r="F186" s="150" t="s">
        <v>773</v>
      </c>
      <c r="H186" s="149" t="s">
        <v>1</v>
      </c>
      <c r="I186" s="151"/>
      <c r="L186" s="147"/>
      <c r="M186" s="152"/>
      <c r="T186" s="153"/>
      <c r="AT186" s="149" t="s">
        <v>152</v>
      </c>
      <c r="AU186" s="149" t="s">
        <v>87</v>
      </c>
      <c r="AV186" s="12" t="s">
        <v>85</v>
      </c>
      <c r="AW186" s="12" t="s">
        <v>32</v>
      </c>
      <c r="AX186" s="12" t="s">
        <v>77</v>
      </c>
      <c r="AY186" s="149" t="s">
        <v>144</v>
      </c>
    </row>
    <row r="187" spans="2:65" s="13" customFormat="1" ht="11.25">
      <c r="B187" s="154"/>
      <c r="D187" s="148" t="s">
        <v>152</v>
      </c>
      <c r="E187" s="155" t="s">
        <v>1</v>
      </c>
      <c r="F187" s="156" t="s">
        <v>778</v>
      </c>
      <c r="H187" s="157">
        <v>139.69999999999999</v>
      </c>
      <c r="I187" s="158"/>
      <c r="L187" s="154"/>
      <c r="M187" s="159"/>
      <c r="T187" s="160"/>
      <c r="AT187" s="155" t="s">
        <v>152</v>
      </c>
      <c r="AU187" s="155" t="s">
        <v>87</v>
      </c>
      <c r="AV187" s="13" t="s">
        <v>87</v>
      </c>
      <c r="AW187" s="13" t="s">
        <v>32</v>
      </c>
      <c r="AX187" s="13" t="s">
        <v>77</v>
      </c>
      <c r="AY187" s="155" t="s">
        <v>144</v>
      </c>
    </row>
    <row r="188" spans="2:65" s="13" customFormat="1" ht="11.25">
      <c r="B188" s="154"/>
      <c r="D188" s="148" t="s">
        <v>152</v>
      </c>
      <c r="E188" s="155" t="s">
        <v>1</v>
      </c>
      <c r="F188" s="156" t="s">
        <v>779</v>
      </c>
      <c r="H188" s="157">
        <v>120.01</v>
      </c>
      <c r="I188" s="158"/>
      <c r="L188" s="154"/>
      <c r="M188" s="159"/>
      <c r="T188" s="160"/>
      <c r="AT188" s="155" t="s">
        <v>152</v>
      </c>
      <c r="AU188" s="155" t="s">
        <v>87</v>
      </c>
      <c r="AV188" s="13" t="s">
        <v>87</v>
      </c>
      <c r="AW188" s="13" t="s">
        <v>32</v>
      </c>
      <c r="AX188" s="13" t="s">
        <v>77</v>
      </c>
      <c r="AY188" s="155" t="s">
        <v>144</v>
      </c>
    </row>
    <row r="189" spans="2:65" s="14" customFormat="1" ht="11.25">
      <c r="B189" s="161"/>
      <c r="D189" s="148" t="s">
        <v>152</v>
      </c>
      <c r="E189" s="162" t="s">
        <v>1</v>
      </c>
      <c r="F189" s="163" t="s">
        <v>157</v>
      </c>
      <c r="H189" s="164">
        <v>259.70999999999998</v>
      </c>
      <c r="I189" s="165"/>
      <c r="L189" s="161"/>
      <c r="M189" s="166"/>
      <c r="T189" s="167"/>
      <c r="AT189" s="162" t="s">
        <v>152</v>
      </c>
      <c r="AU189" s="162" t="s">
        <v>87</v>
      </c>
      <c r="AV189" s="14" t="s">
        <v>150</v>
      </c>
      <c r="AW189" s="14" t="s">
        <v>32</v>
      </c>
      <c r="AX189" s="14" t="s">
        <v>85</v>
      </c>
      <c r="AY189" s="162" t="s">
        <v>144</v>
      </c>
    </row>
    <row r="190" spans="2:65" s="1" customFormat="1" ht="24.2" customHeight="1">
      <c r="B190" s="32"/>
      <c r="C190" s="133" t="s">
        <v>191</v>
      </c>
      <c r="D190" s="133" t="s">
        <v>146</v>
      </c>
      <c r="E190" s="134" t="s">
        <v>780</v>
      </c>
      <c r="F190" s="135" t="s">
        <v>781</v>
      </c>
      <c r="G190" s="136" t="s">
        <v>198</v>
      </c>
      <c r="H190" s="137">
        <v>8</v>
      </c>
      <c r="I190" s="138"/>
      <c r="J190" s="139">
        <f>ROUND(I190*H190,2)</f>
        <v>0</v>
      </c>
      <c r="K190" s="140"/>
      <c r="L190" s="32"/>
      <c r="M190" s="141" t="s">
        <v>1</v>
      </c>
      <c r="N190" s="142" t="s">
        <v>42</v>
      </c>
      <c r="P190" s="143">
        <f>O190*H190</f>
        <v>0</v>
      </c>
      <c r="Q190" s="143">
        <v>0</v>
      </c>
      <c r="R190" s="143">
        <f>Q190*H190</f>
        <v>0</v>
      </c>
      <c r="S190" s="143">
        <v>0</v>
      </c>
      <c r="T190" s="144">
        <f>S190*H190</f>
        <v>0</v>
      </c>
      <c r="AR190" s="145" t="s">
        <v>150</v>
      </c>
      <c r="AT190" s="145" t="s">
        <v>146</v>
      </c>
      <c r="AU190" s="145" t="s">
        <v>87</v>
      </c>
      <c r="AY190" s="17" t="s">
        <v>144</v>
      </c>
      <c r="BE190" s="146">
        <f>IF(N190="základní",J190,0)</f>
        <v>0</v>
      </c>
      <c r="BF190" s="146">
        <f>IF(N190="snížená",J190,0)</f>
        <v>0</v>
      </c>
      <c r="BG190" s="146">
        <f>IF(N190="zákl. přenesená",J190,0)</f>
        <v>0</v>
      </c>
      <c r="BH190" s="146">
        <f>IF(N190="sníž. přenesená",J190,0)</f>
        <v>0</v>
      </c>
      <c r="BI190" s="146">
        <f>IF(N190="nulová",J190,0)</f>
        <v>0</v>
      </c>
      <c r="BJ190" s="17" t="s">
        <v>85</v>
      </c>
      <c r="BK190" s="146">
        <f>ROUND(I190*H190,2)</f>
        <v>0</v>
      </c>
      <c r="BL190" s="17" t="s">
        <v>150</v>
      </c>
      <c r="BM190" s="145" t="s">
        <v>782</v>
      </c>
    </row>
    <row r="191" spans="2:65" s="12" customFormat="1" ht="11.25">
      <c r="B191" s="147"/>
      <c r="D191" s="148" t="s">
        <v>152</v>
      </c>
      <c r="E191" s="149" t="s">
        <v>1</v>
      </c>
      <c r="F191" s="150" t="s">
        <v>737</v>
      </c>
      <c r="H191" s="149" t="s">
        <v>1</v>
      </c>
      <c r="I191" s="151"/>
      <c r="L191" s="147"/>
      <c r="M191" s="152"/>
      <c r="T191" s="153"/>
      <c r="AT191" s="149" t="s">
        <v>152</v>
      </c>
      <c r="AU191" s="149" t="s">
        <v>87</v>
      </c>
      <c r="AV191" s="12" t="s">
        <v>85</v>
      </c>
      <c r="AW191" s="12" t="s">
        <v>32</v>
      </c>
      <c r="AX191" s="12" t="s">
        <v>77</v>
      </c>
      <c r="AY191" s="149" t="s">
        <v>144</v>
      </c>
    </row>
    <row r="192" spans="2:65" s="12" customFormat="1" ht="11.25">
      <c r="B192" s="147"/>
      <c r="D192" s="148" t="s">
        <v>152</v>
      </c>
      <c r="E192" s="149" t="s">
        <v>1</v>
      </c>
      <c r="F192" s="150" t="s">
        <v>783</v>
      </c>
      <c r="H192" s="149" t="s">
        <v>1</v>
      </c>
      <c r="I192" s="151"/>
      <c r="L192" s="147"/>
      <c r="M192" s="152"/>
      <c r="T192" s="153"/>
      <c r="AT192" s="149" t="s">
        <v>152</v>
      </c>
      <c r="AU192" s="149" t="s">
        <v>87</v>
      </c>
      <c r="AV192" s="12" t="s">
        <v>85</v>
      </c>
      <c r="AW192" s="12" t="s">
        <v>32</v>
      </c>
      <c r="AX192" s="12" t="s">
        <v>77</v>
      </c>
      <c r="AY192" s="149" t="s">
        <v>144</v>
      </c>
    </row>
    <row r="193" spans="2:65" s="12" customFormat="1" ht="11.25">
      <c r="B193" s="147"/>
      <c r="D193" s="148" t="s">
        <v>152</v>
      </c>
      <c r="E193" s="149" t="s">
        <v>1</v>
      </c>
      <c r="F193" s="150" t="s">
        <v>784</v>
      </c>
      <c r="H193" s="149" t="s">
        <v>1</v>
      </c>
      <c r="I193" s="151"/>
      <c r="L193" s="147"/>
      <c r="M193" s="152"/>
      <c r="T193" s="153"/>
      <c r="AT193" s="149" t="s">
        <v>152</v>
      </c>
      <c r="AU193" s="149" t="s">
        <v>87</v>
      </c>
      <c r="AV193" s="12" t="s">
        <v>85</v>
      </c>
      <c r="AW193" s="12" t="s">
        <v>32</v>
      </c>
      <c r="AX193" s="12" t="s">
        <v>77</v>
      </c>
      <c r="AY193" s="149" t="s">
        <v>144</v>
      </c>
    </row>
    <row r="194" spans="2:65" s="13" customFormat="1" ht="11.25">
      <c r="B194" s="154"/>
      <c r="D194" s="148" t="s">
        <v>152</v>
      </c>
      <c r="E194" s="155" t="s">
        <v>1</v>
      </c>
      <c r="F194" s="156" t="s">
        <v>785</v>
      </c>
      <c r="H194" s="157">
        <v>8</v>
      </c>
      <c r="I194" s="158"/>
      <c r="L194" s="154"/>
      <c r="M194" s="159"/>
      <c r="T194" s="160"/>
      <c r="AT194" s="155" t="s">
        <v>152</v>
      </c>
      <c r="AU194" s="155" t="s">
        <v>87</v>
      </c>
      <c r="AV194" s="13" t="s">
        <v>87</v>
      </c>
      <c r="AW194" s="13" t="s">
        <v>32</v>
      </c>
      <c r="AX194" s="13" t="s">
        <v>85</v>
      </c>
      <c r="AY194" s="155" t="s">
        <v>144</v>
      </c>
    </row>
    <row r="195" spans="2:65" s="1" customFormat="1" ht="33" customHeight="1">
      <c r="B195" s="32"/>
      <c r="C195" s="133" t="s">
        <v>195</v>
      </c>
      <c r="D195" s="133" t="s">
        <v>146</v>
      </c>
      <c r="E195" s="134" t="s">
        <v>786</v>
      </c>
      <c r="F195" s="135" t="s">
        <v>787</v>
      </c>
      <c r="G195" s="136" t="s">
        <v>198</v>
      </c>
      <c r="H195" s="137">
        <v>8</v>
      </c>
      <c r="I195" s="138"/>
      <c r="J195" s="139">
        <f>ROUND(I195*H195,2)</f>
        <v>0</v>
      </c>
      <c r="K195" s="140"/>
      <c r="L195" s="32"/>
      <c r="M195" s="141" t="s">
        <v>1</v>
      </c>
      <c r="N195" s="142" t="s">
        <v>42</v>
      </c>
      <c r="P195" s="143">
        <f>O195*H195</f>
        <v>0</v>
      </c>
      <c r="Q195" s="143">
        <v>0</v>
      </c>
      <c r="R195" s="143">
        <f>Q195*H195</f>
        <v>0</v>
      </c>
      <c r="S195" s="143">
        <v>0</v>
      </c>
      <c r="T195" s="144">
        <f>S195*H195</f>
        <v>0</v>
      </c>
      <c r="AR195" s="145" t="s">
        <v>150</v>
      </c>
      <c r="AT195" s="145" t="s">
        <v>146</v>
      </c>
      <c r="AU195" s="145" t="s">
        <v>87</v>
      </c>
      <c r="AY195" s="17" t="s">
        <v>144</v>
      </c>
      <c r="BE195" s="146">
        <f>IF(N195="základní",J195,0)</f>
        <v>0</v>
      </c>
      <c r="BF195" s="146">
        <f>IF(N195="snížená",J195,0)</f>
        <v>0</v>
      </c>
      <c r="BG195" s="146">
        <f>IF(N195="zákl. přenesená",J195,0)</f>
        <v>0</v>
      </c>
      <c r="BH195" s="146">
        <f>IF(N195="sníž. přenesená",J195,0)</f>
        <v>0</v>
      </c>
      <c r="BI195" s="146">
        <f>IF(N195="nulová",J195,0)</f>
        <v>0</v>
      </c>
      <c r="BJ195" s="17" t="s">
        <v>85</v>
      </c>
      <c r="BK195" s="146">
        <f>ROUND(I195*H195,2)</f>
        <v>0</v>
      </c>
      <c r="BL195" s="17" t="s">
        <v>150</v>
      </c>
      <c r="BM195" s="145" t="s">
        <v>788</v>
      </c>
    </row>
    <row r="196" spans="2:65" s="12" customFormat="1" ht="11.25">
      <c r="B196" s="147"/>
      <c r="D196" s="148" t="s">
        <v>152</v>
      </c>
      <c r="E196" s="149" t="s">
        <v>1</v>
      </c>
      <c r="F196" s="150" t="s">
        <v>753</v>
      </c>
      <c r="H196" s="149" t="s">
        <v>1</v>
      </c>
      <c r="I196" s="151"/>
      <c r="L196" s="147"/>
      <c r="M196" s="152"/>
      <c r="T196" s="153"/>
      <c r="AT196" s="149" t="s">
        <v>152</v>
      </c>
      <c r="AU196" s="149" t="s">
        <v>87</v>
      </c>
      <c r="AV196" s="12" t="s">
        <v>85</v>
      </c>
      <c r="AW196" s="12" t="s">
        <v>32</v>
      </c>
      <c r="AX196" s="12" t="s">
        <v>77</v>
      </c>
      <c r="AY196" s="149" t="s">
        <v>144</v>
      </c>
    </row>
    <row r="197" spans="2:65" s="12" customFormat="1" ht="11.25">
      <c r="B197" s="147"/>
      <c r="D197" s="148" t="s">
        <v>152</v>
      </c>
      <c r="E197" s="149" t="s">
        <v>1</v>
      </c>
      <c r="F197" s="150" t="s">
        <v>754</v>
      </c>
      <c r="H197" s="149" t="s">
        <v>1</v>
      </c>
      <c r="I197" s="151"/>
      <c r="L197" s="147"/>
      <c r="M197" s="152"/>
      <c r="T197" s="153"/>
      <c r="AT197" s="149" t="s">
        <v>152</v>
      </c>
      <c r="AU197" s="149" t="s">
        <v>87</v>
      </c>
      <c r="AV197" s="12" t="s">
        <v>85</v>
      </c>
      <c r="AW197" s="12" t="s">
        <v>32</v>
      </c>
      <c r="AX197" s="12" t="s">
        <v>77</v>
      </c>
      <c r="AY197" s="149" t="s">
        <v>144</v>
      </c>
    </row>
    <row r="198" spans="2:65" s="12" customFormat="1" ht="11.25">
      <c r="B198" s="147"/>
      <c r="D198" s="148" t="s">
        <v>152</v>
      </c>
      <c r="E198" s="149" t="s">
        <v>1</v>
      </c>
      <c r="F198" s="150" t="s">
        <v>783</v>
      </c>
      <c r="H198" s="149" t="s">
        <v>1</v>
      </c>
      <c r="I198" s="151"/>
      <c r="L198" s="147"/>
      <c r="M198" s="152"/>
      <c r="T198" s="153"/>
      <c r="AT198" s="149" t="s">
        <v>152</v>
      </c>
      <c r="AU198" s="149" t="s">
        <v>87</v>
      </c>
      <c r="AV198" s="12" t="s">
        <v>85</v>
      </c>
      <c r="AW198" s="12" t="s">
        <v>32</v>
      </c>
      <c r="AX198" s="12" t="s">
        <v>77</v>
      </c>
      <c r="AY198" s="149" t="s">
        <v>144</v>
      </c>
    </row>
    <row r="199" spans="2:65" s="13" customFormat="1" ht="11.25">
      <c r="B199" s="154"/>
      <c r="D199" s="148" t="s">
        <v>152</v>
      </c>
      <c r="E199" s="155" t="s">
        <v>1</v>
      </c>
      <c r="F199" s="156" t="s">
        <v>789</v>
      </c>
      <c r="H199" s="157">
        <v>16</v>
      </c>
      <c r="I199" s="158"/>
      <c r="L199" s="154"/>
      <c r="M199" s="159"/>
      <c r="T199" s="160"/>
      <c r="AT199" s="155" t="s">
        <v>152</v>
      </c>
      <c r="AU199" s="155" t="s">
        <v>87</v>
      </c>
      <c r="AV199" s="13" t="s">
        <v>87</v>
      </c>
      <c r="AW199" s="13" t="s">
        <v>32</v>
      </c>
      <c r="AX199" s="13" t="s">
        <v>77</v>
      </c>
      <c r="AY199" s="155" t="s">
        <v>144</v>
      </c>
    </row>
    <row r="200" spans="2:65" s="15" customFormat="1" ht="11.25">
      <c r="B200" s="182"/>
      <c r="D200" s="148" t="s">
        <v>152</v>
      </c>
      <c r="E200" s="183" t="s">
        <v>1</v>
      </c>
      <c r="F200" s="184" t="s">
        <v>448</v>
      </c>
      <c r="H200" s="185">
        <v>16</v>
      </c>
      <c r="I200" s="186"/>
      <c r="L200" s="182"/>
      <c r="M200" s="187"/>
      <c r="T200" s="188"/>
      <c r="AT200" s="183" t="s">
        <v>152</v>
      </c>
      <c r="AU200" s="183" t="s">
        <v>87</v>
      </c>
      <c r="AV200" s="15" t="s">
        <v>163</v>
      </c>
      <c r="AW200" s="15" t="s">
        <v>32</v>
      </c>
      <c r="AX200" s="15" t="s">
        <v>77</v>
      </c>
      <c r="AY200" s="183" t="s">
        <v>144</v>
      </c>
    </row>
    <row r="201" spans="2:65" s="12" customFormat="1" ht="11.25">
      <c r="B201" s="147"/>
      <c r="D201" s="148" t="s">
        <v>152</v>
      </c>
      <c r="E201" s="149" t="s">
        <v>1</v>
      </c>
      <c r="F201" s="150" t="s">
        <v>790</v>
      </c>
      <c r="H201" s="149" t="s">
        <v>1</v>
      </c>
      <c r="I201" s="151"/>
      <c r="L201" s="147"/>
      <c r="M201" s="152"/>
      <c r="T201" s="153"/>
      <c r="AT201" s="149" t="s">
        <v>152</v>
      </c>
      <c r="AU201" s="149" t="s">
        <v>87</v>
      </c>
      <c r="AV201" s="12" t="s">
        <v>85</v>
      </c>
      <c r="AW201" s="12" t="s">
        <v>32</v>
      </c>
      <c r="AX201" s="12" t="s">
        <v>77</v>
      </c>
      <c r="AY201" s="149" t="s">
        <v>144</v>
      </c>
    </row>
    <row r="202" spans="2:65" s="13" customFormat="1" ht="11.25">
      <c r="B202" s="154"/>
      <c r="D202" s="148" t="s">
        <v>152</v>
      </c>
      <c r="E202" s="155" t="s">
        <v>1</v>
      </c>
      <c r="F202" s="156" t="s">
        <v>791</v>
      </c>
      <c r="H202" s="157">
        <v>8</v>
      </c>
      <c r="I202" s="158"/>
      <c r="L202" s="154"/>
      <c r="M202" s="159"/>
      <c r="T202" s="160"/>
      <c r="AT202" s="155" t="s">
        <v>152</v>
      </c>
      <c r="AU202" s="155" t="s">
        <v>87</v>
      </c>
      <c r="AV202" s="13" t="s">
        <v>87</v>
      </c>
      <c r="AW202" s="13" t="s">
        <v>32</v>
      </c>
      <c r="AX202" s="13" t="s">
        <v>85</v>
      </c>
      <c r="AY202" s="155" t="s">
        <v>144</v>
      </c>
    </row>
    <row r="203" spans="2:65" s="1" customFormat="1" ht="33" customHeight="1">
      <c r="B203" s="32"/>
      <c r="C203" s="133" t="s">
        <v>202</v>
      </c>
      <c r="D203" s="133" t="s">
        <v>146</v>
      </c>
      <c r="E203" s="134" t="s">
        <v>792</v>
      </c>
      <c r="F203" s="135" t="s">
        <v>793</v>
      </c>
      <c r="G203" s="136" t="s">
        <v>198</v>
      </c>
      <c r="H203" s="137">
        <v>518.38599999999997</v>
      </c>
      <c r="I203" s="138"/>
      <c r="J203" s="139">
        <f>ROUND(I203*H203,2)</f>
        <v>0</v>
      </c>
      <c r="K203" s="140"/>
      <c r="L203" s="32"/>
      <c r="M203" s="141" t="s">
        <v>1</v>
      </c>
      <c r="N203" s="142" t="s">
        <v>42</v>
      </c>
      <c r="P203" s="143">
        <f>O203*H203</f>
        <v>0</v>
      </c>
      <c r="Q203" s="143">
        <v>0</v>
      </c>
      <c r="R203" s="143">
        <f>Q203*H203</f>
        <v>0</v>
      </c>
      <c r="S203" s="143">
        <v>0</v>
      </c>
      <c r="T203" s="144">
        <f>S203*H203</f>
        <v>0</v>
      </c>
      <c r="AR203" s="145" t="s">
        <v>150</v>
      </c>
      <c r="AT203" s="145" t="s">
        <v>146</v>
      </c>
      <c r="AU203" s="145" t="s">
        <v>87</v>
      </c>
      <c r="AY203" s="17" t="s">
        <v>144</v>
      </c>
      <c r="BE203" s="146">
        <f>IF(N203="základní",J203,0)</f>
        <v>0</v>
      </c>
      <c r="BF203" s="146">
        <f>IF(N203="snížená",J203,0)</f>
        <v>0</v>
      </c>
      <c r="BG203" s="146">
        <f>IF(N203="zákl. přenesená",J203,0)</f>
        <v>0</v>
      </c>
      <c r="BH203" s="146">
        <f>IF(N203="sníž. přenesená",J203,0)</f>
        <v>0</v>
      </c>
      <c r="BI203" s="146">
        <f>IF(N203="nulová",J203,0)</f>
        <v>0</v>
      </c>
      <c r="BJ203" s="17" t="s">
        <v>85</v>
      </c>
      <c r="BK203" s="146">
        <f>ROUND(I203*H203,2)</f>
        <v>0</v>
      </c>
      <c r="BL203" s="17" t="s">
        <v>150</v>
      </c>
      <c r="BM203" s="145" t="s">
        <v>794</v>
      </c>
    </row>
    <row r="204" spans="2:65" s="12" customFormat="1" ht="11.25">
      <c r="B204" s="147"/>
      <c r="D204" s="148" t="s">
        <v>152</v>
      </c>
      <c r="E204" s="149" t="s">
        <v>1</v>
      </c>
      <c r="F204" s="150" t="s">
        <v>737</v>
      </c>
      <c r="H204" s="149" t="s">
        <v>1</v>
      </c>
      <c r="I204" s="151"/>
      <c r="L204" s="147"/>
      <c r="M204" s="152"/>
      <c r="T204" s="153"/>
      <c r="AT204" s="149" t="s">
        <v>152</v>
      </c>
      <c r="AU204" s="149" t="s">
        <v>87</v>
      </c>
      <c r="AV204" s="12" t="s">
        <v>85</v>
      </c>
      <c r="AW204" s="12" t="s">
        <v>32</v>
      </c>
      <c r="AX204" s="12" t="s">
        <v>77</v>
      </c>
      <c r="AY204" s="149" t="s">
        <v>144</v>
      </c>
    </row>
    <row r="205" spans="2:65" s="12" customFormat="1" ht="11.25">
      <c r="B205" s="147"/>
      <c r="D205" s="148" t="s">
        <v>152</v>
      </c>
      <c r="E205" s="149" t="s">
        <v>1</v>
      </c>
      <c r="F205" s="150" t="s">
        <v>738</v>
      </c>
      <c r="H205" s="149" t="s">
        <v>1</v>
      </c>
      <c r="I205" s="151"/>
      <c r="L205" s="147"/>
      <c r="M205" s="152"/>
      <c r="T205" s="153"/>
      <c r="AT205" s="149" t="s">
        <v>152</v>
      </c>
      <c r="AU205" s="149" t="s">
        <v>87</v>
      </c>
      <c r="AV205" s="12" t="s">
        <v>85</v>
      </c>
      <c r="AW205" s="12" t="s">
        <v>32</v>
      </c>
      <c r="AX205" s="12" t="s">
        <v>77</v>
      </c>
      <c r="AY205" s="149" t="s">
        <v>144</v>
      </c>
    </row>
    <row r="206" spans="2:65" s="12" customFormat="1" ht="11.25">
      <c r="B206" s="147"/>
      <c r="D206" s="148" t="s">
        <v>152</v>
      </c>
      <c r="E206" s="149" t="s">
        <v>1</v>
      </c>
      <c r="F206" s="150" t="s">
        <v>755</v>
      </c>
      <c r="H206" s="149" t="s">
        <v>1</v>
      </c>
      <c r="I206" s="151"/>
      <c r="L206" s="147"/>
      <c r="M206" s="152"/>
      <c r="T206" s="153"/>
      <c r="AT206" s="149" t="s">
        <v>152</v>
      </c>
      <c r="AU206" s="149" t="s">
        <v>87</v>
      </c>
      <c r="AV206" s="12" t="s">
        <v>85</v>
      </c>
      <c r="AW206" s="12" t="s">
        <v>32</v>
      </c>
      <c r="AX206" s="12" t="s">
        <v>77</v>
      </c>
      <c r="AY206" s="149" t="s">
        <v>144</v>
      </c>
    </row>
    <row r="207" spans="2:65" s="12" customFormat="1" ht="11.25">
      <c r="B207" s="147"/>
      <c r="D207" s="148" t="s">
        <v>152</v>
      </c>
      <c r="E207" s="149" t="s">
        <v>1</v>
      </c>
      <c r="F207" s="150" t="s">
        <v>756</v>
      </c>
      <c r="H207" s="149" t="s">
        <v>1</v>
      </c>
      <c r="I207" s="151"/>
      <c r="L207" s="147"/>
      <c r="M207" s="152"/>
      <c r="T207" s="153"/>
      <c r="AT207" s="149" t="s">
        <v>152</v>
      </c>
      <c r="AU207" s="149" t="s">
        <v>87</v>
      </c>
      <c r="AV207" s="12" t="s">
        <v>85</v>
      </c>
      <c r="AW207" s="12" t="s">
        <v>32</v>
      </c>
      <c r="AX207" s="12" t="s">
        <v>77</v>
      </c>
      <c r="AY207" s="149" t="s">
        <v>144</v>
      </c>
    </row>
    <row r="208" spans="2:65" s="12" customFormat="1" ht="11.25">
      <c r="B208" s="147"/>
      <c r="D208" s="148" t="s">
        <v>152</v>
      </c>
      <c r="E208" s="149" t="s">
        <v>1</v>
      </c>
      <c r="F208" s="150" t="s">
        <v>739</v>
      </c>
      <c r="H208" s="149" t="s">
        <v>1</v>
      </c>
      <c r="I208" s="151"/>
      <c r="L208" s="147"/>
      <c r="M208" s="152"/>
      <c r="T208" s="153"/>
      <c r="AT208" s="149" t="s">
        <v>152</v>
      </c>
      <c r="AU208" s="149" t="s">
        <v>87</v>
      </c>
      <c r="AV208" s="12" t="s">
        <v>85</v>
      </c>
      <c r="AW208" s="12" t="s">
        <v>32</v>
      </c>
      <c r="AX208" s="12" t="s">
        <v>77</v>
      </c>
      <c r="AY208" s="149" t="s">
        <v>144</v>
      </c>
    </row>
    <row r="209" spans="2:65" s="12" customFormat="1" ht="11.25">
      <c r="B209" s="147"/>
      <c r="D209" s="148" t="s">
        <v>152</v>
      </c>
      <c r="E209" s="149" t="s">
        <v>1</v>
      </c>
      <c r="F209" s="150" t="s">
        <v>773</v>
      </c>
      <c r="H209" s="149" t="s">
        <v>1</v>
      </c>
      <c r="I209" s="151"/>
      <c r="L209" s="147"/>
      <c r="M209" s="152"/>
      <c r="T209" s="153"/>
      <c r="AT209" s="149" t="s">
        <v>152</v>
      </c>
      <c r="AU209" s="149" t="s">
        <v>87</v>
      </c>
      <c r="AV209" s="12" t="s">
        <v>85</v>
      </c>
      <c r="AW209" s="12" t="s">
        <v>32</v>
      </c>
      <c r="AX209" s="12" t="s">
        <v>77</v>
      </c>
      <c r="AY209" s="149" t="s">
        <v>144</v>
      </c>
    </row>
    <row r="210" spans="2:65" s="13" customFormat="1" ht="11.25">
      <c r="B210" s="154"/>
      <c r="D210" s="148" t="s">
        <v>152</v>
      </c>
      <c r="E210" s="155" t="s">
        <v>1</v>
      </c>
      <c r="F210" s="156" t="s">
        <v>795</v>
      </c>
      <c r="H210" s="157">
        <v>223.52</v>
      </c>
      <c r="I210" s="158"/>
      <c r="L210" s="154"/>
      <c r="M210" s="159"/>
      <c r="T210" s="160"/>
      <c r="AT210" s="155" t="s">
        <v>152</v>
      </c>
      <c r="AU210" s="155" t="s">
        <v>87</v>
      </c>
      <c r="AV210" s="13" t="s">
        <v>87</v>
      </c>
      <c r="AW210" s="13" t="s">
        <v>32</v>
      </c>
      <c r="AX210" s="13" t="s">
        <v>77</v>
      </c>
      <c r="AY210" s="155" t="s">
        <v>144</v>
      </c>
    </row>
    <row r="211" spans="2:65" s="13" customFormat="1" ht="11.25">
      <c r="B211" s="154"/>
      <c r="D211" s="148" t="s">
        <v>152</v>
      </c>
      <c r="E211" s="155" t="s">
        <v>1</v>
      </c>
      <c r="F211" s="156" t="s">
        <v>796</v>
      </c>
      <c r="H211" s="157">
        <v>192.01599999999999</v>
      </c>
      <c r="I211" s="158"/>
      <c r="L211" s="154"/>
      <c r="M211" s="159"/>
      <c r="T211" s="160"/>
      <c r="AT211" s="155" t="s">
        <v>152</v>
      </c>
      <c r="AU211" s="155" t="s">
        <v>87</v>
      </c>
      <c r="AV211" s="13" t="s">
        <v>87</v>
      </c>
      <c r="AW211" s="13" t="s">
        <v>32</v>
      </c>
      <c r="AX211" s="13" t="s">
        <v>77</v>
      </c>
      <c r="AY211" s="155" t="s">
        <v>144</v>
      </c>
    </row>
    <row r="212" spans="2:65" s="13" customFormat="1" ht="11.25">
      <c r="B212" s="154"/>
      <c r="D212" s="148" t="s">
        <v>152</v>
      </c>
      <c r="E212" s="155" t="s">
        <v>1</v>
      </c>
      <c r="F212" s="156" t="s">
        <v>797</v>
      </c>
      <c r="H212" s="157">
        <v>102.85</v>
      </c>
      <c r="I212" s="158"/>
      <c r="L212" s="154"/>
      <c r="M212" s="159"/>
      <c r="T212" s="160"/>
      <c r="AT212" s="155" t="s">
        <v>152</v>
      </c>
      <c r="AU212" s="155" t="s">
        <v>87</v>
      </c>
      <c r="AV212" s="13" t="s">
        <v>87</v>
      </c>
      <c r="AW212" s="13" t="s">
        <v>32</v>
      </c>
      <c r="AX212" s="13" t="s">
        <v>77</v>
      </c>
      <c r="AY212" s="155" t="s">
        <v>144</v>
      </c>
    </row>
    <row r="213" spans="2:65" s="14" customFormat="1" ht="11.25">
      <c r="B213" s="161"/>
      <c r="D213" s="148" t="s">
        <v>152</v>
      </c>
      <c r="E213" s="162" t="s">
        <v>1</v>
      </c>
      <c r="F213" s="163" t="s">
        <v>157</v>
      </c>
      <c r="H213" s="164">
        <v>518.38599999999997</v>
      </c>
      <c r="I213" s="165"/>
      <c r="L213" s="161"/>
      <c r="M213" s="166"/>
      <c r="T213" s="167"/>
      <c r="AT213" s="162" t="s">
        <v>152</v>
      </c>
      <c r="AU213" s="162" t="s">
        <v>87</v>
      </c>
      <c r="AV213" s="14" t="s">
        <v>150</v>
      </c>
      <c r="AW213" s="14" t="s">
        <v>32</v>
      </c>
      <c r="AX213" s="14" t="s">
        <v>85</v>
      </c>
      <c r="AY213" s="162" t="s">
        <v>144</v>
      </c>
    </row>
    <row r="214" spans="2:65" s="1" customFormat="1" ht="37.9" customHeight="1">
      <c r="B214" s="32"/>
      <c r="C214" s="133" t="s">
        <v>8</v>
      </c>
      <c r="D214" s="133" t="s">
        <v>146</v>
      </c>
      <c r="E214" s="134" t="s">
        <v>798</v>
      </c>
      <c r="F214" s="135" t="s">
        <v>799</v>
      </c>
      <c r="G214" s="136" t="s">
        <v>198</v>
      </c>
      <c r="H214" s="137">
        <v>4</v>
      </c>
      <c r="I214" s="138"/>
      <c r="J214" s="139">
        <f>ROUND(I214*H214,2)</f>
        <v>0</v>
      </c>
      <c r="K214" s="140"/>
      <c r="L214" s="32"/>
      <c r="M214" s="141" t="s">
        <v>1</v>
      </c>
      <c r="N214" s="142" t="s">
        <v>42</v>
      </c>
      <c r="P214" s="143">
        <f>O214*H214</f>
        <v>0</v>
      </c>
      <c r="Q214" s="143">
        <v>0</v>
      </c>
      <c r="R214" s="143">
        <f>Q214*H214</f>
        <v>0</v>
      </c>
      <c r="S214" s="143">
        <v>0</v>
      </c>
      <c r="T214" s="144">
        <f>S214*H214</f>
        <v>0</v>
      </c>
      <c r="AR214" s="145" t="s">
        <v>150</v>
      </c>
      <c r="AT214" s="145" t="s">
        <v>146</v>
      </c>
      <c r="AU214" s="145" t="s">
        <v>87</v>
      </c>
      <c r="AY214" s="17" t="s">
        <v>144</v>
      </c>
      <c r="BE214" s="146">
        <f>IF(N214="základní",J214,0)</f>
        <v>0</v>
      </c>
      <c r="BF214" s="146">
        <f>IF(N214="snížená",J214,0)</f>
        <v>0</v>
      </c>
      <c r="BG214" s="146">
        <f>IF(N214="zákl. přenesená",J214,0)</f>
        <v>0</v>
      </c>
      <c r="BH214" s="146">
        <f>IF(N214="sníž. přenesená",J214,0)</f>
        <v>0</v>
      </c>
      <c r="BI214" s="146">
        <f>IF(N214="nulová",J214,0)</f>
        <v>0</v>
      </c>
      <c r="BJ214" s="17" t="s">
        <v>85</v>
      </c>
      <c r="BK214" s="146">
        <f>ROUND(I214*H214,2)</f>
        <v>0</v>
      </c>
      <c r="BL214" s="17" t="s">
        <v>150</v>
      </c>
      <c r="BM214" s="145" t="s">
        <v>800</v>
      </c>
    </row>
    <row r="215" spans="2:65" s="12" customFormat="1" ht="11.25">
      <c r="B215" s="147"/>
      <c r="D215" s="148" t="s">
        <v>152</v>
      </c>
      <c r="E215" s="149" t="s">
        <v>1</v>
      </c>
      <c r="F215" s="150" t="s">
        <v>801</v>
      </c>
      <c r="H215" s="149" t="s">
        <v>1</v>
      </c>
      <c r="I215" s="151"/>
      <c r="L215" s="147"/>
      <c r="M215" s="152"/>
      <c r="T215" s="153"/>
      <c r="AT215" s="149" t="s">
        <v>152</v>
      </c>
      <c r="AU215" s="149" t="s">
        <v>87</v>
      </c>
      <c r="AV215" s="12" t="s">
        <v>85</v>
      </c>
      <c r="AW215" s="12" t="s">
        <v>32</v>
      </c>
      <c r="AX215" s="12" t="s">
        <v>77</v>
      </c>
      <c r="AY215" s="149" t="s">
        <v>144</v>
      </c>
    </row>
    <row r="216" spans="2:65" s="13" customFormat="1" ht="11.25">
      <c r="B216" s="154"/>
      <c r="D216" s="148" t="s">
        <v>152</v>
      </c>
      <c r="E216" s="155" t="s">
        <v>1</v>
      </c>
      <c r="F216" s="156" t="s">
        <v>802</v>
      </c>
      <c r="H216" s="157">
        <v>4</v>
      </c>
      <c r="I216" s="158"/>
      <c r="L216" s="154"/>
      <c r="M216" s="159"/>
      <c r="T216" s="160"/>
      <c r="AT216" s="155" t="s">
        <v>152</v>
      </c>
      <c r="AU216" s="155" t="s">
        <v>87</v>
      </c>
      <c r="AV216" s="13" t="s">
        <v>87</v>
      </c>
      <c r="AW216" s="13" t="s">
        <v>32</v>
      </c>
      <c r="AX216" s="13" t="s">
        <v>85</v>
      </c>
      <c r="AY216" s="155" t="s">
        <v>144</v>
      </c>
    </row>
    <row r="217" spans="2:65" s="1" customFormat="1" ht="33" customHeight="1">
      <c r="B217" s="32"/>
      <c r="C217" s="133" t="s">
        <v>209</v>
      </c>
      <c r="D217" s="133" t="s">
        <v>146</v>
      </c>
      <c r="E217" s="134" t="s">
        <v>803</v>
      </c>
      <c r="F217" s="135" t="s">
        <v>804</v>
      </c>
      <c r="G217" s="136" t="s">
        <v>198</v>
      </c>
      <c r="H217" s="137">
        <v>492.74900000000002</v>
      </c>
      <c r="I217" s="138"/>
      <c r="J217" s="139">
        <f>ROUND(I217*H217,2)</f>
        <v>0</v>
      </c>
      <c r="K217" s="140"/>
      <c r="L217" s="32"/>
      <c r="M217" s="141" t="s">
        <v>1</v>
      </c>
      <c r="N217" s="142" t="s">
        <v>42</v>
      </c>
      <c r="P217" s="143">
        <f>O217*H217</f>
        <v>0</v>
      </c>
      <c r="Q217" s="143">
        <v>0</v>
      </c>
      <c r="R217" s="143">
        <f>Q217*H217</f>
        <v>0</v>
      </c>
      <c r="S217" s="143">
        <v>0</v>
      </c>
      <c r="T217" s="144">
        <f>S217*H217</f>
        <v>0</v>
      </c>
      <c r="AR217" s="145" t="s">
        <v>150</v>
      </c>
      <c r="AT217" s="145" t="s">
        <v>146</v>
      </c>
      <c r="AU217" s="145" t="s">
        <v>87</v>
      </c>
      <c r="AY217" s="17" t="s">
        <v>144</v>
      </c>
      <c r="BE217" s="146">
        <f>IF(N217="základní",J217,0)</f>
        <v>0</v>
      </c>
      <c r="BF217" s="146">
        <f>IF(N217="snížená",J217,0)</f>
        <v>0</v>
      </c>
      <c r="BG217" s="146">
        <f>IF(N217="zákl. přenesená",J217,0)</f>
        <v>0</v>
      </c>
      <c r="BH217" s="146">
        <f>IF(N217="sníž. přenesená",J217,0)</f>
        <v>0</v>
      </c>
      <c r="BI217" s="146">
        <f>IF(N217="nulová",J217,0)</f>
        <v>0</v>
      </c>
      <c r="BJ217" s="17" t="s">
        <v>85</v>
      </c>
      <c r="BK217" s="146">
        <f>ROUND(I217*H217,2)</f>
        <v>0</v>
      </c>
      <c r="BL217" s="17" t="s">
        <v>150</v>
      </c>
      <c r="BM217" s="145" t="s">
        <v>805</v>
      </c>
    </row>
    <row r="218" spans="2:65" s="12" customFormat="1" ht="11.25">
      <c r="B218" s="147"/>
      <c r="D218" s="148" t="s">
        <v>152</v>
      </c>
      <c r="E218" s="149" t="s">
        <v>1</v>
      </c>
      <c r="F218" s="150" t="s">
        <v>737</v>
      </c>
      <c r="H218" s="149" t="s">
        <v>1</v>
      </c>
      <c r="I218" s="151"/>
      <c r="L218" s="147"/>
      <c r="M218" s="152"/>
      <c r="T218" s="153"/>
      <c r="AT218" s="149" t="s">
        <v>152</v>
      </c>
      <c r="AU218" s="149" t="s">
        <v>87</v>
      </c>
      <c r="AV218" s="12" t="s">
        <v>85</v>
      </c>
      <c r="AW218" s="12" t="s">
        <v>32</v>
      </c>
      <c r="AX218" s="12" t="s">
        <v>77</v>
      </c>
      <c r="AY218" s="149" t="s">
        <v>144</v>
      </c>
    </row>
    <row r="219" spans="2:65" s="12" customFormat="1" ht="11.25">
      <c r="B219" s="147"/>
      <c r="D219" s="148" t="s">
        <v>152</v>
      </c>
      <c r="E219" s="149" t="s">
        <v>1</v>
      </c>
      <c r="F219" s="150" t="s">
        <v>738</v>
      </c>
      <c r="H219" s="149" t="s">
        <v>1</v>
      </c>
      <c r="I219" s="151"/>
      <c r="L219" s="147"/>
      <c r="M219" s="152"/>
      <c r="T219" s="153"/>
      <c r="AT219" s="149" t="s">
        <v>152</v>
      </c>
      <c r="AU219" s="149" t="s">
        <v>87</v>
      </c>
      <c r="AV219" s="12" t="s">
        <v>85</v>
      </c>
      <c r="AW219" s="12" t="s">
        <v>32</v>
      </c>
      <c r="AX219" s="12" t="s">
        <v>77</v>
      </c>
      <c r="AY219" s="149" t="s">
        <v>144</v>
      </c>
    </row>
    <row r="220" spans="2:65" s="12" customFormat="1" ht="11.25">
      <c r="B220" s="147"/>
      <c r="D220" s="148" t="s">
        <v>152</v>
      </c>
      <c r="E220" s="149" t="s">
        <v>1</v>
      </c>
      <c r="F220" s="150" t="s">
        <v>755</v>
      </c>
      <c r="H220" s="149" t="s">
        <v>1</v>
      </c>
      <c r="I220" s="151"/>
      <c r="L220" s="147"/>
      <c r="M220" s="152"/>
      <c r="T220" s="153"/>
      <c r="AT220" s="149" t="s">
        <v>152</v>
      </c>
      <c r="AU220" s="149" t="s">
        <v>87</v>
      </c>
      <c r="AV220" s="12" t="s">
        <v>85</v>
      </c>
      <c r="AW220" s="12" t="s">
        <v>32</v>
      </c>
      <c r="AX220" s="12" t="s">
        <v>77</v>
      </c>
      <c r="AY220" s="149" t="s">
        <v>144</v>
      </c>
    </row>
    <row r="221" spans="2:65" s="12" customFormat="1" ht="11.25">
      <c r="B221" s="147"/>
      <c r="D221" s="148" t="s">
        <v>152</v>
      </c>
      <c r="E221" s="149" t="s">
        <v>1</v>
      </c>
      <c r="F221" s="150" t="s">
        <v>756</v>
      </c>
      <c r="H221" s="149" t="s">
        <v>1</v>
      </c>
      <c r="I221" s="151"/>
      <c r="L221" s="147"/>
      <c r="M221" s="152"/>
      <c r="T221" s="153"/>
      <c r="AT221" s="149" t="s">
        <v>152</v>
      </c>
      <c r="AU221" s="149" t="s">
        <v>87</v>
      </c>
      <c r="AV221" s="12" t="s">
        <v>85</v>
      </c>
      <c r="AW221" s="12" t="s">
        <v>32</v>
      </c>
      <c r="AX221" s="12" t="s">
        <v>77</v>
      </c>
      <c r="AY221" s="149" t="s">
        <v>144</v>
      </c>
    </row>
    <row r="222" spans="2:65" s="12" customFormat="1" ht="11.25">
      <c r="B222" s="147"/>
      <c r="D222" s="148" t="s">
        <v>152</v>
      </c>
      <c r="E222" s="149" t="s">
        <v>1</v>
      </c>
      <c r="F222" s="150" t="s">
        <v>739</v>
      </c>
      <c r="H222" s="149" t="s">
        <v>1</v>
      </c>
      <c r="I222" s="151"/>
      <c r="L222" s="147"/>
      <c r="M222" s="152"/>
      <c r="T222" s="153"/>
      <c r="AT222" s="149" t="s">
        <v>152</v>
      </c>
      <c r="AU222" s="149" t="s">
        <v>87</v>
      </c>
      <c r="AV222" s="12" t="s">
        <v>85</v>
      </c>
      <c r="AW222" s="12" t="s">
        <v>32</v>
      </c>
      <c r="AX222" s="12" t="s">
        <v>77</v>
      </c>
      <c r="AY222" s="149" t="s">
        <v>144</v>
      </c>
    </row>
    <row r="223" spans="2:65" s="12" customFormat="1" ht="11.25">
      <c r="B223" s="147"/>
      <c r="D223" s="148" t="s">
        <v>152</v>
      </c>
      <c r="E223" s="149" t="s">
        <v>1</v>
      </c>
      <c r="F223" s="150" t="s">
        <v>806</v>
      </c>
      <c r="H223" s="149" t="s">
        <v>1</v>
      </c>
      <c r="I223" s="151"/>
      <c r="L223" s="147"/>
      <c r="M223" s="152"/>
      <c r="T223" s="153"/>
      <c r="AT223" s="149" t="s">
        <v>152</v>
      </c>
      <c r="AU223" s="149" t="s">
        <v>87</v>
      </c>
      <c r="AV223" s="12" t="s">
        <v>85</v>
      </c>
      <c r="AW223" s="12" t="s">
        <v>32</v>
      </c>
      <c r="AX223" s="12" t="s">
        <v>77</v>
      </c>
      <c r="AY223" s="149" t="s">
        <v>144</v>
      </c>
    </row>
    <row r="224" spans="2:65" s="12" customFormat="1" ht="11.25">
      <c r="B224" s="147"/>
      <c r="D224" s="148" t="s">
        <v>152</v>
      </c>
      <c r="E224" s="149" t="s">
        <v>1</v>
      </c>
      <c r="F224" s="150" t="s">
        <v>740</v>
      </c>
      <c r="H224" s="149" t="s">
        <v>1</v>
      </c>
      <c r="I224" s="151"/>
      <c r="L224" s="147"/>
      <c r="M224" s="152"/>
      <c r="T224" s="153"/>
      <c r="AT224" s="149" t="s">
        <v>152</v>
      </c>
      <c r="AU224" s="149" t="s">
        <v>87</v>
      </c>
      <c r="AV224" s="12" t="s">
        <v>85</v>
      </c>
      <c r="AW224" s="12" t="s">
        <v>32</v>
      </c>
      <c r="AX224" s="12" t="s">
        <v>77</v>
      </c>
      <c r="AY224" s="149" t="s">
        <v>144</v>
      </c>
    </row>
    <row r="225" spans="2:65" s="13" customFormat="1" ht="11.25">
      <c r="B225" s="154"/>
      <c r="D225" s="148" t="s">
        <v>152</v>
      </c>
      <c r="E225" s="155" t="s">
        <v>1</v>
      </c>
      <c r="F225" s="156" t="s">
        <v>807</v>
      </c>
      <c r="H225" s="157">
        <v>36.96</v>
      </c>
      <c r="I225" s="158"/>
      <c r="L225" s="154"/>
      <c r="M225" s="159"/>
      <c r="T225" s="160"/>
      <c r="AT225" s="155" t="s">
        <v>152</v>
      </c>
      <c r="AU225" s="155" t="s">
        <v>87</v>
      </c>
      <c r="AV225" s="13" t="s">
        <v>87</v>
      </c>
      <c r="AW225" s="13" t="s">
        <v>32</v>
      </c>
      <c r="AX225" s="13" t="s">
        <v>77</v>
      </c>
      <c r="AY225" s="155" t="s">
        <v>144</v>
      </c>
    </row>
    <row r="226" spans="2:65" s="13" customFormat="1" ht="11.25">
      <c r="B226" s="154"/>
      <c r="D226" s="148" t="s">
        <v>152</v>
      </c>
      <c r="E226" s="155" t="s">
        <v>1</v>
      </c>
      <c r="F226" s="156" t="s">
        <v>808</v>
      </c>
      <c r="H226" s="157">
        <v>33.44</v>
      </c>
      <c r="I226" s="158"/>
      <c r="L226" s="154"/>
      <c r="M226" s="159"/>
      <c r="T226" s="160"/>
      <c r="AT226" s="155" t="s">
        <v>152</v>
      </c>
      <c r="AU226" s="155" t="s">
        <v>87</v>
      </c>
      <c r="AV226" s="13" t="s">
        <v>87</v>
      </c>
      <c r="AW226" s="13" t="s">
        <v>32</v>
      </c>
      <c r="AX226" s="13" t="s">
        <v>77</v>
      </c>
      <c r="AY226" s="155" t="s">
        <v>144</v>
      </c>
    </row>
    <row r="227" spans="2:65" s="13" customFormat="1" ht="11.25">
      <c r="B227" s="154"/>
      <c r="D227" s="148" t="s">
        <v>152</v>
      </c>
      <c r="E227" s="155" t="s">
        <v>1</v>
      </c>
      <c r="F227" s="156" t="s">
        <v>809</v>
      </c>
      <c r="H227" s="157">
        <v>7.7439999999999998</v>
      </c>
      <c r="I227" s="158"/>
      <c r="L227" s="154"/>
      <c r="M227" s="159"/>
      <c r="T227" s="160"/>
      <c r="AT227" s="155" t="s">
        <v>152</v>
      </c>
      <c r="AU227" s="155" t="s">
        <v>87</v>
      </c>
      <c r="AV227" s="13" t="s">
        <v>87</v>
      </c>
      <c r="AW227" s="13" t="s">
        <v>32</v>
      </c>
      <c r="AX227" s="13" t="s">
        <v>77</v>
      </c>
      <c r="AY227" s="155" t="s">
        <v>144</v>
      </c>
    </row>
    <row r="228" spans="2:65" s="12" customFormat="1" ht="11.25">
      <c r="B228" s="147"/>
      <c r="D228" s="148" t="s">
        <v>152</v>
      </c>
      <c r="E228" s="149" t="s">
        <v>1</v>
      </c>
      <c r="F228" s="150" t="s">
        <v>748</v>
      </c>
      <c r="H228" s="149" t="s">
        <v>1</v>
      </c>
      <c r="I228" s="151"/>
      <c r="L228" s="147"/>
      <c r="M228" s="152"/>
      <c r="T228" s="153"/>
      <c r="AT228" s="149" t="s">
        <v>152</v>
      </c>
      <c r="AU228" s="149" t="s">
        <v>87</v>
      </c>
      <c r="AV228" s="12" t="s">
        <v>85</v>
      </c>
      <c r="AW228" s="12" t="s">
        <v>32</v>
      </c>
      <c r="AX228" s="12" t="s">
        <v>77</v>
      </c>
      <c r="AY228" s="149" t="s">
        <v>144</v>
      </c>
    </row>
    <row r="229" spans="2:65" s="13" customFormat="1" ht="11.25">
      <c r="B229" s="154"/>
      <c r="D229" s="148" t="s">
        <v>152</v>
      </c>
      <c r="E229" s="155" t="s">
        <v>1</v>
      </c>
      <c r="F229" s="156" t="s">
        <v>810</v>
      </c>
      <c r="H229" s="157">
        <v>52.8</v>
      </c>
      <c r="I229" s="158"/>
      <c r="L229" s="154"/>
      <c r="M229" s="159"/>
      <c r="T229" s="160"/>
      <c r="AT229" s="155" t="s">
        <v>152</v>
      </c>
      <c r="AU229" s="155" t="s">
        <v>87</v>
      </c>
      <c r="AV229" s="13" t="s">
        <v>87</v>
      </c>
      <c r="AW229" s="13" t="s">
        <v>32</v>
      </c>
      <c r="AX229" s="13" t="s">
        <v>77</v>
      </c>
      <c r="AY229" s="155" t="s">
        <v>144</v>
      </c>
    </row>
    <row r="230" spans="2:65" s="13" customFormat="1" ht="11.25">
      <c r="B230" s="154"/>
      <c r="D230" s="148" t="s">
        <v>152</v>
      </c>
      <c r="E230" s="155" t="s">
        <v>1</v>
      </c>
      <c r="F230" s="156" t="s">
        <v>811</v>
      </c>
      <c r="H230" s="157">
        <v>339.40499999999997</v>
      </c>
      <c r="I230" s="158"/>
      <c r="L230" s="154"/>
      <c r="M230" s="159"/>
      <c r="T230" s="160"/>
      <c r="AT230" s="155" t="s">
        <v>152</v>
      </c>
      <c r="AU230" s="155" t="s">
        <v>87</v>
      </c>
      <c r="AV230" s="13" t="s">
        <v>87</v>
      </c>
      <c r="AW230" s="13" t="s">
        <v>32</v>
      </c>
      <c r="AX230" s="13" t="s">
        <v>77</v>
      </c>
      <c r="AY230" s="155" t="s">
        <v>144</v>
      </c>
    </row>
    <row r="231" spans="2:65" s="12" customFormat="1" ht="11.25">
      <c r="B231" s="147"/>
      <c r="D231" s="148" t="s">
        <v>152</v>
      </c>
      <c r="E231" s="149" t="s">
        <v>1</v>
      </c>
      <c r="F231" s="150" t="s">
        <v>812</v>
      </c>
      <c r="H231" s="149" t="s">
        <v>1</v>
      </c>
      <c r="I231" s="151"/>
      <c r="L231" s="147"/>
      <c r="M231" s="152"/>
      <c r="T231" s="153"/>
      <c r="AT231" s="149" t="s">
        <v>152</v>
      </c>
      <c r="AU231" s="149" t="s">
        <v>87</v>
      </c>
      <c r="AV231" s="12" t="s">
        <v>85</v>
      </c>
      <c r="AW231" s="12" t="s">
        <v>32</v>
      </c>
      <c r="AX231" s="12" t="s">
        <v>77</v>
      </c>
      <c r="AY231" s="149" t="s">
        <v>144</v>
      </c>
    </row>
    <row r="232" spans="2:65" s="13" customFormat="1" ht="11.25">
      <c r="B232" s="154"/>
      <c r="D232" s="148" t="s">
        <v>152</v>
      </c>
      <c r="E232" s="155" t="s">
        <v>1</v>
      </c>
      <c r="F232" s="156" t="s">
        <v>813</v>
      </c>
      <c r="H232" s="157">
        <v>26.4</v>
      </c>
      <c r="I232" s="158"/>
      <c r="L232" s="154"/>
      <c r="M232" s="159"/>
      <c r="T232" s="160"/>
      <c r="AT232" s="155" t="s">
        <v>152</v>
      </c>
      <c r="AU232" s="155" t="s">
        <v>87</v>
      </c>
      <c r="AV232" s="13" t="s">
        <v>87</v>
      </c>
      <c r="AW232" s="13" t="s">
        <v>32</v>
      </c>
      <c r="AX232" s="13" t="s">
        <v>77</v>
      </c>
      <c r="AY232" s="155" t="s">
        <v>144</v>
      </c>
    </row>
    <row r="233" spans="2:65" s="15" customFormat="1" ht="11.25">
      <c r="B233" s="182"/>
      <c r="D233" s="148" t="s">
        <v>152</v>
      </c>
      <c r="E233" s="183" t="s">
        <v>1</v>
      </c>
      <c r="F233" s="184" t="s">
        <v>448</v>
      </c>
      <c r="H233" s="185">
        <v>496.74899999999997</v>
      </c>
      <c r="I233" s="186"/>
      <c r="L233" s="182"/>
      <c r="M233" s="187"/>
      <c r="T233" s="188"/>
      <c r="AT233" s="183" t="s">
        <v>152</v>
      </c>
      <c r="AU233" s="183" t="s">
        <v>87</v>
      </c>
      <c r="AV233" s="15" t="s">
        <v>163</v>
      </c>
      <c r="AW233" s="15" t="s">
        <v>32</v>
      </c>
      <c r="AX233" s="15" t="s">
        <v>77</v>
      </c>
      <c r="AY233" s="183" t="s">
        <v>144</v>
      </c>
    </row>
    <row r="234" spans="2:65" s="12" customFormat="1" ht="11.25">
      <c r="B234" s="147"/>
      <c r="D234" s="148" t="s">
        <v>152</v>
      </c>
      <c r="E234" s="149" t="s">
        <v>1</v>
      </c>
      <c r="F234" s="150" t="s">
        <v>790</v>
      </c>
      <c r="H234" s="149" t="s">
        <v>1</v>
      </c>
      <c r="I234" s="151"/>
      <c r="L234" s="147"/>
      <c r="M234" s="152"/>
      <c r="T234" s="153"/>
      <c r="AT234" s="149" t="s">
        <v>152</v>
      </c>
      <c r="AU234" s="149" t="s">
        <v>87</v>
      </c>
      <c r="AV234" s="12" t="s">
        <v>85</v>
      </c>
      <c r="AW234" s="12" t="s">
        <v>32</v>
      </c>
      <c r="AX234" s="12" t="s">
        <v>77</v>
      </c>
      <c r="AY234" s="149" t="s">
        <v>144</v>
      </c>
    </row>
    <row r="235" spans="2:65" s="13" customFormat="1" ht="11.25">
      <c r="B235" s="154"/>
      <c r="D235" s="148" t="s">
        <v>152</v>
      </c>
      <c r="E235" s="155" t="s">
        <v>1</v>
      </c>
      <c r="F235" s="156" t="s">
        <v>814</v>
      </c>
      <c r="H235" s="157">
        <v>492.74900000000002</v>
      </c>
      <c r="I235" s="158"/>
      <c r="L235" s="154"/>
      <c r="M235" s="159"/>
      <c r="T235" s="160"/>
      <c r="AT235" s="155" t="s">
        <v>152</v>
      </c>
      <c r="AU235" s="155" t="s">
        <v>87</v>
      </c>
      <c r="AV235" s="13" t="s">
        <v>87</v>
      </c>
      <c r="AW235" s="13" t="s">
        <v>32</v>
      </c>
      <c r="AX235" s="13" t="s">
        <v>85</v>
      </c>
      <c r="AY235" s="155" t="s">
        <v>144</v>
      </c>
    </row>
    <row r="236" spans="2:65" s="1" customFormat="1" ht="21.75" customHeight="1">
      <c r="B236" s="32"/>
      <c r="C236" s="133" t="s">
        <v>213</v>
      </c>
      <c r="D236" s="133" t="s">
        <v>146</v>
      </c>
      <c r="E236" s="134" t="s">
        <v>815</v>
      </c>
      <c r="F236" s="135" t="s">
        <v>816</v>
      </c>
      <c r="G236" s="136" t="s">
        <v>149</v>
      </c>
      <c r="H236" s="137">
        <v>1845.7</v>
      </c>
      <c r="I236" s="138"/>
      <c r="J236" s="139">
        <f>ROUND(I236*H236,2)</f>
        <v>0</v>
      </c>
      <c r="K236" s="140"/>
      <c r="L236" s="32"/>
      <c r="M236" s="141" t="s">
        <v>1</v>
      </c>
      <c r="N236" s="142" t="s">
        <v>42</v>
      </c>
      <c r="P236" s="143">
        <f>O236*H236</f>
        <v>0</v>
      </c>
      <c r="Q236" s="143">
        <v>5.8E-4</v>
      </c>
      <c r="R236" s="143">
        <f>Q236*H236</f>
        <v>1.070506</v>
      </c>
      <c r="S236" s="143">
        <v>0</v>
      </c>
      <c r="T236" s="144">
        <f>S236*H236</f>
        <v>0</v>
      </c>
      <c r="AR236" s="145" t="s">
        <v>150</v>
      </c>
      <c r="AT236" s="145" t="s">
        <v>146</v>
      </c>
      <c r="AU236" s="145" t="s">
        <v>87</v>
      </c>
      <c r="AY236" s="17" t="s">
        <v>144</v>
      </c>
      <c r="BE236" s="146">
        <f>IF(N236="základní",J236,0)</f>
        <v>0</v>
      </c>
      <c r="BF236" s="146">
        <f>IF(N236="snížená",J236,0)</f>
        <v>0</v>
      </c>
      <c r="BG236" s="146">
        <f>IF(N236="zákl. přenesená",J236,0)</f>
        <v>0</v>
      </c>
      <c r="BH236" s="146">
        <f>IF(N236="sníž. přenesená",J236,0)</f>
        <v>0</v>
      </c>
      <c r="BI236" s="146">
        <f>IF(N236="nulová",J236,0)</f>
        <v>0</v>
      </c>
      <c r="BJ236" s="17" t="s">
        <v>85</v>
      </c>
      <c r="BK236" s="146">
        <f>ROUND(I236*H236,2)</f>
        <v>0</v>
      </c>
      <c r="BL236" s="17" t="s">
        <v>150</v>
      </c>
      <c r="BM236" s="145" t="s">
        <v>817</v>
      </c>
    </row>
    <row r="237" spans="2:65" s="12" customFormat="1" ht="11.25">
      <c r="B237" s="147"/>
      <c r="D237" s="148" t="s">
        <v>152</v>
      </c>
      <c r="E237" s="149" t="s">
        <v>1</v>
      </c>
      <c r="F237" s="150" t="s">
        <v>739</v>
      </c>
      <c r="H237" s="149" t="s">
        <v>1</v>
      </c>
      <c r="I237" s="151"/>
      <c r="L237" s="147"/>
      <c r="M237" s="152"/>
      <c r="T237" s="153"/>
      <c r="AT237" s="149" t="s">
        <v>152</v>
      </c>
      <c r="AU237" s="149" t="s">
        <v>87</v>
      </c>
      <c r="AV237" s="12" t="s">
        <v>85</v>
      </c>
      <c r="AW237" s="12" t="s">
        <v>32</v>
      </c>
      <c r="AX237" s="12" t="s">
        <v>77</v>
      </c>
      <c r="AY237" s="149" t="s">
        <v>144</v>
      </c>
    </row>
    <row r="238" spans="2:65" s="12" customFormat="1" ht="11.25">
      <c r="B238" s="147"/>
      <c r="D238" s="148" t="s">
        <v>152</v>
      </c>
      <c r="E238" s="149" t="s">
        <v>1</v>
      </c>
      <c r="F238" s="150" t="s">
        <v>773</v>
      </c>
      <c r="H238" s="149" t="s">
        <v>1</v>
      </c>
      <c r="I238" s="151"/>
      <c r="L238" s="147"/>
      <c r="M238" s="152"/>
      <c r="T238" s="153"/>
      <c r="AT238" s="149" t="s">
        <v>152</v>
      </c>
      <c r="AU238" s="149" t="s">
        <v>87</v>
      </c>
      <c r="AV238" s="12" t="s">
        <v>85</v>
      </c>
      <c r="AW238" s="12" t="s">
        <v>32</v>
      </c>
      <c r="AX238" s="12" t="s">
        <v>77</v>
      </c>
      <c r="AY238" s="149" t="s">
        <v>144</v>
      </c>
    </row>
    <row r="239" spans="2:65" s="13" customFormat="1" ht="11.25">
      <c r="B239" s="154"/>
      <c r="D239" s="148" t="s">
        <v>152</v>
      </c>
      <c r="E239" s="155" t="s">
        <v>1</v>
      </c>
      <c r="F239" s="156" t="s">
        <v>818</v>
      </c>
      <c r="H239" s="157">
        <v>406.4</v>
      </c>
      <c r="I239" s="158"/>
      <c r="L239" s="154"/>
      <c r="M239" s="159"/>
      <c r="T239" s="160"/>
      <c r="AT239" s="155" t="s">
        <v>152</v>
      </c>
      <c r="AU239" s="155" t="s">
        <v>87</v>
      </c>
      <c r="AV239" s="13" t="s">
        <v>87</v>
      </c>
      <c r="AW239" s="13" t="s">
        <v>32</v>
      </c>
      <c r="AX239" s="13" t="s">
        <v>77</v>
      </c>
      <c r="AY239" s="155" t="s">
        <v>144</v>
      </c>
    </row>
    <row r="240" spans="2:65" s="13" customFormat="1" ht="11.25">
      <c r="B240" s="154"/>
      <c r="D240" s="148" t="s">
        <v>152</v>
      </c>
      <c r="E240" s="155" t="s">
        <v>1</v>
      </c>
      <c r="F240" s="156" t="s">
        <v>819</v>
      </c>
      <c r="H240" s="157">
        <v>349.12</v>
      </c>
      <c r="I240" s="158"/>
      <c r="L240" s="154"/>
      <c r="M240" s="159"/>
      <c r="T240" s="160"/>
      <c r="AT240" s="155" t="s">
        <v>152</v>
      </c>
      <c r="AU240" s="155" t="s">
        <v>87</v>
      </c>
      <c r="AV240" s="13" t="s">
        <v>87</v>
      </c>
      <c r="AW240" s="13" t="s">
        <v>32</v>
      </c>
      <c r="AX240" s="13" t="s">
        <v>77</v>
      </c>
      <c r="AY240" s="155" t="s">
        <v>144</v>
      </c>
    </row>
    <row r="241" spans="2:65" s="13" customFormat="1" ht="11.25">
      <c r="B241" s="154"/>
      <c r="D241" s="148" t="s">
        <v>152</v>
      </c>
      <c r="E241" s="155" t="s">
        <v>1</v>
      </c>
      <c r="F241" s="156" t="s">
        <v>820</v>
      </c>
      <c r="H241" s="157">
        <v>187</v>
      </c>
      <c r="I241" s="158"/>
      <c r="L241" s="154"/>
      <c r="M241" s="159"/>
      <c r="T241" s="160"/>
      <c r="AT241" s="155" t="s">
        <v>152</v>
      </c>
      <c r="AU241" s="155" t="s">
        <v>87</v>
      </c>
      <c r="AV241" s="13" t="s">
        <v>87</v>
      </c>
      <c r="AW241" s="13" t="s">
        <v>32</v>
      </c>
      <c r="AX241" s="13" t="s">
        <v>77</v>
      </c>
      <c r="AY241" s="155" t="s">
        <v>144</v>
      </c>
    </row>
    <row r="242" spans="2:65" s="12" customFormat="1" ht="11.25">
      <c r="B242" s="147"/>
      <c r="D242" s="148" t="s">
        <v>152</v>
      </c>
      <c r="E242" s="149" t="s">
        <v>1</v>
      </c>
      <c r="F242" s="150" t="s">
        <v>806</v>
      </c>
      <c r="H242" s="149" t="s">
        <v>1</v>
      </c>
      <c r="I242" s="151"/>
      <c r="L242" s="147"/>
      <c r="M242" s="152"/>
      <c r="T242" s="153"/>
      <c r="AT242" s="149" t="s">
        <v>152</v>
      </c>
      <c r="AU242" s="149" t="s">
        <v>87</v>
      </c>
      <c r="AV242" s="12" t="s">
        <v>85</v>
      </c>
      <c r="AW242" s="12" t="s">
        <v>32</v>
      </c>
      <c r="AX242" s="12" t="s">
        <v>77</v>
      </c>
      <c r="AY242" s="149" t="s">
        <v>144</v>
      </c>
    </row>
    <row r="243" spans="2:65" s="12" customFormat="1" ht="11.25">
      <c r="B243" s="147"/>
      <c r="D243" s="148" t="s">
        <v>152</v>
      </c>
      <c r="E243" s="149" t="s">
        <v>1</v>
      </c>
      <c r="F243" s="150" t="s">
        <v>740</v>
      </c>
      <c r="H243" s="149" t="s">
        <v>1</v>
      </c>
      <c r="I243" s="151"/>
      <c r="L243" s="147"/>
      <c r="M243" s="152"/>
      <c r="T243" s="153"/>
      <c r="AT243" s="149" t="s">
        <v>152</v>
      </c>
      <c r="AU243" s="149" t="s">
        <v>87</v>
      </c>
      <c r="AV243" s="12" t="s">
        <v>85</v>
      </c>
      <c r="AW243" s="12" t="s">
        <v>32</v>
      </c>
      <c r="AX243" s="12" t="s">
        <v>77</v>
      </c>
      <c r="AY243" s="149" t="s">
        <v>144</v>
      </c>
    </row>
    <row r="244" spans="2:65" s="13" customFormat="1" ht="11.25">
      <c r="B244" s="154"/>
      <c r="D244" s="148" t="s">
        <v>152</v>
      </c>
      <c r="E244" s="155" t="s">
        <v>1</v>
      </c>
      <c r="F244" s="156" t="s">
        <v>821</v>
      </c>
      <c r="H244" s="157">
        <v>67.2</v>
      </c>
      <c r="I244" s="158"/>
      <c r="L244" s="154"/>
      <c r="M244" s="159"/>
      <c r="T244" s="160"/>
      <c r="AT244" s="155" t="s">
        <v>152</v>
      </c>
      <c r="AU244" s="155" t="s">
        <v>87</v>
      </c>
      <c r="AV244" s="13" t="s">
        <v>87</v>
      </c>
      <c r="AW244" s="13" t="s">
        <v>32</v>
      </c>
      <c r="AX244" s="13" t="s">
        <v>77</v>
      </c>
      <c r="AY244" s="155" t="s">
        <v>144</v>
      </c>
    </row>
    <row r="245" spans="2:65" s="13" customFormat="1" ht="11.25">
      <c r="B245" s="154"/>
      <c r="D245" s="148" t="s">
        <v>152</v>
      </c>
      <c r="E245" s="155" t="s">
        <v>1</v>
      </c>
      <c r="F245" s="156" t="s">
        <v>822</v>
      </c>
      <c r="H245" s="157">
        <v>60.8</v>
      </c>
      <c r="I245" s="158"/>
      <c r="L245" s="154"/>
      <c r="M245" s="159"/>
      <c r="T245" s="160"/>
      <c r="AT245" s="155" t="s">
        <v>152</v>
      </c>
      <c r="AU245" s="155" t="s">
        <v>87</v>
      </c>
      <c r="AV245" s="13" t="s">
        <v>87</v>
      </c>
      <c r="AW245" s="13" t="s">
        <v>32</v>
      </c>
      <c r="AX245" s="13" t="s">
        <v>77</v>
      </c>
      <c r="AY245" s="155" t="s">
        <v>144</v>
      </c>
    </row>
    <row r="246" spans="2:65" s="13" customFormat="1" ht="11.25">
      <c r="B246" s="154"/>
      <c r="D246" s="148" t="s">
        <v>152</v>
      </c>
      <c r="E246" s="155" t="s">
        <v>1</v>
      </c>
      <c r="F246" s="156" t="s">
        <v>823</v>
      </c>
      <c r="H246" s="157">
        <v>14.08</v>
      </c>
      <c r="I246" s="158"/>
      <c r="L246" s="154"/>
      <c r="M246" s="159"/>
      <c r="T246" s="160"/>
      <c r="AT246" s="155" t="s">
        <v>152</v>
      </c>
      <c r="AU246" s="155" t="s">
        <v>87</v>
      </c>
      <c r="AV246" s="13" t="s">
        <v>87</v>
      </c>
      <c r="AW246" s="13" t="s">
        <v>32</v>
      </c>
      <c r="AX246" s="13" t="s">
        <v>77</v>
      </c>
      <c r="AY246" s="155" t="s">
        <v>144</v>
      </c>
    </row>
    <row r="247" spans="2:65" s="12" customFormat="1" ht="11.25">
      <c r="B247" s="147"/>
      <c r="D247" s="148" t="s">
        <v>152</v>
      </c>
      <c r="E247" s="149" t="s">
        <v>1</v>
      </c>
      <c r="F247" s="150" t="s">
        <v>748</v>
      </c>
      <c r="H247" s="149" t="s">
        <v>1</v>
      </c>
      <c r="I247" s="151"/>
      <c r="L247" s="147"/>
      <c r="M247" s="152"/>
      <c r="T247" s="153"/>
      <c r="AT247" s="149" t="s">
        <v>152</v>
      </c>
      <c r="AU247" s="149" t="s">
        <v>87</v>
      </c>
      <c r="AV247" s="12" t="s">
        <v>85</v>
      </c>
      <c r="AW247" s="12" t="s">
        <v>32</v>
      </c>
      <c r="AX247" s="12" t="s">
        <v>77</v>
      </c>
      <c r="AY247" s="149" t="s">
        <v>144</v>
      </c>
    </row>
    <row r="248" spans="2:65" s="13" customFormat="1" ht="11.25">
      <c r="B248" s="154"/>
      <c r="D248" s="148" t="s">
        <v>152</v>
      </c>
      <c r="E248" s="155" t="s">
        <v>1</v>
      </c>
      <c r="F248" s="156" t="s">
        <v>824</v>
      </c>
      <c r="H248" s="157">
        <v>96</v>
      </c>
      <c r="I248" s="158"/>
      <c r="L248" s="154"/>
      <c r="M248" s="159"/>
      <c r="T248" s="160"/>
      <c r="AT248" s="155" t="s">
        <v>152</v>
      </c>
      <c r="AU248" s="155" t="s">
        <v>87</v>
      </c>
      <c r="AV248" s="13" t="s">
        <v>87</v>
      </c>
      <c r="AW248" s="13" t="s">
        <v>32</v>
      </c>
      <c r="AX248" s="13" t="s">
        <v>77</v>
      </c>
      <c r="AY248" s="155" t="s">
        <v>144</v>
      </c>
    </row>
    <row r="249" spans="2:65" s="13" customFormat="1" ht="11.25">
      <c r="B249" s="154"/>
      <c r="D249" s="148" t="s">
        <v>152</v>
      </c>
      <c r="E249" s="155" t="s">
        <v>1</v>
      </c>
      <c r="F249" s="156" t="s">
        <v>825</v>
      </c>
      <c r="H249" s="157">
        <v>617.1</v>
      </c>
      <c r="I249" s="158"/>
      <c r="L249" s="154"/>
      <c r="M249" s="159"/>
      <c r="T249" s="160"/>
      <c r="AT249" s="155" t="s">
        <v>152</v>
      </c>
      <c r="AU249" s="155" t="s">
        <v>87</v>
      </c>
      <c r="AV249" s="13" t="s">
        <v>87</v>
      </c>
      <c r="AW249" s="13" t="s">
        <v>32</v>
      </c>
      <c r="AX249" s="13" t="s">
        <v>77</v>
      </c>
      <c r="AY249" s="155" t="s">
        <v>144</v>
      </c>
    </row>
    <row r="250" spans="2:65" s="12" customFormat="1" ht="11.25">
      <c r="B250" s="147"/>
      <c r="D250" s="148" t="s">
        <v>152</v>
      </c>
      <c r="E250" s="149" t="s">
        <v>1</v>
      </c>
      <c r="F250" s="150" t="s">
        <v>812</v>
      </c>
      <c r="H250" s="149" t="s">
        <v>1</v>
      </c>
      <c r="I250" s="151"/>
      <c r="L250" s="147"/>
      <c r="M250" s="152"/>
      <c r="T250" s="153"/>
      <c r="AT250" s="149" t="s">
        <v>152</v>
      </c>
      <c r="AU250" s="149" t="s">
        <v>87</v>
      </c>
      <c r="AV250" s="12" t="s">
        <v>85</v>
      </c>
      <c r="AW250" s="12" t="s">
        <v>32</v>
      </c>
      <c r="AX250" s="12" t="s">
        <v>77</v>
      </c>
      <c r="AY250" s="149" t="s">
        <v>144</v>
      </c>
    </row>
    <row r="251" spans="2:65" s="13" customFormat="1" ht="11.25">
      <c r="B251" s="154"/>
      <c r="D251" s="148" t="s">
        <v>152</v>
      </c>
      <c r="E251" s="155" t="s">
        <v>1</v>
      </c>
      <c r="F251" s="156" t="s">
        <v>826</v>
      </c>
      <c r="H251" s="157">
        <v>48</v>
      </c>
      <c r="I251" s="158"/>
      <c r="L251" s="154"/>
      <c r="M251" s="159"/>
      <c r="T251" s="160"/>
      <c r="AT251" s="155" t="s">
        <v>152</v>
      </c>
      <c r="AU251" s="155" t="s">
        <v>87</v>
      </c>
      <c r="AV251" s="13" t="s">
        <v>87</v>
      </c>
      <c r="AW251" s="13" t="s">
        <v>32</v>
      </c>
      <c r="AX251" s="13" t="s">
        <v>77</v>
      </c>
      <c r="AY251" s="155" t="s">
        <v>144</v>
      </c>
    </row>
    <row r="252" spans="2:65" s="14" customFormat="1" ht="11.25">
      <c r="B252" s="161"/>
      <c r="D252" s="148" t="s">
        <v>152</v>
      </c>
      <c r="E252" s="162" t="s">
        <v>1</v>
      </c>
      <c r="F252" s="163" t="s">
        <v>157</v>
      </c>
      <c r="H252" s="164">
        <v>1845.6999999999998</v>
      </c>
      <c r="I252" s="165"/>
      <c r="L252" s="161"/>
      <c r="M252" s="166"/>
      <c r="T252" s="167"/>
      <c r="AT252" s="162" t="s">
        <v>152</v>
      </c>
      <c r="AU252" s="162" t="s">
        <v>87</v>
      </c>
      <c r="AV252" s="14" t="s">
        <v>150</v>
      </c>
      <c r="AW252" s="14" t="s">
        <v>32</v>
      </c>
      <c r="AX252" s="14" t="s">
        <v>85</v>
      </c>
      <c r="AY252" s="162" t="s">
        <v>144</v>
      </c>
    </row>
    <row r="253" spans="2:65" s="1" customFormat="1" ht="24.2" customHeight="1">
      <c r="B253" s="32"/>
      <c r="C253" s="133" t="s">
        <v>217</v>
      </c>
      <c r="D253" s="133" t="s">
        <v>146</v>
      </c>
      <c r="E253" s="134" t="s">
        <v>827</v>
      </c>
      <c r="F253" s="135" t="s">
        <v>828</v>
      </c>
      <c r="G253" s="136" t="s">
        <v>149</v>
      </c>
      <c r="H253" s="137">
        <v>32</v>
      </c>
      <c r="I253" s="138"/>
      <c r="J253" s="139">
        <f>ROUND(I253*H253,2)</f>
        <v>0</v>
      </c>
      <c r="K253" s="140"/>
      <c r="L253" s="32"/>
      <c r="M253" s="141" t="s">
        <v>1</v>
      </c>
      <c r="N253" s="142" t="s">
        <v>42</v>
      </c>
      <c r="P253" s="143">
        <f>O253*H253</f>
        <v>0</v>
      </c>
      <c r="Q253" s="143">
        <v>5.9000000000000003E-4</v>
      </c>
      <c r="R253" s="143">
        <f>Q253*H253</f>
        <v>1.8880000000000001E-2</v>
      </c>
      <c r="S253" s="143">
        <v>0</v>
      </c>
      <c r="T253" s="144">
        <f>S253*H253</f>
        <v>0</v>
      </c>
      <c r="AR253" s="145" t="s">
        <v>150</v>
      </c>
      <c r="AT253" s="145" t="s">
        <v>146</v>
      </c>
      <c r="AU253" s="145" t="s">
        <v>87</v>
      </c>
      <c r="AY253" s="17" t="s">
        <v>144</v>
      </c>
      <c r="BE253" s="146">
        <f>IF(N253="základní",J253,0)</f>
        <v>0</v>
      </c>
      <c r="BF253" s="146">
        <f>IF(N253="snížená",J253,0)</f>
        <v>0</v>
      </c>
      <c r="BG253" s="146">
        <f>IF(N253="zákl. přenesená",J253,0)</f>
        <v>0</v>
      </c>
      <c r="BH253" s="146">
        <f>IF(N253="sníž. přenesená",J253,0)</f>
        <v>0</v>
      </c>
      <c r="BI253" s="146">
        <f>IF(N253="nulová",J253,0)</f>
        <v>0</v>
      </c>
      <c r="BJ253" s="17" t="s">
        <v>85</v>
      </c>
      <c r="BK253" s="146">
        <f>ROUND(I253*H253,2)</f>
        <v>0</v>
      </c>
      <c r="BL253" s="17" t="s">
        <v>150</v>
      </c>
      <c r="BM253" s="145" t="s">
        <v>829</v>
      </c>
    </row>
    <row r="254" spans="2:65" s="13" customFormat="1" ht="11.25">
      <c r="B254" s="154"/>
      <c r="D254" s="148" t="s">
        <v>152</v>
      </c>
      <c r="E254" s="155" t="s">
        <v>1</v>
      </c>
      <c r="F254" s="156" t="s">
        <v>830</v>
      </c>
      <c r="H254" s="157">
        <v>32</v>
      </c>
      <c r="I254" s="158"/>
      <c r="L254" s="154"/>
      <c r="M254" s="159"/>
      <c r="T254" s="160"/>
      <c r="AT254" s="155" t="s">
        <v>152</v>
      </c>
      <c r="AU254" s="155" t="s">
        <v>87</v>
      </c>
      <c r="AV254" s="13" t="s">
        <v>87</v>
      </c>
      <c r="AW254" s="13" t="s">
        <v>32</v>
      </c>
      <c r="AX254" s="13" t="s">
        <v>85</v>
      </c>
      <c r="AY254" s="155" t="s">
        <v>144</v>
      </c>
    </row>
    <row r="255" spans="2:65" s="1" customFormat="1" ht="21.75" customHeight="1">
      <c r="B255" s="32"/>
      <c r="C255" s="133" t="s">
        <v>221</v>
      </c>
      <c r="D255" s="133" t="s">
        <v>146</v>
      </c>
      <c r="E255" s="134" t="s">
        <v>831</v>
      </c>
      <c r="F255" s="135" t="s">
        <v>832</v>
      </c>
      <c r="G255" s="136" t="s">
        <v>149</v>
      </c>
      <c r="H255" s="137">
        <v>1844.7</v>
      </c>
      <c r="I255" s="138"/>
      <c r="J255" s="139">
        <f>ROUND(I255*H255,2)</f>
        <v>0</v>
      </c>
      <c r="K255" s="140"/>
      <c r="L255" s="32"/>
      <c r="M255" s="141" t="s">
        <v>1</v>
      </c>
      <c r="N255" s="142" t="s">
        <v>42</v>
      </c>
      <c r="P255" s="143">
        <f>O255*H255</f>
        <v>0</v>
      </c>
      <c r="Q255" s="143">
        <v>0</v>
      </c>
      <c r="R255" s="143">
        <f>Q255*H255</f>
        <v>0</v>
      </c>
      <c r="S255" s="143">
        <v>0</v>
      </c>
      <c r="T255" s="144">
        <f>S255*H255</f>
        <v>0</v>
      </c>
      <c r="AR255" s="145" t="s">
        <v>150</v>
      </c>
      <c r="AT255" s="145" t="s">
        <v>146</v>
      </c>
      <c r="AU255" s="145" t="s">
        <v>87</v>
      </c>
      <c r="AY255" s="17" t="s">
        <v>144</v>
      </c>
      <c r="BE255" s="146">
        <f>IF(N255="základní",J255,0)</f>
        <v>0</v>
      </c>
      <c r="BF255" s="146">
        <f>IF(N255="snížená",J255,0)</f>
        <v>0</v>
      </c>
      <c r="BG255" s="146">
        <f>IF(N255="zákl. přenesená",J255,0)</f>
        <v>0</v>
      </c>
      <c r="BH255" s="146">
        <f>IF(N255="sníž. přenesená",J255,0)</f>
        <v>0</v>
      </c>
      <c r="BI255" s="146">
        <f>IF(N255="nulová",J255,0)</f>
        <v>0</v>
      </c>
      <c r="BJ255" s="17" t="s">
        <v>85</v>
      </c>
      <c r="BK255" s="146">
        <f>ROUND(I255*H255,2)</f>
        <v>0</v>
      </c>
      <c r="BL255" s="17" t="s">
        <v>150</v>
      </c>
      <c r="BM255" s="145" t="s">
        <v>833</v>
      </c>
    </row>
    <row r="256" spans="2:65" s="1" customFormat="1" ht="24.2" customHeight="1">
      <c r="B256" s="32"/>
      <c r="C256" s="133" t="s">
        <v>225</v>
      </c>
      <c r="D256" s="133" t="s">
        <v>146</v>
      </c>
      <c r="E256" s="134" t="s">
        <v>834</v>
      </c>
      <c r="F256" s="135" t="s">
        <v>835</v>
      </c>
      <c r="G256" s="136" t="s">
        <v>149</v>
      </c>
      <c r="H256" s="137">
        <v>32</v>
      </c>
      <c r="I256" s="138"/>
      <c r="J256" s="139">
        <f>ROUND(I256*H256,2)</f>
        <v>0</v>
      </c>
      <c r="K256" s="140"/>
      <c r="L256" s="32"/>
      <c r="M256" s="141" t="s">
        <v>1</v>
      </c>
      <c r="N256" s="142" t="s">
        <v>42</v>
      </c>
      <c r="P256" s="143">
        <f>O256*H256</f>
        <v>0</v>
      </c>
      <c r="Q256" s="143">
        <v>0</v>
      </c>
      <c r="R256" s="143">
        <f>Q256*H256</f>
        <v>0</v>
      </c>
      <c r="S256" s="143">
        <v>0</v>
      </c>
      <c r="T256" s="144">
        <f>S256*H256</f>
        <v>0</v>
      </c>
      <c r="AR256" s="145" t="s">
        <v>150</v>
      </c>
      <c r="AT256" s="145" t="s">
        <v>146</v>
      </c>
      <c r="AU256" s="145" t="s">
        <v>87</v>
      </c>
      <c r="AY256" s="17" t="s">
        <v>144</v>
      </c>
      <c r="BE256" s="146">
        <f>IF(N256="základní",J256,0)</f>
        <v>0</v>
      </c>
      <c r="BF256" s="146">
        <f>IF(N256="snížená",J256,0)</f>
        <v>0</v>
      </c>
      <c r="BG256" s="146">
        <f>IF(N256="zákl. přenesená",J256,0)</f>
        <v>0</v>
      </c>
      <c r="BH256" s="146">
        <f>IF(N256="sníž. přenesená",J256,0)</f>
        <v>0</v>
      </c>
      <c r="BI256" s="146">
        <f>IF(N256="nulová",J256,0)</f>
        <v>0</v>
      </c>
      <c r="BJ256" s="17" t="s">
        <v>85</v>
      </c>
      <c r="BK256" s="146">
        <f>ROUND(I256*H256,2)</f>
        <v>0</v>
      </c>
      <c r="BL256" s="17" t="s">
        <v>150</v>
      </c>
      <c r="BM256" s="145" t="s">
        <v>836</v>
      </c>
    </row>
    <row r="257" spans="2:65" s="1" customFormat="1" ht="37.9" customHeight="1">
      <c r="B257" s="32"/>
      <c r="C257" s="133" t="s">
        <v>229</v>
      </c>
      <c r="D257" s="133" t="s">
        <v>146</v>
      </c>
      <c r="E257" s="134" t="s">
        <v>312</v>
      </c>
      <c r="F257" s="135" t="s">
        <v>313</v>
      </c>
      <c r="G257" s="136" t="s">
        <v>198</v>
      </c>
      <c r="H257" s="137">
        <v>1004.751</v>
      </c>
      <c r="I257" s="138"/>
      <c r="J257" s="139">
        <f>ROUND(I257*H257,2)</f>
        <v>0</v>
      </c>
      <c r="K257" s="140"/>
      <c r="L257" s="32"/>
      <c r="M257" s="141" t="s">
        <v>1</v>
      </c>
      <c r="N257" s="142" t="s">
        <v>42</v>
      </c>
      <c r="P257" s="143">
        <f>O257*H257</f>
        <v>0</v>
      </c>
      <c r="Q257" s="143">
        <v>0</v>
      </c>
      <c r="R257" s="143">
        <f>Q257*H257</f>
        <v>0</v>
      </c>
      <c r="S257" s="143">
        <v>0</v>
      </c>
      <c r="T257" s="144">
        <f>S257*H257</f>
        <v>0</v>
      </c>
      <c r="AR257" s="145" t="s">
        <v>150</v>
      </c>
      <c r="AT257" s="145" t="s">
        <v>146</v>
      </c>
      <c r="AU257" s="145" t="s">
        <v>87</v>
      </c>
      <c r="AY257" s="17" t="s">
        <v>144</v>
      </c>
      <c r="BE257" s="146">
        <f>IF(N257="základní",J257,0)</f>
        <v>0</v>
      </c>
      <c r="BF257" s="146">
        <f>IF(N257="snížená",J257,0)</f>
        <v>0</v>
      </c>
      <c r="BG257" s="146">
        <f>IF(N257="zákl. přenesená",J257,0)</f>
        <v>0</v>
      </c>
      <c r="BH257" s="146">
        <f>IF(N257="sníž. přenesená",J257,0)</f>
        <v>0</v>
      </c>
      <c r="BI257" s="146">
        <f>IF(N257="nulová",J257,0)</f>
        <v>0</v>
      </c>
      <c r="BJ257" s="17" t="s">
        <v>85</v>
      </c>
      <c r="BK257" s="146">
        <f>ROUND(I257*H257,2)</f>
        <v>0</v>
      </c>
      <c r="BL257" s="17" t="s">
        <v>150</v>
      </c>
      <c r="BM257" s="145" t="s">
        <v>837</v>
      </c>
    </row>
    <row r="258" spans="2:65" s="13" customFormat="1" ht="11.25">
      <c r="B258" s="154"/>
      <c r="D258" s="148" t="s">
        <v>152</v>
      </c>
      <c r="E258" s="155" t="s">
        <v>1</v>
      </c>
      <c r="F258" s="156" t="s">
        <v>838</v>
      </c>
      <c r="H258" s="157">
        <v>518.38599999999997</v>
      </c>
      <c r="I258" s="158"/>
      <c r="L258" s="154"/>
      <c r="M258" s="159"/>
      <c r="T258" s="160"/>
      <c r="AT258" s="155" t="s">
        <v>152</v>
      </c>
      <c r="AU258" s="155" t="s">
        <v>87</v>
      </c>
      <c r="AV258" s="13" t="s">
        <v>87</v>
      </c>
      <c r="AW258" s="13" t="s">
        <v>32</v>
      </c>
      <c r="AX258" s="13" t="s">
        <v>77</v>
      </c>
      <c r="AY258" s="155" t="s">
        <v>144</v>
      </c>
    </row>
    <row r="259" spans="2:65" s="13" customFormat="1" ht="11.25">
      <c r="B259" s="154"/>
      <c r="D259" s="148" t="s">
        <v>152</v>
      </c>
      <c r="E259" s="155" t="s">
        <v>1</v>
      </c>
      <c r="F259" s="156" t="s">
        <v>839</v>
      </c>
      <c r="H259" s="157">
        <v>128.084</v>
      </c>
      <c r="I259" s="158"/>
      <c r="L259" s="154"/>
      <c r="M259" s="159"/>
      <c r="T259" s="160"/>
      <c r="AT259" s="155" t="s">
        <v>152</v>
      </c>
      <c r="AU259" s="155" t="s">
        <v>87</v>
      </c>
      <c r="AV259" s="13" t="s">
        <v>87</v>
      </c>
      <c r="AW259" s="13" t="s">
        <v>32</v>
      </c>
      <c r="AX259" s="13" t="s">
        <v>77</v>
      </c>
      <c r="AY259" s="155" t="s">
        <v>144</v>
      </c>
    </row>
    <row r="260" spans="2:65" s="13" customFormat="1" ht="11.25">
      <c r="B260" s="154"/>
      <c r="D260" s="148" t="s">
        <v>152</v>
      </c>
      <c r="E260" s="155" t="s">
        <v>1</v>
      </c>
      <c r="F260" s="156" t="s">
        <v>840</v>
      </c>
      <c r="H260" s="157">
        <v>358.28100000000001</v>
      </c>
      <c r="I260" s="158"/>
      <c r="L260" s="154"/>
      <c r="M260" s="159"/>
      <c r="T260" s="160"/>
      <c r="AT260" s="155" t="s">
        <v>152</v>
      </c>
      <c r="AU260" s="155" t="s">
        <v>87</v>
      </c>
      <c r="AV260" s="13" t="s">
        <v>87</v>
      </c>
      <c r="AW260" s="13" t="s">
        <v>32</v>
      </c>
      <c r="AX260" s="13" t="s">
        <v>77</v>
      </c>
      <c r="AY260" s="155" t="s">
        <v>144</v>
      </c>
    </row>
    <row r="261" spans="2:65" s="14" customFormat="1" ht="11.25">
      <c r="B261" s="161"/>
      <c r="D261" s="148" t="s">
        <v>152</v>
      </c>
      <c r="E261" s="162" t="s">
        <v>1</v>
      </c>
      <c r="F261" s="163" t="s">
        <v>157</v>
      </c>
      <c r="H261" s="164">
        <v>1004.751</v>
      </c>
      <c r="I261" s="165"/>
      <c r="L261" s="161"/>
      <c r="M261" s="166"/>
      <c r="T261" s="167"/>
      <c r="AT261" s="162" t="s">
        <v>152</v>
      </c>
      <c r="AU261" s="162" t="s">
        <v>87</v>
      </c>
      <c r="AV261" s="14" t="s">
        <v>150</v>
      </c>
      <c r="AW261" s="14" t="s">
        <v>32</v>
      </c>
      <c r="AX261" s="14" t="s">
        <v>85</v>
      </c>
      <c r="AY261" s="162" t="s">
        <v>144</v>
      </c>
    </row>
    <row r="262" spans="2:65" s="1" customFormat="1" ht="37.9" customHeight="1">
      <c r="B262" s="32"/>
      <c r="C262" s="133" t="s">
        <v>233</v>
      </c>
      <c r="D262" s="133" t="s">
        <v>146</v>
      </c>
      <c r="E262" s="134" t="s">
        <v>841</v>
      </c>
      <c r="F262" s="135" t="s">
        <v>842</v>
      </c>
      <c r="G262" s="136" t="s">
        <v>198</v>
      </c>
      <c r="H262" s="137">
        <v>496.74900000000002</v>
      </c>
      <c r="I262" s="138"/>
      <c r="J262" s="139">
        <f>ROUND(I262*H262,2)</f>
        <v>0</v>
      </c>
      <c r="K262" s="140"/>
      <c r="L262" s="32"/>
      <c r="M262" s="141" t="s">
        <v>1</v>
      </c>
      <c r="N262" s="142" t="s">
        <v>42</v>
      </c>
      <c r="P262" s="143">
        <f>O262*H262</f>
        <v>0</v>
      </c>
      <c r="Q262" s="143">
        <v>0</v>
      </c>
      <c r="R262" s="143">
        <f>Q262*H262</f>
        <v>0</v>
      </c>
      <c r="S262" s="143">
        <v>0</v>
      </c>
      <c r="T262" s="144">
        <f>S262*H262</f>
        <v>0</v>
      </c>
      <c r="AR262" s="145" t="s">
        <v>150</v>
      </c>
      <c r="AT262" s="145" t="s">
        <v>146</v>
      </c>
      <c r="AU262" s="145" t="s">
        <v>87</v>
      </c>
      <c r="AY262" s="17" t="s">
        <v>144</v>
      </c>
      <c r="BE262" s="146">
        <f>IF(N262="základní",J262,0)</f>
        <v>0</v>
      </c>
      <c r="BF262" s="146">
        <f>IF(N262="snížená",J262,0)</f>
        <v>0</v>
      </c>
      <c r="BG262" s="146">
        <f>IF(N262="zákl. přenesená",J262,0)</f>
        <v>0</v>
      </c>
      <c r="BH262" s="146">
        <f>IF(N262="sníž. přenesená",J262,0)</f>
        <v>0</v>
      </c>
      <c r="BI262" s="146">
        <f>IF(N262="nulová",J262,0)</f>
        <v>0</v>
      </c>
      <c r="BJ262" s="17" t="s">
        <v>85</v>
      </c>
      <c r="BK262" s="146">
        <f>ROUND(I262*H262,2)</f>
        <v>0</v>
      </c>
      <c r="BL262" s="17" t="s">
        <v>150</v>
      </c>
      <c r="BM262" s="145" t="s">
        <v>843</v>
      </c>
    </row>
    <row r="263" spans="2:65" s="13" customFormat="1" ht="11.25">
      <c r="B263" s="154"/>
      <c r="D263" s="148" t="s">
        <v>152</v>
      </c>
      <c r="E263" s="155" t="s">
        <v>1</v>
      </c>
      <c r="F263" s="156" t="s">
        <v>844</v>
      </c>
      <c r="H263" s="157">
        <v>496.74900000000002</v>
      </c>
      <c r="I263" s="158"/>
      <c r="L263" s="154"/>
      <c r="M263" s="159"/>
      <c r="T263" s="160"/>
      <c r="AT263" s="155" t="s">
        <v>152</v>
      </c>
      <c r="AU263" s="155" t="s">
        <v>87</v>
      </c>
      <c r="AV263" s="13" t="s">
        <v>87</v>
      </c>
      <c r="AW263" s="13" t="s">
        <v>32</v>
      </c>
      <c r="AX263" s="13" t="s">
        <v>85</v>
      </c>
      <c r="AY263" s="155" t="s">
        <v>144</v>
      </c>
    </row>
    <row r="264" spans="2:65" s="1" customFormat="1" ht="37.9" customHeight="1">
      <c r="B264" s="32"/>
      <c r="C264" s="133" t="s">
        <v>237</v>
      </c>
      <c r="D264" s="133" t="s">
        <v>146</v>
      </c>
      <c r="E264" s="134" t="s">
        <v>405</v>
      </c>
      <c r="F264" s="135" t="s">
        <v>406</v>
      </c>
      <c r="G264" s="136" t="s">
        <v>198</v>
      </c>
      <c r="H264" s="137">
        <v>32.018000000000001</v>
      </c>
      <c r="I264" s="138"/>
      <c r="J264" s="139">
        <f>ROUND(I264*H264,2)</f>
        <v>0</v>
      </c>
      <c r="K264" s="140"/>
      <c r="L264" s="32"/>
      <c r="M264" s="141" t="s">
        <v>1</v>
      </c>
      <c r="N264" s="142" t="s">
        <v>42</v>
      </c>
      <c r="P264" s="143">
        <f>O264*H264</f>
        <v>0</v>
      </c>
      <c r="Q264" s="143">
        <v>0</v>
      </c>
      <c r="R264" s="143">
        <f>Q264*H264</f>
        <v>0</v>
      </c>
      <c r="S264" s="143">
        <v>0</v>
      </c>
      <c r="T264" s="144">
        <f>S264*H264</f>
        <v>0</v>
      </c>
      <c r="AR264" s="145" t="s">
        <v>150</v>
      </c>
      <c r="AT264" s="145" t="s">
        <v>146</v>
      </c>
      <c r="AU264" s="145" t="s">
        <v>87</v>
      </c>
      <c r="AY264" s="17" t="s">
        <v>144</v>
      </c>
      <c r="BE264" s="146">
        <f>IF(N264="základní",J264,0)</f>
        <v>0</v>
      </c>
      <c r="BF264" s="146">
        <f>IF(N264="snížená",J264,0)</f>
        <v>0</v>
      </c>
      <c r="BG264" s="146">
        <f>IF(N264="zákl. přenesená",J264,0)</f>
        <v>0</v>
      </c>
      <c r="BH264" s="146">
        <f>IF(N264="sníž. přenesená",J264,0)</f>
        <v>0</v>
      </c>
      <c r="BI264" s="146">
        <f>IF(N264="nulová",J264,0)</f>
        <v>0</v>
      </c>
      <c r="BJ264" s="17" t="s">
        <v>85</v>
      </c>
      <c r="BK264" s="146">
        <f>ROUND(I264*H264,2)</f>
        <v>0</v>
      </c>
      <c r="BL264" s="17" t="s">
        <v>150</v>
      </c>
      <c r="BM264" s="145" t="s">
        <v>845</v>
      </c>
    </row>
    <row r="265" spans="2:65" s="13" customFormat="1" ht="11.25">
      <c r="B265" s="154"/>
      <c r="D265" s="148" t="s">
        <v>152</v>
      </c>
      <c r="E265" s="155" t="s">
        <v>1</v>
      </c>
      <c r="F265" s="156" t="s">
        <v>846</v>
      </c>
      <c r="H265" s="157">
        <v>518.38599999999997</v>
      </c>
      <c r="I265" s="158"/>
      <c r="L265" s="154"/>
      <c r="M265" s="159"/>
      <c r="T265" s="160"/>
      <c r="AT265" s="155" t="s">
        <v>152</v>
      </c>
      <c r="AU265" s="155" t="s">
        <v>87</v>
      </c>
      <c r="AV265" s="13" t="s">
        <v>87</v>
      </c>
      <c r="AW265" s="13" t="s">
        <v>32</v>
      </c>
      <c r="AX265" s="13" t="s">
        <v>77</v>
      </c>
      <c r="AY265" s="155" t="s">
        <v>144</v>
      </c>
    </row>
    <row r="266" spans="2:65" s="13" customFormat="1" ht="11.25">
      <c r="B266" s="154"/>
      <c r="D266" s="148" t="s">
        <v>152</v>
      </c>
      <c r="E266" s="155" t="s">
        <v>1</v>
      </c>
      <c r="F266" s="156" t="s">
        <v>847</v>
      </c>
      <c r="H266" s="157">
        <v>-128.084</v>
      </c>
      <c r="I266" s="158"/>
      <c r="L266" s="154"/>
      <c r="M266" s="159"/>
      <c r="T266" s="160"/>
      <c r="AT266" s="155" t="s">
        <v>152</v>
      </c>
      <c r="AU266" s="155" t="s">
        <v>87</v>
      </c>
      <c r="AV266" s="13" t="s">
        <v>87</v>
      </c>
      <c r="AW266" s="13" t="s">
        <v>32</v>
      </c>
      <c r="AX266" s="13" t="s">
        <v>77</v>
      </c>
      <c r="AY266" s="155" t="s">
        <v>144</v>
      </c>
    </row>
    <row r="267" spans="2:65" s="13" customFormat="1" ht="11.25">
      <c r="B267" s="154"/>
      <c r="D267" s="148" t="s">
        <v>152</v>
      </c>
      <c r="E267" s="155" t="s">
        <v>1</v>
      </c>
      <c r="F267" s="156" t="s">
        <v>848</v>
      </c>
      <c r="H267" s="157">
        <v>-358.28399999999999</v>
      </c>
      <c r="I267" s="158"/>
      <c r="L267" s="154"/>
      <c r="M267" s="159"/>
      <c r="T267" s="160"/>
      <c r="AT267" s="155" t="s">
        <v>152</v>
      </c>
      <c r="AU267" s="155" t="s">
        <v>87</v>
      </c>
      <c r="AV267" s="13" t="s">
        <v>87</v>
      </c>
      <c r="AW267" s="13" t="s">
        <v>32</v>
      </c>
      <c r="AX267" s="13" t="s">
        <v>77</v>
      </c>
      <c r="AY267" s="155" t="s">
        <v>144</v>
      </c>
    </row>
    <row r="268" spans="2:65" s="14" customFormat="1" ht="11.25">
      <c r="B268" s="161"/>
      <c r="D268" s="148" t="s">
        <v>152</v>
      </c>
      <c r="E268" s="162" t="s">
        <v>1</v>
      </c>
      <c r="F268" s="163" t="s">
        <v>157</v>
      </c>
      <c r="H268" s="164">
        <v>32.017999999999972</v>
      </c>
      <c r="I268" s="165"/>
      <c r="L268" s="161"/>
      <c r="M268" s="166"/>
      <c r="T268" s="167"/>
      <c r="AT268" s="162" t="s">
        <v>152</v>
      </c>
      <c r="AU268" s="162" t="s">
        <v>87</v>
      </c>
      <c r="AV268" s="14" t="s">
        <v>150</v>
      </c>
      <c r="AW268" s="14" t="s">
        <v>32</v>
      </c>
      <c r="AX268" s="14" t="s">
        <v>85</v>
      </c>
      <c r="AY268" s="162" t="s">
        <v>144</v>
      </c>
    </row>
    <row r="269" spans="2:65" s="1" customFormat="1" ht="37.9" customHeight="1">
      <c r="B269" s="32"/>
      <c r="C269" s="133" t="s">
        <v>7</v>
      </c>
      <c r="D269" s="133" t="s">
        <v>146</v>
      </c>
      <c r="E269" s="134" t="s">
        <v>849</v>
      </c>
      <c r="F269" s="135" t="s">
        <v>850</v>
      </c>
      <c r="G269" s="136" t="s">
        <v>198</v>
      </c>
      <c r="H269" s="137">
        <v>320.18</v>
      </c>
      <c r="I269" s="138"/>
      <c r="J269" s="139">
        <f>ROUND(I269*H269,2)</f>
        <v>0</v>
      </c>
      <c r="K269" s="140"/>
      <c r="L269" s="32"/>
      <c r="M269" s="141" t="s">
        <v>1</v>
      </c>
      <c r="N269" s="142" t="s">
        <v>42</v>
      </c>
      <c r="P269" s="143">
        <f>O269*H269</f>
        <v>0</v>
      </c>
      <c r="Q269" s="143">
        <v>0</v>
      </c>
      <c r="R269" s="143">
        <f>Q269*H269</f>
        <v>0</v>
      </c>
      <c r="S269" s="143">
        <v>0</v>
      </c>
      <c r="T269" s="144">
        <f>S269*H269</f>
        <v>0</v>
      </c>
      <c r="AR269" s="145" t="s">
        <v>150</v>
      </c>
      <c r="AT269" s="145" t="s">
        <v>146</v>
      </c>
      <c r="AU269" s="145" t="s">
        <v>87</v>
      </c>
      <c r="AY269" s="17" t="s">
        <v>144</v>
      </c>
      <c r="BE269" s="146">
        <f>IF(N269="základní",J269,0)</f>
        <v>0</v>
      </c>
      <c r="BF269" s="146">
        <f>IF(N269="snížená",J269,0)</f>
        <v>0</v>
      </c>
      <c r="BG269" s="146">
        <f>IF(N269="zákl. přenesená",J269,0)</f>
        <v>0</v>
      </c>
      <c r="BH269" s="146">
        <f>IF(N269="sníž. přenesená",J269,0)</f>
        <v>0</v>
      </c>
      <c r="BI269" s="146">
        <f>IF(N269="nulová",J269,0)</f>
        <v>0</v>
      </c>
      <c r="BJ269" s="17" t="s">
        <v>85</v>
      </c>
      <c r="BK269" s="146">
        <f>ROUND(I269*H269,2)</f>
        <v>0</v>
      </c>
      <c r="BL269" s="17" t="s">
        <v>150</v>
      </c>
      <c r="BM269" s="145" t="s">
        <v>851</v>
      </c>
    </row>
    <row r="270" spans="2:65" s="13" customFormat="1" ht="11.25">
      <c r="B270" s="154"/>
      <c r="D270" s="148" t="s">
        <v>152</v>
      </c>
      <c r="F270" s="156" t="s">
        <v>852</v>
      </c>
      <c r="H270" s="157">
        <v>320.18</v>
      </c>
      <c r="I270" s="158"/>
      <c r="L270" s="154"/>
      <c r="M270" s="159"/>
      <c r="T270" s="160"/>
      <c r="AT270" s="155" t="s">
        <v>152</v>
      </c>
      <c r="AU270" s="155" t="s">
        <v>87</v>
      </c>
      <c r="AV270" s="13" t="s">
        <v>87</v>
      </c>
      <c r="AW270" s="13" t="s">
        <v>4</v>
      </c>
      <c r="AX270" s="13" t="s">
        <v>85</v>
      </c>
      <c r="AY270" s="155" t="s">
        <v>144</v>
      </c>
    </row>
    <row r="271" spans="2:65" s="1" customFormat="1" ht="37.9" customHeight="1">
      <c r="B271" s="32"/>
      <c r="C271" s="133" t="s">
        <v>244</v>
      </c>
      <c r="D271" s="133" t="s">
        <v>146</v>
      </c>
      <c r="E271" s="134" t="s">
        <v>853</v>
      </c>
      <c r="F271" s="135" t="s">
        <v>854</v>
      </c>
      <c r="G271" s="136" t="s">
        <v>198</v>
      </c>
      <c r="H271" s="137">
        <v>496.74900000000002</v>
      </c>
      <c r="I271" s="138"/>
      <c r="J271" s="139">
        <f>ROUND(I271*H271,2)</f>
        <v>0</v>
      </c>
      <c r="K271" s="140"/>
      <c r="L271" s="32"/>
      <c r="M271" s="141" t="s">
        <v>1</v>
      </c>
      <c r="N271" s="142" t="s">
        <v>42</v>
      </c>
      <c r="P271" s="143">
        <f>O271*H271</f>
        <v>0</v>
      </c>
      <c r="Q271" s="143">
        <v>0</v>
      </c>
      <c r="R271" s="143">
        <f>Q271*H271</f>
        <v>0</v>
      </c>
      <c r="S271" s="143">
        <v>0</v>
      </c>
      <c r="T271" s="144">
        <f>S271*H271</f>
        <v>0</v>
      </c>
      <c r="AR271" s="145" t="s">
        <v>150</v>
      </c>
      <c r="AT271" s="145" t="s">
        <v>146</v>
      </c>
      <c r="AU271" s="145" t="s">
        <v>87</v>
      </c>
      <c r="AY271" s="17" t="s">
        <v>144</v>
      </c>
      <c r="BE271" s="146">
        <f>IF(N271="základní",J271,0)</f>
        <v>0</v>
      </c>
      <c r="BF271" s="146">
        <f>IF(N271="snížená",J271,0)</f>
        <v>0</v>
      </c>
      <c r="BG271" s="146">
        <f>IF(N271="zákl. přenesená",J271,0)</f>
        <v>0</v>
      </c>
      <c r="BH271" s="146">
        <f>IF(N271="sníž. přenesená",J271,0)</f>
        <v>0</v>
      </c>
      <c r="BI271" s="146">
        <f>IF(N271="nulová",J271,0)</f>
        <v>0</v>
      </c>
      <c r="BJ271" s="17" t="s">
        <v>85</v>
      </c>
      <c r="BK271" s="146">
        <f>ROUND(I271*H271,2)</f>
        <v>0</v>
      </c>
      <c r="BL271" s="17" t="s">
        <v>150</v>
      </c>
      <c r="BM271" s="145" t="s">
        <v>855</v>
      </c>
    </row>
    <row r="272" spans="2:65" s="13" customFormat="1" ht="11.25">
      <c r="B272" s="154"/>
      <c r="D272" s="148" t="s">
        <v>152</v>
      </c>
      <c r="E272" s="155" t="s">
        <v>1</v>
      </c>
      <c r="F272" s="156" t="s">
        <v>856</v>
      </c>
      <c r="H272" s="157">
        <v>496.74900000000002</v>
      </c>
      <c r="I272" s="158"/>
      <c r="L272" s="154"/>
      <c r="M272" s="159"/>
      <c r="T272" s="160"/>
      <c r="AT272" s="155" t="s">
        <v>152</v>
      </c>
      <c r="AU272" s="155" t="s">
        <v>87</v>
      </c>
      <c r="AV272" s="13" t="s">
        <v>87</v>
      </c>
      <c r="AW272" s="13" t="s">
        <v>32</v>
      </c>
      <c r="AX272" s="13" t="s">
        <v>85</v>
      </c>
      <c r="AY272" s="155" t="s">
        <v>144</v>
      </c>
    </row>
    <row r="273" spans="2:65" s="1" customFormat="1" ht="37.9" customHeight="1">
      <c r="B273" s="32"/>
      <c r="C273" s="133" t="s">
        <v>248</v>
      </c>
      <c r="D273" s="133" t="s">
        <v>146</v>
      </c>
      <c r="E273" s="134" t="s">
        <v>415</v>
      </c>
      <c r="F273" s="135" t="s">
        <v>416</v>
      </c>
      <c r="G273" s="136" t="s">
        <v>198</v>
      </c>
      <c r="H273" s="137">
        <v>4967.49</v>
      </c>
      <c r="I273" s="138"/>
      <c r="J273" s="139">
        <f>ROUND(I273*H273,2)</f>
        <v>0</v>
      </c>
      <c r="K273" s="140"/>
      <c r="L273" s="32"/>
      <c r="M273" s="141" t="s">
        <v>1</v>
      </c>
      <c r="N273" s="142" t="s">
        <v>42</v>
      </c>
      <c r="P273" s="143">
        <f>O273*H273</f>
        <v>0</v>
      </c>
      <c r="Q273" s="143">
        <v>0</v>
      </c>
      <c r="R273" s="143">
        <f>Q273*H273</f>
        <v>0</v>
      </c>
      <c r="S273" s="143">
        <v>0</v>
      </c>
      <c r="T273" s="144">
        <f>S273*H273</f>
        <v>0</v>
      </c>
      <c r="AR273" s="145" t="s">
        <v>150</v>
      </c>
      <c r="AT273" s="145" t="s">
        <v>146</v>
      </c>
      <c r="AU273" s="145" t="s">
        <v>87</v>
      </c>
      <c r="AY273" s="17" t="s">
        <v>144</v>
      </c>
      <c r="BE273" s="146">
        <f>IF(N273="základní",J273,0)</f>
        <v>0</v>
      </c>
      <c r="BF273" s="146">
        <f>IF(N273="snížená",J273,0)</f>
        <v>0</v>
      </c>
      <c r="BG273" s="146">
        <f>IF(N273="zákl. přenesená",J273,0)</f>
        <v>0</v>
      </c>
      <c r="BH273" s="146">
        <f>IF(N273="sníž. přenesená",J273,0)</f>
        <v>0</v>
      </c>
      <c r="BI273" s="146">
        <f>IF(N273="nulová",J273,0)</f>
        <v>0</v>
      </c>
      <c r="BJ273" s="17" t="s">
        <v>85</v>
      </c>
      <c r="BK273" s="146">
        <f>ROUND(I273*H273,2)</f>
        <v>0</v>
      </c>
      <c r="BL273" s="17" t="s">
        <v>150</v>
      </c>
      <c r="BM273" s="145" t="s">
        <v>857</v>
      </c>
    </row>
    <row r="274" spans="2:65" s="13" customFormat="1" ht="11.25">
      <c r="B274" s="154"/>
      <c r="D274" s="148" t="s">
        <v>152</v>
      </c>
      <c r="F274" s="156" t="s">
        <v>858</v>
      </c>
      <c r="H274" s="157">
        <v>4967.49</v>
      </c>
      <c r="I274" s="158"/>
      <c r="L274" s="154"/>
      <c r="M274" s="159"/>
      <c r="T274" s="160"/>
      <c r="AT274" s="155" t="s">
        <v>152</v>
      </c>
      <c r="AU274" s="155" t="s">
        <v>87</v>
      </c>
      <c r="AV274" s="13" t="s">
        <v>87</v>
      </c>
      <c r="AW274" s="13" t="s">
        <v>4</v>
      </c>
      <c r="AX274" s="13" t="s">
        <v>85</v>
      </c>
      <c r="AY274" s="155" t="s">
        <v>144</v>
      </c>
    </row>
    <row r="275" spans="2:65" s="1" customFormat="1" ht="24.2" customHeight="1">
      <c r="B275" s="32"/>
      <c r="C275" s="133" t="s">
        <v>252</v>
      </c>
      <c r="D275" s="133" t="s">
        <v>146</v>
      </c>
      <c r="E275" s="134" t="s">
        <v>859</v>
      </c>
      <c r="F275" s="135" t="s">
        <v>860</v>
      </c>
      <c r="G275" s="136" t="s">
        <v>198</v>
      </c>
      <c r="H275" s="137">
        <v>518.38599999999997</v>
      </c>
      <c r="I275" s="138"/>
      <c r="J275" s="139">
        <f>ROUND(I275*H275,2)</f>
        <v>0</v>
      </c>
      <c r="K275" s="140"/>
      <c r="L275" s="32"/>
      <c r="M275" s="141" t="s">
        <v>1</v>
      </c>
      <c r="N275" s="142" t="s">
        <v>42</v>
      </c>
      <c r="P275" s="143">
        <f>O275*H275</f>
        <v>0</v>
      </c>
      <c r="Q275" s="143">
        <v>0</v>
      </c>
      <c r="R275" s="143">
        <f>Q275*H275</f>
        <v>0</v>
      </c>
      <c r="S275" s="143">
        <v>0</v>
      </c>
      <c r="T275" s="144">
        <f>S275*H275</f>
        <v>0</v>
      </c>
      <c r="AR275" s="145" t="s">
        <v>150</v>
      </c>
      <c r="AT275" s="145" t="s">
        <v>146</v>
      </c>
      <c r="AU275" s="145" t="s">
        <v>87</v>
      </c>
      <c r="AY275" s="17" t="s">
        <v>144</v>
      </c>
      <c r="BE275" s="146">
        <f>IF(N275="základní",J275,0)</f>
        <v>0</v>
      </c>
      <c r="BF275" s="146">
        <f>IF(N275="snížená",J275,0)</f>
        <v>0</v>
      </c>
      <c r="BG275" s="146">
        <f>IF(N275="zákl. přenesená",J275,0)</f>
        <v>0</v>
      </c>
      <c r="BH275" s="146">
        <f>IF(N275="sníž. přenesená",J275,0)</f>
        <v>0</v>
      </c>
      <c r="BI275" s="146">
        <f>IF(N275="nulová",J275,0)</f>
        <v>0</v>
      </c>
      <c r="BJ275" s="17" t="s">
        <v>85</v>
      </c>
      <c r="BK275" s="146">
        <f>ROUND(I275*H275,2)</f>
        <v>0</v>
      </c>
      <c r="BL275" s="17" t="s">
        <v>150</v>
      </c>
      <c r="BM275" s="145" t="s">
        <v>861</v>
      </c>
    </row>
    <row r="276" spans="2:65" s="1" customFormat="1" ht="24.2" customHeight="1">
      <c r="B276" s="32"/>
      <c r="C276" s="133" t="s">
        <v>257</v>
      </c>
      <c r="D276" s="133" t="s">
        <v>146</v>
      </c>
      <c r="E276" s="134" t="s">
        <v>862</v>
      </c>
      <c r="F276" s="135" t="s">
        <v>863</v>
      </c>
      <c r="G276" s="136" t="s">
        <v>198</v>
      </c>
      <c r="H276" s="137">
        <v>496.74900000000002</v>
      </c>
      <c r="I276" s="138"/>
      <c r="J276" s="139">
        <f>ROUND(I276*H276,2)</f>
        <v>0</v>
      </c>
      <c r="K276" s="140"/>
      <c r="L276" s="32"/>
      <c r="M276" s="141" t="s">
        <v>1</v>
      </c>
      <c r="N276" s="142" t="s">
        <v>42</v>
      </c>
      <c r="P276" s="143">
        <f>O276*H276</f>
        <v>0</v>
      </c>
      <c r="Q276" s="143">
        <v>0</v>
      </c>
      <c r="R276" s="143">
        <f>Q276*H276</f>
        <v>0</v>
      </c>
      <c r="S276" s="143">
        <v>0</v>
      </c>
      <c r="T276" s="144">
        <f>S276*H276</f>
        <v>0</v>
      </c>
      <c r="AR276" s="145" t="s">
        <v>150</v>
      </c>
      <c r="AT276" s="145" t="s">
        <v>146</v>
      </c>
      <c r="AU276" s="145" t="s">
        <v>87</v>
      </c>
      <c r="AY276" s="17" t="s">
        <v>144</v>
      </c>
      <c r="BE276" s="146">
        <f>IF(N276="základní",J276,0)</f>
        <v>0</v>
      </c>
      <c r="BF276" s="146">
        <f>IF(N276="snížená",J276,0)</f>
        <v>0</v>
      </c>
      <c r="BG276" s="146">
        <f>IF(N276="zákl. přenesená",J276,0)</f>
        <v>0</v>
      </c>
      <c r="BH276" s="146">
        <f>IF(N276="sníž. přenesená",J276,0)</f>
        <v>0</v>
      </c>
      <c r="BI276" s="146">
        <f>IF(N276="nulová",J276,0)</f>
        <v>0</v>
      </c>
      <c r="BJ276" s="17" t="s">
        <v>85</v>
      </c>
      <c r="BK276" s="146">
        <f>ROUND(I276*H276,2)</f>
        <v>0</v>
      </c>
      <c r="BL276" s="17" t="s">
        <v>150</v>
      </c>
      <c r="BM276" s="145" t="s">
        <v>864</v>
      </c>
    </row>
    <row r="277" spans="2:65" s="1" customFormat="1" ht="33" customHeight="1">
      <c r="B277" s="32"/>
      <c r="C277" s="133" t="s">
        <v>262</v>
      </c>
      <c r="D277" s="133" t="s">
        <v>146</v>
      </c>
      <c r="E277" s="134" t="s">
        <v>426</v>
      </c>
      <c r="F277" s="135" t="s">
        <v>427</v>
      </c>
      <c r="G277" s="136" t="s">
        <v>343</v>
      </c>
      <c r="H277" s="137">
        <v>951.78099999999995</v>
      </c>
      <c r="I277" s="138"/>
      <c r="J277" s="139">
        <f>ROUND(I277*H277,2)</f>
        <v>0</v>
      </c>
      <c r="K277" s="140"/>
      <c r="L277" s="32"/>
      <c r="M277" s="141" t="s">
        <v>1</v>
      </c>
      <c r="N277" s="142" t="s">
        <v>42</v>
      </c>
      <c r="P277" s="143">
        <f>O277*H277</f>
        <v>0</v>
      </c>
      <c r="Q277" s="143">
        <v>0</v>
      </c>
      <c r="R277" s="143">
        <f>Q277*H277</f>
        <v>0</v>
      </c>
      <c r="S277" s="143">
        <v>0</v>
      </c>
      <c r="T277" s="144">
        <f>S277*H277</f>
        <v>0</v>
      </c>
      <c r="AR277" s="145" t="s">
        <v>150</v>
      </c>
      <c r="AT277" s="145" t="s">
        <v>146</v>
      </c>
      <c r="AU277" s="145" t="s">
        <v>87</v>
      </c>
      <c r="AY277" s="17" t="s">
        <v>144</v>
      </c>
      <c r="BE277" s="146">
        <f>IF(N277="základní",J277,0)</f>
        <v>0</v>
      </c>
      <c r="BF277" s="146">
        <f>IF(N277="snížená",J277,0)</f>
        <v>0</v>
      </c>
      <c r="BG277" s="146">
        <f>IF(N277="zákl. přenesená",J277,0)</f>
        <v>0</v>
      </c>
      <c r="BH277" s="146">
        <f>IF(N277="sníž. přenesená",J277,0)</f>
        <v>0</v>
      </c>
      <c r="BI277" s="146">
        <f>IF(N277="nulová",J277,0)</f>
        <v>0</v>
      </c>
      <c r="BJ277" s="17" t="s">
        <v>85</v>
      </c>
      <c r="BK277" s="146">
        <f>ROUND(I277*H277,2)</f>
        <v>0</v>
      </c>
      <c r="BL277" s="17" t="s">
        <v>150</v>
      </c>
      <c r="BM277" s="145" t="s">
        <v>865</v>
      </c>
    </row>
    <row r="278" spans="2:65" s="13" customFormat="1" ht="11.25">
      <c r="B278" s="154"/>
      <c r="D278" s="148" t="s">
        <v>152</v>
      </c>
      <c r="F278" s="156" t="s">
        <v>866</v>
      </c>
      <c r="H278" s="157">
        <v>951.78099999999995</v>
      </c>
      <c r="I278" s="158"/>
      <c r="L278" s="154"/>
      <c r="M278" s="159"/>
      <c r="T278" s="160"/>
      <c r="AT278" s="155" t="s">
        <v>152</v>
      </c>
      <c r="AU278" s="155" t="s">
        <v>87</v>
      </c>
      <c r="AV278" s="13" t="s">
        <v>87</v>
      </c>
      <c r="AW278" s="13" t="s">
        <v>4</v>
      </c>
      <c r="AX278" s="13" t="s">
        <v>85</v>
      </c>
      <c r="AY278" s="155" t="s">
        <v>144</v>
      </c>
    </row>
    <row r="279" spans="2:65" s="1" customFormat="1" ht="16.5" customHeight="1">
      <c r="B279" s="32"/>
      <c r="C279" s="133" t="s">
        <v>267</v>
      </c>
      <c r="D279" s="133" t="s">
        <v>146</v>
      </c>
      <c r="E279" s="134" t="s">
        <v>322</v>
      </c>
      <c r="F279" s="135" t="s">
        <v>323</v>
      </c>
      <c r="G279" s="136" t="s">
        <v>198</v>
      </c>
      <c r="H279" s="137">
        <v>528.76700000000005</v>
      </c>
      <c r="I279" s="138"/>
      <c r="J279" s="139">
        <f>ROUND(I279*H279,2)</f>
        <v>0</v>
      </c>
      <c r="K279" s="140"/>
      <c r="L279" s="32"/>
      <c r="M279" s="141" t="s">
        <v>1</v>
      </c>
      <c r="N279" s="142" t="s">
        <v>42</v>
      </c>
      <c r="P279" s="143">
        <f>O279*H279</f>
        <v>0</v>
      </c>
      <c r="Q279" s="143">
        <v>0</v>
      </c>
      <c r="R279" s="143">
        <f>Q279*H279</f>
        <v>0</v>
      </c>
      <c r="S279" s="143">
        <v>0</v>
      </c>
      <c r="T279" s="144">
        <f>S279*H279</f>
        <v>0</v>
      </c>
      <c r="AR279" s="145" t="s">
        <v>150</v>
      </c>
      <c r="AT279" s="145" t="s">
        <v>146</v>
      </c>
      <c r="AU279" s="145" t="s">
        <v>87</v>
      </c>
      <c r="AY279" s="17" t="s">
        <v>144</v>
      </c>
      <c r="BE279" s="146">
        <f>IF(N279="základní",J279,0)</f>
        <v>0</v>
      </c>
      <c r="BF279" s="146">
        <f>IF(N279="snížená",J279,0)</f>
        <v>0</v>
      </c>
      <c r="BG279" s="146">
        <f>IF(N279="zákl. přenesená",J279,0)</f>
        <v>0</v>
      </c>
      <c r="BH279" s="146">
        <f>IF(N279="sníž. přenesená",J279,0)</f>
        <v>0</v>
      </c>
      <c r="BI279" s="146">
        <f>IF(N279="nulová",J279,0)</f>
        <v>0</v>
      </c>
      <c r="BJ279" s="17" t="s">
        <v>85</v>
      </c>
      <c r="BK279" s="146">
        <f>ROUND(I279*H279,2)</f>
        <v>0</v>
      </c>
      <c r="BL279" s="17" t="s">
        <v>150</v>
      </c>
      <c r="BM279" s="145" t="s">
        <v>867</v>
      </c>
    </row>
    <row r="280" spans="2:65" s="13" customFormat="1" ht="11.25">
      <c r="B280" s="154"/>
      <c r="D280" s="148" t="s">
        <v>152</v>
      </c>
      <c r="E280" s="155" t="s">
        <v>1</v>
      </c>
      <c r="F280" s="156" t="s">
        <v>868</v>
      </c>
      <c r="H280" s="157">
        <v>528.76700000000005</v>
      </c>
      <c r="I280" s="158"/>
      <c r="L280" s="154"/>
      <c r="M280" s="159"/>
      <c r="T280" s="160"/>
      <c r="AT280" s="155" t="s">
        <v>152</v>
      </c>
      <c r="AU280" s="155" t="s">
        <v>87</v>
      </c>
      <c r="AV280" s="13" t="s">
        <v>87</v>
      </c>
      <c r="AW280" s="13" t="s">
        <v>32</v>
      </c>
      <c r="AX280" s="13" t="s">
        <v>85</v>
      </c>
      <c r="AY280" s="155" t="s">
        <v>144</v>
      </c>
    </row>
    <row r="281" spans="2:65" s="1" customFormat="1" ht="24.2" customHeight="1">
      <c r="B281" s="32"/>
      <c r="C281" s="133" t="s">
        <v>272</v>
      </c>
      <c r="D281" s="133" t="s">
        <v>146</v>
      </c>
      <c r="E281" s="134" t="s">
        <v>326</v>
      </c>
      <c r="F281" s="135" t="s">
        <v>327</v>
      </c>
      <c r="G281" s="136" t="s">
        <v>198</v>
      </c>
      <c r="H281" s="137">
        <v>710.83500000000004</v>
      </c>
      <c r="I281" s="138"/>
      <c r="J281" s="139">
        <f>ROUND(I281*H281,2)</f>
        <v>0</v>
      </c>
      <c r="K281" s="140"/>
      <c r="L281" s="32"/>
      <c r="M281" s="141" t="s">
        <v>1</v>
      </c>
      <c r="N281" s="142" t="s">
        <v>42</v>
      </c>
      <c r="P281" s="143">
        <f>O281*H281</f>
        <v>0</v>
      </c>
      <c r="Q281" s="143">
        <v>0</v>
      </c>
      <c r="R281" s="143">
        <f>Q281*H281</f>
        <v>0</v>
      </c>
      <c r="S281" s="143">
        <v>0</v>
      </c>
      <c r="T281" s="144">
        <f>S281*H281</f>
        <v>0</v>
      </c>
      <c r="AR281" s="145" t="s">
        <v>150</v>
      </c>
      <c r="AT281" s="145" t="s">
        <v>146</v>
      </c>
      <c r="AU281" s="145" t="s">
        <v>87</v>
      </c>
      <c r="AY281" s="17" t="s">
        <v>144</v>
      </c>
      <c r="BE281" s="146">
        <f>IF(N281="základní",J281,0)</f>
        <v>0</v>
      </c>
      <c r="BF281" s="146">
        <f>IF(N281="snížená",J281,0)</f>
        <v>0</v>
      </c>
      <c r="BG281" s="146">
        <f>IF(N281="zákl. přenesená",J281,0)</f>
        <v>0</v>
      </c>
      <c r="BH281" s="146">
        <f>IF(N281="sníž. přenesená",J281,0)</f>
        <v>0</v>
      </c>
      <c r="BI281" s="146">
        <f>IF(N281="nulová",J281,0)</f>
        <v>0</v>
      </c>
      <c r="BJ281" s="17" t="s">
        <v>85</v>
      </c>
      <c r="BK281" s="146">
        <f>ROUND(I281*H281,2)</f>
        <v>0</v>
      </c>
      <c r="BL281" s="17" t="s">
        <v>150</v>
      </c>
      <c r="BM281" s="145" t="s">
        <v>869</v>
      </c>
    </row>
    <row r="282" spans="2:65" s="12" customFormat="1" ht="11.25">
      <c r="B282" s="147"/>
      <c r="D282" s="148" t="s">
        <v>152</v>
      </c>
      <c r="E282" s="149" t="s">
        <v>1</v>
      </c>
      <c r="F282" s="150" t="s">
        <v>737</v>
      </c>
      <c r="H282" s="149" t="s">
        <v>1</v>
      </c>
      <c r="I282" s="151"/>
      <c r="L282" s="147"/>
      <c r="M282" s="152"/>
      <c r="T282" s="153"/>
      <c r="AT282" s="149" t="s">
        <v>152</v>
      </c>
      <c r="AU282" s="149" t="s">
        <v>87</v>
      </c>
      <c r="AV282" s="12" t="s">
        <v>85</v>
      </c>
      <c r="AW282" s="12" t="s">
        <v>32</v>
      </c>
      <c r="AX282" s="12" t="s">
        <v>77</v>
      </c>
      <c r="AY282" s="149" t="s">
        <v>144</v>
      </c>
    </row>
    <row r="283" spans="2:65" s="12" customFormat="1" ht="11.25">
      <c r="B283" s="147"/>
      <c r="D283" s="148" t="s">
        <v>152</v>
      </c>
      <c r="E283" s="149" t="s">
        <v>1</v>
      </c>
      <c r="F283" s="150" t="s">
        <v>738</v>
      </c>
      <c r="H283" s="149" t="s">
        <v>1</v>
      </c>
      <c r="I283" s="151"/>
      <c r="L283" s="147"/>
      <c r="M283" s="152"/>
      <c r="T283" s="153"/>
      <c r="AT283" s="149" t="s">
        <v>152</v>
      </c>
      <c r="AU283" s="149" t="s">
        <v>87</v>
      </c>
      <c r="AV283" s="12" t="s">
        <v>85</v>
      </c>
      <c r="AW283" s="12" t="s">
        <v>32</v>
      </c>
      <c r="AX283" s="12" t="s">
        <v>77</v>
      </c>
      <c r="AY283" s="149" t="s">
        <v>144</v>
      </c>
    </row>
    <row r="284" spans="2:65" s="12" customFormat="1" ht="11.25">
      <c r="B284" s="147"/>
      <c r="D284" s="148" t="s">
        <v>152</v>
      </c>
      <c r="E284" s="149" t="s">
        <v>1</v>
      </c>
      <c r="F284" s="150" t="s">
        <v>755</v>
      </c>
      <c r="H284" s="149" t="s">
        <v>1</v>
      </c>
      <c r="I284" s="151"/>
      <c r="L284" s="147"/>
      <c r="M284" s="152"/>
      <c r="T284" s="153"/>
      <c r="AT284" s="149" t="s">
        <v>152</v>
      </c>
      <c r="AU284" s="149" t="s">
        <v>87</v>
      </c>
      <c r="AV284" s="12" t="s">
        <v>85</v>
      </c>
      <c r="AW284" s="12" t="s">
        <v>32</v>
      </c>
      <c r="AX284" s="12" t="s">
        <v>77</v>
      </c>
      <c r="AY284" s="149" t="s">
        <v>144</v>
      </c>
    </row>
    <row r="285" spans="2:65" s="12" customFormat="1" ht="11.25">
      <c r="B285" s="147"/>
      <c r="D285" s="148" t="s">
        <v>152</v>
      </c>
      <c r="E285" s="149" t="s">
        <v>1</v>
      </c>
      <c r="F285" s="150" t="s">
        <v>756</v>
      </c>
      <c r="H285" s="149" t="s">
        <v>1</v>
      </c>
      <c r="I285" s="151"/>
      <c r="L285" s="147"/>
      <c r="M285" s="152"/>
      <c r="T285" s="153"/>
      <c r="AT285" s="149" t="s">
        <v>152</v>
      </c>
      <c r="AU285" s="149" t="s">
        <v>87</v>
      </c>
      <c r="AV285" s="12" t="s">
        <v>85</v>
      </c>
      <c r="AW285" s="12" t="s">
        <v>32</v>
      </c>
      <c r="AX285" s="12" t="s">
        <v>77</v>
      </c>
      <c r="AY285" s="149" t="s">
        <v>144</v>
      </c>
    </row>
    <row r="286" spans="2:65" s="12" customFormat="1" ht="11.25">
      <c r="B286" s="147"/>
      <c r="D286" s="148" t="s">
        <v>152</v>
      </c>
      <c r="E286" s="149" t="s">
        <v>1</v>
      </c>
      <c r="F286" s="150" t="s">
        <v>739</v>
      </c>
      <c r="H286" s="149" t="s">
        <v>1</v>
      </c>
      <c r="I286" s="151"/>
      <c r="L286" s="147"/>
      <c r="M286" s="152"/>
      <c r="T286" s="153"/>
      <c r="AT286" s="149" t="s">
        <v>152</v>
      </c>
      <c r="AU286" s="149" t="s">
        <v>87</v>
      </c>
      <c r="AV286" s="12" t="s">
        <v>85</v>
      </c>
      <c r="AW286" s="12" t="s">
        <v>32</v>
      </c>
      <c r="AX286" s="12" t="s">
        <v>77</v>
      </c>
      <c r="AY286" s="149" t="s">
        <v>144</v>
      </c>
    </row>
    <row r="287" spans="2:65" s="12" customFormat="1" ht="11.25">
      <c r="B287" s="147"/>
      <c r="D287" s="148" t="s">
        <v>152</v>
      </c>
      <c r="E287" s="149" t="s">
        <v>1</v>
      </c>
      <c r="F287" s="150" t="s">
        <v>870</v>
      </c>
      <c r="H287" s="149" t="s">
        <v>1</v>
      </c>
      <c r="I287" s="151"/>
      <c r="L287" s="147"/>
      <c r="M287" s="152"/>
      <c r="T287" s="153"/>
      <c r="AT287" s="149" t="s">
        <v>152</v>
      </c>
      <c r="AU287" s="149" t="s">
        <v>87</v>
      </c>
      <c r="AV287" s="12" t="s">
        <v>85</v>
      </c>
      <c r="AW287" s="12" t="s">
        <v>32</v>
      </c>
      <c r="AX287" s="12" t="s">
        <v>77</v>
      </c>
      <c r="AY287" s="149" t="s">
        <v>144</v>
      </c>
    </row>
    <row r="288" spans="2:65" s="13" customFormat="1" ht="11.25">
      <c r="B288" s="154"/>
      <c r="D288" s="148" t="s">
        <v>152</v>
      </c>
      <c r="E288" s="155" t="s">
        <v>1</v>
      </c>
      <c r="F288" s="156" t="s">
        <v>871</v>
      </c>
      <c r="H288" s="157">
        <v>153.66999999999999</v>
      </c>
      <c r="I288" s="158"/>
      <c r="L288" s="154"/>
      <c r="M288" s="159"/>
      <c r="T288" s="160"/>
      <c r="AT288" s="155" t="s">
        <v>152</v>
      </c>
      <c r="AU288" s="155" t="s">
        <v>87</v>
      </c>
      <c r="AV288" s="13" t="s">
        <v>87</v>
      </c>
      <c r="AW288" s="13" t="s">
        <v>32</v>
      </c>
      <c r="AX288" s="13" t="s">
        <v>77</v>
      </c>
      <c r="AY288" s="155" t="s">
        <v>144</v>
      </c>
    </row>
    <row r="289" spans="2:51" s="13" customFormat="1" ht="11.25">
      <c r="B289" s="154"/>
      <c r="D289" s="148" t="s">
        <v>152</v>
      </c>
      <c r="E289" s="155" t="s">
        <v>1</v>
      </c>
      <c r="F289" s="156" t="s">
        <v>872</v>
      </c>
      <c r="H289" s="157">
        <v>132.011</v>
      </c>
      <c r="I289" s="158"/>
      <c r="L289" s="154"/>
      <c r="M289" s="159"/>
      <c r="T289" s="160"/>
      <c r="AT289" s="155" t="s">
        <v>152</v>
      </c>
      <c r="AU289" s="155" t="s">
        <v>87</v>
      </c>
      <c r="AV289" s="13" t="s">
        <v>87</v>
      </c>
      <c r="AW289" s="13" t="s">
        <v>32</v>
      </c>
      <c r="AX289" s="13" t="s">
        <v>77</v>
      </c>
      <c r="AY289" s="155" t="s">
        <v>144</v>
      </c>
    </row>
    <row r="290" spans="2:51" s="13" customFormat="1" ht="11.25">
      <c r="B290" s="154"/>
      <c r="D290" s="148" t="s">
        <v>152</v>
      </c>
      <c r="E290" s="155" t="s">
        <v>1</v>
      </c>
      <c r="F290" s="156" t="s">
        <v>873</v>
      </c>
      <c r="H290" s="157">
        <v>72.599999999999994</v>
      </c>
      <c r="I290" s="158"/>
      <c r="L290" s="154"/>
      <c r="M290" s="159"/>
      <c r="T290" s="160"/>
      <c r="AT290" s="155" t="s">
        <v>152</v>
      </c>
      <c r="AU290" s="155" t="s">
        <v>87</v>
      </c>
      <c r="AV290" s="13" t="s">
        <v>87</v>
      </c>
      <c r="AW290" s="13" t="s">
        <v>32</v>
      </c>
      <c r="AX290" s="13" t="s">
        <v>77</v>
      </c>
      <c r="AY290" s="155" t="s">
        <v>144</v>
      </c>
    </row>
    <row r="291" spans="2:51" s="15" customFormat="1" ht="11.25">
      <c r="B291" s="182"/>
      <c r="D291" s="148" t="s">
        <v>152</v>
      </c>
      <c r="E291" s="183" t="s">
        <v>1</v>
      </c>
      <c r="F291" s="184" t="s">
        <v>448</v>
      </c>
      <c r="H291" s="185">
        <v>358.28099999999995</v>
      </c>
      <c r="I291" s="186"/>
      <c r="L291" s="182"/>
      <c r="M291" s="187"/>
      <c r="T291" s="188"/>
      <c r="AT291" s="183" t="s">
        <v>152</v>
      </c>
      <c r="AU291" s="183" t="s">
        <v>87</v>
      </c>
      <c r="AV291" s="15" t="s">
        <v>163</v>
      </c>
      <c r="AW291" s="15" t="s">
        <v>32</v>
      </c>
      <c r="AX291" s="15" t="s">
        <v>77</v>
      </c>
      <c r="AY291" s="183" t="s">
        <v>144</v>
      </c>
    </row>
    <row r="292" spans="2:51" s="12" customFormat="1" ht="11.25">
      <c r="B292" s="147"/>
      <c r="D292" s="148" t="s">
        <v>152</v>
      </c>
      <c r="E292" s="149" t="s">
        <v>1</v>
      </c>
      <c r="F292" s="150" t="s">
        <v>874</v>
      </c>
      <c r="H292" s="149" t="s">
        <v>1</v>
      </c>
      <c r="I292" s="151"/>
      <c r="L292" s="147"/>
      <c r="M292" s="152"/>
      <c r="T292" s="153"/>
      <c r="AT292" s="149" t="s">
        <v>152</v>
      </c>
      <c r="AU292" s="149" t="s">
        <v>87</v>
      </c>
      <c r="AV292" s="12" t="s">
        <v>85</v>
      </c>
      <c r="AW292" s="12" t="s">
        <v>32</v>
      </c>
      <c r="AX292" s="12" t="s">
        <v>77</v>
      </c>
      <c r="AY292" s="149" t="s">
        <v>144</v>
      </c>
    </row>
    <row r="293" spans="2:51" s="12" customFormat="1" ht="11.25">
      <c r="B293" s="147"/>
      <c r="D293" s="148" t="s">
        <v>152</v>
      </c>
      <c r="E293" s="149" t="s">
        <v>1</v>
      </c>
      <c r="F293" s="150" t="s">
        <v>740</v>
      </c>
      <c r="H293" s="149" t="s">
        <v>1</v>
      </c>
      <c r="I293" s="151"/>
      <c r="L293" s="147"/>
      <c r="M293" s="152"/>
      <c r="T293" s="153"/>
      <c r="AT293" s="149" t="s">
        <v>152</v>
      </c>
      <c r="AU293" s="149" t="s">
        <v>87</v>
      </c>
      <c r="AV293" s="12" t="s">
        <v>85</v>
      </c>
      <c r="AW293" s="12" t="s">
        <v>32</v>
      </c>
      <c r="AX293" s="12" t="s">
        <v>77</v>
      </c>
      <c r="AY293" s="149" t="s">
        <v>144</v>
      </c>
    </row>
    <row r="294" spans="2:51" s="13" customFormat="1" ht="11.25">
      <c r="B294" s="154"/>
      <c r="D294" s="148" t="s">
        <v>152</v>
      </c>
      <c r="E294" s="155" t="s">
        <v>1</v>
      </c>
      <c r="F294" s="156" t="s">
        <v>875</v>
      </c>
      <c r="H294" s="157">
        <v>25.41</v>
      </c>
      <c r="I294" s="158"/>
      <c r="L294" s="154"/>
      <c r="M294" s="159"/>
      <c r="T294" s="160"/>
      <c r="AT294" s="155" t="s">
        <v>152</v>
      </c>
      <c r="AU294" s="155" t="s">
        <v>87</v>
      </c>
      <c r="AV294" s="13" t="s">
        <v>87</v>
      </c>
      <c r="AW294" s="13" t="s">
        <v>32</v>
      </c>
      <c r="AX294" s="13" t="s">
        <v>77</v>
      </c>
      <c r="AY294" s="155" t="s">
        <v>144</v>
      </c>
    </row>
    <row r="295" spans="2:51" s="13" customFormat="1" ht="11.25">
      <c r="B295" s="154"/>
      <c r="D295" s="148" t="s">
        <v>152</v>
      </c>
      <c r="E295" s="155" t="s">
        <v>1</v>
      </c>
      <c r="F295" s="156" t="s">
        <v>876</v>
      </c>
      <c r="H295" s="157">
        <v>22.99</v>
      </c>
      <c r="I295" s="158"/>
      <c r="L295" s="154"/>
      <c r="M295" s="159"/>
      <c r="T295" s="160"/>
      <c r="AT295" s="155" t="s">
        <v>152</v>
      </c>
      <c r="AU295" s="155" t="s">
        <v>87</v>
      </c>
      <c r="AV295" s="13" t="s">
        <v>87</v>
      </c>
      <c r="AW295" s="13" t="s">
        <v>32</v>
      </c>
      <c r="AX295" s="13" t="s">
        <v>77</v>
      </c>
      <c r="AY295" s="155" t="s">
        <v>144</v>
      </c>
    </row>
    <row r="296" spans="2:51" s="13" customFormat="1" ht="11.25">
      <c r="B296" s="154"/>
      <c r="D296" s="148" t="s">
        <v>152</v>
      </c>
      <c r="E296" s="155" t="s">
        <v>1</v>
      </c>
      <c r="F296" s="156" t="s">
        <v>877</v>
      </c>
      <c r="H296" s="157">
        <v>5.3239999999999998</v>
      </c>
      <c r="I296" s="158"/>
      <c r="L296" s="154"/>
      <c r="M296" s="159"/>
      <c r="T296" s="160"/>
      <c r="AT296" s="155" t="s">
        <v>152</v>
      </c>
      <c r="AU296" s="155" t="s">
        <v>87</v>
      </c>
      <c r="AV296" s="13" t="s">
        <v>87</v>
      </c>
      <c r="AW296" s="13" t="s">
        <v>32</v>
      </c>
      <c r="AX296" s="13" t="s">
        <v>77</v>
      </c>
      <c r="AY296" s="155" t="s">
        <v>144</v>
      </c>
    </row>
    <row r="297" spans="2:51" s="12" customFormat="1" ht="11.25">
      <c r="B297" s="147"/>
      <c r="D297" s="148" t="s">
        <v>152</v>
      </c>
      <c r="E297" s="149" t="s">
        <v>1</v>
      </c>
      <c r="F297" s="150" t="s">
        <v>748</v>
      </c>
      <c r="H297" s="149" t="s">
        <v>1</v>
      </c>
      <c r="I297" s="151"/>
      <c r="L297" s="147"/>
      <c r="M297" s="152"/>
      <c r="T297" s="153"/>
      <c r="AT297" s="149" t="s">
        <v>152</v>
      </c>
      <c r="AU297" s="149" t="s">
        <v>87</v>
      </c>
      <c r="AV297" s="12" t="s">
        <v>85</v>
      </c>
      <c r="AW297" s="12" t="s">
        <v>32</v>
      </c>
      <c r="AX297" s="12" t="s">
        <v>77</v>
      </c>
      <c r="AY297" s="149" t="s">
        <v>144</v>
      </c>
    </row>
    <row r="298" spans="2:51" s="13" customFormat="1" ht="11.25">
      <c r="B298" s="154"/>
      <c r="D298" s="148" t="s">
        <v>152</v>
      </c>
      <c r="E298" s="155" t="s">
        <v>1</v>
      </c>
      <c r="F298" s="156" t="s">
        <v>878</v>
      </c>
      <c r="H298" s="157">
        <v>36.299999999999997</v>
      </c>
      <c r="I298" s="158"/>
      <c r="L298" s="154"/>
      <c r="M298" s="159"/>
      <c r="T298" s="160"/>
      <c r="AT298" s="155" t="s">
        <v>152</v>
      </c>
      <c r="AU298" s="155" t="s">
        <v>87</v>
      </c>
      <c r="AV298" s="13" t="s">
        <v>87</v>
      </c>
      <c r="AW298" s="13" t="s">
        <v>32</v>
      </c>
      <c r="AX298" s="13" t="s">
        <v>77</v>
      </c>
      <c r="AY298" s="155" t="s">
        <v>144</v>
      </c>
    </row>
    <row r="299" spans="2:51" s="13" customFormat="1" ht="11.25">
      <c r="B299" s="154"/>
      <c r="D299" s="148" t="s">
        <v>152</v>
      </c>
      <c r="E299" s="155" t="s">
        <v>1</v>
      </c>
      <c r="F299" s="156" t="s">
        <v>879</v>
      </c>
      <c r="H299" s="157">
        <v>239.58</v>
      </c>
      <c r="I299" s="158"/>
      <c r="L299" s="154"/>
      <c r="M299" s="159"/>
      <c r="T299" s="160"/>
      <c r="AT299" s="155" t="s">
        <v>152</v>
      </c>
      <c r="AU299" s="155" t="s">
        <v>87</v>
      </c>
      <c r="AV299" s="13" t="s">
        <v>87</v>
      </c>
      <c r="AW299" s="13" t="s">
        <v>32</v>
      </c>
      <c r="AX299" s="13" t="s">
        <v>77</v>
      </c>
      <c r="AY299" s="155" t="s">
        <v>144</v>
      </c>
    </row>
    <row r="300" spans="2:51" s="12" customFormat="1" ht="11.25">
      <c r="B300" s="147"/>
      <c r="D300" s="148" t="s">
        <v>152</v>
      </c>
      <c r="E300" s="149" t="s">
        <v>1</v>
      </c>
      <c r="F300" s="150" t="s">
        <v>812</v>
      </c>
      <c r="H300" s="149" t="s">
        <v>1</v>
      </c>
      <c r="I300" s="151"/>
      <c r="L300" s="147"/>
      <c r="M300" s="152"/>
      <c r="T300" s="153"/>
      <c r="AT300" s="149" t="s">
        <v>152</v>
      </c>
      <c r="AU300" s="149" t="s">
        <v>87</v>
      </c>
      <c r="AV300" s="12" t="s">
        <v>85</v>
      </c>
      <c r="AW300" s="12" t="s">
        <v>32</v>
      </c>
      <c r="AX300" s="12" t="s">
        <v>77</v>
      </c>
      <c r="AY300" s="149" t="s">
        <v>144</v>
      </c>
    </row>
    <row r="301" spans="2:51" s="13" customFormat="1" ht="11.25">
      <c r="B301" s="154"/>
      <c r="D301" s="148" t="s">
        <v>152</v>
      </c>
      <c r="E301" s="155" t="s">
        <v>1</v>
      </c>
      <c r="F301" s="156" t="s">
        <v>880</v>
      </c>
      <c r="H301" s="157">
        <v>18.149999999999999</v>
      </c>
      <c r="I301" s="158"/>
      <c r="L301" s="154"/>
      <c r="M301" s="159"/>
      <c r="T301" s="160"/>
      <c r="AT301" s="155" t="s">
        <v>152</v>
      </c>
      <c r="AU301" s="155" t="s">
        <v>87</v>
      </c>
      <c r="AV301" s="13" t="s">
        <v>87</v>
      </c>
      <c r="AW301" s="13" t="s">
        <v>32</v>
      </c>
      <c r="AX301" s="13" t="s">
        <v>77</v>
      </c>
      <c r="AY301" s="155" t="s">
        <v>144</v>
      </c>
    </row>
    <row r="302" spans="2:51" s="13" customFormat="1" ht="11.25">
      <c r="B302" s="154"/>
      <c r="D302" s="148" t="s">
        <v>152</v>
      </c>
      <c r="E302" s="155" t="s">
        <v>1</v>
      </c>
      <c r="F302" s="156" t="s">
        <v>881</v>
      </c>
      <c r="H302" s="157">
        <v>4.8</v>
      </c>
      <c r="I302" s="158"/>
      <c r="L302" s="154"/>
      <c r="M302" s="159"/>
      <c r="T302" s="160"/>
      <c r="AT302" s="155" t="s">
        <v>152</v>
      </c>
      <c r="AU302" s="155" t="s">
        <v>87</v>
      </c>
      <c r="AV302" s="13" t="s">
        <v>87</v>
      </c>
      <c r="AW302" s="13" t="s">
        <v>32</v>
      </c>
      <c r="AX302" s="13" t="s">
        <v>77</v>
      </c>
      <c r="AY302" s="155" t="s">
        <v>144</v>
      </c>
    </row>
    <row r="303" spans="2:51" s="15" customFormat="1" ht="11.25">
      <c r="B303" s="182"/>
      <c r="D303" s="148" t="s">
        <v>152</v>
      </c>
      <c r="E303" s="183" t="s">
        <v>1</v>
      </c>
      <c r="F303" s="184" t="s">
        <v>448</v>
      </c>
      <c r="H303" s="185">
        <v>352.55400000000003</v>
      </c>
      <c r="I303" s="186"/>
      <c r="L303" s="182"/>
      <c r="M303" s="187"/>
      <c r="T303" s="188"/>
      <c r="AT303" s="183" t="s">
        <v>152</v>
      </c>
      <c r="AU303" s="183" t="s">
        <v>87</v>
      </c>
      <c r="AV303" s="15" t="s">
        <v>163</v>
      </c>
      <c r="AW303" s="15" t="s">
        <v>32</v>
      </c>
      <c r="AX303" s="15" t="s">
        <v>77</v>
      </c>
      <c r="AY303" s="183" t="s">
        <v>144</v>
      </c>
    </row>
    <row r="304" spans="2:51" s="14" customFormat="1" ht="11.25">
      <c r="B304" s="161"/>
      <c r="D304" s="148" t="s">
        <v>152</v>
      </c>
      <c r="E304" s="162" t="s">
        <v>1</v>
      </c>
      <c r="F304" s="163" t="s">
        <v>157</v>
      </c>
      <c r="H304" s="164">
        <v>710.83499999999992</v>
      </c>
      <c r="I304" s="165"/>
      <c r="L304" s="161"/>
      <c r="M304" s="166"/>
      <c r="T304" s="167"/>
      <c r="AT304" s="162" t="s">
        <v>152</v>
      </c>
      <c r="AU304" s="162" t="s">
        <v>87</v>
      </c>
      <c r="AV304" s="14" t="s">
        <v>150</v>
      </c>
      <c r="AW304" s="14" t="s">
        <v>32</v>
      </c>
      <c r="AX304" s="14" t="s">
        <v>85</v>
      </c>
      <c r="AY304" s="162" t="s">
        <v>144</v>
      </c>
    </row>
    <row r="305" spans="2:65" s="1" customFormat="1" ht="16.5" customHeight="1">
      <c r="B305" s="32"/>
      <c r="C305" s="168" t="s">
        <v>277</v>
      </c>
      <c r="D305" s="168" t="s">
        <v>340</v>
      </c>
      <c r="E305" s="169" t="s">
        <v>449</v>
      </c>
      <c r="F305" s="170" t="s">
        <v>450</v>
      </c>
      <c r="G305" s="171" t="s">
        <v>343</v>
      </c>
      <c r="H305" s="172">
        <v>705.10799999999995</v>
      </c>
      <c r="I305" s="173"/>
      <c r="J305" s="174">
        <f>ROUND(I305*H305,2)</f>
        <v>0</v>
      </c>
      <c r="K305" s="175"/>
      <c r="L305" s="176"/>
      <c r="M305" s="177" t="s">
        <v>1</v>
      </c>
      <c r="N305" s="178" t="s">
        <v>42</v>
      </c>
      <c r="P305" s="143">
        <f>O305*H305</f>
        <v>0</v>
      </c>
      <c r="Q305" s="143">
        <v>1</v>
      </c>
      <c r="R305" s="143">
        <f>Q305*H305</f>
        <v>705.10799999999995</v>
      </c>
      <c r="S305" s="143">
        <v>0</v>
      </c>
      <c r="T305" s="144">
        <f>S305*H305</f>
        <v>0</v>
      </c>
      <c r="AR305" s="145" t="s">
        <v>186</v>
      </c>
      <c r="AT305" s="145" t="s">
        <v>340</v>
      </c>
      <c r="AU305" s="145" t="s">
        <v>87</v>
      </c>
      <c r="AY305" s="17" t="s">
        <v>144</v>
      </c>
      <c r="BE305" s="146">
        <f>IF(N305="základní",J305,0)</f>
        <v>0</v>
      </c>
      <c r="BF305" s="146">
        <f>IF(N305="snížená",J305,0)</f>
        <v>0</v>
      </c>
      <c r="BG305" s="146">
        <f>IF(N305="zákl. přenesená",J305,0)</f>
        <v>0</v>
      </c>
      <c r="BH305" s="146">
        <f>IF(N305="sníž. přenesená",J305,0)</f>
        <v>0</v>
      </c>
      <c r="BI305" s="146">
        <f>IF(N305="nulová",J305,0)</f>
        <v>0</v>
      </c>
      <c r="BJ305" s="17" t="s">
        <v>85</v>
      </c>
      <c r="BK305" s="146">
        <f>ROUND(I305*H305,2)</f>
        <v>0</v>
      </c>
      <c r="BL305" s="17" t="s">
        <v>150</v>
      </c>
      <c r="BM305" s="145" t="s">
        <v>882</v>
      </c>
    </row>
    <row r="306" spans="2:65" s="12" customFormat="1" ht="11.25">
      <c r="B306" s="147"/>
      <c r="D306" s="148" t="s">
        <v>152</v>
      </c>
      <c r="E306" s="149" t="s">
        <v>1</v>
      </c>
      <c r="F306" s="150" t="s">
        <v>883</v>
      </c>
      <c r="H306" s="149" t="s">
        <v>1</v>
      </c>
      <c r="I306" s="151"/>
      <c r="L306" s="147"/>
      <c r="M306" s="152"/>
      <c r="T306" s="153"/>
      <c r="AT306" s="149" t="s">
        <v>152</v>
      </c>
      <c r="AU306" s="149" t="s">
        <v>87</v>
      </c>
      <c r="AV306" s="12" t="s">
        <v>85</v>
      </c>
      <c r="AW306" s="12" t="s">
        <v>32</v>
      </c>
      <c r="AX306" s="12" t="s">
        <v>77</v>
      </c>
      <c r="AY306" s="149" t="s">
        <v>144</v>
      </c>
    </row>
    <row r="307" spans="2:65" s="13" customFormat="1" ht="11.25">
      <c r="B307" s="154"/>
      <c r="D307" s="148" t="s">
        <v>152</v>
      </c>
      <c r="E307" s="155" t="s">
        <v>1</v>
      </c>
      <c r="F307" s="156" t="s">
        <v>884</v>
      </c>
      <c r="H307" s="157">
        <v>352.55399999999997</v>
      </c>
      <c r="I307" s="158"/>
      <c r="L307" s="154"/>
      <c r="M307" s="159"/>
      <c r="T307" s="160"/>
      <c r="AT307" s="155" t="s">
        <v>152</v>
      </c>
      <c r="AU307" s="155" t="s">
        <v>87</v>
      </c>
      <c r="AV307" s="13" t="s">
        <v>87</v>
      </c>
      <c r="AW307" s="13" t="s">
        <v>32</v>
      </c>
      <c r="AX307" s="13" t="s">
        <v>85</v>
      </c>
      <c r="AY307" s="155" t="s">
        <v>144</v>
      </c>
    </row>
    <row r="308" spans="2:65" s="13" customFormat="1" ht="11.25">
      <c r="B308" s="154"/>
      <c r="D308" s="148" t="s">
        <v>152</v>
      </c>
      <c r="F308" s="156" t="s">
        <v>885</v>
      </c>
      <c r="H308" s="157">
        <v>705.10799999999995</v>
      </c>
      <c r="I308" s="158"/>
      <c r="L308" s="154"/>
      <c r="M308" s="159"/>
      <c r="T308" s="160"/>
      <c r="AT308" s="155" t="s">
        <v>152</v>
      </c>
      <c r="AU308" s="155" t="s">
        <v>87</v>
      </c>
      <c r="AV308" s="13" t="s">
        <v>87</v>
      </c>
      <c r="AW308" s="13" t="s">
        <v>4</v>
      </c>
      <c r="AX308" s="13" t="s">
        <v>85</v>
      </c>
      <c r="AY308" s="155" t="s">
        <v>144</v>
      </c>
    </row>
    <row r="309" spans="2:65" s="1" customFormat="1" ht="24.2" customHeight="1">
      <c r="B309" s="32"/>
      <c r="C309" s="133" t="s">
        <v>281</v>
      </c>
      <c r="D309" s="133" t="s">
        <v>146</v>
      </c>
      <c r="E309" s="134" t="s">
        <v>886</v>
      </c>
      <c r="F309" s="135" t="s">
        <v>887</v>
      </c>
      <c r="G309" s="136" t="s">
        <v>198</v>
      </c>
      <c r="H309" s="137">
        <v>128.084</v>
      </c>
      <c r="I309" s="138"/>
      <c r="J309" s="139">
        <f>ROUND(I309*H309,2)</f>
        <v>0</v>
      </c>
      <c r="K309" s="140"/>
      <c r="L309" s="32"/>
      <c r="M309" s="141" t="s">
        <v>1</v>
      </c>
      <c r="N309" s="142" t="s">
        <v>42</v>
      </c>
      <c r="P309" s="143">
        <f>O309*H309</f>
        <v>0</v>
      </c>
      <c r="Q309" s="143">
        <v>0</v>
      </c>
      <c r="R309" s="143">
        <f>Q309*H309</f>
        <v>0</v>
      </c>
      <c r="S309" s="143">
        <v>0</v>
      </c>
      <c r="T309" s="144">
        <f>S309*H309</f>
        <v>0</v>
      </c>
      <c r="AR309" s="145" t="s">
        <v>150</v>
      </c>
      <c r="AT309" s="145" t="s">
        <v>146</v>
      </c>
      <c r="AU309" s="145" t="s">
        <v>87</v>
      </c>
      <c r="AY309" s="17" t="s">
        <v>144</v>
      </c>
      <c r="BE309" s="146">
        <f>IF(N309="základní",J309,0)</f>
        <v>0</v>
      </c>
      <c r="BF309" s="146">
        <f>IF(N309="snížená",J309,0)</f>
        <v>0</v>
      </c>
      <c r="BG309" s="146">
        <f>IF(N309="zákl. přenesená",J309,0)</f>
        <v>0</v>
      </c>
      <c r="BH309" s="146">
        <f>IF(N309="sníž. přenesená",J309,0)</f>
        <v>0</v>
      </c>
      <c r="BI309" s="146">
        <f>IF(N309="nulová",J309,0)</f>
        <v>0</v>
      </c>
      <c r="BJ309" s="17" t="s">
        <v>85</v>
      </c>
      <c r="BK309" s="146">
        <f>ROUND(I309*H309,2)</f>
        <v>0</v>
      </c>
      <c r="BL309" s="17" t="s">
        <v>150</v>
      </c>
      <c r="BM309" s="145" t="s">
        <v>888</v>
      </c>
    </row>
    <row r="310" spans="2:65" s="13" customFormat="1" ht="11.25">
      <c r="B310" s="154"/>
      <c r="D310" s="148" t="s">
        <v>152</v>
      </c>
      <c r="E310" s="155" t="s">
        <v>1</v>
      </c>
      <c r="F310" s="156" t="s">
        <v>889</v>
      </c>
      <c r="H310" s="157">
        <v>128.084</v>
      </c>
      <c r="I310" s="158"/>
      <c r="L310" s="154"/>
      <c r="M310" s="159"/>
      <c r="T310" s="160"/>
      <c r="AT310" s="155" t="s">
        <v>152</v>
      </c>
      <c r="AU310" s="155" t="s">
        <v>87</v>
      </c>
      <c r="AV310" s="13" t="s">
        <v>87</v>
      </c>
      <c r="AW310" s="13" t="s">
        <v>32</v>
      </c>
      <c r="AX310" s="13" t="s">
        <v>85</v>
      </c>
      <c r="AY310" s="155" t="s">
        <v>144</v>
      </c>
    </row>
    <row r="311" spans="2:65" s="1" customFormat="1" ht="24.2" customHeight="1">
      <c r="B311" s="32"/>
      <c r="C311" s="133" t="s">
        <v>285</v>
      </c>
      <c r="D311" s="133" t="s">
        <v>146</v>
      </c>
      <c r="E311" s="134" t="s">
        <v>453</v>
      </c>
      <c r="F311" s="135" t="s">
        <v>454</v>
      </c>
      <c r="G311" s="136" t="s">
        <v>198</v>
      </c>
      <c r="H311" s="137">
        <v>250.48</v>
      </c>
      <c r="I311" s="138"/>
      <c r="J311" s="139">
        <f>ROUND(I311*H311,2)</f>
        <v>0</v>
      </c>
      <c r="K311" s="140"/>
      <c r="L311" s="32"/>
      <c r="M311" s="141" t="s">
        <v>1</v>
      </c>
      <c r="N311" s="142" t="s">
        <v>42</v>
      </c>
      <c r="P311" s="143">
        <f>O311*H311</f>
        <v>0</v>
      </c>
      <c r="Q311" s="143">
        <v>0</v>
      </c>
      <c r="R311" s="143">
        <f>Q311*H311</f>
        <v>0</v>
      </c>
      <c r="S311" s="143">
        <v>0</v>
      </c>
      <c r="T311" s="144">
        <f>S311*H311</f>
        <v>0</v>
      </c>
      <c r="AR311" s="145" t="s">
        <v>150</v>
      </c>
      <c r="AT311" s="145" t="s">
        <v>146</v>
      </c>
      <c r="AU311" s="145" t="s">
        <v>87</v>
      </c>
      <c r="AY311" s="17" t="s">
        <v>144</v>
      </c>
      <c r="BE311" s="146">
        <f>IF(N311="základní",J311,0)</f>
        <v>0</v>
      </c>
      <c r="BF311" s="146">
        <f>IF(N311="snížená",J311,0)</f>
        <v>0</v>
      </c>
      <c r="BG311" s="146">
        <f>IF(N311="zákl. přenesená",J311,0)</f>
        <v>0</v>
      </c>
      <c r="BH311" s="146">
        <f>IF(N311="sníž. přenesená",J311,0)</f>
        <v>0</v>
      </c>
      <c r="BI311" s="146">
        <f>IF(N311="nulová",J311,0)</f>
        <v>0</v>
      </c>
      <c r="BJ311" s="17" t="s">
        <v>85</v>
      </c>
      <c r="BK311" s="146">
        <f>ROUND(I311*H311,2)</f>
        <v>0</v>
      </c>
      <c r="BL311" s="17" t="s">
        <v>150</v>
      </c>
      <c r="BM311" s="145" t="s">
        <v>890</v>
      </c>
    </row>
    <row r="312" spans="2:65" s="12" customFormat="1" ht="11.25">
      <c r="B312" s="147"/>
      <c r="D312" s="148" t="s">
        <v>152</v>
      </c>
      <c r="E312" s="149" t="s">
        <v>1</v>
      </c>
      <c r="F312" s="150" t="s">
        <v>891</v>
      </c>
      <c r="H312" s="149" t="s">
        <v>1</v>
      </c>
      <c r="I312" s="151"/>
      <c r="L312" s="147"/>
      <c r="M312" s="152"/>
      <c r="T312" s="153"/>
      <c r="AT312" s="149" t="s">
        <v>152</v>
      </c>
      <c r="AU312" s="149" t="s">
        <v>87</v>
      </c>
      <c r="AV312" s="12" t="s">
        <v>85</v>
      </c>
      <c r="AW312" s="12" t="s">
        <v>32</v>
      </c>
      <c r="AX312" s="12" t="s">
        <v>77</v>
      </c>
      <c r="AY312" s="149" t="s">
        <v>144</v>
      </c>
    </row>
    <row r="313" spans="2:65" s="13" customFormat="1" ht="11.25">
      <c r="B313" s="154"/>
      <c r="D313" s="148" t="s">
        <v>152</v>
      </c>
      <c r="E313" s="155" t="s">
        <v>1</v>
      </c>
      <c r="F313" s="156" t="s">
        <v>892</v>
      </c>
      <c r="H313" s="157">
        <v>3.2</v>
      </c>
      <c r="I313" s="158"/>
      <c r="L313" s="154"/>
      <c r="M313" s="159"/>
      <c r="T313" s="160"/>
      <c r="AT313" s="155" t="s">
        <v>152</v>
      </c>
      <c r="AU313" s="155" t="s">
        <v>87</v>
      </c>
      <c r="AV313" s="13" t="s">
        <v>87</v>
      </c>
      <c r="AW313" s="13" t="s">
        <v>32</v>
      </c>
      <c r="AX313" s="13" t="s">
        <v>77</v>
      </c>
      <c r="AY313" s="155" t="s">
        <v>144</v>
      </c>
    </row>
    <row r="314" spans="2:65" s="12" customFormat="1" ht="11.25">
      <c r="B314" s="147"/>
      <c r="D314" s="148" t="s">
        <v>152</v>
      </c>
      <c r="E314" s="149" t="s">
        <v>1</v>
      </c>
      <c r="F314" s="150" t="s">
        <v>740</v>
      </c>
      <c r="H314" s="149" t="s">
        <v>1</v>
      </c>
      <c r="I314" s="151"/>
      <c r="L314" s="147"/>
      <c r="M314" s="152"/>
      <c r="T314" s="153"/>
      <c r="AT314" s="149" t="s">
        <v>152</v>
      </c>
      <c r="AU314" s="149" t="s">
        <v>87</v>
      </c>
      <c r="AV314" s="12" t="s">
        <v>85</v>
      </c>
      <c r="AW314" s="12" t="s">
        <v>32</v>
      </c>
      <c r="AX314" s="12" t="s">
        <v>77</v>
      </c>
      <c r="AY314" s="149" t="s">
        <v>144</v>
      </c>
    </row>
    <row r="315" spans="2:65" s="13" customFormat="1" ht="11.25">
      <c r="B315" s="154"/>
      <c r="D315" s="148" t="s">
        <v>152</v>
      </c>
      <c r="E315" s="155" t="s">
        <v>1</v>
      </c>
      <c r="F315" s="156" t="s">
        <v>893</v>
      </c>
      <c r="H315" s="157">
        <v>9.24</v>
      </c>
      <c r="I315" s="158"/>
      <c r="L315" s="154"/>
      <c r="M315" s="159"/>
      <c r="T315" s="160"/>
      <c r="AT315" s="155" t="s">
        <v>152</v>
      </c>
      <c r="AU315" s="155" t="s">
        <v>87</v>
      </c>
      <c r="AV315" s="13" t="s">
        <v>87</v>
      </c>
      <c r="AW315" s="13" t="s">
        <v>32</v>
      </c>
      <c r="AX315" s="13" t="s">
        <v>77</v>
      </c>
      <c r="AY315" s="155" t="s">
        <v>144</v>
      </c>
    </row>
    <row r="316" spans="2:65" s="13" customFormat="1" ht="11.25">
      <c r="B316" s="154"/>
      <c r="D316" s="148" t="s">
        <v>152</v>
      </c>
      <c r="E316" s="155" t="s">
        <v>1</v>
      </c>
      <c r="F316" s="156" t="s">
        <v>894</v>
      </c>
      <c r="H316" s="157">
        <v>8.36</v>
      </c>
      <c r="I316" s="158"/>
      <c r="L316" s="154"/>
      <c r="M316" s="159"/>
      <c r="T316" s="160"/>
      <c r="AT316" s="155" t="s">
        <v>152</v>
      </c>
      <c r="AU316" s="155" t="s">
        <v>87</v>
      </c>
      <c r="AV316" s="13" t="s">
        <v>87</v>
      </c>
      <c r="AW316" s="13" t="s">
        <v>32</v>
      </c>
      <c r="AX316" s="13" t="s">
        <v>77</v>
      </c>
      <c r="AY316" s="155" t="s">
        <v>144</v>
      </c>
    </row>
    <row r="317" spans="2:65" s="13" customFormat="1" ht="11.25">
      <c r="B317" s="154"/>
      <c r="D317" s="148" t="s">
        <v>152</v>
      </c>
      <c r="E317" s="155" t="s">
        <v>1</v>
      </c>
      <c r="F317" s="156" t="s">
        <v>895</v>
      </c>
      <c r="H317" s="157">
        <v>1.9359999999999999</v>
      </c>
      <c r="I317" s="158"/>
      <c r="L317" s="154"/>
      <c r="M317" s="159"/>
      <c r="T317" s="160"/>
      <c r="AT317" s="155" t="s">
        <v>152</v>
      </c>
      <c r="AU317" s="155" t="s">
        <v>87</v>
      </c>
      <c r="AV317" s="13" t="s">
        <v>87</v>
      </c>
      <c r="AW317" s="13" t="s">
        <v>32</v>
      </c>
      <c r="AX317" s="13" t="s">
        <v>77</v>
      </c>
      <c r="AY317" s="155" t="s">
        <v>144</v>
      </c>
    </row>
    <row r="318" spans="2:65" s="12" customFormat="1" ht="11.25">
      <c r="B318" s="147"/>
      <c r="D318" s="148" t="s">
        <v>152</v>
      </c>
      <c r="E318" s="149" t="s">
        <v>1</v>
      </c>
      <c r="F318" s="150" t="s">
        <v>748</v>
      </c>
      <c r="H318" s="149" t="s">
        <v>1</v>
      </c>
      <c r="I318" s="151"/>
      <c r="L318" s="147"/>
      <c r="M318" s="152"/>
      <c r="T318" s="153"/>
      <c r="AT318" s="149" t="s">
        <v>152</v>
      </c>
      <c r="AU318" s="149" t="s">
        <v>87</v>
      </c>
      <c r="AV318" s="12" t="s">
        <v>85</v>
      </c>
      <c r="AW318" s="12" t="s">
        <v>32</v>
      </c>
      <c r="AX318" s="12" t="s">
        <v>77</v>
      </c>
      <c r="AY318" s="149" t="s">
        <v>144</v>
      </c>
    </row>
    <row r="319" spans="2:65" s="13" customFormat="1" ht="11.25">
      <c r="B319" s="154"/>
      <c r="D319" s="148" t="s">
        <v>152</v>
      </c>
      <c r="E319" s="155" t="s">
        <v>1</v>
      </c>
      <c r="F319" s="156" t="s">
        <v>896</v>
      </c>
      <c r="H319" s="157">
        <v>13.2</v>
      </c>
      <c r="I319" s="158"/>
      <c r="L319" s="154"/>
      <c r="M319" s="159"/>
      <c r="T319" s="160"/>
      <c r="AT319" s="155" t="s">
        <v>152</v>
      </c>
      <c r="AU319" s="155" t="s">
        <v>87</v>
      </c>
      <c r="AV319" s="13" t="s">
        <v>87</v>
      </c>
      <c r="AW319" s="13" t="s">
        <v>32</v>
      </c>
      <c r="AX319" s="13" t="s">
        <v>77</v>
      </c>
      <c r="AY319" s="155" t="s">
        <v>144</v>
      </c>
    </row>
    <row r="320" spans="2:65" s="13" customFormat="1" ht="11.25">
      <c r="B320" s="154"/>
      <c r="D320" s="148" t="s">
        <v>152</v>
      </c>
      <c r="E320" s="155" t="s">
        <v>1</v>
      </c>
      <c r="F320" s="156" t="s">
        <v>897</v>
      </c>
      <c r="H320" s="157">
        <v>79.86</v>
      </c>
      <c r="I320" s="158"/>
      <c r="L320" s="154"/>
      <c r="M320" s="159"/>
      <c r="T320" s="160"/>
      <c r="AT320" s="155" t="s">
        <v>152</v>
      </c>
      <c r="AU320" s="155" t="s">
        <v>87</v>
      </c>
      <c r="AV320" s="13" t="s">
        <v>87</v>
      </c>
      <c r="AW320" s="13" t="s">
        <v>32</v>
      </c>
      <c r="AX320" s="13" t="s">
        <v>77</v>
      </c>
      <c r="AY320" s="155" t="s">
        <v>144</v>
      </c>
    </row>
    <row r="321" spans="2:65" s="12" customFormat="1" ht="11.25">
      <c r="B321" s="147"/>
      <c r="D321" s="148" t="s">
        <v>152</v>
      </c>
      <c r="E321" s="149" t="s">
        <v>1</v>
      </c>
      <c r="F321" s="150" t="s">
        <v>812</v>
      </c>
      <c r="H321" s="149" t="s">
        <v>1</v>
      </c>
      <c r="I321" s="151"/>
      <c r="L321" s="147"/>
      <c r="M321" s="152"/>
      <c r="T321" s="153"/>
      <c r="AT321" s="149" t="s">
        <v>152</v>
      </c>
      <c r="AU321" s="149" t="s">
        <v>87</v>
      </c>
      <c r="AV321" s="12" t="s">
        <v>85</v>
      </c>
      <c r="AW321" s="12" t="s">
        <v>32</v>
      </c>
      <c r="AX321" s="12" t="s">
        <v>77</v>
      </c>
      <c r="AY321" s="149" t="s">
        <v>144</v>
      </c>
    </row>
    <row r="322" spans="2:65" s="13" customFormat="1" ht="11.25">
      <c r="B322" s="154"/>
      <c r="D322" s="148" t="s">
        <v>152</v>
      </c>
      <c r="E322" s="155" t="s">
        <v>1</v>
      </c>
      <c r="F322" s="156" t="s">
        <v>898</v>
      </c>
      <c r="H322" s="157">
        <v>6.6</v>
      </c>
      <c r="I322" s="158"/>
      <c r="L322" s="154"/>
      <c r="M322" s="159"/>
      <c r="T322" s="160"/>
      <c r="AT322" s="155" t="s">
        <v>152</v>
      </c>
      <c r="AU322" s="155" t="s">
        <v>87</v>
      </c>
      <c r="AV322" s="13" t="s">
        <v>87</v>
      </c>
      <c r="AW322" s="13" t="s">
        <v>32</v>
      </c>
      <c r="AX322" s="13" t="s">
        <v>77</v>
      </c>
      <c r="AY322" s="155" t="s">
        <v>144</v>
      </c>
    </row>
    <row r="323" spans="2:65" s="15" customFormat="1" ht="11.25">
      <c r="B323" s="182"/>
      <c r="D323" s="148" t="s">
        <v>152</v>
      </c>
      <c r="E323" s="183" t="s">
        <v>1</v>
      </c>
      <c r="F323" s="184" t="s">
        <v>448</v>
      </c>
      <c r="H323" s="185">
        <v>122.39599999999999</v>
      </c>
      <c r="I323" s="186"/>
      <c r="L323" s="182"/>
      <c r="M323" s="187"/>
      <c r="T323" s="188"/>
      <c r="AT323" s="183" t="s">
        <v>152</v>
      </c>
      <c r="AU323" s="183" t="s">
        <v>87</v>
      </c>
      <c r="AV323" s="15" t="s">
        <v>163</v>
      </c>
      <c r="AW323" s="15" t="s">
        <v>32</v>
      </c>
      <c r="AX323" s="15" t="s">
        <v>77</v>
      </c>
      <c r="AY323" s="183" t="s">
        <v>144</v>
      </c>
    </row>
    <row r="324" spans="2:65" s="12" customFormat="1" ht="11.25">
      <c r="B324" s="147"/>
      <c r="D324" s="148" t="s">
        <v>152</v>
      </c>
      <c r="E324" s="149" t="s">
        <v>1</v>
      </c>
      <c r="F324" s="150" t="s">
        <v>899</v>
      </c>
      <c r="H324" s="149" t="s">
        <v>1</v>
      </c>
      <c r="I324" s="151"/>
      <c r="L324" s="147"/>
      <c r="M324" s="152"/>
      <c r="T324" s="153"/>
      <c r="AT324" s="149" t="s">
        <v>152</v>
      </c>
      <c r="AU324" s="149" t="s">
        <v>87</v>
      </c>
      <c r="AV324" s="12" t="s">
        <v>85</v>
      </c>
      <c r="AW324" s="12" t="s">
        <v>32</v>
      </c>
      <c r="AX324" s="12" t="s">
        <v>77</v>
      </c>
      <c r="AY324" s="149" t="s">
        <v>144</v>
      </c>
    </row>
    <row r="325" spans="2:65" s="13" customFormat="1" ht="11.25">
      <c r="B325" s="154"/>
      <c r="D325" s="148" t="s">
        <v>152</v>
      </c>
      <c r="E325" s="155" t="s">
        <v>1</v>
      </c>
      <c r="F325" s="156" t="s">
        <v>900</v>
      </c>
      <c r="H325" s="157">
        <v>55.88</v>
      </c>
      <c r="I325" s="158"/>
      <c r="L325" s="154"/>
      <c r="M325" s="159"/>
      <c r="T325" s="160"/>
      <c r="AT325" s="155" t="s">
        <v>152</v>
      </c>
      <c r="AU325" s="155" t="s">
        <v>87</v>
      </c>
      <c r="AV325" s="13" t="s">
        <v>87</v>
      </c>
      <c r="AW325" s="13" t="s">
        <v>32</v>
      </c>
      <c r="AX325" s="13" t="s">
        <v>77</v>
      </c>
      <c r="AY325" s="155" t="s">
        <v>144</v>
      </c>
    </row>
    <row r="326" spans="2:65" s="13" customFormat="1" ht="11.25">
      <c r="B326" s="154"/>
      <c r="D326" s="148" t="s">
        <v>152</v>
      </c>
      <c r="E326" s="155" t="s">
        <v>1</v>
      </c>
      <c r="F326" s="156" t="s">
        <v>901</v>
      </c>
      <c r="H326" s="157">
        <v>48.003999999999998</v>
      </c>
      <c r="I326" s="158"/>
      <c r="L326" s="154"/>
      <c r="M326" s="159"/>
      <c r="T326" s="160"/>
      <c r="AT326" s="155" t="s">
        <v>152</v>
      </c>
      <c r="AU326" s="155" t="s">
        <v>87</v>
      </c>
      <c r="AV326" s="13" t="s">
        <v>87</v>
      </c>
      <c r="AW326" s="13" t="s">
        <v>32</v>
      </c>
      <c r="AX326" s="13" t="s">
        <v>77</v>
      </c>
      <c r="AY326" s="155" t="s">
        <v>144</v>
      </c>
    </row>
    <row r="327" spans="2:65" s="13" customFormat="1" ht="11.25">
      <c r="B327" s="154"/>
      <c r="D327" s="148" t="s">
        <v>152</v>
      </c>
      <c r="E327" s="155" t="s">
        <v>1</v>
      </c>
      <c r="F327" s="156" t="s">
        <v>902</v>
      </c>
      <c r="H327" s="157">
        <v>24.2</v>
      </c>
      <c r="I327" s="158"/>
      <c r="L327" s="154"/>
      <c r="M327" s="159"/>
      <c r="T327" s="160"/>
      <c r="AT327" s="155" t="s">
        <v>152</v>
      </c>
      <c r="AU327" s="155" t="s">
        <v>87</v>
      </c>
      <c r="AV327" s="13" t="s">
        <v>87</v>
      </c>
      <c r="AW327" s="13" t="s">
        <v>32</v>
      </c>
      <c r="AX327" s="13" t="s">
        <v>77</v>
      </c>
      <c r="AY327" s="155" t="s">
        <v>144</v>
      </c>
    </row>
    <row r="328" spans="2:65" s="15" customFormat="1" ht="11.25">
      <c r="B328" s="182"/>
      <c r="D328" s="148" t="s">
        <v>152</v>
      </c>
      <c r="E328" s="183" t="s">
        <v>1</v>
      </c>
      <c r="F328" s="184" t="s">
        <v>448</v>
      </c>
      <c r="H328" s="185">
        <v>128.084</v>
      </c>
      <c r="I328" s="186"/>
      <c r="L328" s="182"/>
      <c r="M328" s="187"/>
      <c r="T328" s="188"/>
      <c r="AT328" s="183" t="s">
        <v>152</v>
      </c>
      <c r="AU328" s="183" t="s">
        <v>87</v>
      </c>
      <c r="AV328" s="15" t="s">
        <v>163</v>
      </c>
      <c r="AW328" s="15" t="s">
        <v>32</v>
      </c>
      <c r="AX328" s="15" t="s">
        <v>77</v>
      </c>
      <c r="AY328" s="183" t="s">
        <v>144</v>
      </c>
    </row>
    <row r="329" spans="2:65" s="14" customFormat="1" ht="11.25">
      <c r="B329" s="161"/>
      <c r="D329" s="148" t="s">
        <v>152</v>
      </c>
      <c r="E329" s="162" t="s">
        <v>1</v>
      </c>
      <c r="F329" s="163" t="s">
        <v>157</v>
      </c>
      <c r="H329" s="164">
        <v>250.47999999999996</v>
      </c>
      <c r="I329" s="165"/>
      <c r="L329" s="161"/>
      <c r="M329" s="166"/>
      <c r="T329" s="167"/>
      <c r="AT329" s="162" t="s">
        <v>152</v>
      </c>
      <c r="AU329" s="162" t="s">
        <v>87</v>
      </c>
      <c r="AV329" s="14" t="s">
        <v>150</v>
      </c>
      <c r="AW329" s="14" t="s">
        <v>32</v>
      </c>
      <c r="AX329" s="14" t="s">
        <v>85</v>
      </c>
      <c r="AY329" s="162" t="s">
        <v>144</v>
      </c>
    </row>
    <row r="330" spans="2:65" s="1" customFormat="1" ht="16.5" customHeight="1">
      <c r="B330" s="32"/>
      <c r="C330" s="168" t="s">
        <v>289</v>
      </c>
      <c r="D330" s="168" t="s">
        <v>340</v>
      </c>
      <c r="E330" s="169" t="s">
        <v>457</v>
      </c>
      <c r="F330" s="170" t="s">
        <v>458</v>
      </c>
      <c r="G330" s="171" t="s">
        <v>343</v>
      </c>
      <c r="H330" s="172">
        <v>244.792</v>
      </c>
      <c r="I330" s="173"/>
      <c r="J330" s="174">
        <f>ROUND(I330*H330,2)</f>
        <v>0</v>
      </c>
      <c r="K330" s="175"/>
      <c r="L330" s="176"/>
      <c r="M330" s="177" t="s">
        <v>1</v>
      </c>
      <c r="N330" s="178" t="s">
        <v>42</v>
      </c>
      <c r="P330" s="143">
        <f>O330*H330</f>
        <v>0</v>
      </c>
      <c r="Q330" s="143">
        <v>1</v>
      </c>
      <c r="R330" s="143">
        <f>Q330*H330</f>
        <v>244.792</v>
      </c>
      <c r="S330" s="143">
        <v>0</v>
      </c>
      <c r="T330" s="144">
        <f>S330*H330</f>
        <v>0</v>
      </c>
      <c r="AR330" s="145" t="s">
        <v>186</v>
      </c>
      <c r="AT330" s="145" t="s">
        <v>340</v>
      </c>
      <c r="AU330" s="145" t="s">
        <v>87</v>
      </c>
      <c r="AY330" s="17" t="s">
        <v>144</v>
      </c>
      <c r="BE330" s="146">
        <f>IF(N330="základní",J330,0)</f>
        <v>0</v>
      </c>
      <c r="BF330" s="146">
        <f>IF(N330="snížená",J330,0)</f>
        <v>0</v>
      </c>
      <c r="BG330" s="146">
        <f>IF(N330="zákl. přenesená",J330,0)</f>
        <v>0</v>
      </c>
      <c r="BH330" s="146">
        <f>IF(N330="sníž. přenesená",J330,0)</f>
        <v>0</v>
      </c>
      <c r="BI330" s="146">
        <f>IF(N330="nulová",J330,0)</f>
        <v>0</v>
      </c>
      <c r="BJ330" s="17" t="s">
        <v>85</v>
      </c>
      <c r="BK330" s="146">
        <f>ROUND(I330*H330,2)</f>
        <v>0</v>
      </c>
      <c r="BL330" s="17" t="s">
        <v>150</v>
      </c>
      <c r="BM330" s="145" t="s">
        <v>903</v>
      </c>
    </row>
    <row r="331" spans="2:65" s="13" customFormat="1" ht="11.25">
      <c r="B331" s="154"/>
      <c r="D331" s="148" t="s">
        <v>152</v>
      </c>
      <c r="F331" s="156" t="s">
        <v>904</v>
      </c>
      <c r="H331" s="157">
        <v>244.792</v>
      </c>
      <c r="I331" s="158"/>
      <c r="L331" s="154"/>
      <c r="M331" s="159"/>
      <c r="T331" s="160"/>
      <c r="AT331" s="155" t="s">
        <v>152</v>
      </c>
      <c r="AU331" s="155" t="s">
        <v>87</v>
      </c>
      <c r="AV331" s="13" t="s">
        <v>87</v>
      </c>
      <c r="AW331" s="13" t="s">
        <v>4</v>
      </c>
      <c r="AX331" s="13" t="s">
        <v>85</v>
      </c>
      <c r="AY331" s="155" t="s">
        <v>144</v>
      </c>
    </row>
    <row r="332" spans="2:65" s="1" customFormat="1" ht="24.2" customHeight="1">
      <c r="B332" s="32"/>
      <c r="C332" s="133" t="s">
        <v>293</v>
      </c>
      <c r="D332" s="133" t="s">
        <v>146</v>
      </c>
      <c r="E332" s="134" t="s">
        <v>905</v>
      </c>
      <c r="F332" s="135" t="s">
        <v>906</v>
      </c>
      <c r="G332" s="136" t="s">
        <v>149</v>
      </c>
      <c r="H332" s="137">
        <v>85</v>
      </c>
      <c r="I332" s="138"/>
      <c r="J332" s="139">
        <f>ROUND(I332*H332,2)</f>
        <v>0</v>
      </c>
      <c r="K332" s="140"/>
      <c r="L332" s="32"/>
      <c r="M332" s="141" t="s">
        <v>1</v>
      </c>
      <c r="N332" s="142" t="s">
        <v>42</v>
      </c>
      <c r="P332" s="143">
        <f>O332*H332</f>
        <v>0</v>
      </c>
      <c r="Q332" s="143">
        <v>0</v>
      </c>
      <c r="R332" s="143">
        <f>Q332*H332</f>
        <v>0</v>
      </c>
      <c r="S332" s="143">
        <v>0</v>
      </c>
      <c r="T332" s="144">
        <f>S332*H332</f>
        <v>0</v>
      </c>
      <c r="AR332" s="145" t="s">
        <v>150</v>
      </c>
      <c r="AT332" s="145" t="s">
        <v>146</v>
      </c>
      <c r="AU332" s="145" t="s">
        <v>87</v>
      </c>
      <c r="AY332" s="17" t="s">
        <v>144</v>
      </c>
      <c r="BE332" s="146">
        <f>IF(N332="základní",J332,0)</f>
        <v>0</v>
      </c>
      <c r="BF332" s="146">
        <f>IF(N332="snížená",J332,0)</f>
        <v>0</v>
      </c>
      <c r="BG332" s="146">
        <f>IF(N332="zákl. přenesená",J332,0)</f>
        <v>0</v>
      </c>
      <c r="BH332" s="146">
        <f>IF(N332="sníž. přenesená",J332,0)</f>
        <v>0</v>
      </c>
      <c r="BI332" s="146">
        <f>IF(N332="nulová",J332,0)</f>
        <v>0</v>
      </c>
      <c r="BJ332" s="17" t="s">
        <v>85</v>
      </c>
      <c r="BK332" s="146">
        <f>ROUND(I332*H332,2)</f>
        <v>0</v>
      </c>
      <c r="BL332" s="17" t="s">
        <v>150</v>
      </c>
      <c r="BM332" s="145" t="s">
        <v>907</v>
      </c>
    </row>
    <row r="333" spans="2:65" s="13" customFormat="1" ht="11.25">
      <c r="B333" s="154"/>
      <c r="D333" s="148" t="s">
        <v>152</v>
      </c>
      <c r="E333" s="155" t="s">
        <v>1</v>
      </c>
      <c r="F333" s="156" t="s">
        <v>908</v>
      </c>
      <c r="H333" s="157">
        <v>61.9</v>
      </c>
      <c r="I333" s="158"/>
      <c r="L333" s="154"/>
      <c r="M333" s="159"/>
      <c r="T333" s="160"/>
      <c r="AT333" s="155" t="s">
        <v>152</v>
      </c>
      <c r="AU333" s="155" t="s">
        <v>87</v>
      </c>
      <c r="AV333" s="13" t="s">
        <v>87</v>
      </c>
      <c r="AW333" s="13" t="s">
        <v>32</v>
      </c>
      <c r="AX333" s="13" t="s">
        <v>77</v>
      </c>
      <c r="AY333" s="155" t="s">
        <v>144</v>
      </c>
    </row>
    <row r="334" spans="2:65" s="13" customFormat="1" ht="11.25">
      <c r="B334" s="154"/>
      <c r="D334" s="148" t="s">
        <v>152</v>
      </c>
      <c r="E334" s="155" t="s">
        <v>1</v>
      </c>
      <c r="F334" s="156" t="s">
        <v>909</v>
      </c>
      <c r="H334" s="157">
        <v>23.1</v>
      </c>
      <c r="I334" s="158"/>
      <c r="L334" s="154"/>
      <c r="M334" s="159"/>
      <c r="T334" s="160"/>
      <c r="AT334" s="155" t="s">
        <v>152</v>
      </c>
      <c r="AU334" s="155" t="s">
        <v>87</v>
      </c>
      <c r="AV334" s="13" t="s">
        <v>87</v>
      </c>
      <c r="AW334" s="13" t="s">
        <v>32</v>
      </c>
      <c r="AX334" s="13" t="s">
        <v>77</v>
      </c>
      <c r="AY334" s="155" t="s">
        <v>144</v>
      </c>
    </row>
    <row r="335" spans="2:65" s="14" customFormat="1" ht="11.25">
      <c r="B335" s="161"/>
      <c r="D335" s="148" t="s">
        <v>152</v>
      </c>
      <c r="E335" s="162" t="s">
        <v>1</v>
      </c>
      <c r="F335" s="163" t="s">
        <v>157</v>
      </c>
      <c r="H335" s="164">
        <v>85</v>
      </c>
      <c r="I335" s="165"/>
      <c r="L335" s="161"/>
      <c r="M335" s="166"/>
      <c r="T335" s="167"/>
      <c r="AT335" s="162" t="s">
        <v>152</v>
      </c>
      <c r="AU335" s="162" t="s">
        <v>87</v>
      </c>
      <c r="AV335" s="14" t="s">
        <v>150</v>
      </c>
      <c r="AW335" s="14" t="s">
        <v>32</v>
      </c>
      <c r="AX335" s="14" t="s">
        <v>85</v>
      </c>
      <c r="AY335" s="162" t="s">
        <v>144</v>
      </c>
    </row>
    <row r="336" spans="2:65" s="1" customFormat="1" ht="24.2" customHeight="1">
      <c r="B336" s="32"/>
      <c r="C336" s="133" t="s">
        <v>297</v>
      </c>
      <c r="D336" s="133" t="s">
        <v>146</v>
      </c>
      <c r="E336" s="134" t="s">
        <v>697</v>
      </c>
      <c r="F336" s="135" t="s">
        <v>698</v>
      </c>
      <c r="G336" s="136" t="s">
        <v>149</v>
      </c>
      <c r="H336" s="137">
        <v>60.5</v>
      </c>
      <c r="I336" s="138"/>
      <c r="J336" s="139">
        <f>ROUND(I336*H336,2)</f>
        <v>0</v>
      </c>
      <c r="K336" s="140"/>
      <c r="L336" s="32"/>
      <c r="M336" s="141" t="s">
        <v>1</v>
      </c>
      <c r="N336" s="142" t="s">
        <v>42</v>
      </c>
      <c r="P336" s="143">
        <f>O336*H336</f>
        <v>0</v>
      </c>
      <c r="Q336" s="143">
        <v>0</v>
      </c>
      <c r="R336" s="143">
        <f>Q336*H336</f>
        <v>0</v>
      </c>
      <c r="S336" s="143">
        <v>0</v>
      </c>
      <c r="T336" s="144">
        <f>S336*H336</f>
        <v>0</v>
      </c>
      <c r="AR336" s="145" t="s">
        <v>150</v>
      </c>
      <c r="AT336" s="145" t="s">
        <v>146</v>
      </c>
      <c r="AU336" s="145" t="s">
        <v>87</v>
      </c>
      <c r="AY336" s="17" t="s">
        <v>144</v>
      </c>
      <c r="BE336" s="146">
        <f>IF(N336="základní",J336,0)</f>
        <v>0</v>
      </c>
      <c r="BF336" s="146">
        <f>IF(N336="snížená",J336,0)</f>
        <v>0</v>
      </c>
      <c r="BG336" s="146">
        <f>IF(N336="zákl. přenesená",J336,0)</f>
        <v>0</v>
      </c>
      <c r="BH336" s="146">
        <f>IF(N336="sníž. přenesená",J336,0)</f>
        <v>0</v>
      </c>
      <c r="BI336" s="146">
        <f>IF(N336="nulová",J336,0)</f>
        <v>0</v>
      </c>
      <c r="BJ336" s="17" t="s">
        <v>85</v>
      </c>
      <c r="BK336" s="146">
        <f>ROUND(I336*H336,2)</f>
        <v>0</v>
      </c>
      <c r="BL336" s="17" t="s">
        <v>150</v>
      </c>
      <c r="BM336" s="145" t="s">
        <v>910</v>
      </c>
    </row>
    <row r="337" spans="2:65" s="12" customFormat="1" ht="11.25">
      <c r="B337" s="147"/>
      <c r="D337" s="148" t="s">
        <v>152</v>
      </c>
      <c r="E337" s="149" t="s">
        <v>1</v>
      </c>
      <c r="F337" s="150" t="s">
        <v>773</v>
      </c>
      <c r="H337" s="149" t="s">
        <v>1</v>
      </c>
      <c r="I337" s="151"/>
      <c r="L337" s="147"/>
      <c r="M337" s="152"/>
      <c r="T337" s="153"/>
      <c r="AT337" s="149" t="s">
        <v>152</v>
      </c>
      <c r="AU337" s="149" t="s">
        <v>87</v>
      </c>
      <c r="AV337" s="12" t="s">
        <v>85</v>
      </c>
      <c r="AW337" s="12" t="s">
        <v>32</v>
      </c>
      <c r="AX337" s="12" t="s">
        <v>77</v>
      </c>
      <c r="AY337" s="149" t="s">
        <v>144</v>
      </c>
    </row>
    <row r="338" spans="2:65" s="13" customFormat="1" ht="11.25">
      <c r="B338" s="154"/>
      <c r="D338" s="148" t="s">
        <v>152</v>
      </c>
      <c r="E338" s="155" t="s">
        <v>1</v>
      </c>
      <c r="F338" s="156" t="s">
        <v>774</v>
      </c>
      <c r="H338" s="157">
        <v>60.5</v>
      </c>
      <c r="I338" s="158"/>
      <c r="L338" s="154"/>
      <c r="M338" s="159"/>
      <c r="T338" s="160"/>
      <c r="AT338" s="155" t="s">
        <v>152</v>
      </c>
      <c r="AU338" s="155" t="s">
        <v>87</v>
      </c>
      <c r="AV338" s="13" t="s">
        <v>87</v>
      </c>
      <c r="AW338" s="13" t="s">
        <v>32</v>
      </c>
      <c r="AX338" s="13" t="s">
        <v>77</v>
      </c>
      <c r="AY338" s="155" t="s">
        <v>144</v>
      </c>
    </row>
    <row r="339" spans="2:65" s="14" customFormat="1" ht="11.25">
      <c r="B339" s="161"/>
      <c r="D339" s="148" t="s">
        <v>152</v>
      </c>
      <c r="E339" s="162" t="s">
        <v>1</v>
      </c>
      <c r="F339" s="163" t="s">
        <v>157</v>
      </c>
      <c r="H339" s="164">
        <v>60.5</v>
      </c>
      <c r="I339" s="165"/>
      <c r="L339" s="161"/>
      <c r="M339" s="166"/>
      <c r="T339" s="167"/>
      <c r="AT339" s="162" t="s">
        <v>152</v>
      </c>
      <c r="AU339" s="162" t="s">
        <v>87</v>
      </c>
      <c r="AV339" s="14" t="s">
        <v>150</v>
      </c>
      <c r="AW339" s="14" t="s">
        <v>32</v>
      </c>
      <c r="AX339" s="14" t="s">
        <v>85</v>
      </c>
      <c r="AY339" s="162" t="s">
        <v>144</v>
      </c>
    </row>
    <row r="340" spans="2:65" s="1" customFormat="1" ht="33" customHeight="1">
      <c r="B340" s="32"/>
      <c r="C340" s="133" t="s">
        <v>302</v>
      </c>
      <c r="D340" s="133" t="s">
        <v>146</v>
      </c>
      <c r="E340" s="134" t="s">
        <v>461</v>
      </c>
      <c r="F340" s="135" t="s">
        <v>462</v>
      </c>
      <c r="G340" s="136" t="s">
        <v>149</v>
      </c>
      <c r="H340" s="137">
        <v>259.70999999999998</v>
      </c>
      <c r="I340" s="138"/>
      <c r="J340" s="139">
        <f>ROUND(I340*H340,2)</f>
        <v>0</v>
      </c>
      <c r="K340" s="140"/>
      <c r="L340" s="32"/>
      <c r="M340" s="141" t="s">
        <v>1</v>
      </c>
      <c r="N340" s="142" t="s">
        <v>42</v>
      </c>
      <c r="P340" s="143">
        <f>O340*H340</f>
        <v>0</v>
      </c>
      <c r="Q340" s="143">
        <v>0</v>
      </c>
      <c r="R340" s="143">
        <f>Q340*H340</f>
        <v>0</v>
      </c>
      <c r="S340" s="143">
        <v>0</v>
      </c>
      <c r="T340" s="144">
        <f>S340*H340</f>
        <v>0</v>
      </c>
      <c r="AR340" s="145" t="s">
        <v>150</v>
      </c>
      <c r="AT340" s="145" t="s">
        <v>146</v>
      </c>
      <c r="AU340" s="145" t="s">
        <v>87</v>
      </c>
      <c r="AY340" s="17" t="s">
        <v>144</v>
      </c>
      <c r="BE340" s="146">
        <f>IF(N340="základní",J340,0)</f>
        <v>0</v>
      </c>
      <c r="BF340" s="146">
        <f>IF(N340="snížená",J340,0)</f>
        <v>0</v>
      </c>
      <c r="BG340" s="146">
        <f>IF(N340="zákl. přenesená",J340,0)</f>
        <v>0</v>
      </c>
      <c r="BH340" s="146">
        <f>IF(N340="sníž. přenesená",J340,0)</f>
        <v>0</v>
      </c>
      <c r="BI340" s="146">
        <f>IF(N340="nulová",J340,0)</f>
        <v>0</v>
      </c>
      <c r="BJ340" s="17" t="s">
        <v>85</v>
      </c>
      <c r="BK340" s="146">
        <f>ROUND(I340*H340,2)</f>
        <v>0</v>
      </c>
      <c r="BL340" s="17" t="s">
        <v>150</v>
      </c>
      <c r="BM340" s="145" t="s">
        <v>911</v>
      </c>
    </row>
    <row r="341" spans="2:65" s="12" customFormat="1" ht="11.25">
      <c r="B341" s="147"/>
      <c r="D341" s="148" t="s">
        <v>152</v>
      </c>
      <c r="E341" s="149" t="s">
        <v>1</v>
      </c>
      <c r="F341" s="150" t="s">
        <v>773</v>
      </c>
      <c r="H341" s="149" t="s">
        <v>1</v>
      </c>
      <c r="I341" s="151"/>
      <c r="L341" s="147"/>
      <c r="M341" s="152"/>
      <c r="T341" s="153"/>
      <c r="AT341" s="149" t="s">
        <v>152</v>
      </c>
      <c r="AU341" s="149" t="s">
        <v>87</v>
      </c>
      <c r="AV341" s="12" t="s">
        <v>85</v>
      </c>
      <c r="AW341" s="12" t="s">
        <v>32</v>
      </c>
      <c r="AX341" s="12" t="s">
        <v>77</v>
      </c>
      <c r="AY341" s="149" t="s">
        <v>144</v>
      </c>
    </row>
    <row r="342" spans="2:65" s="13" customFormat="1" ht="11.25">
      <c r="B342" s="154"/>
      <c r="D342" s="148" t="s">
        <v>152</v>
      </c>
      <c r="E342" s="155" t="s">
        <v>1</v>
      </c>
      <c r="F342" s="156" t="s">
        <v>778</v>
      </c>
      <c r="H342" s="157">
        <v>139.69999999999999</v>
      </c>
      <c r="I342" s="158"/>
      <c r="L342" s="154"/>
      <c r="M342" s="159"/>
      <c r="T342" s="160"/>
      <c r="AT342" s="155" t="s">
        <v>152</v>
      </c>
      <c r="AU342" s="155" t="s">
        <v>87</v>
      </c>
      <c r="AV342" s="13" t="s">
        <v>87</v>
      </c>
      <c r="AW342" s="13" t="s">
        <v>32</v>
      </c>
      <c r="AX342" s="13" t="s">
        <v>77</v>
      </c>
      <c r="AY342" s="155" t="s">
        <v>144</v>
      </c>
    </row>
    <row r="343" spans="2:65" s="13" customFormat="1" ht="11.25">
      <c r="B343" s="154"/>
      <c r="D343" s="148" t="s">
        <v>152</v>
      </c>
      <c r="E343" s="155" t="s">
        <v>1</v>
      </c>
      <c r="F343" s="156" t="s">
        <v>779</v>
      </c>
      <c r="H343" s="157">
        <v>120.01</v>
      </c>
      <c r="I343" s="158"/>
      <c r="L343" s="154"/>
      <c r="M343" s="159"/>
      <c r="T343" s="160"/>
      <c r="AT343" s="155" t="s">
        <v>152</v>
      </c>
      <c r="AU343" s="155" t="s">
        <v>87</v>
      </c>
      <c r="AV343" s="13" t="s">
        <v>87</v>
      </c>
      <c r="AW343" s="13" t="s">
        <v>32</v>
      </c>
      <c r="AX343" s="13" t="s">
        <v>77</v>
      </c>
      <c r="AY343" s="155" t="s">
        <v>144</v>
      </c>
    </row>
    <row r="344" spans="2:65" s="14" customFormat="1" ht="11.25">
      <c r="B344" s="161"/>
      <c r="D344" s="148" t="s">
        <v>152</v>
      </c>
      <c r="E344" s="162" t="s">
        <v>1</v>
      </c>
      <c r="F344" s="163" t="s">
        <v>157</v>
      </c>
      <c r="H344" s="164">
        <v>259.70999999999998</v>
      </c>
      <c r="I344" s="165"/>
      <c r="L344" s="161"/>
      <c r="M344" s="166"/>
      <c r="T344" s="167"/>
      <c r="AT344" s="162" t="s">
        <v>152</v>
      </c>
      <c r="AU344" s="162" t="s">
        <v>87</v>
      </c>
      <c r="AV344" s="14" t="s">
        <v>150</v>
      </c>
      <c r="AW344" s="14" t="s">
        <v>32</v>
      </c>
      <c r="AX344" s="14" t="s">
        <v>85</v>
      </c>
      <c r="AY344" s="162" t="s">
        <v>144</v>
      </c>
    </row>
    <row r="345" spans="2:65" s="1" customFormat="1" ht="24.2" customHeight="1">
      <c r="B345" s="32"/>
      <c r="C345" s="133" t="s">
        <v>307</v>
      </c>
      <c r="D345" s="133" t="s">
        <v>146</v>
      </c>
      <c r="E345" s="134" t="s">
        <v>467</v>
      </c>
      <c r="F345" s="135" t="s">
        <v>468</v>
      </c>
      <c r="G345" s="136" t="s">
        <v>149</v>
      </c>
      <c r="H345" s="137">
        <v>320.20999999999998</v>
      </c>
      <c r="I345" s="138"/>
      <c r="J345" s="139">
        <f>ROUND(I345*H345,2)</f>
        <v>0</v>
      </c>
      <c r="K345" s="140"/>
      <c r="L345" s="32"/>
      <c r="M345" s="141" t="s">
        <v>1</v>
      </c>
      <c r="N345" s="142" t="s">
        <v>42</v>
      </c>
      <c r="P345" s="143">
        <f>O345*H345</f>
        <v>0</v>
      </c>
      <c r="Q345" s="143">
        <v>0</v>
      </c>
      <c r="R345" s="143">
        <f>Q345*H345</f>
        <v>0</v>
      </c>
      <c r="S345" s="143">
        <v>0</v>
      </c>
      <c r="T345" s="144">
        <f>S345*H345</f>
        <v>0</v>
      </c>
      <c r="AR345" s="145" t="s">
        <v>150</v>
      </c>
      <c r="AT345" s="145" t="s">
        <v>146</v>
      </c>
      <c r="AU345" s="145" t="s">
        <v>87</v>
      </c>
      <c r="AY345" s="17" t="s">
        <v>144</v>
      </c>
      <c r="BE345" s="146">
        <f>IF(N345="základní",J345,0)</f>
        <v>0</v>
      </c>
      <c r="BF345" s="146">
        <f>IF(N345="snížená",J345,0)</f>
        <v>0</v>
      </c>
      <c r="BG345" s="146">
        <f>IF(N345="zákl. přenesená",J345,0)</f>
        <v>0</v>
      </c>
      <c r="BH345" s="146">
        <f>IF(N345="sníž. přenesená",J345,0)</f>
        <v>0</v>
      </c>
      <c r="BI345" s="146">
        <f>IF(N345="nulová",J345,0)</f>
        <v>0</v>
      </c>
      <c r="BJ345" s="17" t="s">
        <v>85</v>
      </c>
      <c r="BK345" s="146">
        <f>ROUND(I345*H345,2)</f>
        <v>0</v>
      </c>
      <c r="BL345" s="17" t="s">
        <v>150</v>
      </c>
      <c r="BM345" s="145" t="s">
        <v>912</v>
      </c>
    </row>
    <row r="346" spans="2:65" s="12" customFormat="1" ht="11.25">
      <c r="B346" s="147"/>
      <c r="D346" s="148" t="s">
        <v>152</v>
      </c>
      <c r="E346" s="149" t="s">
        <v>1</v>
      </c>
      <c r="F346" s="150" t="s">
        <v>773</v>
      </c>
      <c r="H346" s="149" t="s">
        <v>1</v>
      </c>
      <c r="I346" s="151"/>
      <c r="L346" s="147"/>
      <c r="M346" s="152"/>
      <c r="T346" s="153"/>
      <c r="AT346" s="149" t="s">
        <v>152</v>
      </c>
      <c r="AU346" s="149" t="s">
        <v>87</v>
      </c>
      <c r="AV346" s="12" t="s">
        <v>85</v>
      </c>
      <c r="AW346" s="12" t="s">
        <v>32</v>
      </c>
      <c r="AX346" s="12" t="s">
        <v>77</v>
      </c>
      <c r="AY346" s="149" t="s">
        <v>144</v>
      </c>
    </row>
    <row r="347" spans="2:65" s="13" customFormat="1" ht="11.25">
      <c r="B347" s="154"/>
      <c r="D347" s="148" t="s">
        <v>152</v>
      </c>
      <c r="E347" s="155" t="s">
        <v>1</v>
      </c>
      <c r="F347" s="156" t="s">
        <v>778</v>
      </c>
      <c r="H347" s="157">
        <v>139.69999999999999</v>
      </c>
      <c r="I347" s="158"/>
      <c r="L347" s="154"/>
      <c r="M347" s="159"/>
      <c r="T347" s="160"/>
      <c r="AT347" s="155" t="s">
        <v>152</v>
      </c>
      <c r="AU347" s="155" t="s">
        <v>87</v>
      </c>
      <c r="AV347" s="13" t="s">
        <v>87</v>
      </c>
      <c r="AW347" s="13" t="s">
        <v>32</v>
      </c>
      <c r="AX347" s="13" t="s">
        <v>77</v>
      </c>
      <c r="AY347" s="155" t="s">
        <v>144</v>
      </c>
    </row>
    <row r="348" spans="2:65" s="13" customFormat="1" ht="11.25">
      <c r="B348" s="154"/>
      <c r="D348" s="148" t="s">
        <v>152</v>
      </c>
      <c r="E348" s="155" t="s">
        <v>1</v>
      </c>
      <c r="F348" s="156" t="s">
        <v>779</v>
      </c>
      <c r="H348" s="157">
        <v>120.01</v>
      </c>
      <c r="I348" s="158"/>
      <c r="L348" s="154"/>
      <c r="M348" s="159"/>
      <c r="T348" s="160"/>
      <c r="AT348" s="155" t="s">
        <v>152</v>
      </c>
      <c r="AU348" s="155" t="s">
        <v>87</v>
      </c>
      <c r="AV348" s="13" t="s">
        <v>87</v>
      </c>
      <c r="AW348" s="13" t="s">
        <v>32</v>
      </c>
      <c r="AX348" s="13" t="s">
        <v>77</v>
      </c>
      <c r="AY348" s="155" t="s">
        <v>144</v>
      </c>
    </row>
    <row r="349" spans="2:65" s="13" customFormat="1" ht="11.25">
      <c r="B349" s="154"/>
      <c r="D349" s="148" t="s">
        <v>152</v>
      </c>
      <c r="E349" s="155" t="s">
        <v>1</v>
      </c>
      <c r="F349" s="156" t="s">
        <v>774</v>
      </c>
      <c r="H349" s="157">
        <v>60.5</v>
      </c>
      <c r="I349" s="158"/>
      <c r="L349" s="154"/>
      <c r="M349" s="159"/>
      <c r="T349" s="160"/>
      <c r="AT349" s="155" t="s">
        <v>152</v>
      </c>
      <c r="AU349" s="155" t="s">
        <v>87</v>
      </c>
      <c r="AV349" s="13" t="s">
        <v>87</v>
      </c>
      <c r="AW349" s="13" t="s">
        <v>32</v>
      </c>
      <c r="AX349" s="13" t="s">
        <v>77</v>
      </c>
      <c r="AY349" s="155" t="s">
        <v>144</v>
      </c>
    </row>
    <row r="350" spans="2:65" s="14" customFormat="1" ht="11.25">
      <c r="B350" s="161"/>
      <c r="D350" s="148" t="s">
        <v>152</v>
      </c>
      <c r="E350" s="162" t="s">
        <v>1</v>
      </c>
      <c r="F350" s="163" t="s">
        <v>157</v>
      </c>
      <c r="H350" s="164">
        <v>320.20999999999998</v>
      </c>
      <c r="I350" s="165"/>
      <c r="L350" s="161"/>
      <c r="M350" s="166"/>
      <c r="T350" s="167"/>
      <c r="AT350" s="162" t="s">
        <v>152</v>
      </c>
      <c r="AU350" s="162" t="s">
        <v>87</v>
      </c>
      <c r="AV350" s="14" t="s">
        <v>150</v>
      </c>
      <c r="AW350" s="14" t="s">
        <v>32</v>
      </c>
      <c r="AX350" s="14" t="s">
        <v>85</v>
      </c>
      <c r="AY350" s="162" t="s">
        <v>144</v>
      </c>
    </row>
    <row r="351" spans="2:65" s="1" customFormat="1" ht="16.5" customHeight="1">
      <c r="B351" s="32"/>
      <c r="C351" s="168" t="s">
        <v>311</v>
      </c>
      <c r="D351" s="168" t="s">
        <v>340</v>
      </c>
      <c r="E351" s="169" t="s">
        <v>351</v>
      </c>
      <c r="F351" s="170" t="s">
        <v>352</v>
      </c>
      <c r="G351" s="171" t="s">
        <v>353</v>
      </c>
      <c r="H351" s="172">
        <v>8.0050000000000008</v>
      </c>
      <c r="I351" s="173"/>
      <c r="J351" s="174">
        <f>ROUND(I351*H351,2)</f>
        <v>0</v>
      </c>
      <c r="K351" s="175"/>
      <c r="L351" s="176"/>
      <c r="M351" s="177" t="s">
        <v>1</v>
      </c>
      <c r="N351" s="178" t="s">
        <v>42</v>
      </c>
      <c r="P351" s="143">
        <f>O351*H351</f>
        <v>0</v>
      </c>
      <c r="Q351" s="143">
        <v>1E-3</v>
      </c>
      <c r="R351" s="143">
        <f>Q351*H351</f>
        <v>8.0050000000000017E-3</v>
      </c>
      <c r="S351" s="143">
        <v>0</v>
      </c>
      <c r="T351" s="144">
        <f>S351*H351</f>
        <v>0</v>
      </c>
      <c r="AR351" s="145" t="s">
        <v>186</v>
      </c>
      <c r="AT351" s="145" t="s">
        <v>340</v>
      </c>
      <c r="AU351" s="145" t="s">
        <v>87</v>
      </c>
      <c r="AY351" s="17" t="s">
        <v>144</v>
      </c>
      <c r="BE351" s="146">
        <f>IF(N351="základní",J351,0)</f>
        <v>0</v>
      </c>
      <c r="BF351" s="146">
        <f>IF(N351="snížená",J351,0)</f>
        <v>0</v>
      </c>
      <c r="BG351" s="146">
        <f>IF(N351="zákl. přenesená",J351,0)</f>
        <v>0</v>
      </c>
      <c r="BH351" s="146">
        <f>IF(N351="sníž. přenesená",J351,0)</f>
        <v>0</v>
      </c>
      <c r="BI351" s="146">
        <f>IF(N351="nulová",J351,0)</f>
        <v>0</v>
      </c>
      <c r="BJ351" s="17" t="s">
        <v>85</v>
      </c>
      <c r="BK351" s="146">
        <f>ROUND(I351*H351,2)</f>
        <v>0</v>
      </c>
      <c r="BL351" s="17" t="s">
        <v>150</v>
      </c>
      <c r="BM351" s="145" t="s">
        <v>913</v>
      </c>
    </row>
    <row r="352" spans="2:65" s="13" customFormat="1" ht="11.25">
      <c r="B352" s="154"/>
      <c r="D352" s="148" t="s">
        <v>152</v>
      </c>
      <c r="F352" s="156" t="s">
        <v>914</v>
      </c>
      <c r="H352" s="157">
        <v>8.0050000000000008</v>
      </c>
      <c r="I352" s="158"/>
      <c r="L352" s="154"/>
      <c r="M352" s="159"/>
      <c r="T352" s="160"/>
      <c r="AT352" s="155" t="s">
        <v>152</v>
      </c>
      <c r="AU352" s="155" t="s">
        <v>87</v>
      </c>
      <c r="AV352" s="13" t="s">
        <v>87</v>
      </c>
      <c r="AW352" s="13" t="s">
        <v>4</v>
      </c>
      <c r="AX352" s="13" t="s">
        <v>85</v>
      </c>
      <c r="AY352" s="155" t="s">
        <v>144</v>
      </c>
    </row>
    <row r="353" spans="2:65" s="1" customFormat="1" ht="16.5" customHeight="1">
      <c r="B353" s="32"/>
      <c r="C353" s="133" t="s">
        <v>316</v>
      </c>
      <c r="D353" s="133" t="s">
        <v>146</v>
      </c>
      <c r="E353" s="134" t="s">
        <v>915</v>
      </c>
      <c r="F353" s="135" t="s">
        <v>916</v>
      </c>
      <c r="G353" s="136" t="s">
        <v>198</v>
      </c>
      <c r="H353" s="137">
        <v>6.4039999999999999</v>
      </c>
      <c r="I353" s="138"/>
      <c r="J353" s="139">
        <f>ROUND(I353*H353,2)</f>
        <v>0</v>
      </c>
      <c r="K353" s="140"/>
      <c r="L353" s="32"/>
      <c r="M353" s="141" t="s">
        <v>1</v>
      </c>
      <c r="N353" s="142" t="s">
        <v>42</v>
      </c>
      <c r="P353" s="143">
        <f>O353*H353</f>
        <v>0</v>
      </c>
      <c r="Q353" s="143">
        <v>0</v>
      </c>
      <c r="R353" s="143">
        <f>Q353*H353</f>
        <v>0</v>
      </c>
      <c r="S353" s="143">
        <v>0</v>
      </c>
      <c r="T353" s="144">
        <f>S353*H353</f>
        <v>0</v>
      </c>
      <c r="AR353" s="145" t="s">
        <v>150</v>
      </c>
      <c r="AT353" s="145" t="s">
        <v>146</v>
      </c>
      <c r="AU353" s="145" t="s">
        <v>87</v>
      </c>
      <c r="AY353" s="17" t="s">
        <v>144</v>
      </c>
      <c r="BE353" s="146">
        <f>IF(N353="základní",J353,0)</f>
        <v>0</v>
      </c>
      <c r="BF353" s="146">
        <f>IF(N353="snížená",J353,0)</f>
        <v>0</v>
      </c>
      <c r="BG353" s="146">
        <f>IF(N353="zákl. přenesená",J353,0)</f>
        <v>0</v>
      </c>
      <c r="BH353" s="146">
        <f>IF(N353="sníž. přenesená",J353,0)</f>
        <v>0</v>
      </c>
      <c r="BI353" s="146">
        <f>IF(N353="nulová",J353,0)</f>
        <v>0</v>
      </c>
      <c r="BJ353" s="17" t="s">
        <v>85</v>
      </c>
      <c r="BK353" s="146">
        <f>ROUND(I353*H353,2)</f>
        <v>0</v>
      </c>
      <c r="BL353" s="17" t="s">
        <v>150</v>
      </c>
      <c r="BM353" s="145" t="s">
        <v>917</v>
      </c>
    </row>
    <row r="354" spans="2:65" s="13" customFormat="1" ht="11.25">
      <c r="B354" s="154"/>
      <c r="D354" s="148" t="s">
        <v>152</v>
      </c>
      <c r="E354" s="155" t="s">
        <v>1</v>
      </c>
      <c r="F354" s="156" t="s">
        <v>778</v>
      </c>
      <c r="H354" s="157">
        <v>139.69999999999999</v>
      </c>
      <c r="I354" s="158"/>
      <c r="L354" s="154"/>
      <c r="M354" s="159"/>
      <c r="T354" s="160"/>
      <c r="AT354" s="155" t="s">
        <v>152</v>
      </c>
      <c r="AU354" s="155" t="s">
        <v>87</v>
      </c>
      <c r="AV354" s="13" t="s">
        <v>87</v>
      </c>
      <c r="AW354" s="13" t="s">
        <v>32</v>
      </c>
      <c r="AX354" s="13" t="s">
        <v>77</v>
      </c>
      <c r="AY354" s="155" t="s">
        <v>144</v>
      </c>
    </row>
    <row r="355" spans="2:65" s="13" customFormat="1" ht="11.25">
      <c r="B355" s="154"/>
      <c r="D355" s="148" t="s">
        <v>152</v>
      </c>
      <c r="E355" s="155" t="s">
        <v>1</v>
      </c>
      <c r="F355" s="156" t="s">
        <v>779</v>
      </c>
      <c r="H355" s="157">
        <v>120.01</v>
      </c>
      <c r="I355" s="158"/>
      <c r="L355" s="154"/>
      <c r="M355" s="159"/>
      <c r="T355" s="160"/>
      <c r="AT355" s="155" t="s">
        <v>152</v>
      </c>
      <c r="AU355" s="155" t="s">
        <v>87</v>
      </c>
      <c r="AV355" s="13" t="s">
        <v>87</v>
      </c>
      <c r="AW355" s="13" t="s">
        <v>32</v>
      </c>
      <c r="AX355" s="13" t="s">
        <v>77</v>
      </c>
      <c r="AY355" s="155" t="s">
        <v>144</v>
      </c>
    </row>
    <row r="356" spans="2:65" s="13" customFormat="1" ht="11.25">
      <c r="B356" s="154"/>
      <c r="D356" s="148" t="s">
        <v>152</v>
      </c>
      <c r="E356" s="155" t="s">
        <v>1</v>
      </c>
      <c r="F356" s="156" t="s">
        <v>774</v>
      </c>
      <c r="H356" s="157">
        <v>60.5</v>
      </c>
      <c r="I356" s="158"/>
      <c r="L356" s="154"/>
      <c r="M356" s="159"/>
      <c r="T356" s="160"/>
      <c r="AT356" s="155" t="s">
        <v>152</v>
      </c>
      <c r="AU356" s="155" t="s">
        <v>87</v>
      </c>
      <c r="AV356" s="13" t="s">
        <v>87</v>
      </c>
      <c r="AW356" s="13" t="s">
        <v>32</v>
      </c>
      <c r="AX356" s="13" t="s">
        <v>77</v>
      </c>
      <c r="AY356" s="155" t="s">
        <v>144</v>
      </c>
    </row>
    <row r="357" spans="2:65" s="15" customFormat="1" ht="11.25">
      <c r="B357" s="182"/>
      <c r="D357" s="148" t="s">
        <v>152</v>
      </c>
      <c r="E357" s="183" t="s">
        <v>1</v>
      </c>
      <c r="F357" s="184" t="s">
        <v>448</v>
      </c>
      <c r="H357" s="185">
        <v>320.20999999999998</v>
      </c>
      <c r="I357" s="186"/>
      <c r="L357" s="182"/>
      <c r="M357" s="187"/>
      <c r="T357" s="188"/>
      <c r="AT357" s="183" t="s">
        <v>152</v>
      </c>
      <c r="AU357" s="183" t="s">
        <v>87</v>
      </c>
      <c r="AV357" s="15" t="s">
        <v>163</v>
      </c>
      <c r="AW357" s="15" t="s">
        <v>32</v>
      </c>
      <c r="AX357" s="15" t="s">
        <v>77</v>
      </c>
      <c r="AY357" s="183" t="s">
        <v>144</v>
      </c>
    </row>
    <row r="358" spans="2:65" s="12" customFormat="1" ht="11.25">
      <c r="B358" s="147"/>
      <c r="D358" s="148" t="s">
        <v>152</v>
      </c>
      <c r="E358" s="149" t="s">
        <v>1</v>
      </c>
      <c r="F358" s="150" t="s">
        <v>918</v>
      </c>
      <c r="H358" s="149" t="s">
        <v>1</v>
      </c>
      <c r="I358" s="151"/>
      <c r="L358" s="147"/>
      <c r="M358" s="152"/>
      <c r="T358" s="153"/>
      <c r="AT358" s="149" t="s">
        <v>152</v>
      </c>
      <c r="AU358" s="149" t="s">
        <v>87</v>
      </c>
      <c r="AV358" s="12" t="s">
        <v>85</v>
      </c>
      <c r="AW358" s="12" t="s">
        <v>32</v>
      </c>
      <c r="AX358" s="12" t="s">
        <v>77</v>
      </c>
      <c r="AY358" s="149" t="s">
        <v>144</v>
      </c>
    </row>
    <row r="359" spans="2:65" s="13" customFormat="1" ht="11.25">
      <c r="B359" s="154"/>
      <c r="D359" s="148" t="s">
        <v>152</v>
      </c>
      <c r="E359" s="155" t="s">
        <v>1</v>
      </c>
      <c r="F359" s="156" t="s">
        <v>919</v>
      </c>
      <c r="H359" s="157">
        <v>6.4039999999999999</v>
      </c>
      <c r="I359" s="158"/>
      <c r="L359" s="154"/>
      <c r="M359" s="159"/>
      <c r="T359" s="160"/>
      <c r="AT359" s="155" t="s">
        <v>152</v>
      </c>
      <c r="AU359" s="155" t="s">
        <v>87</v>
      </c>
      <c r="AV359" s="13" t="s">
        <v>87</v>
      </c>
      <c r="AW359" s="13" t="s">
        <v>32</v>
      </c>
      <c r="AX359" s="13" t="s">
        <v>85</v>
      </c>
      <c r="AY359" s="155" t="s">
        <v>144</v>
      </c>
    </row>
    <row r="360" spans="2:65" s="1" customFormat="1" ht="21.75" customHeight="1">
      <c r="B360" s="32"/>
      <c r="C360" s="133" t="s">
        <v>321</v>
      </c>
      <c r="D360" s="133" t="s">
        <v>146</v>
      </c>
      <c r="E360" s="134" t="s">
        <v>920</v>
      </c>
      <c r="F360" s="135" t="s">
        <v>921</v>
      </c>
      <c r="G360" s="136" t="s">
        <v>198</v>
      </c>
      <c r="H360" s="137">
        <v>6.4039999999999999</v>
      </c>
      <c r="I360" s="138"/>
      <c r="J360" s="139">
        <f>ROUND(I360*H360,2)</f>
        <v>0</v>
      </c>
      <c r="K360" s="140"/>
      <c r="L360" s="32"/>
      <c r="M360" s="141" t="s">
        <v>1</v>
      </c>
      <c r="N360" s="142" t="s">
        <v>42</v>
      </c>
      <c r="P360" s="143">
        <f>O360*H360</f>
        <v>0</v>
      </c>
      <c r="Q360" s="143">
        <v>0</v>
      </c>
      <c r="R360" s="143">
        <f>Q360*H360</f>
        <v>0</v>
      </c>
      <c r="S360" s="143">
        <v>0</v>
      </c>
      <c r="T360" s="144">
        <f>S360*H360</f>
        <v>0</v>
      </c>
      <c r="AR360" s="145" t="s">
        <v>150</v>
      </c>
      <c r="AT360" s="145" t="s">
        <v>146</v>
      </c>
      <c r="AU360" s="145" t="s">
        <v>87</v>
      </c>
      <c r="AY360" s="17" t="s">
        <v>144</v>
      </c>
      <c r="BE360" s="146">
        <f>IF(N360="základní",J360,0)</f>
        <v>0</v>
      </c>
      <c r="BF360" s="146">
        <f>IF(N360="snížená",J360,0)</f>
        <v>0</v>
      </c>
      <c r="BG360" s="146">
        <f>IF(N360="zákl. přenesená",J360,0)</f>
        <v>0</v>
      </c>
      <c r="BH360" s="146">
        <f>IF(N360="sníž. přenesená",J360,0)</f>
        <v>0</v>
      </c>
      <c r="BI360" s="146">
        <f>IF(N360="nulová",J360,0)</f>
        <v>0</v>
      </c>
      <c r="BJ360" s="17" t="s">
        <v>85</v>
      </c>
      <c r="BK360" s="146">
        <f>ROUND(I360*H360,2)</f>
        <v>0</v>
      </c>
      <c r="BL360" s="17" t="s">
        <v>150</v>
      </c>
      <c r="BM360" s="145" t="s">
        <v>922</v>
      </c>
    </row>
    <row r="361" spans="2:65" s="11" customFormat="1" ht="22.9" customHeight="1">
      <c r="B361" s="121"/>
      <c r="D361" s="122" t="s">
        <v>76</v>
      </c>
      <c r="E361" s="131" t="s">
        <v>150</v>
      </c>
      <c r="F361" s="131" t="s">
        <v>493</v>
      </c>
      <c r="I361" s="124"/>
      <c r="J361" s="132">
        <f>BK361</f>
        <v>0</v>
      </c>
      <c r="L361" s="121"/>
      <c r="M361" s="126"/>
      <c r="P361" s="127">
        <f>SUM(P362:P365)</f>
        <v>0</v>
      </c>
      <c r="R361" s="127">
        <f>SUM(R362:R365)</f>
        <v>0</v>
      </c>
      <c r="T361" s="128">
        <f>SUM(T362:T365)</f>
        <v>0</v>
      </c>
      <c r="AR361" s="122" t="s">
        <v>85</v>
      </c>
      <c r="AT361" s="129" t="s">
        <v>76</v>
      </c>
      <c r="AU361" s="129" t="s">
        <v>85</v>
      </c>
      <c r="AY361" s="122" t="s">
        <v>144</v>
      </c>
      <c r="BK361" s="130">
        <f>SUM(BK362:BK365)</f>
        <v>0</v>
      </c>
    </row>
    <row r="362" spans="2:65" s="1" customFormat="1" ht="16.5" customHeight="1">
      <c r="B362" s="32"/>
      <c r="C362" s="133" t="s">
        <v>325</v>
      </c>
      <c r="D362" s="133" t="s">
        <v>146</v>
      </c>
      <c r="E362" s="134" t="s">
        <v>494</v>
      </c>
      <c r="F362" s="135" t="s">
        <v>495</v>
      </c>
      <c r="G362" s="136" t="s">
        <v>198</v>
      </c>
      <c r="H362" s="137">
        <v>62.564999999999998</v>
      </c>
      <c r="I362" s="138"/>
      <c r="J362" s="139">
        <f>ROUND(I362*H362,2)</f>
        <v>0</v>
      </c>
      <c r="K362" s="140"/>
      <c r="L362" s="32"/>
      <c r="M362" s="141" t="s">
        <v>1</v>
      </c>
      <c r="N362" s="142" t="s">
        <v>42</v>
      </c>
      <c r="P362" s="143">
        <f>O362*H362</f>
        <v>0</v>
      </c>
      <c r="Q362" s="143">
        <v>0</v>
      </c>
      <c r="R362" s="143">
        <f>Q362*H362</f>
        <v>0</v>
      </c>
      <c r="S362" s="143">
        <v>0</v>
      </c>
      <c r="T362" s="144">
        <f>S362*H362</f>
        <v>0</v>
      </c>
      <c r="AR362" s="145" t="s">
        <v>150</v>
      </c>
      <c r="AT362" s="145" t="s">
        <v>146</v>
      </c>
      <c r="AU362" s="145" t="s">
        <v>87</v>
      </c>
      <c r="AY362" s="17" t="s">
        <v>144</v>
      </c>
      <c r="BE362" s="146">
        <f>IF(N362="základní",J362,0)</f>
        <v>0</v>
      </c>
      <c r="BF362" s="146">
        <f>IF(N362="snížená",J362,0)</f>
        <v>0</v>
      </c>
      <c r="BG362" s="146">
        <f>IF(N362="zákl. přenesená",J362,0)</f>
        <v>0</v>
      </c>
      <c r="BH362" s="146">
        <f>IF(N362="sníž. přenesená",J362,0)</f>
        <v>0</v>
      </c>
      <c r="BI362" s="146">
        <f>IF(N362="nulová",J362,0)</f>
        <v>0</v>
      </c>
      <c r="BJ362" s="17" t="s">
        <v>85</v>
      </c>
      <c r="BK362" s="146">
        <f>ROUND(I362*H362,2)</f>
        <v>0</v>
      </c>
      <c r="BL362" s="17" t="s">
        <v>150</v>
      </c>
      <c r="BM362" s="145" t="s">
        <v>923</v>
      </c>
    </row>
    <row r="363" spans="2:65" s="13" customFormat="1" ht="11.25">
      <c r="B363" s="154"/>
      <c r="D363" s="148" t="s">
        <v>152</v>
      </c>
      <c r="E363" s="155" t="s">
        <v>1</v>
      </c>
      <c r="F363" s="156" t="s">
        <v>924</v>
      </c>
      <c r="H363" s="157">
        <v>0.8</v>
      </c>
      <c r="I363" s="158"/>
      <c r="L363" s="154"/>
      <c r="M363" s="159"/>
      <c r="T363" s="160"/>
      <c r="AT363" s="155" t="s">
        <v>152</v>
      </c>
      <c r="AU363" s="155" t="s">
        <v>87</v>
      </c>
      <c r="AV363" s="13" t="s">
        <v>87</v>
      </c>
      <c r="AW363" s="13" t="s">
        <v>32</v>
      </c>
      <c r="AX363" s="13" t="s">
        <v>77</v>
      </c>
      <c r="AY363" s="155" t="s">
        <v>144</v>
      </c>
    </row>
    <row r="364" spans="2:65" s="13" customFormat="1" ht="11.25">
      <c r="B364" s="154"/>
      <c r="D364" s="148" t="s">
        <v>152</v>
      </c>
      <c r="E364" s="155" t="s">
        <v>1</v>
      </c>
      <c r="F364" s="156" t="s">
        <v>925</v>
      </c>
      <c r="H364" s="157">
        <v>61.765000000000001</v>
      </c>
      <c r="I364" s="158"/>
      <c r="L364" s="154"/>
      <c r="M364" s="159"/>
      <c r="T364" s="160"/>
      <c r="AT364" s="155" t="s">
        <v>152</v>
      </c>
      <c r="AU364" s="155" t="s">
        <v>87</v>
      </c>
      <c r="AV364" s="13" t="s">
        <v>87</v>
      </c>
      <c r="AW364" s="13" t="s">
        <v>32</v>
      </c>
      <c r="AX364" s="13" t="s">
        <v>77</v>
      </c>
      <c r="AY364" s="155" t="s">
        <v>144</v>
      </c>
    </row>
    <row r="365" spans="2:65" s="14" customFormat="1" ht="11.25">
      <c r="B365" s="161"/>
      <c r="D365" s="148" t="s">
        <v>152</v>
      </c>
      <c r="E365" s="162" t="s">
        <v>1</v>
      </c>
      <c r="F365" s="163" t="s">
        <v>157</v>
      </c>
      <c r="H365" s="164">
        <v>62.564999999999998</v>
      </c>
      <c r="I365" s="165"/>
      <c r="L365" s="161"/>
      <c r="M365" s="166"/>
      <c r="T365" s="167"/>
      <c r="AT365" s="162" t="s">
        <v>152</v>
      </c>
      <c r="AU365" s="162" t="s">
        <v>87</v>
      </c>
      <c r="AV365" s="14" t="s">
        <v>150</v>
      </c>
      <c r="AW365" s="14" t="s">
        <v>32</v>
      </c>
      <c r="AX365" s="14" t="s">
        <v>85</v>
      </c>
      <c r="AY365" s="162" t="s">
        <v>144</v>
      </c>
    </row>
    <row r="366" spans="2:65" s="11" customFormat="1" ht="22.9" customHeight="1">
      <c r="B366" s="121"/>
      <c r="D366" s="122" t="s">
        <v>76</v>
      </c>
      <c r="E366" s="131" t="s">
        <v>172</v>
      </c>
      <c r="F366" s="131" t="s">
        <v>498</v>
      </c>
      <c r="I366" s="124"/>
      <c r="J366" s="132">
        <f>BK366</f>
        <v>0</v>
      </c>
      <c r="L366" s="121"/>
      <c r="M366" s="126"/>
      <c r="P366" s="127">
        <f>SUM(P367:P427)</f>
        <v>0</v>
      </c>
      <c r="R366" s="127">
        <f>SUM(R367:R427)</f>
        <v>3.6055799999999998</v>
      </c>
      <c r="T366" s="128">
        <f>SUM(T367:T427)</f>
        <v>0</v>
      </c>
      <c r="AR366" s="122" t="s">
        <v>85</v>
      </c>
      <c r="AT366" s="129" t="s">
        <v>76</v>
      </c>
      <c r="AU366" s="129" t="s">
        <v>85</v>
      </c>
      <c r="AY366" s="122" t="s">
        <v>144</v>
      </c>
      <c r="BK366" s="130">
        <f>SUM(BK367:BK427)</f>
        <v>0</v>
      </c>
    </row>
    <row r="367" spans="2:65" s="1" customFormat="1" ht="21.75" customHeight="1">
      <c r="B367" s="32"/>
      <c r="C367" s="133" t="s">
        <v>334</v>
      </c>
      <c r="D367" s="133" t="s">
        <v>146</v>
      </c>
      <c r="E367" s="134" t="s">
        <v>707</v>
      </c>
      <c r="F367" s="135" t="s">
        <v>708</v>
      </c>
      <c r="G367" s="136" t="s">
        <v>149</v>
      </c>
      <c r="H367" s="137">
        <v>61.9</v>
      </c>
      <c r="I367" s="138"/>
      <c r="J367" s="139">
        <f>ROUND(I367*H367,2)</f>
        <v>0</v>
      </c>
      <c r="K367" s="140"/>
      <c r="L367" s="32"/>
      <c r="M367" s="141" t="s">
        <v>1</v>
      </c>
      <c r="N367" s="142" t="s">
        <v>42</v>
      </c>
      <c r="P367" s="143">
        <f>O367*H367</f>
        <v>0</v>
      </c>
      <c r="Q367" s="143">
        <v>0</v>
      </c>
      <c r="R367" s="143">
        <f>Q367*H367</f>
        <v>0</v>
      </c>
      <c r="S367" s="143">
        <v>0</v>
      </c>
      <c r="T367" s="144">
        <f>S367*H367</f>
        <v>0</v>
      </c>
      <c r="AR367" s="145" t="s">
        <v>150</v>
      </c>
      <c r="AT367" s="145" t="s">
        <v>146</v>
      </c>
      <c r="AU367" s="145" t="s">
        <v>87</v>
      </c>
      <c r="AY367" s="17" t="s">
        <v>144</v>
      </c>
      <c r="BE367" s="146">
        <f>IF(N367="základní",J367,0)</f>
        <v>0</v>
      </c>
      <c r="BF367" s="146">
        <f>IF(N367="snížená",J367,0)</f>
        <v>0</v>
      </c>
      <c r="BG367" s="146">
        <f>IF(N367="zákl. přenesená",J367,0)</f>
        <v>0</v>
      </c>
      <c r="BH367" s="146">
        <f>IF(N367="sníž. přenesená",J367,0)</f>
        <v>0</v>
      </c>
      <c r="BI367" s="146">
        <f>IF(N367="nulová",J367,0)</f>
        <v>0</v>
      </c>
      <c r="BJ367" s="17" t="s">
        <v>85</v>
      </c>
      <c r="BK367" s="146">
        <f>ROUND(I367*H367,2)</f>
        <v>0</v>
      </c>
      <c r="BL367" s="17" t="s">
        <v>150</v>
      </c>
      <c r="BM367" s="145" t="s">
        <v>926</v>
      </c>
    </row>
    <row r="368" spans="2:65" s="12" customFormat="1" ht="11.25">
      <c r="B368" s="147"/>
      <c r="D368" s="148" t="s">
        <v>152</v>
      </c>
      <c r="E368" s="149" t="s">
        <v>1</v>
      </c>
      <c r="F368" s="150" t="s">
        <v>737</v>
      </c>
      <c r="H368" s="149" t="s">
        <v>1</v>
      </c>
      <c r="I368" s="151"/>
      <c r="L368" s="147"/>
      <c r="M368" s="152"/>
      <c r="T368" s="153"/>
      <c r="AT368" s="149" t="s">
        <v>152</v>
      </c>
      <c r="AU368" s="149" t="s">
        <v>87</v>
      </c>
      <c r="AV368" s="12" t="s">
        <v>85</v>
      </c>
      <c r="AW368" s="12" t="s">
        <v>32</v>
      </c>
      <c r="AX368" s="12" t="s">
        <v>77</v>
      </c>
      <c r="AY368" s="149" t="s">
        <v>144</v>
      </c>
    </row>
    <row r="369" spans="2:65" s="12" customFormat="1" ht="11.25">
      <c r="B369" s="147"/>
      <c r="D369" s="148" t="s">
        <v>152</v>
      </c>
      <c r="E369" s="149" t="s">
        <v>1</v>
      </c>
      <c r="F369" s="150" t="s">
        <v>739</v>
      </c>
      <c r="H369" s="149" t="s">
        <v>1</v>
      </c>
      <c r="I369" s="151"/>
      <c r="L369" s="147"/>
      <c r="M369" s="152"/>
      <c r="T369" s="153"/>
      <c r="AT369" s="149" t="s">
        <v>152</v>
      </c>
      <c r="AU369" s="149" t="s">
        <v>87</v>
      </c>
      <c r="AV369" s="12" t="s">
        <v>85</v>
      </c>
      <c r="AW369" s="12" t="s">
        <v>32</v>
      </c>
      <c r="AX369" s="12" t="s">
        <v>77</v>
      </c>
      <c r="AY369" s="149" t="s">
        <v>144</v>
      </c>
    </row>
    <row r="370" spans="2:65" s="13" customFormat="1" ht="11.25">
      <c r="B370" s="154"/>
      <c r="D370" s="148" t="s">
        <v>152</v>
      </c>
      <c r="E370" s="155" t="s">
        <v>1</v>
      </c>
      <c r="F370" s="156" t="s">
        <v>745</v>
      </c>
      <c r="H370" s="157">
        <v>8</v>
      </c>
      <c r="I370" s="158"/>
      <c r="L370" s="154"/>
      <c r="M370" s="159"/>
      <c r="T370" s="160"/>
      <c r="AT370" s="155" t="s">
        <v>152</v>
      </c>
      <c r="AU370" s="155" t="s">
        <v>87</v>
      </c>
      <c r="AV370" s="13" t="s">
        <v>87</v>
      </c>
      <c r="AW370" s="13" t="s">
        <v>32</v>
      </c>
      <c r="AX370" s="13" t="s">
        <v>77</v>
      </c>
      <c r="AY370" s="155" t="s">
        <v>144</v>
      </c>
    </row>
    <row r="371" spans="2:65" s="12" customFormat="1" ht="11.25">
      <c r="B371" s="147"/>
      <c r="D371" s="148" t="s">
        <v>152</v>
      </c>
      <c r="E371" s="149" t="s">
        <v>1</v>
      </c>
      <c r="F371" s="150" t="s">
        <v>746</v>
      </c>
      <c r="H371" s="149" t="s">
        <v>1</v>
      </c>
      <c r="I371" s="151"/>
      <c r="L371" s="147"/>
      <c r="M371" s="152"/>
      <c r="T371" s="153"/>
      <c r="AT371" s="149" t="s">
        <v>152</v>
      </c>
      <c r="AU371" s="149" t="s">
        <v>87</v>
      </c>
      <c r="AV371" s="12" t="s">
        <v>85</v>
      </c>
      <c r="AW371" s="12" t="s">
        <v>32</v>
      </c>
      <c r="AX371" s="12" t="s">
        <v>77</v>
      </c>
      <c r="AY371" s="149" t="s">
        <v>144</v>
      </c>
    </row>
    <row r="372" spans="2:65" s="12" customFormat="1" ht="11.25">
      <c r="B372" s="147"/>
      <c r="D372" s="148" t="s">
        <v>152</v>
      </c>
      <c r="E372" s="149" t="s">
        <v>1</v>
      </c>
      <c r="F372" s="150" t="s">
        <v>740</v>
      </c>
      <c r="H372" s="149" t="s">
        <v>1</v>
      </c>
      <c r="I372" s="151"/>
      <c r="L372" s="147"/>
      <c r="M372" s="152"/>
      <c r="T372" s="153"/>
      <c r="AT372" s="149" t="s">
        <v>152</v>
      </c>
      <c r="AU372" s="149" t="s">
        <v>87</v>
      </c>
      <c r="AV372" s="12" t="s">
        <v>85</v>
      </c>
      <c r="AW372" s="12" t="s">
        <v>32</v>
      </c>
      <c r="AX372" s="12" t="s">
        <v>77</v>
      </c>
      <c r="AY372" s="149" t="s">
        <v>144</v>
      </c>
    </row>
    <row r="373" spans="2:65" s="13" customFormat="1" ht="11.25">
      <c r="B373" s="154"/>
      <c r="D373" s="148" t="s">
        <v>152</v>
      </c>
      <c r="E373" s="155" t="s">
        <v>1</v>
      </c>
      <c r="F373" s="156" t="s">
        <v>747</v>
      </c>
      <c r="H373" s="157">
        <v>20.9</v>
      </c>
      <c r="I373" s="158"/>
      <c r="L373" s="154"/>
      <c r="M373" s="159"/>
      <c r="T373" s="160"/>
      <c r="AT373" s="155" t="s">
        <v>152</v>
      </c>
      <c r="AU373" s="155" t="s">
        <v>87</v>
      </c>
      <c r="AV373" s="13" t="s">
        <v>87</v>
      </c>
      <c r="AW373" s="13" t="s">
        <v>32</v>
      </c>
      <c r="AX373" s="13" t="s">
        <v>77</v>
      </c>
      <c r="AY373" s="155" t="s">
        <v>144</v>
      </c>
    </row>
    <row r="374" spans="2:65" s="12" customFormat="1" ht="11.25">
      <c r="B374" s="147"/>
      <c r="D374" s="148" t="s">
        <v>152</v>
      </c>
      <c r="E374" s="149" t="s">
        <v>1</v>
      </c>
      <c r="F374" s="150" t="s">
        <v>748</v>
      </c>
      <c r="H374" s="149" t="s">
        <v>1</v>
      </c>
      <c r="I374" s="151"/>
      <c r="L374" s="147"/>
      <c r="M374" s="152"/>
      <c r="T374" s="153"/>
      <c r="AT374" s="149" t="s">
        <v>152</v>
      </c>
      <c r="AU374" s="149" t="s">
        <v>87</v>
      </c>
      <c r="AV374" s="12" t="s">
        <v>85</v>
      </c>
      <c r="AW374" s="12" t="s">
        <v>32</v>
      </c>
      <c r="AX374" s="12" t="s">
        <v>77</v>
      </c>
      <c r="AY374" s="149" t="s">
        <v>144</v>
      </c>
    </row>
    <row r="375" spans="2:65" s="13" customFormat="1" ht="11.25">
      <c r="B375" s="154"/>
      <c r="D375" s="148" t="s">
        <v>152</v>
      </c>
      <c r="E375" s="155" t="s">
        <v>1</v>
      </c>
      <c r="F375" s="156" t="s">
        <v>749</v>
      </c>
      <c r="H375" s="157">
        <v>33</v>
      </c>
      <c r="I375" s="158"/>
      <c r="L375" s="154"/>
      <c r="M375" s="159"/>
      <c r="T375" s="160"/>
      <c r="AT375" s="155" t="s">
        <v>152</v>
      </c>
      <c r="AU375" s="155" t="s">
        <v>87</v>
      </c>
      <c r="AV375" s="13" t="s">
        <v>87</v>
      </c>
      <c r="AW375" s="13" t="s">
        <v>32</v>
      </c>
      <c r="AX375" s="13" t="s">
        <v>77</v>
      </c>
      <c r="AY375" s="155" t="s">
        <v>144</v>
      </c>
    </row>
    <row r="376" spans="2:65" s="14" customFormat="1" ht="11.25">
      <c r="B376" s="161"/>
      <c r="D376" s="148" t="s">
        <v>152</v>
      </c>
      <c r="E376" s="162" t="s">
        <v>1</v>
      </c>
      <c r="F376" s="163" t="s">
        <v>157</v>
      </c>
      <c r="H376" s="164">
        <v>61.9</v>
      </c>
      <c r="I376" s="165"/>
      <c r="L376" s="161"/>
      <c r="M376" s="166"/>
      <c r="T376" s="167"/>
      <c r="AT376" s="162" t="s">
        <v>152</v>
      </c>
      <c r="AU376" s="162" t="s">
        <v>87</v>
      </c>
      <c r="AV376" s="14" t="s">
        <v>150</v>
      </c>
      <c r="AW376" s="14" t="s">
        <v>32</v>
      </c>
      <c r="AX376" s="14" t="s">
        <v>85</v>
      </c>
      <c r="AY376" s="162" t="s">
        <v>144</v>
      </c>
    </row>
    <row r="377" spans="2:65" s="12" customFormat="1" ht="11.25">
      <c r="B377" s="147"/>
      <c r="D377" s="148" t="s">
        <v>152</v>
      </c>
      <c r="E377" s="149" t="s">
        <v>1</v>
      </c>
      <c r="F377" s="150" t="s">
        <v>927</v>
      </c>
      <c r="H377" s="149" t="s">
        <v>1</v>
      </c>
      <c r="I377" s="151"/>
      <c r="L377" s="147"/>
      <c r="M377" s="152"/>
      <c r="T377" s="153"/>
      <c r="AT377" s="149" t="s">
        <v>152</v>
      </c>
      <c r="AU377" s="149" t="s">
        <v>87</v>
      </c>
      <c r="AV377" s="12" t="s">
        <v>85</v>
      </c>
      <c r="AW377" s="12" t="s">
        <v>32</v>
      </c>
      <c r="AX377" s="12" t="s">
        <v>77</v>
      </c>
      <c r="AY377" s="149" t="s">
        <v>144</v>
      </c>
    </row>
    <row r="378" spans="2:65" s="1" customFormat="1" ht="21.75" customHeight="1">
      <c r="B378" s="32"/>
      <c r="C378" s="133" t="s">
        <v>339</v>
      </c>
      <c r="D378" s="133" t="s">
        <v>146</v>
      </c>
      <c r="E378" s="134" t="s">
        <v>711</v>
      </c>
      <c r="F378" s="135" t="s">
        <v>708</v>
      </c>
      <c r="G378" s="136" t="s">
        <v>149</v>
      </c>
      <c r="H378" s="137">
        <v>61.9</v>
      </c>
      <c r="I378" s="138"/>
      <c r="J378" s="139">
        <f>ROUND(I378*H378,2)</f>
        <v>0</v>
      </c>
      <c r="K378" s="140"/>
      <c r="L378" s="32"/>
      <c r="M378" s="141" t="s">
        <v>1</v>
      </c>
      <c r="N378" s="142" t="s">
        <v>42</v>
      </c>
      <c r="P378" s="143">
        <f>O378*H378</f>
        <v>0</v>
      </c>
      <c r="Q378" s="143">
        <v>0</v>
      </c>
      <c r="R378" s="143">
        <f>Q378*H378</f>
        <v>0</v>
      </c>
      <c r="S378" s="143">
        <v>0</v>
      </c>
      <c r="T378" s="144">
        <f>S378*H378</f>
        <v>0</v>
      </c>
      <c r="AR378" s="145" t="s">
        <v>150</v>
      </c>
      <c r="AT378" s="145" t="s">
        <v>146</v>
      </c>
      <c r="AU378" s="145" t="s">
        <v>87</v>
      </c>
      <c r="AY378" s="17" t="s">
        <v>144</v>
      </c>
      <c r="BE378" s="146">
        <f>IF(N378="základní",J378,0)</f>
        <v>0</v>
      </c>
      <c r="BF378" s="146">
        <f>IF(N378="snížená",J378,0)</f>
        <v>0</v>
      </c>
      <c r="BG378" s="146">
        <f>IF(N378="zákl. přenesená",J378,0)</f>
        <v>0</v>
      </c>
      <c r="BH378" s="146">
        <f>IF(N378="sníž. přenesená",J378,0)</f>
        <v>0</v>
      </c>
      <c r="BI378" s="146">
        <f>IF(N378="nulová",J378,0)</f>
        <v>0</v>
      </c>
      <c r="BJ378" s="17" t="s">
        <v>85</v>
      </c>
      <c r="BK378" s="146">
        <f>ROUND(I378*H378,2)</f>
        <v>0</v>
      </c>
      <c r="BL378" s="17" t="s">
        <v>150</v>
      </c>
      <c r="BM378" s="145" t="s">
        <v>928</v>
      </c>
    </row>
    <row r="379" spans="2:65" s="12" customFormat="1" ht="11.25">
      <c r="B379" s="147"/>
      <c r="D379" s="148" t="s">
        <v>152</v>
      </c>
      <c r="E379" s="149" t="s">
        <v>1</v>
      </c>
      <c r="F379" s="150" t="s">
        <v>737</v>
      </c>
      <c r="H379" s="149" t="s">
        <v>1</v>
      </c>
      <c r="I379" s="151"/>
      <c r="L379" s="147"/>
      <c r="M379" s="152"/>
      <c r="T379" s="153"/>
      <c r="AT379" s="149" t="s">
        <v>152</v>
      </c>
      <c r="AU379" s="149" t="s">
        <v>87</v>
      </c>
      <c r="AV379" s="12" t="s">
        <v>85</v>
      </c>
      <c r="AW379" s="12" t="s">
        <v>32</v>
      </c>
      <c r="AX379" s="12" t="s">
        <v>77</v>
      </c>
      <c r="AY379" s="149" t="s">
        <v>144</v>
      </c>
    </row>
    <row r="380" spans="2:65" s="12" customFormat="1" ht="11.25">
      <c r="B380" s="147"/>
      <c r="D380" s="148" t="s">
        <v>152</v>
      </c>
      <c r="E380" s="149" t="s">
        <v>1</v>
      </c>
      <c r="F380" s="150" t="s">
        <v>739</v>
      </c>
      <c r="H380" s="149" t="s">
        <v>1</v>
      </c>
      <c r="I380" s="151"/>
      <c r="L380" s="147"/>
      <c r="M380" s="152"/>
      <c r="T380" s="153"/>
      <c r="AT380" s="149" t="s">
        <v>152</v>
      </c>
      <c r="AU380" s="149" t="s">
        <v>87</v>
      </c>
      <c r="AV380" s="12" t="s">
        <v>85</v>
      </c>
      <c r="AW380" s="12" t="s">
        <v>32</v>
      </c>
      <c r="AX380" s="12" t="s">
        <v>77</v>
      </c>
      <c r="AY380" s="149" t="s">
        <v>144</v>
      </c>
    </row>
    <row r="381" spans="2:65" s="13" customFormat="1" ht="11.25">
      <c r="B381" s="154"/>
      <c r="D381" s="148" t="s">
        <v>152</v>
      </c>
      <c r="E381" s="155" t="s">
        <v>1</v>
      </c>
      <c r="F381" s="156" t="s">
        <v>745</v>
      </c>
      <c r="H381" s="157">
        <v>8</v>
      </c>
      <c r="I381" s="158"/>
      <c r="L381" s="154"/>
      <c r="M381" s="159"/>
      <c r="T381" s="160"/>
      <c r="AT381" s="155" t="s">
        <v>152</v>
      </c>
      <c r="AU381" s="155" t="s">
        <v>87</v>
      </c>
      <c r="AV381" s="13" t="s">
        <v>87</v>
      </c>
      <c r="AW381" s="13" t="s">
        <v>32</v>
      </c>
      <c r="AX381" s="13" t="s">
        <v>77</v>
      </c>
      <c r="AY381" s="155" t="s">
        <v>144</v>
      </c>
    </row>
    <row r="382" spans="2:65" s="12" customFormat="1" ht="11.25">
      <c r="B382" s="147"/>
      <c r="D382" s="148" t="s">
        <v>152</v>
      </c>
      <c r="E382" s="149" t="s">
        <v>1</v>
      </c>
      <c r="F382" s="150" t="s">
        <v>746</v>
      </c>
      <c r="H382" s="149" t="s">
        <v>1</v>
      </c>
      <c r="I382" s="151"/>
      <c r="L382" s="147"/>
      <c r="M382" s="152"/>
      <c r="T382" s="153"/>
      <c r="AT382" s="149" t="s">
        <v>152</v>
      </c>
      <c r="AU382" s="149" t="s">
        <v>87</v>
      </c>
      <c r="AV382" s="12" t="s">
        <v>85</v>
      </c>
      <c r="AW382" s="12" t="s">
        <v>32</v>
      </c>
      <c r="AX382" s="12" t="s">
        <v>77</v>
      </c>
      <c r="AY382" s="149" t="s">
        <v>144</v>
      </c>
    </row>
    <row r="383" spans="2:65" s="12" customFormat="1" ht="11.25">
      <c r="B383" s="147"/>
      <c r="D383" s="148" t="s">
        <v>152</v>
      </c>
      <c r="E383" s="149" t="s">
        <v>1</v>
      </c>
      <c r="F383" s="150" t="s">
        <v>740</v>
      </c>
      <c r="H383" s="149" t="s">
        <v>1</v>
      </c>
      <c r="I383" s="151"/>
      <c r="L383" s="147"/>
      <c r="M383" s="152"/>
      <c r="T383" s="153"/>
      <c r="AT383" s="149" t="s">
        <v>152</v>
      </c>
      <c r="AU383" s="149" t="s">
        <v>87</v>
      </c>
      <c r="AV383" s="12" t="s">
        <v>85</v>
      </c>
      <c r="AW383" s="12" t="s">
        <v>32</v>
      </c>
      <c r="AX383" s="12" t="s">
        <v>77</v>
      </c>
      <c r="AY383" s="149" t="s">
        <v>144</v>
      </c>
    </row>
    <row r="384" spans="2:65" s="13" customFormat="1" ht="11.25">
      <c r="B384" s="154"/>
      <c r="D384" s="148" t="s">
        <v>152</v>
      </c>
      <c r="E384" s="155" t="s">
        <v>1</v>
      </c>
      <c r="F384" s="156" t="s">
        <v>747</v>
      </c>
      <c r="H384" s="157">
        <v>20.9</v>
      </c>
      <c r="I384" s="158"/>
      <c r="L384" s="154"/>
      <c r="M384" s="159"/>
      <c r="T384" s="160"/>
      <c r="AT384" s="155" t="s">
        <v>152</v>
      </c>
      <c r="AU384" s="155" t="s">
        <v>87</v>
      </c>
      <c r="AV384" s="13" t="s">
        <v>87</v>
      </c>
      <c r="AW384" s="13" t="s">
        <v>32</v>
      </c>
      <c r="AX384" s="13" t="s">
        <v>77</v>
      </c>
      <c r="AY384" s="155" t="s">
        <v>144</v>
      </c>
    </row>
    <row r="385" spans="2:65" s="12" customFormat="1" ht="11.25">
      <c r="B385" s="147"/>
      <c r="D385" s="148" t="s">
        <v>152</v>
      </c>
      <c r="E385" s="149" t="s">
        <v>1</v>
      </c>
      <c r="F385" s="150" t="s">
        <v>748</v>
      </c>
      <c r="H385" s="149" t="s">
        <v>1</v>
      </c>
      <c r="I385" s="151"/>
      <c r="L385" s="147"/>
      <c r="M385" s="152"/>
      <c r="T385" s="153"/>
      <c r="AT385" s="149" t="s">
        <v>152</v>
      </c>
      <c r="AU385" s="149" t="s">
        <v>87</v>
      </c>
      <c r="AV385" s="12" t="s">
        <v>85</v>
      </c>
      <c r="AW385" s="12" t="s">
        <v>32</v>
      </c>
      <c r="AX385" s="12" t="s">
        <v>77</v>
      </c>
      <c r="AY385" s="149" t="s">
        <v>144</v>
      </c>
    </row>
    <row r="386" spans="2:65" s="13" customFormat="1" ht="11.25">
      <c r="B386" s="154"/>
      <c r="D386" s="148" t="s">
        <v>152</v>
      </c>
      <c r="E386" s="155" t="s">
        <v>1</v>
      </c>
      <c r="F386" s="156" t="s">
        <v>749</v>
      </c>
      <c r="H386" s="157">
        <v>33</v>
      </c>
      <c r="I386" s="158"/>
      <c r="L386" s="154"/>
      <c r="M386" s="159"/>
      <c r="T386" s="160"/>
      <c r="AT386" s="155" t="s">
        <v>152</v>
      </c>
      <c r="AU386" s="155" t="s">
        <v>87</v>
      </c>
      <c r="AV386" s="13" t="s">
        <v>87</v>
      </c>
      <c r="AW386" s="13" t="s">
        <v>32</v>
      </c>
      <c r="AX386" s="13" t="s">
        <v>77</v>
      </c>
      <c r="AY386" s="155" t="s">
        <v>144</v>
      </c>
    </row>
    <row r="387" spans="2:65" s="14" customFormat="1" ht="11.25">
      <c r="B387" s="161"/>
      <c r="D387" s="148" t="s">
        <v>152</v>
      </c>
      <c r="E387" s="162" t="s">
        <v>1</v>
      </c>
      <c r="F387" s="163" t="s">
        <v>157</v>
      </c>
      <c r="H387" s="164">
        <v>61.9</v>
      </c>
      <c r="I387" s="165"/>
      <c r="L387" s="161"/>
      <c r="M387" s="166"/>
      <c r="T387" s="167"/>
      <c r="AT387" s="162" t="s">
        <v>152</v>
      </c>
      <c r="AU387" s="162" t="s">
        <v>87</v>
      </c>
      <c r="AV387" s="14" t="s">
        <v>150</v>
      </c>
      <c r="AW387" s="14" t="s">
        <v>32</v>
      </c>
      <c r="AX387" s="14" t="s">
        <v>85</v>
      </c>
      <c r="AY387" s="162" t="s">
        <v>144</v>
      </c>
    </row>
    <row r="388" spans="2:65" s="12" customFormat="1" ht="11.25">
      <c r="B388" s="147"/>
      <c r="D388" s="148" t="s">
        <v>152</v>
      </c>
      <c r="E388" s="149" t="s">
        <v>1</v>
      </c>
      <c r="F388" s="150" t="s">
        <v>929</v>
      </c>
      <c r="H388" s="149" t="s">
        <v>1</v>
      </c>
      <c r="I388" s="151"/>
      <c r="L388" s="147"/>
      <c r="M388" s="152"/>
      <c r="T388" s="153"/>
      <c r="AT388" s="149" t="s">
        <v>152</v>
      </c>
      <c r="AU388" s="149" t="s">
        <v>87</v>
      </c>
      <c r="AV388" s="12" t="s">
        <v>85</v>
      </c>
      <c r="AW388" s="12" t="s">
        <v>32</v>
      </c>
      <c r="AX388" s="12" t="s">
        <v>77</v>
      </c>
      <c r="AY388" s="149" t="s">
        <v>144</v>
      </c>
    </row>
    <row r="389" spans="2:65" s="1" customFormat="1" ht="21.75" customHeight="1">
      <c r="B389" s="32"/>
      <c r="C389" s="133" t="s">
        <v>346</v>
      </c>
      <c r="D389" s="133" t="s">
        <v>146</v>
      </c>
      <c r="E389" s="134" t="s">
        <v>930</v>
      </c>
      <c r="F389" s="135" t="s">
        <v>931</v>
      </c>
      <c r="G389" s="136" t="s">
        <v>149</v>
      </c>
      <c r="H389" s="137">
        <v>23.1</v>
      </c>
      <c r="I389" s="138"/>
      <c r="J389" s="139">
        <f>ROUND(I389*H389,2)</f>
        <v>0</v>
      </c>
      <c r="K389" s="140"/>
      <c r="L389" s="32"/>
      <c r="M389" s="141" t="s">
        <v>1</v>
      </c>
      <c r="N389" s="142" t="s">
        <v>42</v>
      </c>
      <c r="P389" s="143">
        <f>O389*H389</f>
        <v>0</v>
      </c>
      <c r="Q389" s="143">
        <v>0</v>
      </c>
      <c r="R389" s="143">
        <f>Q389*H389</f>
        <v>0</v>
      </c>
      <c r="S389" s="143">
        <v>0</v>
      </c>
      <c r="T389" s="144">
        <f>S389*H389</f>
        <v>0</v>
      </c>
      <c r="AR389" s="145" t="s">
        <v>150</v>
      </c>
      <c r="AT389" s="145" t="s">
        <v>146</v>
      </c>
      <c r="AU389" s="145" t="s">
        <v>87</v>
      </c>
      <c r="AY389" s="17" t="s">
        <v>144</v>
      </c>
      <c r="BE389" s="146">
        <f>IF(N389="základní",J389,0)</f>
        <v>0</v>
      </c>
      <c r="BF389" s="146">
        <f>IF(N389="snížená",J389,0)</f>
        <v>0</v>
      </c>
      <c r="BG389" s="146">
        <f>IF(N389="zákl. přenesená",J389,0)</f>
        <v>0</v>
      </c>
      <c r="BH389" s="146">
        <f>IF(N389="sníž. přenesená",J389,0)</f>
        <v>0</v>
      </c>
      <c r="BI389" s="146">
        <f>IF(N389="nulová",J389,0)</f>
        <v>0</v>
      </c>
      <c r="BJ389" s="17" t="s">
        <v>85</v>
      </c>
      <c r="BK389" s="146">
        <f>ROUND(I389*H389,2)</f>
        <v>0</v>
      </c>
      <c r="BL389" s="17" t="s">
        <v>150</v>
      </c>
      <c r="BM389" s="145" t="s">
        <v>932</v>
      </c>
    </row>
    <row r="390" spans="2:65" s="12" customFormat="1" ht="11.25">
      <c r="B390" s="147"/>
      <c r="D390" s="148" t="s">
        <v>152</v>
      </c>
      <c r="E390" s="149" t="s">
        <v>1</v>
      </c>
      <c r="F390" s="150" t="s">
        <v>737</v>
      </c>
      <c r="H390" s="149" t="s">
        <v>1</v>
      </c>
      <c r="I390" s="151"/>
      <c r="L390" s="147"/>
      <c r="M390" s="152"/>
      <c r="T390" s="153"/>
      <c r="AT390" s="149" t="s">
        <v>152</v>
      </c>
      <c r="AU390" s="149" t="s">
        <v>87</v>
      </c>
      <c r="AV390" s="12" t="s">
        <v>85</v>
      </c>
      <c r="AW390" s="12" t="s">
        <v>32</v>
      </c>
      <c r="AX390" s="12" t="s">
        <v>77</v>
      </c>
      <c r="AY390" s="149" t="s">
        <v>144</v>
      </c>
    </row>
    <row r="391" spans="2:65" s="12" customFormat="1" ht="11.25">
      <c r="B391" s="147"/>
      <c r="D391" s="148" t="s">
        <v>152</v>
      </c>
      <c r="E391" s="149" t="s">
        <v>1</v>
      </c>
      <c r="F391" s="150" t="s">
        <v>739</v>
      </c>
      <c r="H391" s="149" t="s">
        <v>1</v>
      </c>
      <c r="I391" s="151"/>
      <c r="L391" s="147"/>
      <c r="M391" s="152"/>
      <c r="T391" s="153"/>
      <c r="AT391" s="149" t="s">
        <v>152</v>
      </c>
      <c r="AU391" s="149" t="s">
        <v>87</v>
      </c>
      <c r="AV391" s="12" t="s">
        <v>85</v>
      </c>
      <c r="AW391" s="12" t="s">
        <v>32</v>
      </c>
      <c r="AX391" s="12" t="s">
        <v>77</v>
      </c>
      <c r="AY391" s="149" t="s">
        <v>144</v>
      </c>
    </row>
    <row r="392" spans="2:65" s="12" customFormat="1" ht="11.25">
      <c r="B392" s="147"/>
      <c r="D392" s="148" t="s">
        <v>152</v>
      </c>
      <c r="E392" s="149" t="s">
        <v>1</v>
      </c>
      <c r="F392" s="150" t="s">
        <v>740</v>
      </c>
      <c r="H392" s="149" t="s">
        <v>1</v>
      </c>
      <c r="I392" s="151"/>
      <c r="L392" s="147"/>
      <c r="M392" s="152"/>
      <c r="T392" s="153"/>
      <c r="AT392" s="149" t="s">
        <v>152</v>
      </c>
      <c r="AU392" s="149" t="s">
        <v>87</v>
      </c>
      <c r="AV392" s="12" t="s">
        <v>85</v>
      </c>
      <c r="AW392" s="12" t="s">
        <v>32</v>
      </c>
      <c r="AX392" s="12" t="s">
        <v>77</v>
      </c>
      <c r="AY392" s="149" t="s">
        <v>144</v>
      </c>
    </row>
    <row r="393" spans="2:65" s="13" customFormat="1" ht="11.25">
      <c r="B393" s="154"/>
      <c r="D393" s="148" t="s">
        <v>152</v>
      </c>
      <c r="E393" s="155" t="s">
        <v>1</v>
      </c>
      <c r="F393" s="156" t="s">
        <v>760</v>
      </c>
      <c r="H393" s="157">
        <v>23.1</v>
      </c>
      <c r="I393" s="158"/>
      <c r="L393" s="154"/>
      <c r="M393" s="159"/>
      <c r="T393" s="160"/>
      <c r="AT393" s="155" t="s">
        <v>152</v>
      </c>
      <c r="AU393" s="155" t="s">
        <v>87</v>
      </c>
      <c r="AV393" s="13" t="s">
        <v>87</v>
      </c>
      <c r="AW393" s="13" t="s">
        <v>32</v>
      </c>
      <c r="AX393" s="13" t="s">
        <v>85</v>
      </c>
      <c r="AY393" s="155" t="s">
        <v>144</v>
      </c>
    </row>
    <row r="394" spans="2:65" s="12" customFormat="1" ht="11.25">
      <c r="B394" s="147"/>
      <c r="D394" s="148" t="s">
        <v>152</v>
      </c>
      <c r="E394" s="149" t="s">
        <v>1</v>
      </c>
      <c r="F394" s="150" t="s">
        <v>929</v>
      </c>
      <c r="H394" s="149" t="s">
        <v>1</v>
      </c>
      <c r="I394" s="151"/>
      <c r="L394" s="147"/>
      <c r="M394" s="152"/>
      <c r="T394" s="153"/>
      <c r="AT394" s="149" t="s">
        <v>152</v>
      </c>
      <c r="AU394" s="149" t="s">
        <v>87</v>
      </c>
      <c r="AV394" s="12" t="s">
        <v>85</v>
      </c>
      <c r="AW394" s="12" t="s">
        <v>32</v>
      </c>
      <c r="AX394" s="12" t="s">
        <v>77</v>
      </c>
      <c r="AY394" s="149" t="s">
        <v>144</v>
      </c>
    </row>
    <row r="395" spans="2:65" s="1" customFormat="1" ht="33" customHeight="1">
      <c r="B395" s="32"/>
      <c r="C395" s="133" t="s">
        <v>350</v>
      </c>
      <c r="D395" s="133" t="s">
        <v>146</v>
      </c>
      <c r="E395" s="134" t="s">
        <v>516</v>
      </c>
      <c r="F395" s="135" t="s">
        <v>517</v>
      </c>
      <c r="G395" s="136" t="s">
        <v>149</v>
      </c>
      <c r="H395" s="137">
        <v>61.9</v>
      </c>
      <c r="I395" s="138"/>
      <c r="J395" s="139">
        <f>ROUND(I395*H395,2)</f>
        <v>0</v>
      </c>
      <c r="K395" s="140"/>
      <c r="L395" s="32"/>
      <c r="M395" s="141" t="s">
        <v>1</v>
      </c>
      <c r="N395" s="142" t="s">
        <v>42</v>
      </c>
      <c r="P395" s="143">
        <f>O395*H395</f>
        <v>0</v>
      </c>
      <c r="Q395" s="143">
        <v>0</v>
      </c>
      <c r="R395" s="143">
        <f>Q395*H395</f>
        <v>0</v>
      </c>
      <c r="S395" s="143">
        <v>0</v>
      </c>
      <c r="T395" s="144">
        <f>S395*H395</f>
        <v>0</v>
      </c>
      <c r="AR395" s="145" t="s">
        <v>150</v>
      </c>
      <c r="AT395" s="145" t="s">
        <v>146</v>
      </c>
      <c r="AU395" s="145" t="s">
        <v>87</v>
      </c>
      <c r="AY395" s="17" t="s">
        <v>144</v>
      </c>
      <c r="BE395" s="146">
        <f>IF(N395="základní",J395,0)</f>
        <v>0</v>
      </c>
      <c r="BF395" s="146">
        <f>IF(N395="snížená",J395,0)</f>
        <v>0</v>
      </c>
      <c r="BG395" s="146">
        <f>IF(N395="zákl. přenesená",J395,0)</f>
        <v>0</v>
      </c>
      <c r="BH395" s="146">
        <f>IF(N395="sníž. přenesená",J395,0)</f>
        <v>0</v>
      </c>
      <c r="BI395" s="146">
        <f>IF(N395="nulová",J395,0)</f>
        <v>0</v>
      </c>
      <c r="BJ395" s="17" t="s">
        <v>85</v>
      </c>
      <c r="BK395" s="146">
        <f>ROUND(I395*H395,2)</f>
        <v>0</v>
      </c>
      <c r="BL395" s="17" t="s">
        <v>150</v>
      </c>
      <c r="BM395" s="145" t="s">
        <v>933</v>
      </c>
    </row>
    <row r="396" spans="2:65" s="12" customFormat="1" ht="11.25">
      <c r="B396" s="147"/>
      <c r="D396" s="148" t="s">
        <v>152</v>
      </c>
      <c r="E396" s="149" t="s">
        <v>1</v>
      </c>
      <c r="F396" s="150" t="s">
        <v>737</v>
      </c>
      <c r="H396" s="149" t="s">
        <v>1</v>
      </c>
      <c r="I396" s="151"/>
      <c r="L396" s="147"/>
      <c r="M396" s="152"/>
      <c r="T396" s="153"/>
      <c r="AT396" s="149" t="s">
        <v>152</v>
      </c>
      <c r="AU396" s="149" t="s">
        <v>87</v>
      </c>
      <c r="AV396" s="12" t="s">
        <v>85</v>
      </c>
      <c r="AW396" s="12" t="s">
        <v>32</v>
      </c>
      <c r="AX396" s="12" t="s">
        <v>77</v>
      </c>
      <c r="AY396" s="149" t="s">
        <v>144</v>
      </c>
    </row>
    <row r="397" spans="2:65" s="12" customFormat="1" ht="11.25">
      <c r="B397" s="147"/>
      <c r="D397" s="148" t="s">
        <v>152</v>
      </c>
      <c r="E397" s="149" t="s">
        <v>1</v>
      </c>
      <c r="F397" s="150" t="s">
        <v>739</v>
      </c>
      <c r="H397" s="149" t="s">
        <v>1</v>
      </c>
      <c r="I397" s="151"/>
      <c r="L397" s="147"/>
      <c r="M397" s="152"/>
      <c r="T397" s="153"/>
      <c r="AT397" s="149" t="s">
        <v>152</v>
      </c>
      <c r="AU397" s="149" t="s">
        <v>87</v>
      </c>
      <c r="AV397" s="12" t="s">
        <v>85</v>
      </c>
      <c r="AW397" s="12" t="s">
        <v>32</v>
      </c>
      <c r="AX397" s="12" t="s">
        <v>77</v>
      </c>
      <c r="AY397" s="149" t="s">
        <v>144</v>
      </c>
    </row>
    <row r="398" spans="2:65" s="13" customFormat="1" ht="11.25">
      <c r="B398" s="154"/>
      <c r="D398" s="148" t="s">
        <v>152</v>
      </c>
      <c r="E398" s="155" t="s">
        <v>1</v>
      </c>
      <c r="F398" s="156" t="s">
        <v>745</v>
      </c>
      <c r="H398" s="157">
        <v>8</v>
      </c>
      <c r="I398" s="158"/>
      <c r="L398" s="154"/>
      <c r="M398" s="159"/>
      <c r="T398" s="160"/>
      <c r="AT398" s="155" t="s">
        <v>152</v>
      </c>
      <c r="AU398" s="155" t="s">
        <v>87</v>
      </c>
      <c r="AV398" s="13" t="s">
        <v>87</v>
      </c>
      <c r="AW398" s="13" t="s">
        <v>32</v>
      </c>
      <c r="AX398" s="13" t="s">
        <v>77</v>
      </c>
      <c r="AY398" s="155" t="s">
        <v>144</v>
      </c>
    </row>
    <row r="399" spans="2:65" s="12" customFormat="1" ht="11.25">
      <c r="B399" s="147"/>
      <c r="D399" s="148" t="s">
        <v>152</v>
      </c>
      <c r="E399" s="149" t="s">
        <v>1</v>
      </c>
      <c r="F399" s="150" t="s">
        <v>746</v>
      </c>
      <c r="H399" s="149" t="s">
        <v>1</v>
      </c>
      <c r="I399" s="151"/>
      <c r="L399" s="147"/>
      <c r="M399" s="152"/>
      <c r="T399" s="153"/>
      <c r="AT399" s="149" t="s">
        <v>152</v>
      </c>
      <c r="AU399" s="149" t="s">
        <v>87</v>
      </c>
      <c r="AV399" s="12" t="s">
        <v>85</v>
      </c>
      <c r="AW399" s="12" t="s">
        <v>32</v>
      </c>
      <c r="AX399" s="12" t="s">
        <v>77</v>
      </c>
      <c r="AY399" s="149" t="s">
        <v>144</v>
      </c>
    </row>
    <row r="400" spans="2:65" s="12" customFormat="1" ht="11.25">
      <c r="B400" s="147"/>
      <c r="D400" s="148" t="s">
        <v>152</v>
      </c>
      <c r="E400" s="149" t="s">
        <v>1</v>
      </c>
      <c r="F400" s="150" t="s">
        <v>740</v>
      </c>
      <c r="H400" s="149" t="s">
        <v>1</v>
      </c>
      <c r="I400" s="151"/>
      <c r="L400" s="147"/>
      <c r="M400" s="152"/>
      <c r="T400" s="153"/>
      <c r="AT400" s="149" t="s">
        <v>152</v>
      </c>
      <c r="AU400" s="149" t="s">
        <v>87</v>
      </c>
      <c r="AV400" s="12" t="s">
        <v>85</v>
      </c>
      <c r="AW400" s="12" t="s">
        <v>32</v>
      </c>
      <c r="AX400" s="12" t="s">
        <v>77</v>
      </c>
      <c r="AY400" s="149" t="s">
        <v>144</v>
      </c>
    </row>
    <row r="401" spans="2:65" s="13" customFormat="1" ht="11.25">
      <c r="B401" s="154"/>
      <c r="D401" s="148" t="s">
        <v>152</v>
      </c>
      <c r="E401" s="155" t="s">
        <v>1</v>
      </c>
      <c r="F401" s="156" t="s">
        <v>747</v>
      </c>
      <c r="H401" s="157">
        <v>20.9</v>
      </c>
      <c r="I401" s="158"/>
      <c r="L401" s="154"/>
      <c r="M401" s="159"/>
      <c r="T401" s="160"/>
      <c r="AT401" s="155" t="s">
        <v>152</v>
      </c>
      <c r="AU401" s="155" t="s">
        <v>87</v>
      </c>
      <c r="AV401" s="13" t="s">
        <v>87</v>
      </c>
      <c r="AW401" s="13" t="s">
        <v>32</v>
      </c>
      <c r="AX401" s="13" t="s">
        <v>77</v>
      </c>
      <c r="AY401" s="155" t="s">
        <v>144</v>
      </c>
    </row>
    <row r="402" spans="2:65" s="12" customFormat="1" ht="11.25">
      <c r="B402" s="147"/>
      <c r="D402" s="148" t="s">
        <v>152</v>
      </c>
      <c r="E402" s="149" t="s">
        <v>1</v>
      </c>
      <c r="F402" s="150" t="s">
        <v>748</v>
      </c>
      <c r="H402" s="149" t="s">
        <v>1</v>
      </c>
      <c r="I402" s="151"/>
      <c r="L402" s="147"/>
      <c r="M402" s="152"/>
      <c r="T402" s="153"/>
      <c r="AT402" s="149" t="s">
        <v>152</v>
      </c>
      <c r="AU402" s="149" t="s">
        <v>87</v>
      </c>
      <c r="AV402" s="12" t="s">
        <v>85</v>
      </c>
      <c r="AW402" s="12" t="s">
        <v>32</v>
      </c>
      <c r="AX402" s="12" t="s">
        <v>77</v>
      </c>
      <c r="AY402" s="149" t="s">
        <v>144</v>
      </c>
    </row>
    <row r="403" spans="2:65" s="13" customFormat="1" ht="11.25">
      <c r="B403" s="154"/>
      <c r="D403" s="148" t="s">
        <v>152</v>
      </c>
      <c r="E403" s="155" t="s">
        <v>1</v>
      </c>
      <c r="F403" s="156" t="s">
        <v>749</v>
      </c>
      <c r="H403" s="157">
        <v>33</v>
      </c>
      <c r="I403" s="158"/>
      <c r="L403" s="154"/>
      <c r="M403" s="159"/>
      <c r="T403" s="160"/>
      <c r="AT403" s="155" t="s">
        <v>152</v>
      </c>
      <c r="AU403" s="155" t="s">
        <v>87</v>
      </c>
      <c r="AV403" s="13" t="s">
        <v>87</v>
      </c>
      <c r="AW403" s="13" t="s">
        <v>32</v>
      </c>
      <c r="AX403" s="13" t="s">
        <v>77</v>
      </c>
      <c r="AY403" s="155" t="s">
        <v>144</v>
      </c>
    </row>
    <row r="404" spans="2:65" s="14" customFormat="1" ht="11.25">
      <c r="B404" s="161"/>
      <c r="D404" s="148" t="s">
        <v>152</v>
      </c>
      <c r="E404" s="162" t="s">
        <v>1</v>
      </c>
      <c r="F404" s="163" t="s">
        <v>157</v>
      </c>
      <c r="H404" s="164">
        <v>61.9</v>
      </c>
      <c r="I404" s="165"/>
      <c r="L404" s="161"/>
      <c r="M404" s="166"/>
      <c r="T404" s="167"/>
      <c r="AT404" s="162" t="s">
        <v>152</v>
      </c>
      <c r="AU404" s="162" t="s">
        <v>87</v>
      </c>
      <c r="AV404" s="14" t="s">
        <v>150</v>
      </c>
      <c r="AW404" s="14" t="s">
        <v>32</v>
      </c>
      <c r="AX404" s="14" t="s">
        <v>85</v>
      </c>
      <c r="AY404" s="162" t="s">
        <v>144</v>
      </c>
    </row>
    <row r="405" spans="2:65" s="1" customFormat="1" ht="24.2" customHeight="1">
      <c r="B405" s="32"/>
      <c r="C405" s="133" t="s">
        <v>532</v>
      </c>
      <c r="D405" s="133" t="s">
        <v>146</v>
      </c>
      <c r="E405" s="134" t="s">
        <v>522</v>
      </c>
      <c r="F405" s="135" t="s">
        <v>523</v>
      </c>
      <c r="G405" s="136" t="s">
        <v>149</v>
      </c>
      <c r="H405" s="137">
        <v>61.9</v>
      </c>
      <c r="I405" s="138"/>
      <c r="J405" s="139">
        <f>ROUND(I405*H405,2)</f>
        <v>0</v>
      </c>
      <c r="K405" s="140"/>
      <c r="L405" s="32"/>
      <c r="M405" s="141" t="s">
        <v>1</v>
      </c>
      <c r="N405" s="142" t="s">
        <v>42</v>
      </c>
      <c r="P405" s="143">
        <f>O405*H405</f>
        <v>0</v>
      </c>
      <c r="Q405" s="143">
        <v>0</v>
      </c>
      <c r="R405" s="143">
        <f>Q405*H405</f>
        <v>0</v>
      </c>
      <c r="S405" s="143">
        <v>0</v>
      </c>
      <c r="T405" s="144">
        <f>S405*H405</f>
        <v>0</v>
      </c>
      <c r="AR405" s="145" t="s">
        <v>150</v>
      </c>
      <c r="AT405" s="145" t="s">
        <v>146</v>
      </c>
      <c r="AU405" s="145" t="s">
        <v>87</v>
      </c>
      <c r="AY405" s="17" t="s">
        <v>144</v>
      </c>
      <c r="BE405" s="146">
        <f>IF(N405="základní",J405,0)</f>
        <v>0</v>
      </c>
      <c r="BF405" s="146">
        <f>IF(N405="snížená",J405,0)</f>
        <v>0</v>
      </c>
      <c r="BG405" s="146">
        <f>IF(N405="zákl. přenesená",J405,0)</f>
        <v>0</v>
      </c>
      <c r="BH405" s="146">
        <f>IF(N405="sníž. přenesená",J405,0)</f>
        <v>0</v>
      </c>
      <c r="BI405" s="146">
        <f>IF(N405="nulová",J405,0)</f>
        <v>0</v>
      </c>
      <c r="BJ405" s="17" t="s">
        <v>85</v>
      </c>
      <c r="BK405" s="146">
        <f>ROUND(I405*H405,2)</f>
        <v>0</v>
      </c>
      <c r="BL405" s="17" t="s">
        <v>150</v>
      </c>
      <c r="BM405" s="145" t="s">
        <v>934</v>
      </c>
    </row>
    <row r="406" spans="2:65" s="1" customFormat="1" ht="24.2" customHeight="1">
      <c r="B406" s="32"/>
      <c r="C406" s="133" t="s">
        <v>536</v>
      </c>
      <c r="D406" s="133" t="s">
        <v>146</v>
      </c>
      <c r="E406" s="134" t="s">
        <v>525</v>
      </c>
      <c r="F406" s="135" t="s">
        <v>526</v>
      </c>
      <c r="G406" s="136" t="s">
        <v>149</v>
      </c>
      <c r="H406" s="137">
        <v>182.8</v>
      </c>
      <c r="I406" s="138"/>
      <c r="J406" s="139">
        <f>ROUND(I406*H406,2)</f>
        <v>0</v>
      </c>
      <c r="K406" s="140"/>
      <c r="L406" s="32"/>
      <c r="M406" s="141" t="s">
        <v>1</v>
      </c>
      <c r="N406" s="142" t="s">
        <v>42</v>
      </c>
      <c r="P406" s="143">
        <f>O406*H406</f>
        <v>0</v>
      </c>
      <c r="Q406" s="143">
        <v>0</v>
      </c>
      <c r="R406" s="143">
        <f>Q406*H406</f>
        <v>0</v>
      </c>
      <c r="S406" s="143">
        <v>0</v>
      </c>
      <c r="T406" s="144">
        <f>S406*H406</f>
        <v>0</v>
      </c>
      <c r="AR406" s="145" t="s">
        <v>150</v>
      </c>
      <c r="AT406" s="145" t="s">
        <v>146</v>
      </c>
      <c r="AU406" s="145" t="s">
        <v>87</v>
      </c>
      <c r="AY406" s="17" t="s">
        <v>144</v>
      </c>
      <c r="BE406" s="146">
        <f>IF(N406="základní",J406,0)</f>
        <v>0</v>
      </c>
      <c r="BF406" s="146">
        <f>IF(N406="snížená",J406,0)</f>
        <v>0</v>
      </c>
      <c r="BG406" s="146">
        <f>IF(N406="zákl. přenesená",J406,0)</f>
        <v>0</v>
      </c>
      <c r="BH406" s="146">
        <f>IF(N406="sníž. přenesená",J406,0)</f>
        <v>0</v>
      </c>
      <c r="BI406" s="146">
        <f>IF(N406="nulová",J406,0)</f>
        <v>0</v>
      </c>
      <c r="BJ406" s="17" t="s">
        <v>85</v>
      </c>
      <c r="BK406" s="146">
        <f>ROUND(I406*H406,2)</f>
        <v>0</v>
      </c>
      <c r="BL406" s="17" t="s">
        <v>150</v>
      </c>
      <c r="BM406" s="145" t="s">
        <v>935</v>
      </c>
    </row>
    <row r="407" spans="2:65" s="13" customFormat="1" ht="11.25">
      <c r="B407" s="154"/>
      <c r="D407" s="148" t="s">
        <v>152</v>
      </c>
      <c r="E407" s="155" t="s">
        <v>1</v>
      </c>
      <c r="F407" s="156" t="s">
        <v>936</v>
      </c>
      <c r="H407" s="157">
        <v>182.8</v>
      </c>
      <c r="I407" s="158"/>
      <c r="L407" s="154"/>
      <c r="M407" s="159"/>
      <c r="T407" s="160"/>
      <c r="AT407" s="155" t="s">
        <v>152</v>
      </c>
      <c r="AU407" s="155" t="s">
        <v>87</v>
      </c>
      <c r="AV407" s="13" t="s">
        <v>87</v>
      </c>
      <c r="AW407" s="13" t="s">
        <v>32</v>
      </c>
      <c r="AX407" s="13" t="s">
        <v>85</v>
      </c>
      <c r="AY407" s="155" t="s">
        <v>144</v>
      </c>
    </row>
    <row r="408" spans="2:65" s="1" customFormat="1" ht="33" customHeight="1">
      <c r="B408" s="32"/>
      <c r="C408" s="133" t="s">
        <v>543</v>
      </c>
      <c r="D408" s="133" t="s">
        <v>146</v>
      </c>
      <c r="E408" s="134" t="s">
        <v>529</v>
      </c>
      <c r="F408" s="135" t="s">
        <v>530</v>
      </c>
      <c r="G408" s="136" t="s">
        <v>149</v>
      </c>
      <c r="H408" s="137">
        <v>120.9</v>
      </c>
      <c r="I408" s="138"/>
      <c r="J408" s="139">
        <f>ROUND(I408*H408,2)</f>
        <v>0</v>
      </c>
      <c r="K408" s="140"/>
      <c r="L408" s="32"/>
      <c r="M408" s="141" t="s">
        <v>1</v>
      </c>
      <c r="N408" s="142" t="s">
        <v>42</v>
      </c>
      <c r="P408" s="143">
        <f>O408*H408</f>
        <v>0</v>
      </c>
      <c r="Q408" s="143">
        <v>0</v>
      </c>
      <c r="R408" s="143">
        <f>Q408*H408</f>
        <v>0</v>
      </c>
      <c r="S408" s="143">
        <v>0</v>
      </c>
      <c r="T408" s="144">
        <f>S408*H408</f>
        <v>0</v>
      </c>
      <c r="AR408" s="145" t="s">
        <v>150</v>
      </c>
      <c r="AT408" s="145" t="s">
        <v>146</v>
      </c>
      <c r="AU408" s="145" t="s">
        <v>87</v>
      </c>
      <c r="AY408" s="17" t="s">
        <v>144</v>
      </c>
      <c r="BE408" s="146">
        <f>IF(N408="základní",J408,0)</f>
        <v>0</v>
      </c>
      <c r="BF408" s="146">
        <f>IF(N408="snížená",J408,0)</f>
        <v>0</v>
      </c>
      <c r="BG408" s="146">
        <f>IF(N408="zákl. přenesená",J408,0)</f>
        <v>0</v>
      </c>
      <c r="BH408" s="146">
        <f>IF(N408="sníž. přenesená",J408,0)</f>
        <v>0</v>
      </c>
      <c r="BI408" s="146">
        <f>IF(N408="nulová",J408,0)</f>
        <v>0</v>
      </c>
      <c r="BJ408" s="17" t="s">
        <v>85</v>
      </c>
      <c r="BK408" s="146">
        <f>ROUND(I408*H408,2)</f>
        <v>0</v>
      </c>
      <c r="BL408" s="17" t="s">
        <v>150</v>
      </c>
      <c r="BM408" s="145" t="s">
        <v>937</v>
      </c>
    </row>
    <row r="409" spans="2:65" s="12" customFormat="1" ht="11.25">
      <c r="B409" s="147"/>
      <c r="D409" s="148" t="s">
        <v>152</v>
      </c>
      <c r="E409" s="149" t="s">
        <v>1</v>
      </c>
      <c r="F409" s="150" t="s">
        <v>737</v>
      </c>
      <c r="H409" s="149" t="s">
        <v>1</v>
      </c>
      <c r="I409" s="151"/>
      <c r="L409" s="147"/>
      <c r="M409" s="152"/>
      <c r="T409" s="153"/>
      <c r="AT409" s="149" t="s">
        <v>152</v>
      </c>
      <c r="AU409" s="149" t="s">
        <v>87</v>
      </c>
      <c r="AV409" s="12" t="s">
        <v>85</v>
      </c>
      <c r="AW409" s="12" t="s">
        <v>32</v>
      </c>
      <c r="AX409" s="12" t="s">
        <v>77</v>
      </c>
      <c r="AY409" s="149" t="s">
        <v>144</v>
      </c>
    </row>
    <row r="410" spans="2:65" s="12" customFormat="1" ht="11.25">
      <c r="B410" s="147"/>
      <c r="D410" s="148" t="s">
        <v>152</v>
      </c>
      <c r="E410" s="149" t="s">
        <v>1</v>
      </c>
      <c r="F410" s="150" t="s">
        <v>739</v>
      </c>
      <c r="H410" s="149" t="s">
        <v>1</v>
      </c>
      <c r="I410" s="151"/>
      <c r="L410" s="147"/>
      <c r="M410" s="152"/>
      <c r="T410" s="153"/>
      <c r="AT410" s="149" t="s">
        <v>152</v>
      </c>
      <c r="AU410" s="149" t="s">
        <v>87</v>
      </c>
      <c r="AV410" s="12" t="s">
        <v>85</v>
      </c>
      <c r="AW410" s="12" t="s">
        <v>32</v>
      </c>
      <c r="AX410" s="12" t="s">
        <v>77</v>
      </c>
      <c r="AY410" s="149" t="s">
        <v>144</v>
      </c>
    </row>
    <row r="411" spans="2:65" s="13" customFormat="1" ht="11.25">
      <c r="B411" s="154"/>
      <c r="D411" s="148" t="s">
        <v>152</v>
      </c>
      <c r="E411" s="155" t="s">
        <v>1</v>
      </c>
      <c r="F411" s="156" t="s">
        <v>764</v>
      </c>
      <c r="H411" s="157">
        <v>18</v>
      </c>
      <c r="I411" s="158"/>
      <c r="L411" s="154"/>
      <c r="M411" s="159"/>
      <c r="T411" s="160"/>
      <c r="AT411" s="155" t="s">
        <v>152</v>
      </c>
      <c r="AU411" s="155" t="s">
        <v>87</v>
      </c>
      <c r="AV411" s="13" t="s">
        <v>87</v>
      </c>
      <c r="AW411" s="13" t="s">
        <v>32</v>
      </c>
      <c r="AX411" s="13" t="s">
        <v>77</v>
      </c>
      <c r="AY411" s="155" t="s">
        <v>144</v>
      </c>
    </row>
    <row r="412" spans="2:65" s="12" customFormat="1" ht="11.25">
      <c r="B412" s="147"/>
      <c r="D412" s="148" t="s">
        <v>152</v>
      </c>
      <c r="E412" s="149" t="s">
        <v>1</v>
      </c>
      <c r="F412" s="150" t="s">
        <v>746</v>
      </c>
      <c r="H412" s="149" t="s">
        <v>1</v>
      </c>
      <c r="I412" s="151"/>
      <c r="L412" s="147"/>
      <c r="M412" s="152"/>
      <c r="T412" s="153"/>
      <c r="AT412" s="149" t="s">
        <v>152</v>
      </c>
      <c r="AU412" s="149" t="s">
        <v>87</v>
      </c>
      <c r="AV412" s="12" t="s">
        <v>85</v>
      </c>
      <c r="AW412" s="12" t="s">
        <v>32</v>
      </c>
      <c r="AX412" s="12" t="s">
        <v>77</v>
      </c>
      <c r="AY412" s="149" t="s">
        <v>144</v>
      </c>
    </row>
    <row r="413" spans="2:65" s="12" customFormat="1" ht="11.25">
      <c r="B413" s="147"/>
      <c r="D413" s="148" t="s">
        <v>152</v>
      </c>
      <c r="E413" s="149" t="s">
        <v>1</v>
      </c>
      <c r="F413" s="150" t="s">
        <v>740</v>
      </c>
      <c r="H413" s="149" t="s">
        <v>1</v>
      </c>
      <c r="I413" s="151"/>
      <c r="L413" s="147"/>
      <c r="M413" s="152"/>
      <c r="T413" s="153"/>
      <c r="AT413" s="149" t="s">
        <v>152</v>
      </c>
      <c r="AU413" s="149" t="s">
        <v>87</v>
      </c>
      <c r="AV413" s="12" t="s">
        <v>85</v>
      </c>
      <c r="AW413" s="12" t="s">
        <v>32</v>
      </c>
      <c r="AX413" s="12" t="s">
        <v>77</v>
      </c>
      <c r="AY413" s="149" t="s">
        <v>144</v>
      </c>
    </row>
    <row r="414" spans="2:65" s="13" customFormat="1" ht="11.25">
      <c r="B414" s="154"/>
      <c r="D414" s="148" t="s">
        <v>152</v>
      </c>
      <c r="E414" s="155" t="s">
        <v>1</v>
      </c>
      <c r="F414" s="156" t="s">
        <v>765</v>
      </c>
      <c r="H414" s="157">
        <v>39.9</v>
      </c>
      <c r="I414" s="158"/>
      <c r="L414" s="154"/>
      <c r="M414" s="159"/>
      <c r="T414" s="160"/>
      <c r="AT414" s="155" t="s">
        <v>152</v>
      </c>
      <c r="AU414" s="155" t="s">
        <v>87</v>
      </c>
      <c r="AV414" s="13" t="s">
        <v>87</v>
      </c>
      <c r="AW414" s="13" t="s">
        <v>32</v>
      </c>
      <c r="AX414" s="13" t="s">
        <v>77</v>
      </c>
      <c r="AY414" s="155" t="s">
        <v>144</v>
      </c>
    </row>
    <row r="415" spans="2:65" s="12" customFormat="1" ht="11.25">
      <c r="B415" s="147"/>
      <c r="D415" s="148" t="s">
        <v>152</v>
      </c>
      <c r="E415" s="149" t="s">
        <v>1</v>
      </c>
      <c r="F415" s="150" t="s">
        <v>748</v>
      </c>
      <c r="H415" s="149" t="s">
        <v>1</v>
      </c>
      <c r="I415" s="151"/>
      <c r="L415" s="147"/>
      <c r="M415" s="152"/>
      <c r="T415" s="153"/>
      <c r="AT415" s="149" t="s">
        <v>152</v>
      </c>
      <c r="AU415" s="149" t="s">
        <v>87</v>
      </c>
      <c r="AV415" s="12" t="s">
        <v>85</v>
      </c>
      <c r="AW415" s="12" t="s">
        <v>32</v>
      </c>
      <c r="AX415" s="12" t="s">
        <v>77</v>
      </c>
      <c r="AY415" s="149" t="s">
        <v>144</v>
      </c>
    </row>
    <row r="416" spans="2:65" s="13" customFormat="1" ht="11.25">
      <c r="B416" s="154"/>
      <c r="D416" s="148" t="s">
        <v>152</v>
      </c>
      <c r="E416" s="155" t="s">
        <v>1</v>
      </c>
      <c r="F416" s="156" t="s">
        <v>766</v>
      </c>
      <c r="H416" s="157">
        <v>63</v>
      </c>
      <c r="I416" s="158"/>
      <c r="L416" s="154"/>
      <c r="M416" s="159"/>
      <c r="T416" s="160"/>
      <c r="AT416" s="155" t="s">
        <v>152</v>
      </c>
      <c r="AU416" s="155" t="s">
        <v>87</v>
      </c>
      <c r="AV416" s="13" t="s">
        <v>87</v>
      </c>
      <c r="AW416" s="13" t="s">
        <v>32</v>
      </c>
      <c r="AX416" s="13" t="s">
        <v>77</v>
      </c>
      <c r="AY416" s="155" t="s">
        <v>144</v>
      </c>
    </row>
    <row r="417" spans="2:65" s="14" customFormat="1" ht="11.25">
      <c r="B417" s="161"/>
      <c r="D417" s="148" t="s">
        <v>152</v>
      </c>
      <c r="E417" s="162" t="s">
        <v>1</v>
      </c>
      <c r="F417" s="163" t="s">
        <v>157</v>
      </c>
      <c r="H417" s="164">
        <v>120.9</v>
      </c>
      <c r="I417" s="165"/>
      <c r="L417" s="161"/>
      <c r="M417" s="166"/>
      <c r="T417" s="167"/>
      <c r="AT417" s="162" t="s">
        <v>152</v>
      </c>
      <c r="AU417" s="162" t="s">
        <v>87</v>
      </c>
      <c r="AV417" s="14" t="s">
        <v>150</v>
      </c>
      <c r="AW417" s="14" t="s">
        <v>32</v>
      </c>
      <c r="AX417" s="14" t="s">
        <v>85</v>
      </c>
      <c r="AY417" s="162" t="s">
        <v>144</v>
      </c>
    </row>
    <row r="418" spans="2:65" s="1" customFormat="1" ht="24.2" customHeight="1">
      <c r="B418" s="32"/>
      <c r="C418" s="133" t="s">
        <v>547</v>
      </c>
      <c r="D418" s="133" t="s">
        <v>146</v>
      </c>
      <c r="E418" s="134" t="s">
        <v>533</v>
      </c>
      <c r="F418" s="135" t="s">
        <v>534</v>
      </c>
      <c r="G418" s="136" t="s">
        <v>149</v>
      </c>
      <c r="H418" s="137">
        <v>61.9</v>
      </c>
      <c r="I418" s="138"/>
      <c r="J418" s="139">
        <f>ROUND(I418*H418,2)</f>
        <v>0</v>
      </c>
      <c r="K418" s="140"/>
      <c r="L418" s="32"/>
      <c r="M418" s="141" t="s">
        <v>1</v>
      </c>
      <c r="N418" s="142" t="s">
        <v>42</v>
      </c>
      <c r="P418" s="143">
        <f>O418*H418</f>
        <v>0</v>
      </c>
      <c r="Q418" s="143">
        <v>0</v>
      </c>
      <c r="R418" s="143">
        <f>Q418*H418</f>
        <v>0</v>
      </c>
      <c r="S418" s="143">
        <v>0</v>
      </c>
      <c r="T418" s="144">
        <f>S418*H418</f>
        <v>0</v>
      </c>
      <c r="AR418" s="145" t="s">
        <v>150</v>
      </c>
      <c r="AT418" s="145" t="s">
        <v>146</v>
      </c>
      <c r="AU418" s="145" t="s">
        <v>87</v>
      </c>
      <c r="AY418" s="17" t="s">
        <v>144</v>
      </c>
      <c r="BE418" s="146">
        <f>IF(N418="základní",J418,0)</f>
        <v>0</v>
      </c>
      <c r="BF418" s="146">
        <f>IF(N418="snížená",J418,0)</f>
        <v>0</v>
      </c>
      <c r="BG418" s="146">
        <f>IF(N418="zákl. přenesená",J418,0)</f>
        <v>0</v>
      </c>
      <c r="BH418" s="146">
        <f>IF(N418="sníž. přenesená",J418,0)</f>
        <v>0</v>
      </c>
      <c r="BI418" s="146">
        <f>IF(N418="nulová",J418,0)</f>
        <v>0</v>
      </c>
      <c r="BJ418" s="17" t="s">
        <v>85</v>
      </c>
      <c r="BK418" s="146">
        <f>ROUND(I418*H418,2)</f>
        <v>0</v>
      </c>
      <c r="BL418" s="17" t="s">
        <v>150</v>
      </c>
      <c r="BM418" s="145" t="s">
        <v>938</v>
      </c>
    </row>
    <row r="419" spans="2:65" s="1" customFormat="1" ht="24.2" customHeight="1">
      <c r="B419" s="32"/>
      <c r="C419" s="133" t="s">
        <v>551</v>
      </c>
      <c r="D419" s="133" t="s">
        <v>146</v>
      </c>
      <c r="E419" s="134" t="s">
        <v>939</v>
      </c>
      <c r="F419" s="135" t="s">
        <v>940</v>
      </c>
      <c r="G419" s="136" t="s">
        <v>149</v>
      </c>
      <c r="H419" s="137">
        <v>31.5</v>
      </c>
      <c r="I419" s="138"/>
      <c r="J419" s="139">
        <f>ROUND(I419*H419,2)</f>
        <v>0</v>
      </c>
      <c r="K419" s="140"/>
      <c r="L419" s="32"/>
      <c r="M419" s="141" t="s">
        <v>1</v>
      </c>
      <c r="N419" s="142" t="s">
        <v>42</v>
      </c>
      <c r="P419" s="143">
        <f>O419*H419</f>
        <v>0</v>
      </c>
      <c r="Q419" s="143">
        <v>8.9219999999999994E-2</v>
      </c>
      <c r="R419" s="143">
        <f>Q419*H419</f>
        <v>2.8104299999999998</v>
      </c>
      <c r="S419" s="143">
        <v>0</v>
      </c>
      <c r="T419" s="144">
        <f>S419*H419</f>
        <v>0</v>
      </c>
      <c r="AR419" s="145" t="s">
        <v>150</v>
      </c>
      <c r="AT419" s="145" t="s">
        <v>146</v>
      </c>
      <c r="AU419" s="145" t="s">
        <v>87</v>
      </c>
      <c r="AY419" s="17" t="s">
        <v>144</v>
      </c>
      <c r="BE419" s="146">
        <f>IF(N419="základní",J419,0)</f>
        <v>0</v>
      </c>
      <c r="BF419" s="146">
        <f>IF(N419="snížená",J419,0)</f>
        <v>0</v>
      </c>
      <c r="BG419" s="146">
        <f>IF(N419="zákl. přenesená",J419,0)</f>
        <v>0</v>
      </c>
      <c r="BH419" s="146">
        <f>IF(N419="sníž. přenesená",J419,0)</f>
        <v>0</v>
      </c>
      <c r="BI419" s="146">
        <f>IF(N419="nulová",J419,0)</f>
        <v>0</v>
      </c>
      <c r="BJ419" s="17" t="s">
        <v>85</v>
      </c>
      <c r="BK419" s="146">
        <f>ROUND(I419*H419,2)</f>
        <v>0</v>
      </c>
      <c r="BL419" s="17" t="s">
        <v>150</v>
      </c>
      <c r="BM419" s="145" t="s">
        <v>941</v>
      </c>
    </row>
    <row r="420" spans="2:65" s="12" customFormat="1" ht="11.25">
      <c r="B420" s="147"/>
      <c r="D420" s="148" t="s">
        <v>152</v>
      </c>
      <c r="E420" s="149" t="s">
        <v>1</v>
      </c>
      <c r="F420" s="150" t="s">
        <v>737</v>
      </c>
      <c r="H420" s="149" t="s">
        <v>1</v>
      </c>
      <c r="I420" s="151"/>
      <c r="L420" s="147"/>
      <c r="M420" s="152"/>
      <c r="T420" s="153"/>
      <c r="AT420" s="149" t="s">
        <v>152</v>
      </c>
      <c r="AU420" s="149" t="s">
        <v>87</v>
      </c>
      <c r="AV420" s="12" t="s">
        <v>85</v>
      </c>
      <c r="AW420" s="12" t="s">
        <v>32</v>
      </c>
      <c r="AX420" s="12" t="s">
        <v>77</v>
      </c>
      <c r="AY420" s="149" t="s">
        <v>144</v>
      </c>
    </row>
    <row r="421" spans="2:65" s="12" customFormat="1" ht="11.25">
      <c r="B421" s="147"/>
      <c r="D421" s="148" t="s">
        <v>152</v>
      </c>
      <c r="E421" s="149" t="s">
        <v>1</v>
      </c>
      <c r="F421" s="150" t="s">
        <v>738</v>
      </c>
      <c r="H421" s="149" t="s">
        <v>1</v>
      </c>
      <c r="I421" s="151"/>
      <c r="L421" s="147"/>
      <c r="M421" s="152"/>
      <c r="T421" s="153"/>
      <c r="AT421" s="149" t="s">
        <v>152</v>
      </c>
      <c r="AU421" s="149" t="s">
        <v>87</v>
      </c>
      <c r="AV421" s="12" t="s">
        <v>85</v>
      </c>
      <c r="AW421" s="12" t="s">
        <v>32</v>
      </c>
      <c r="AX421" s="12" t="s">
        <v>77</v>
      </c>
      <c r="AY421" s="149" t="s">
        <v>144</v>
      </c>
    </row>
    <row r="422" spans="2:65" s="12" customFormat="1" ht="11.25">
      <c r="B422" s="147"/>
      <c r="D422" s="148" t="s">
        <v>152</v>
      </c>
      <c r="E422" s="149" t="s">
        <v>1</v>
      </c>
      <c r="F422" s="150" t="s">
        <v>739</v>
      </c>
      <c r="H422" s="149" t="s">
        <v>1</v>
      </c>
      <c r="I422" s="151"/>
      <c r="L422" s="147"/>
      <c r="M422" s="152"/>
      <c r="T422" s="153"/>
      <c r="AT422" s="149" t="s">
        <v>152</v>
      </c>
      <c r="AU422" s="149" t="s">
        <v>87</v>
      </c>
      <c r="AV422" s="12" t="s">
        <v>85</v>
      </c>
      <c r="AW422" s="12" t="s">
        <v>32</v>
      </c>
      <c r="AX422" s="12" t="s">
        <v>77</v>
      </c>
      <c r="AY422" s="149" t="s">
        <v>144</v>
      </c>
    </row>
    <row r="423" spans="2:65" s="12" customFormat="1" ht="11.25">
      <c r="B423" s="147"/>
      <c r="D423" s="148" t="s">
        <v>152</v>
      </c>
      <c r="E423" s="149" t="s">
        <v>1</v>
      </c>
      <c r="F423" s="150" t="s">
        <v>740</v>
      </c>
      <c r="H423" s="149" t="s">
        <v>1</v>
      </c>
      <c r="I423" s="151"/>
      <c r="L423" s="147"/>
      <c r="M423" s="152"/>
      <c r="T423" s="153"/>
      <c r="AT423" s="149" t="s">
        <v>152</v>
      </c>
      <c r="AU423" s="149" t="s">
        <v>87</v>
      </c>
      <c r="AV423" s="12" t="s">
        <v>85</v>
      </c>
      <c r="AW423" s="12" t="s">
        <v>32</v>
      </c>
      <c r="AX423" s="12" t="s">
        <v>77</v>
      </c>
      <c r="AY423" s="149" t="s">
        <v>144</v>
      </c>
    </row>
    <row r="424" spans="2:65" s="13" customFormat="1" ht="11.25">
      <c r="B424" s="154"/>
      <c r="D424" s="148" t="s">
        <v>152</v>
      </c>
      <c r="E424" s="155" t="s">
        <v>1</v>
      </c>
      <c r="F424" s="156" t="s">
        <v>741</v>
      </c>
      <c r="H424" s="157">
        <v>31.5</v>
      </c>
      <c r="I424" s="158"/>
      <c r="L424" s="154"/>
      <c r="M424" s="159"/>
      <c r="T424" s="160"/>
      <c r="AT424" s="155" t="s">
        <v>152</v>
      </c>
      <c r="AU424" s="155" t="s">
        <v>87</v>
      </c>
      <c r="AV424" s="13" t="s">
        <v>87</v>
      </c>
      <c r="AW424" s="13" t="s">
        <v>32</v>
      </c>
      <c r="AX424" s="13" t="s">
        <v>85</v>
      </c>
      <c r="AY424" s="155" t="s">
        <v>144</v>
      </c>
    </row>
    <row r="425" spans="2:65" s="1" customFormat="1" ht="24.2" customHeight="1">
      <c r="B425" s="32"/>
      <c r="C425" s="168" t="s">
        <v>555</v>
      </c>
      <c r="D425" s="168" t="s">
        <v>340</v>
      </c>
      <c r="E425" s="169" t="s">
        <v>942</v>
      </c>
      <c r="F425" s="170" t="s">
        <v>943</v>
      </c>
      <c r="G425" s="171" t="s">
        <v>149</v>
      </c>
      <c r="H425" s="172">
        <v>3.15</v>
      </c>
      <c r="I425" s="173"/>
      <c r="J425" s="174">
        <f>ROUND(I425*H425,2)</f>
        <v>0</v>
      </c>
      <c r="K425" s="175"/>
      <c r="L425" s="176"/>
      <c r="M425" s="177" t="s">
        <v>1</v>
      </c>
      <c r="N425" s="178" t="s">
        <v>42</v>
      </c>
      <c r="P425" s="143">
        <f>O425*H425</f>
        <v>0</v>
      </c>
      <c r="Q425" s="143">
        <v>0.113</v>
      </c>
      <c r="R425" s="143">
        <f>Q425*H425</f>
        <v>0.35594999999999999</v>
      </c>
      <c r="S425" s="143">
        <v>0</v>
      </c>
      <c r="T425" s="144">
        <f>S425*H425</f>
        <v>0</v>
      </c>
      <c r="AR425" s="145" t="s">
        <v>186</v>
      </c>
      <c r="AT425" s="145" t="s">
        <v>340</v>
      </c>
      <c r="AU425" s="145" t="s">
        <v>87</v>
      </c>
      <c r="AY425" s="17" t="s">
        <v>144</v>
      </c>
      <c r="BE425" s="146">
        <f>IF(N425="základní",J425,0)</f>
        <v>0</v>
      </c>
      <c r="BF425" s="146">
        <f>IF(N425="snížená",J425,0)</f>
        <v>0</v>
      </c>
      <c r="BG425" s="146">
        <f>IF(N425="zákl. přenesená",J425,0)</f>
        <v>0</v>
      </c>
      <c r="BH425" s="146">
        <f>IF(N425="sníž. přenesená",J425,0)</f>
        <v>0</v>
      </c>
      <c r="BI425" s="146">
        <f>IF(N425="nulová",J425,0)</f>
        <v>0</v>
      </c>
      <c r="BJ425" s="17" t="s">
        <v>85</v>
      </c>
      <c r="BK425" s="146">
        <f>ROUND(I425*H425,2)</f>
        <v>0</v>
      </c>
      <c r="BL425" s="17" t="s">
        <v>150</v>
      </c>
      <c r="BM425" s="145" t="s">
        <v>944</v>
      </c>
    </row>
    <row r="426" spans="2:65" s="13" customFormat="1" ht="11.25">
      <c r="B426" s="154"/>
      <c r="D426" s="148" t="s">
        <v>152</v>
      </c>
      <c r="F426" s="156" t="s">
        <v>945</v>
      </c>
      <c r="H426" s="157">
        <v>3.15</v>
      </c>
      <c r="I426" s="158"/>
      <c r="L426" s="154"/>
      <c r="M426" s="159"/>
      <c r="T426" s="160"/>
      <c r="AT426" s="155" t="s">
        <v>152</v>
      </c>
      <c r="AU426" s="155" t="s">
        <v>87</v>
      </c>
      <c r="AV426" s="13" t="s">
        <v>87</v>
      </c>
      <c r="AW426" s="13" t="s">
        <v>4</v>
      </c>
      <c r="AX426" s="13" t="s">
        <v>85</v>
      </c>
      <c r="AY426" s="155" t="s">
        <v>144</v>
      </c>
    </row>
    <row r="427" spans="2:65" s="1" customFormat="1" ht="21.75" customHeight="1">
      <c r="B427" s="32"/>
      <c r="C427" s="133" t="s">
        <v>559</v>
      </c>
      <c r="D427" s="133" t="s">
        <v>146</v>
      </c>
      <c r="E427" s="134" t="s">
        <v>537</v>
      </c>
      <c r="F427" s="135" t="s">
        <v>538</v>
      </c>
      <c r="G427" s="136" t="s">
        <v>483</v>
      </c>
      <c r="H427" s="137">
        <v>122</v>
      </c>
      <c r="I427" s="138"/>
      <c r="J427" s="139">
        <f>ROUND(I427*H427,2)</f>
        <v>0</v>
      </c>
      <c r="K427" s="140"/>
      <c r="L427" s="32"/>
      <c r="M427" s="141" t="s">
        <v>1</v>
      </c>
      <c r="N427" s="142" t="s">
        <v>42</v>
      </c>
      <c r="P427" s="143">
        <f>O427*H427</f>
        <v>0</v>
      </c>
      <c r="Q427" s="143">
        <v>3.5999999999999999E-3</v>
      </c>
      <c r="R427" s="143">
        <f>Q427*H427</f>
        <v>0.43919999999999998</v>
      </c>
      <c r="S427" s="143">
        <v>0</v>
      </c>
      <c r="T427" s="144">
        <f>S427*H427</f>
        <v>0</v>
      </c>
      <c r="AR427" s="145" t="s">
        <v>150</v>
      </c>
      <c r="AT427" s="145" t="s">
        <v>146</v>
      </c>
      <c r="AU427" s="145" t="s">
        <v>87</v>
      </c>
      <c r="AY427" s="17" t="s">
        <v>144</v>
      </c>
      <c r="BE427" s="146">
        <f>IF(N427="základní",J427,0)</f>
        <v>0</v>
      </c>
      <c r="BF427" s="146">
        <f>IF(N427="snížená",J427,0)</f>
        <v>0</v>
      </c>
      <c r="BG427" s="146">
        <f>IF(N427="zákl. přenesená",J427,0)</f>
        <v>0</v>
      </c>
      <c r="BH427" s="146">
        <f>IF(N427="sníž. přenesená",J427,0)</f>
        <v>0</v>
      </c>
      <c r="BI427" s="146">
        <f>IF(N427="nulová",J427,0)</f>
        <v>0</v>
      </c>
      <c r="BJ427" s="17" t="s">
        <v>85</v>
      </c>
      <c r="BK427" s="146">
        <f>ROUND(I427*H427,2)</f>
        <v>0</v>
      </c>
      <c r="BL427" s="17" t="s">
        <v>150</v>
      </c>
      <c r="BM427" s="145" t="s">
        <v>946</v>
      </c>
    </row>
    <row r="428" spans="2:65" s="11" customFormat="1" ht="22.9" customHeight="1">
      <c r="B428" s="121"/>
      <c r="D428" s="122" t="s">
        <v>76</v>
      </c>
      <c r="E428" s="131" t="s">
        <v>186</v>
      </c>
      <c r="F428" s="131" t="s">
        <v>542</v>
      </c>
      <c r="I428" s="124"/>
      <c r="J428" s="132">
        <f>BK428</f>
        <v>0</v>
      </c>
      <c r="L428" s="121"/>
      <c r="M428" s="126"/>
      <c r="P428" s="127">
        <f>SUM(P429:P703)</f>
        <v>0</v>
      </c>
      <c r="R428" s="127">
        <f>SUM(R429:R703)</f>
        <v>4.3346225299999981</v>
      </c>
      <c r="T428" s="128">
        <f>SUM(T429:T703)</f>
        <v>0.17449999999999999</v>
      </c>
      <c r="AR428" s="122" t="s">
        <v>85</v>
      </c>
      <c r="AT428" s="129" t="s">
        <v>76</v>
      </c>
      <c r="AU428" s="129" t="s">
        <v>85</v>
      </c>
      <c r="AY428" s="122" t="s">
        <v>144</v>
      </c>
      <c r="BK428" s="130">
        <f>SUM(BK429:BK703)</f>
        <v>0</v>
      </c>
    </row>
    <row r="429" spans="2:65" s="1" customFormat="1" ht="33" customHeight="1">
      <c r="B429" s="32"/>
      <c r="C429" s="133" t="s">
        <v>563</v>
      </c>
      <c r="D429" s="133" t="s">
        <v>146</v>
      </c>
      <c r="E429" s="134" t="s">
        <v>947</v>
      </c>
      <c r="F429" s="135" t="s">
        <v>948</v>
      </c>
      <c r="G429" s="136" t="s">
        <v>160</v>
      </c>
      <c r="H429" s="137">
        <v>6</v>
      </c>
      <c r="I429" s="138"/>
      <c r="J429" s="139">
        <f>ROUND(I429*H429,2)</f>
        <v>0</v>
      </c>
      <c r="K429" s="140"/>
      <c r="L429" s="32"/>
      <c r="M429" s="141" t="s">
        <v>1</v>
      </c>
      <c r="N429" s="142" t="s">
        <v>42</v>
      </c>
      <c r="P429" s="143">
        <f>O429*H429</f>
        <v>0</v>
      </c>
      <c r="Q429" s="143">
        <v>1.67E-3</v>
      </c>
      <c r="R429" s="143">
        <f>Q429*H429</f>
        <v>1.0020000000000001E-2</v>
      </c>
      <c r="S429" s="143">
        <v>0</v>
      </c>
      <c r="T429" s="144">
        <f>S429*H429</f>
        <v>0</v>
      </c>
      <c r="AR429" s="145" t="s">
        <v>150</v>
      </c>
      <c r="AT429" s="145" t="s">
        <v>146</v>
      </c>
      <c r="AU429" s="145" t="s">
        <v>87</v>
      </c>
      <c r="AY429" s="17" t="s">
        <v>144</v>
      </c>
      <c r="BE429" s="146">
        <f>IF(N429="základní",J429,0)</f>
        <v>0</v>
      </c>
      <c r="BF429" s="146">
        <f>IF(N429="snížená",J429,0)</f>
        <v>0</v>
      </c>
      <c r="BG429" s="146">
        <f>IF(N429="zákl. přenesená",J429,0)</f>
        <v>0</v>
      </c>
      <c r="BH429" s="146">
        <f>IF(N429="sníž. přenesená",J429,0)</f>
        <v>0</v>
      </c>
      <c r="BI429" s="146">
        <f>IF(N429="nulová",J429,0)</f>
        <v>0</v>
      </c>
      <c r="BJ429" s="17" t="s">
        <v>85</v>
      </c>
      <c r="BK429" s="146">
        <f>ROUND(I429*H429,2)</f>
        <v>0</v>
      </c>
      <c r="BL429" s="17" t="s">
        <v>150</v>
      </c>
      <c r="BM429" s="145" t="s">
        <v>949</v>
      </c>
    </row>
    <row r="430" spans="2:65" s="1" customFormat="1" ht="24.2" customHeight="1">
      <c r="B430" s="32"/>
      <c r="C430" s="168" t="s">
        <v>567</v>
      </c>
      <c r="D430" s="168" t="s">
        <v>340</v>
      </c>
      <c r="E430" s="169" t="s">
        <v>950</v>
      </c>
      <c r="F430" s="170" t="s">
        <v>951</v>
      </c>
      <c r="G430" s="171" t="s">
        <v>160</v>
      </c>
      <c r="H430" s="172">
        <v>5</v>
      </c>
      <c r="I430" s="173"/>
      <c r="J430" s="174">
        <f>ROUND(I430*H430,2)</f>
        <v>0</v>
      </c>
      <c r="K430" s="175"/>
      <c r="L430" s="176"/>
      <c r="M430" s="177" t="s">
        <v>1</v>
      </c>
      <c r="N430" s="178" t="s">
        <v>42</v>
      </c>
      <c r="P430" s="143">
        <f>O430*H430</f>
        <v>0</v>
      </c>
      <c r="Q430" s="143">
        <v>9.5999999999999992E-3</v>
      </c>
      <c r="R430" s="143">
        <f>Q430*H430</f>
        <v>4.7999999999999994E-2</v>
      </c>
      <c r="S430" s="143">
        <v>0</v>
      </c>
      <c r="T430" s="144">
        <f>S430*H430</f>
        <v>0</v>
      </c>
      <c r="AR430" s="145" t="s">
        <v>186</v>
      </c>
      <c r="AT430" s="145" t="s">
        <v>340</v>
      </c>
      <c r="AU430" s="145" t="s">
        <v>87</v>
      </c>
      <c r="AY430" s="17" t="s">
        <v>144</v>
      </c>
      <c r="BE430" s="146">
        <f>IF(N430="základní",J430,0)</f>
        <v>0</v>
      </c>
      <c r="BF430" s="146">
        <f>IF(N430="snížená",J430,0)</f>
        <v>0</v>
      </c>
      <c r="BG430" s="146">
        <f>IF(N430="zákl. přenesená",J430,0)</f>
        <v>0</v>
      </c>
      <c r="BH430" s="146">
        <f>IF(N430="sníž. přenesená",J430,0)</f>
        <v>0</v>
      </c>
      <c r="BI430" s="146">
        <f>IF(N430="nulová",J430,0)</f>
        <v>0</v>
      </c>
      <c r="BJ430" s="17" t="s">
        <v>85</v>
      </c>
      <c r="BK430" s="146">
        <f>ROUND(I430*H430,2)</f>
        <v>0</v>
      </c>
      <c r="BL430" s="17" t="s">
        <v>150</v>
      </c>
      <c r="BM430" s="145" t="s">
        <v>952</v>
      </c>
    </row>
    <row r="431" spans="2:65" s="12" customFormat="1" ht="11.25">
      <c r="B431" s="147"/>
      <c r="D431" s="148" t="s">
        <v>152</v>
      </c>
      <c r="E431" s="149" t="s">
        <v>1</v>
      </c>
      <c r="F431" s="150" t="s">
        <v>953</v>
      </c>
      <c r="H431" s="149" t="s">
        <v>1</v>
      </c>
      <c r="I431" s="151"/>
      <c r="L431" s="147"/>
      <c r="M431" s="152"/>
      <c r="T431" s="153"/>
      <c r="AT431" s="149" t="s">
        <v>152</v>
      </c>
      <c r="AU431" s="149" t="s">
        <v>87</v>
      </c>
      <c r="AV431" s="12" t="s">
        <v>85</v>
      </c>
      <c r="AW431" s="12" t="s">
        <v>32</v>
      </c>
      <c r="AX431" s="12" t="s">
        <v>77</v>
      </c>
      <c r="AY431" s="149" t="s">
        <v>144</v>
      </c>
    </row>
    <row r="432" spans="2:65" s="12" customFormat="1" ht="11.25">
      <c r="B432" s="147"/>
      <c r="D432" s="148" t="s">
        <v>152</v>
      </c>
      <c r="E432" s="149" t="s">
        <v>1</v>
      </c>
      <c r="F432" s="150" t="s">
        <v>954</v>
      </c>
      <c r="H432" s="149" t="s">
        <v>1</v>
      </c>
      <c r="I432" s="151"/>
      <c r="L432" s="147"/>
      <c r="M432" s="152"/>
      <c r="T432" s="153"/>
      <c r="AT432" s="149" t="s">
        <v>152</v>
      </c>
      <c r="AU432" s="149" t="s">
        <v>87</v>
      </c>
      <c r="AV432" s="12" t="s">
        <v>85</v>
      </c>
      <c r="AW432" s="12" t="s">
        <v>32</v>
      </c>
      <c r="AX432" s="12" t="s">
        <v>77</v>
      </c>
      <c r="AY432" s="149" t="s">
        <v>144</v>
      </c>
    </row>
    <row r="433" spans="2:65" s="13" customFormat="1" ht="11.25">
      <c r="B433" s="154"/>
      <c r="D433" s="148" t="s">
        <v>152</v>
      </c>
      <c r="E433" s="155" t="s">
        <v>1</v>
      </c>
      <c r="F433" s="156" t="s">
        <v>955</v>
      </c>
      <c r="H433" s="157">
        <v>4</v>
      </c>
      <c r="I433" s="158"/>
      <c r="L433" s="154"/>
      <c r="M433" s="159"/>
      <c r="T433" s="160"/>
      <c r="AT433" s="155" t="s">
        <v>152</v>
      </c>
      <c r="AU433" s="155" t="s">
        <v>87</v>
      </c>
      <c r="AV433" s="13" t="s">
        <v>87</v>
      </c>
      <c r="AW433" s="13" t="s">
        <v>32</v>
      </c>
      <c r="AX433" s="13" t="s">
        <v>77</v>
      </c>
      <c r="AY433" s="155" t="s">
        <v>144</v>
      </c>
    </row>
    <row r="434" spans="2:65" s="13" customFormat="1" ht="11.25">
      <c r="B434" s="154"/>
      <c r="D434" s="148" t="s">
        <v>152</v>
      </c>
      <c r="E434" s="155" t="s">
        <v>1</v>
      </c>
      <c r="F434" s="156" t="s">
        <v>956</v>
      </c>
      <c r="H434" s="157">
        <v>1</v>
      </c>
      <c r="I434" s="158"/>
      <c r="L434" s="154"/>
      <c r="M434" s="159"/>
      <c r="T434" s="160"/>
      <c r="AT434" s="155" t="s">
        <v>152</v>
      </c>
      <c r="AU434" s="155" t="s">
        <v>87</v>
      </c>
      <c r="AV434" s="13" t="s">
        <v>87</v>
      </c>
      <c r="AW434" s="13" t="s">
        <v>32</v>
      </c>
      <c r="AX434" s="13" t="s">
        <v>77</v>
      </c>
      <c r="AY434" s="155" t="s">
        <v>144</v>
      </c>
    </row>
    <row r="435" spans="2:65" s="14" customFormat="1" ht="11.25">
      <c r="B435" s="161"/>
      <c r="D435" s="148" t="s">
        <v>152</v>
      </c>
      <c r="E435" s="162" t="s">
        <v>1</v>
      </c>
      <c r="F435" s="163" t="s">
        <v>157</v>
      </c>
      <c r="H435" s="164">
        <v>5</v>
      </c>
      <c r="I435" s="165"/>
      <c r="L435" s="161"/>
      <c r="M435" s="166"/>
      <c r="T435" s="167"/>
      <c r="AT435" s="162" t="s">
        <v>152</v>
      </c>
      <c r="AU435" s="162" t="s">
        <v>87</v>
      </c>
      <c r="AV435" s="14" t="s">
        <v>150</v>
      </c>
      <c r="AW435" s="14" t="s">
        <v>32</v>
      </c>
      <c r="AX435" s="14" t="s">
        <v>85</v>
      </c>
      <c r="AY435" s="162" t="s">
        <v>144</v>
      </c>
    </row>
    <row r="436" spans="2:65" s="1" customFormat="1" ht="24.2" customHeight="1">
      <c r="B436" s="32"/>
      <c r="C436" s="168" t="s">
        <v>571</v>
      </c>
      <c r="D436" s="168" t="s">
        <v>340</v>
      </c>
      <c r="E436" s="169" t="s">
        <v>957</v>
      </c>
      <c r="F436" s="170" t="s">
        <v>958</v>
      </c>
      <c r="G436" s="171" t="s">
        <v>160</v>
      </c>
      <c r="H436" s="172">
        <v>1</v>
      </c>
      <c r="I436" s="173"/>
      <c r="J436" s="174">
        <f>ROUND(I436*H436,2)</f>
        <v>0</v>
      </c>
      <c r="K436" s="175"/>
      <c r="L436" s="176"/>
      <c r="M436" s="177" t="s">
        <v>1</v>
      </c>
      <c r="N436" s="178" t="s">
        <v>42</v>
      </c>
      <c r="P436" s="143">
        <f>O436*H436</f>
        <v>0</v>
      </c>
      <c r="Q436" s="143">
        <v>1.78E-2</v>
      </c>
      <c r="R436" s="143">
        <f>Q436*H436</f>
        <v>1.78E-2</v>
      </c>
      <c r="S436" s="143">
        <v>0</v>
      </c>
      <c r="T436" s="144">
        <f>S436*H436</f>
        <v>0</v>
      </c>
      <c r="AR436" s="145" t="s">
        <v>186</v>
      </c>
      <c r="AT436" s="145" t="s">
        <v>340</v>
      </c>
      <c r="AU436" s="145" t="s">
        <v>87</v>
      </c>
      <c r="AY436" s="17" t="s">
        <v>144</v>
      </c>
      <c r="BE436" s="146">
        <f>IF(N436="základní",J436,0)</f>
        <v>0</v>
      </c>
      <c r="BF436" s="146">
        <f>IF(N436="snížená",J436,0)</f>
        <v>0</v>
      </c>
      <c r="BG436" s="146">
        <f>IF(N436="zákl. přenesená",J436,0)</f>
        <v>0</v>
      </c>
      <c r="BH436" s="146">
        <f>IF(N436="sníž. přenesená",J436,0)</f>
        <v>0</v>
      </c>
      <c r="BI436" s="146">
        <f>IF(N436="nulová",J436,0)</f>
        <v>0</v>
      </c>
      <c r="BJ436" s="17" t="s">
        <v>85</v>
      </c>
      <c r="BK436" s="146">
        <f>ROUND(I436*H436,2)</f>
        <v>0</v>
      </c>
      <c r="BL436" s="17" t="s">
        <v>150</v>
      </c>
      <c r="BM436" s="145" t="s">
        <v>959</v>
      </c>
    </row>
    <row r="437" spans="2:65" s="12" customFormat="1" ht="11.25">
      <c r="B437" s="147"/>
      <c r="D437" s="148" t="s">
        <v>152</v>
      </c>
      <c r="E437" s="149" t="s">
        <v>1</v>
      </c>
      <c r="F437" s="150" t="s">
        <v>960</v>
      </c>
      <c r="H437" s="149" t="s">
        <v>1</v>
      </c>
      <c r="I437" s="151"/>
      <c r="L437" s="147"/>
      <c r="M437" s="152"/>
      <c r="T437" s="153"/>
      <c r="AT437" s="149" t="s">
        <v>152</v>
      </c>
      <c r="AU437" s="149" t="s">
        <v>87</v>
      </c>
      <c r="AV437" s="12" t="s">
        <v>85</v>
      </c>
      <c r="AW437" s="12" t="s">
        <v>32</v>
      </c>
      <c r="AX437" s="12" t="s">
        <v>77</v>
      </c>
      <c r="AY437" s="149" t="s">
        <v>144</v>
      </c>
    </row>
    <row r="438" spans="2:65" s="13" customFormat="1" ht="11.25">
      <c r="B438" s="154"/>
      <c r="D438" s="148" t="s">
        <v>152</v>
      </c>
      <c r="E438" s="155" t="s">
        <v>1</v>
      </c>
      <c r="F438" s="156" t="s">
        <v>961</v>
      </c>
      <c r="H438" s="157">
        <v>1</v>
      </c>
      <c r="I438" s="158"/>
      <c r="L438" s="154"/>
      <c r="M438" s="159"/>
      <c r="T438" s="160"/>
      <c r="AT438" s="155" t="s">
        <v>152</v>
      </c>
      <c r="AU438" s="155" t="s">
        <v>87</v>
      </c>
      <c r="AV438" s="13" t="s">
        <v>87</v>
      </c>
      <c r="AW438" s="13" t="s">
        <v>32</v>
      </c>
      <c r="AX438" s="13" t="s">
        <v>85</v>
      </c>
      <c r="AY438" s="155" t="s">
        <v>144</v>
      </c>
    </row>
    <row r="439" spans="2:65" s="1" customFormat="1" ht="24.2" customHeight="1">
      <c r="B439" s="32"/>
      <c r="C439" s="133" t="s">
        <v>575</v>
      </c>
      <c r="D439" s="133" t="s">
        <v>146</v>
      </c>
      <c r="E439" s="134" t="s">
        <v>962</v>
      </c>
      <c r="F439" s="135" t="s">
        <v>963</v>
      </c>
      <c r="G439" s="136" t="s">
        <v>160</v>
      </c>
      <c r="H439" s="137">
        <v>8</v>
      </c>
      <c r="I439" s="138"/>
      <c r="J439" s="139">
        <f>ROUND(I439*H439,2)</f>
        <v>0</v>
      </c>
      <c r="K439" s="140"/>
      <c r="L439" s="32"/>
      <c r="M439" s="141" t="s">
        <v>1</v>
      </c>
      <c r="N439" s="142" t="s">
        <v>42</v>
      </c>
      <c r="P439" s="143">
        <f>O439*H439</f>
        <v>0</v>
      </c>
      <c r="Q439" s="143">
        <v>1.67E-3</v>
      </c>
      <c r="R439" s="143">
        <f>Q439*H439</f>
        <v>1.336E-2</v>
      </c>
      <c r="S439" s="143">
        <v>0</v>
      </c>
      <c r="T439" s="144">
        <f>S439*H439</f>
        <v>0</v>
      </c>
      <c r="AR439" s="145" t="s">
        <v>150</v>
      </c>
      <c r="AT439" s="145" t="s">
        <v>146</v>
      </c>
      <c r="AU439" s="145" t="s">
        <v>87</v>
      </c>
      <c r="AY439" s="17" t="s">
        <v>144</v>
      </c>
      <c r="BE439" s="146">
        <f>IF(N439="základní",J439,0)</f>
        <v>0</v>
      </c>
      <c r="BF439" s="146">
        <f>IF(N439="snížená",J439,0)</f>
        <v>0</v>
      </c>
      <c r="BG439" s="146">
        <f>IF(N439="zákl. přenesená",J439,0)</f>
        <v>0</v>
      </c>
      <c r="BH439" s="146">
        <f>IF(N439="sníž. přenesená",J439,0)</f>
        <v>0</v>
      </c>
      <c r="BI439" s="146">
        <f>IF(N439="nulová",J439,0)</f>
        <v>0</v>
      </c>
      <c r="BJ439" s="17" t="s">
        <v>85</v>
      </c>
      <c r="BK439" s="146">
        <f>ROUND(I439*H439,2)</f>
        <v>0</v>
      </c>
      <c r="BL439" s="17" t="s">
        <v>150</v>
      </c>
      <c r="BM439" s="145" t="s">
        <v>964</v>
      </c>
    </row>
    <row r="440" spans="2:65" s="12" customFormat="1" ht="11.25">
      <c r="B440" s="147"/>
      <c r="D440" s="148" t="s">
        <v>152</v>
      </c>
      <c r="E440" s="149" t="s">
        <v>1</v>
      </c>
      <c r="F440" s="150" t="s">
        <v>737</v>
      </c>
      <c r="H440" s="149" t="s">
        <v>1</v>
      </c>
      <c r="I440" s="151"/>
      <c r="L440" s="147"/>
      <c r="M440" s="152"/>
      <c r="T440" s="153"/>
      <c r="AT440" s="149" t="s">
        <v>152</v>
      </c>
      <c r="AU440" s="149" t="s">
        <v>87</v>
      </c>
      <c r="AV440" s="12" t="s">
        <v>85</v>
      </c>
      <c r="AW440" s="12" t="s">
        <v>32</v>
      </c>
      <c r="AX440" s="12" t="s">
        <v>77</v>
      </c>
      <c r="AY440" s="149" t="s">
        <v>144</v>
      </c>
    </row>
    <row r="441" spans="2:65" s="13" customFormat="1" ht="11.25">
      <c r="B441" s="154"/>
      <c r="D441" s="148" t="s">
        <v>152</v>
      </c>
      <c r="E441" s="155" t="s">
        <v>1</v>
      </c>
      <c r="F441" s="156" t="s">
        <v>965</v>
      </c>
      <c r="H441" s="157">
        <v>7</v>
      </c>
      <c r="I441" s="158"/>
      <c r="L441" s="154"/>
      <c r="M441" s="159"/>
      <c r="T441" s="160"/>
      <c r="AT441" s="155" t="s">
        <v>152</v>
      </c>
      <c r="AU441" s="155" t="s">
        <v>87</v>
      </c>
      <c r="AV441" s="13" t="s">
        <v>87</v>
      </c>
      <c r="AW441" s="13" t="s">
        <v>32</v>
      </c>
      <c r="AX441" s="13" t="s">
        <v>77</v>
      </c>
      <c r="AY441" s="155" t="s">
        <v>144</v>
      </c>
    </row>
    <row r="442" spans="2:65" s="12" customFormat="1" ht="11.25">
      <c r="B442" s="147"/>
      <c r="D442" s="148" t="s">
        <v>152</v>
      </c>
      <c r="E442" s="149" t="s">
        <v>1</v>
      </c>
      <c r="F442" s="150" t="s">
        <v>966</v>
      </c>
      <c r="H442" s="149" t="s">
        <v>1</v>
      </c>
      <c r="I442" s="151"/>
      <c r="L442" s="147"/>
      <c r="M442" s="152"/>
      <c r="T442" s="153"/>
      <c r="AT442" s="149" t="s">
        <v>152</v>
      </c>
      <c r="AU442" s="149" t="s">
        <v>87</v>
      </c>
      <c r="AV442" s="12" t="s">
        <v>85</v>
      </c>
      <c r="AW442" s="12" t="s">
        <v>32</v>
      </c>
      <c r="AX442" s="12" t="s">
        <v>77</v>
      </c>
      <c r="AY442" s="149" t="s">
        <v>144</v>
      </c>
    </row>
    <row r="443" spans="2:65" s="13" customFormat="1" ht="11.25">
      <c r="B443" s="154"/>
      <c r="D443" s="148" t="s">
        <v>152</v>
      </c>
      <c r="E443" s="155" t="s">
        <v>1</v>
      </c>
      <c r="F443" s="156" t="s">
        <v>85</v>
      </c>
      <c r="H443" s="157">
        <v>1</v>
      </c>
      <c r="I443" s="158"/>
      <c r="L443" s="154"/>
      <c r="M443" s="159"/>
      <c r="T443" s="160"/>
      <c r="AT443" s="155" t="s">
        <v>152</v>
      </c>
      <c r="AU443" s="155" t="s">
        <v>87</v>
      </c>
      <c r="AV443" s="13" t="s">
        <v>87</v>
      </c>
      <c r="AW443" s="13" t="s">
        <v>32</v>
      </c>
      <c r="AX443" s="13" t="s">
        <v>77</v>
      </c>
      <c r="AY443" s="155" t="s">
        <v>144</v>
      </c>
    </row>
    <row r="444" spans="2:65" s="14" customFormat="1" ht="11.25">
      <c r="B444" s="161"/>
      <c r="D444" s="148" t="s">
        <v>152</v>
      </c>
      <c r="E444" s="162" t="s">
        <v>1</v>
      </c>
      <c r="F444" s="163" t="s">
        <v>157</v>
      </c>
      <c r="H444" s="164">
        <v>8</v>
      </c>
      <c r="I444" s="165"/>
      <c r="L444" s="161"/>
      <c r="M444" s="166"/>
      <c r="T444" s="167"/>
      <c r="AT444" s="162" t="s">
        <v>152</v>
      </c>
      <c r="AU444" s="162" t="s">
        <v>87</v>
      </c>
      <c r="AV444" s="14" t="s">
        <v>150</v>
      </c>
      <c r="AW444" s="14" t="s">
        <v>32</v>
      </c>
      <c r="AX444" s="14" t="s">
        <v>85</v>
      </c>
      <c r="AY444" s="162" t="s">
        <v>144</v>
      </c>
    </row>
    <row r="445" spans="2:65" s="1" customFormat="1" ht="24.2" customHeight="1">
      <c r="B445" s="32"/>
      <c r="C445" s="168" t="s">
        <v>579</v>
      </c>
      <c r="D445" s="168" t="s">
        <v>340</v>
      </c>
      <c r="E445" s="169" t="s">
        <v>967</v>
      </c>
      <c r="F445" s="170" t="s">
        <v>968</v>
      </c>
      <c r="G445" s="171" t="s">
        <v>160</v>
      </c>
      <c r="H445" s="172">
        <v>1</v>
      </c>
      <c r="I445" s="173"/>
      <c r="J445" s="174">
        <f>ROUND(I445*H445,2)</f>
        <v>0</v>
      </c>
      <c r="K445" s="175"/>
      <c r="L445" s="176"/>
      <c r="M445" s="177" t="s">
        <v>1</v>
      </c>
      <c r="N445" s="178" t="s">
        <v>42</v>
      </c>
      <c r="P445" s="143">
        <f>O445*H445</f>
        <v>0</v>
      </c>
      <c r="Q445" s="143">
        <v>8.0000000000000002E-3</v>
      </c>
      <c r="R445" s="143">
        <f>Q445*H445</f>
        <v>8.0000000000000002E-3</v>
      </c>
      <c r="S445" s="143">
        <v>0</v>
      </c>
      <c r="T445" s="144">
        <f>S445*H445</f>
        <v>0</v>
      </c>
      <c r="AR445" s="145" t="s">
        <v>186</v>
      </c>
      <c r="AT445" s="145" t="s">
        <v>340</v>
      </c>
      <c r="AU445" s="145" t="s">
        <v>87</v>
      </c>
      <c r="AY445" s="17" t="s">
        <v>144</v>
      </c>
      <c r="BE445" s="146">
        <f>IF(N445="základní",J445,0)</f>
        <v>0</v>
      </c>
      <c r="BF445" s="146">
        <f>IF(N445="snížená",J445,0)</f>
        <v>0</v>
      </c>
      <c r="BG445" s="146">
        <f>IF(N445="zákl. přenesená",J445,0)</f>
        <v>0</v>
      </c>
      <c r="BH445" s="146">
        <f>IF(N445="sníž. přenesená",J445,0)</f>
        <v>0</v>
      </c>
      <c r="BI445" s="146">
        <f>IF(N445="nulová",J445,0)</f>
        <v>0</v>
      </c>
      <c r="BJ445" s="17" t="s">
        <v>85</v>
      </c>
      <c r="BK445" s="146">
        <f>ROUND(I445*H445,2)</f>
        <v>0</v>
      </c>
      <c r="BL445" s="17" t="s">
        <v>150</v>
      </c>
      <c r="BM445" s="145" t="s">
        <v>969</v>
      </c>
    </row>
    <row r="446" spans="2:65" s="12" customFormat="1" ht="11.25">
      <c r="B446" s="147"/>
      <c r="D446" s="148" t="s">
        <v>152</v>
      </c>
      <c r="E446" s="149" t="s">
        <v>1</v>
      </c>
      <c r="F446" s="150" t="s">
        <v>954</v>
      </c>
      <c r="H446" s="149" t="s">
        <v>1</v>
      </c>
      <c r="I446" s="151"/>
      <c r="L446" s="147"/>
      <c r="M446" s="152"/>
      <c r="T446" s="153"/>
      <c r="AT446" s="149" t="s">
        <v>152</v>
      </c>
      <c r="AU446" s="149" t="s">
        <v>87</v>
      </c>
      <c r="AV446" s="12" t="s">
        <v>85</v>
      </c>
      <c r="AW446" s="12" t="s">
        <v>32</v>
      </c>
      <c r="AX446" s="12" t="s">
        <v>77</v>
      </c>
      <c r="AY446" s="149" t="s">
        <v>144</v>
      </c>
    </row>
    <row r="447" spans="2:65" s="13" customFormat="1" ht="11.25">
      <c r="B447" s="154"/>
      <c r="D447" s="148" t="s">
        <v>152</v>
      </c>
      <c r="E447" s="155" t="s">
        <v>1</v>
      </c>
      <c r="F447" s="156" t="s">
        <v>956</v>
      </c>
      <c r="H447" s="157">
        <v>1</v>
      </c>
      <c r="I447" s="158"/>
      <c r="L447" s="154"/>
      <c r="M447" s="159"/>
      <c r="T447" s="160"/>
      <c r="AT447" s="155" t="s">
        <v>152</v>
      </c>
      <c r="AU447" s="155" t="s">
        <v>87</v>
      </c>
      <c r="AV447" s="13" t="s">
        <v>87</v>
      </c>
      <c r="AW447" s="13" t="s">
        <v>32</v>
      </c>
      <c r="AX447" s="13" t="s">
        <v>85</v>
      </c>
      <c r="AY447" s="155" t="s">
        <v>144</v>
      </c>
    </row>
    <row r="448" spans="2:65" s="1" customFormat="1" ht="24.2" customHeight="1">
      <c r="B448" s="32"/>
      <c r="C448" s="168" t="s">
        <v>583</v>
      </c>
      <c r="D448" s="168" t="s">
        <v>340</v>
      </c>
      <c r="E448" s="169" t="s">
        <v>970</v>
      </c>
      <c r="F448" s="170" t="s">
        <v>971</v>
      </c>
      <c r="G448" s="171" t="s">
        <v>160</v>
      </c>
      <c r="H448" s="172">
        <v>5</v>
      </c>
      <c r="I448" s="173"/>
      <c r="J448" s="174">
        <f>ROUND(I448*H448,2)</f>
        <v>0</v>
      </c>
      <c r="K448" s="175"/>
      <c r="L448" s="176"/>
      <c r="M448" s="177" t="s">
        <v>1</v>
      </c>
      <c r="N448" s="178" t="s">
        <v>42</v>
      </c>
      <c r="P448" s="143">
        <f>O448*H448</f>
        <v>0</v>
      </c>
      <c r="Q448" s="143">
        <v>1.2200000000000001E-2</v>
      </c>
      <c r="R448" s="143">
        <f>Q448*H448</f>
        <v>6.1000000000000006E-2</v>
      </c>
      <c r="S448" s="143">
        <v>0</v>
      </c>
      <c r="T448" s="144">
        <f>S448*H448</f>
        <v>0</v>
      </c>
      <c r="AR448" s="145" t="s">
        <v>186</v>
      </c>
      <c r="AT448" s="145" t="s">
        <v>340</v>
      </c>
      <c r="AU448" s="145" t="s">
        <v>87</v>
      </c>
      <c r="AY448" s="17" t="s">
        <v>144</v>
      </c>
      <c r="BE448" s="146">
        <f>IF(N448="základní",J448,0)</f>
        <v>0</v>
      </c>
      <c r="BF448" s="146">
        <f>IF(N448="snížená",J448,0)</f>
        <v>0</v>
      </c>
      <c r="BG448" s="146">
        <f>IF(N448="zákl. přenesená",J448,0)</f>
        <v>0</v>
      </c>
      <c r="BH448" s="146">
        <f>IF(N448="sníž. přenesená",J448,0)</f>
        <v>0</v>
      </c>
      <c r="BI448" s="146">
        <f>IF(N448="nulová",J448,0)</f>
        <v>0</v>
      </c>
      <c r="BJ448" s="17" t="s">
        <v>85</v>
      </c>
      <c r="BK448" s="146">
        <f>ROUND(I448*H448,2)</f>
        <v>0</v>
      </c>
      <c r="BL448" s="17" t="s">
        <v>150</v>
      </c>
      <c r="BM448" s="145" t="s">
        <v>972</v>
      </c>
    </row>
    <row r="449" spans="2:65" s="12" customFormat="1" ht="11.25">
      <c r="B449" s="147"/>
      <c r="D449" s="148" t="s">
        <v>152</v>
      </c>
      <c r="E449" s="149" t="s">
        <v>1</v>
      </c>
      <c r="F449" s="150" t="s">
        <v>737</v>
      </c>
      <c r="H449" s="149" t="s">
        <v>1</v>
      </c>
      <c r="I449" s="151"/>
      <c r="L449" s="147"/>
      <c r="M449" s="152"/>
      <c r="T449" s="153"/>
      <c r="AT449" s="149" t="s">
        <v>152</v>
      </c>
      <c r="AU449" s="149" t="s">
        <v>87</v>
      </c>
      <c r="AV449" s="12" t="s">
        <v>85</v>
      </c>
      <c r="AW449" s="12" t="s">
        <v>32</v>
      </c>
      <c r="AX449" s="12" t="s">
        <v>77</v>
      </c>
      <c r="AY449" s="149" t="s">
        <v>144</v>
      </c>
    </row>
    <row r="450" spans="2:65" s="12" customFormat="1" ht="11.25">
      <c r="B450" s="147"/>
      <c r="D450" s="148" t="s">
        <v>152</v>
      </c>
      <c r="E450" s="149" t="s">
        <v>1</v>
      </c>
      <c r="F450" s="150" t="s">
        <v>953</v>
      </c>
      <c r="H450" s="149" t="s">
        <v>1</v>
      </c>
      <c r="I450" s="151"/>
      <c r="L450" s="147"/>
      <c r="M450" s="152"/>
      <c r="T450" s="153"/>
      <c r="AT450" s="149" t="s">
        <v>152</v>
      </c>
      <c r="AU450" s="149" t="s">
        <v>87</v>
      </c>
      <c r="AV450" s="12" t="s">
        <v>85</v>
      </c>
      <c r="AW450" s="12" t="s">
        <v>32</v>
      </c>
      <c r="AX450" s="12" t="s">
        <v>77</v>
      </c>
      <c r="AY450" s="149" t="s">
        <v>144</v>
      </c>
    </row>
    <row r="451" spans="2:65" s="12" customFormat="1" ht="11.25">
      <c r="B451" s="147"/>
      <c r="D451" s="148" t="s">
        <v>152</v>
      </c>
      <c r="E451" s="149" t="s">
        <v>1</v>
      </c>
      <c r="F451" s="150" t="s">
        <v>954</v>
      </c>
      <c r="H451" s="149" t="s">
        <v>1</v>
      </c>
      <c r="I451" s="151"/>
      <c r="L451" s="147"/>
      <c r="M451" s="152"/>
      <c r="T451" s="153"/>
      <c r="AT451" s="149" t="s">
        <v>152</v>
      </c>
      <c r="AU451" s="149" t="s">
        <v>87</v>
      </c>
      <c r="AV451" s="12" t="s">
        <v>85</v>
      </c>
      <c r="AW451" s="12" t="s">
        <v>32</v>
      </c>
      <c r="AX451" s="12" t="s">
        <v>77</v>
      </c>
      <c r="AY451" s="149" t="s">
        <v>144</v>
      </c>
    </row>
    <row r="452" spans="2:65" s="12" customFormat="1" ht="11.25">
      <c r="B452" s="147"/>
      <c r="D452" s="148" t="s">
        <v>152</v>
      </c>
      <c r="E452" s="149" t="s">
        <v>1</v>
      </c>
      <c r="F452" s="150" t="s">
        <v>960</v>
      </c>
      <c r="H452" s="149" t="s">
        <v>1</v>
      </c>
      <c r="I452" s="151"/>
      <c r="L452" s="147"/>
      <c r="M452" s="152"/>
      <c r="T452" s="153"/>
      <c r="AT452" s="149" t="s">
        <v>152</v>
      </c>
      <c r="AU452" s="149" t="s">
        <v>87</v>
      </c>
      <c r="AV452" s="12" t="s">
        <v>85</v>
      </c>
      <c r="AW452" s="12" t="s">
        <v>32</v>
      </c>
      <c r="AX452" s="12" t="s">
        <v>77</v>
      </c>
      <c r="AY452" s="149" t="s">
        <v>144</v>
      </c>
    </row>
    <row r="453" spans="2:65" s="13" customFormat="1" ht="11.25">
      <c r="B453" s="154"/>
      <c r="D453" s="148" t="s">
        <v>152</v>
      </c>
      <c r="E453" s="155" t="s">
        <v>1</v>
      </c>
      <c r="F453" s="156" t="s">
        <v>973</v>
      </c>
      <c r="H453" s="157">
        <v>3</v>
      </c>
      <c r="I453" s="158"/>
      <c r="L453" s="154"/>
      <c r="M453" s="159"/>
      <c r="T453" s="160"/>
      <c r="AT453" s="155" t="s">
        <v>152</v>
      </c>
      <c r="AU453" s="155" t="s">
        <v>87</v>
      </c>
      <c r="AV453" s="13" t="s">
        <v>87</v>
      </c>
      <c r="AW453" s="13" t="s">
        <v>32</v>
      </c>
      <c r="AX453" s="13" t="s">
        <v>77</v>
      </c>
      <c r="AY453" s="155" t="s">
        <v>144</v>
      </c>
    </row>
    <row r="454" spans="2:65" s="13" customFormat="1" ht="11.25">
      <c r="B454" s="154"/>
      <c r="D454" s="148" t="s">
        <v>152</v>
      </c>
      <c r="E454" s="155" t="s">
        <v>1</v>
      </c>
      <c r="F454" s="156" t="s">
        <v>956</v>
      </c>
      <c r="H454" s="157">
        <v>1</v>
      </c>
      <c r="I454" s="158"/>
      <c r="L454" s="154"/>
      <c r="M454" s="159"/>
      <c r="T454" s="160"/>
      <c r="AT454" s="155" t="s">
        <v>152</v>
      </c>
      <c r="AU454" s="155" t="s">
        <v>87</v>
      </c>
      <c r="AV454" s="13" t="s">
        <v>87</v>
      </c>
      <c r="AW454" s="13" t="s">
        <v>32</v>
      </c>
      <c r="AX454" s="13" t="s">
        <v>77</v>
      </c>
      <c r="AY454" s="155" t="s">
        <v>144</v>
      </c>
    </row>
    <row r="455" spans="2:65" s="13" customFormat="1" ht="11.25">
      <c r="B455" s="154"/>
      <c r="D455" s="148" t="s">
        <v>152</v>
      </c>
      <c r="E455" s="155" t="s">
        <v>1</v>
      </c>
      <c r="F455" s="156" t="s">
        <v>961</v>
      </c>
      <c r="H455" s="157">
        <v>1</v>
      </c>
      <c r="I455" s="158"/>
      <c r="L455" s="154"/>
      <c r="M455" s="159"/>
      <c r="T455" s="160"/>
      <c r="AT455" s="155" t="s">
        <v>152</v>
      </c>
      <c r="AU455" s="155" t="s">
        <v>87</v>
      </c>
      <c r="AV455" s="13" t="s">
        <v>87</v>
      </c>
      <c r="AW455" s="13" t="s">
        <v>32</v>
      </c>
      <c r="AX455" s="13" t="s">
        <v>77</v>
      </c>
      <c r="AY455" s="155" t="s">
        <v>144</v>
      </c>
    </row>
    <row r="456" spans="2:65" s="14" customFormat="1" ht="11.25">
      <c r="B456" s="161"/>
      <c r="D456" s="148" t="s">
        <v>152</v>
      </c>
      <c r="E456" s="162" t="s">
        <v>1</v>
      </c>
      <c r="F456" s="163" t="s">
        <v>157</v>
      </c>
      <c r="H456" s="164">
        <v>5</v>
      </c>
      <c r="I456" s="165"/>
      <c r="L456" s="161"/>
      <c r="M456" s="166"/>
      <c r="T456" s="167"/>
      <c r="AT456" s="162" t="s">
        <v>152</v>
      </c>
      <c r="AU456" s="162" t="s">
        <v>87</v>
      </c>
      <c r="AV456" s="14" t="s">
        <v>150</v>
      </c>
      <c r="AW456" s="14" t="s">
        <v>32</v>
      </c>
      <c r="AX456" s="14" t="s">
        <v>85</v>
      </c>
      <c r="AY456" s="162" t="s">
        <v>144</v>
      </c>
    </row>
    <row r="457" spans="2:65" s="1" customFormat="1" ht="24.2" customHeight="1">
      <c r="B457" s="32"/>
      <c r="C457" s="168" t="s">
        <v>587</v>
      </c>
      <c r="D457" s="168" t="s">
        <v>340</v>
      </c>
      <c r="E457" s="169" t="s">
        <v>974</v>
      </c>
      <c r="F457" s="170" t="s">
        <v>975</v>
      </c>
      <c r="G457" s="171" t="s">
        <v>160</v>
      </c>
      <c r="H457" s="172">
        <v>1</v>
      </c>
      <c r="I457" s="173"/>
      <c r="J457" s="174">
        <f>ROUND(I457*H457,2)</f>
        <v>0</v>
      </c>
      <c r="K457" s="175"/>
      <c r="L457" s="176"/>
      <c r="M457" s="177" t="s">
        <v>1</v>
      </c>
      <c r="N457" s="178" t="s">
        <v>42</v>
      </c>
      <c r="P457" s="143">
        <f>O457*H457</f>
        <v>0</v>
      </c>
      <c r="Q457" s="143">
        <v>8.9999999999999993E-3</v>
      </c>
      <c r="R457" s="143">
        <f>Q457*H457</f>
        <v>8.9999999999999993E-3</v>
      </c>
      <c r="S457" s="143">
        <v>0</v>
      </c>
      <c r="T457" s="144">
        <f>S457*H457</f>
        <v>0</v>
      </c>
      <c r="AR457" s="145" t="s">
        <v>186</v>
      </c>
      <c r="AT457" s="145" t="s">
        <v>340</v>
      </c>
      <c r="AU457" s="145" t="s">
        <v>87</v>
      </c>
      <c r="AY457" s="17" t="s">
        <v>144</v>
      </c>
      <c r="BE457" s="146">
        <f>IF(N457="základní",J457,0)</f>
        <v>0</v>
      </c>
      <c r="BF457" s="146">
        <f>IF(N457="snížená",J457,0)</f>
        <v>0</v>
      </c>
      <c r="BG457" s="146">
        <f>IF(N457="zákl. přenesená",J457,0)</f>
        <v>0</v>
      </c>
      <c r="BH457" s="146">
        <f>IF(N457="sníž. přenesená",J457,0)</f>
        <v>0</v>
      </c>
      <c r="BI457" s="146">
        <f>IF(N457="nulová",J457,0)</f>
        <v>0</v>
      </c>
      <c r="BJ457" s="17" t="s">
        <v>85</v>
      </c>
      <c r="BK457" s="146">
        <f>ROUND(I457*H457,2)</f>
        <v>0</v>
      </c>
      <c r="BL457" s="17" t="s">
        <v>150</v>
      </c>
      <c r="BM457" s="145" t="s">
        <v>976</v>
      </c>
    </row>
    <row r="458" spans="2:65" s="12" customFormat="1" ht="11.25">
      <c r="B458" s="147"/>
      <c r="D458" s="148" t="s">
        <v>152</v>
      </c>
      <c r="E458" s="149" t="s">
        <v>1</v>
      </c>
      <c r="F458" s="150" t="s">
        <v>960</v>
      </c>
      <c r="H458" s="149" t="s">
        <v>1</v>
      </c>
      <c r="I458" s="151"/>
      <c r="L458" s="147"/>
      <c r="M458" s="152"/>
      <c r="T458" s="153"/>
      <c r="AT458" s="149" t="s">
        <v>152</v>
      </c>
      <c r="AU458" s="149" t="s">
        <v>87</v>
      </c>
      <c r="AV458" s="12" t="s">
        <v>85</v>
      </c>
      <c r="AW458" s="12" t="s">
        <v>32</v>
      </c>
      <c r="AX458" s="12" t="s">
        <v>77</v>
      </c>
      <c r="AY458" s="149" t="s">
        <v>144</v>
      </c>
    </row>
    <row r="459" spans="2:65" s="13" customFormat="1" ht="11.25">
      <c r="B459" s="154"/>
      <c r="D459" s="148" t="s">
        <v>152</v>
      </c>
      <c r="E459" s="155" t="s">
        <v>1</v>
      </c>
      <c r="F459" s="156" t="s">
        <v>961</v>
      </c>
      <c r="H459" s="157">
        <v>1</v>
      </c>
      <c r="I459" s="158"/>
      <c r="L459" s="154"/>
      <c r="M459" s="159"/>
      <c r="T459" s="160"/>
      <c r="AT459" s="155" t="s">
        <v>152</v>
      </c>
      <c r="AU459" s="155" t="s">
        <v>87</v>
      </c>
      <c r="AV459" s="13" t="s">
        <v>87</v>
      </c>
      <c r="AW459" s="13" t="s">
        <v>32</v>
      </c>
      <c r="AX459" s="13" t="s">
        <v>85</v>
      </c>
      <c r="AY459" s="155" t="s">
        <v>144</v>
      </c>
    </row>
    <row r="460" spans="2:65" s="1" customFormat="1" ht="24.2" customHeight="1">
      <c r="B460" s="32"/>
      <c r="C460" s="133" t="s">
        <v>592</v>
      </c>
      <c r="D460" s="133" t="s">
        <v>146</v>
      </c>
      <c r="E460" s="134" t="s">
        <v>962</v>
      </c>
      <c r="F460" s="135" t="s">
        <v>963</v>
      </c>
      <c r="G460" s="136" t="s">
        <v>160</v>
      </c>
      <c r="H460" s="137">
        <v>1</v>
      </c>
      <c r="I460" s="138"/>
      <c r="J460" s="139">
        <f>ROUND(I460*H460,2)</f>
        <v>0</v>
      </c>
      <c r="K460" s="140"/>
      <c r="L460" s="32"/>
      <c r="M460" s="141" t="s">
        <v>1</v>
      </c>
      <c r="N460" s="142" t="s">
        <v>42</v>
      </c>
      <c r="P460" s="143">
        <f>O460*H460</f>
        <v>0</v>
      </c>
      <c r="Q460" s="143">
        <v>1.67E-3</v>
      </c>
      <c r="R460" s="143">
        <f>Q460*H460</f>
        <v>1.67E-3</v>
      </c>
      <c r="S460" s="143">
        <v>0</v>
      </c>
      <c r="T460" s="144">
        <f>S460*H460</f>
        <v>0</v>
      </c>
      <c r="AR460" s="145" t="s">
        <v>150</v>
      </c>
      <c r="AT460" s="145" t="s">
        <v>146</v>
      </c>
      <c r="AU460" s="145" t="s">
        <v>87</v>
      </c>
      <c r="AY460" s="17" t="s">
        <v>144</v>
      </c>
      <c r="BE460" s="146">
        <f>IF(N460="základní",J460,0)</f>
        <v>0</v>
      </c>
      <c r="BF460" s="146">
        <f>IF(N460="snížená",J460,0)</f>
        <v>0</v>
      </c>
      <c r="BG460" s="146">
        <f>IF(N460="zákl. přenesená",J460,0)</f>
        <v>0</v>
      </c>
      <c r="BH460" s="146">
        <f>IF(N460="sníž. přenesená",J460,0)</f>
        <v>0</v>
      </c>
      <c r="BI460" s="146">
        <f>IF(N460="nulová",J460,0)</f>
        <v>0</v>
      </c>
      <c r="BJ460" s="17" t="s">
        <v>85</v>
      </c>
      <c r="BK460" s="146">
        <f>ROUND(I460*H460,2)</f>
        <v>0</v>
      </c>
      <c r="BL460" s="17" t="s">
        <v>150</v>
      </c>
      <c r="BM460" s="145" t="s">
        <v>977</v>
      </c>
    </row>
    <row r="461" spans="2:65" s="1" customFormat="1" ht="24.2" customHeight="1">
      <c r="B461" s="32"/>
      <c r="C461" s="168" t="s">
        <v>602</v>
      </c>
      <c r="D461" s="168" t="s">
        <v>340</v>
      </c>
      <c r="E461" s="169" t="s">
        <v>978</v>
      </c>
      <c r="F461" s="170" t="s">
        <v>979</v>
      </c>
      <c r="G461" s="171" t="s">
        <v>160</v>
      </c>
      <c r="H461" s="172">
        <v>1</v>
      </c>
      <c r="I461" s="173"/>
      <c r="J461" s="174">
        <f>ROUND(I461*H461,2)</f>
        <v>0</v>
      </c>
      <c r="K461" s="175"/>
      <c r="L461" s="176"/>
      <c r="M461" s="177" t="s">
        <v>1</v>
      </c>
      <c r="N461" s="178" t="s">
        <v>42</v>
      </c>
      <c r="P461" s="143">
        <f>O461*H461</f>
        <v>0</v>
      </c>
      <c r="Q461" s="143">
        <v>6.0000000000000001E-3</v>
      </c>
      <c r="R461" s="143">
        <f>Q461*H461</f>
        <v>6.0000000000000001E-3</v>
      </c>
      <c r="S461" s="143">
        <v>0</v>
      </c>
      <c r="T461" s="144">
        <f>S461*H461</f>
        <v>0</v>
      </c>
      <c r="AR461" s="145" t="s">
        <v>186</v>
      </c>
      <c r="AT461" s="145" t="s">
        <v>340</v>
      </c>
      <c r="AU461" s="145" t="s">
        <v>87</v>
      </c>
      <c r="AY461" s="17" t="s">
        <v>144</v>
      </c>
      <c r="BE461" s="146">
        <f>IF(N461="základní",J461,0)</f>
        <v>0</v>
      </c>
      <c r="BF461" s="146">
        <f>IF(N461="snížená",J461,0)</f>
        <v>0</v>
      </c>
      <c r="BG461" s="146">
        <f>IF(N461="zákl. přenesená",J461,0)</f>
        <v>0</v>
      </c>
      <c r="BH461" s="146">
        <f>IF(N461="sníž. přenesená",J461,0)</f>
        <v>0</v>
      </c>
      <c r="BI461" s="146">
        <f>IF(N461="nulová",J461,0)</f>
        <v>0</v>
      </c>
      <c r="BJ461" s="17" t="s">
        <v>85</v>
      </c>
      <c r="BK461" s="146">
        <f>ROUND(I461*H461,2)</f>
        <v>0</v>
      </c>
      <c r="BL461" s="17" t="s">
        <v>150</v>
      </c>
      <c r="BM461" s="145" t="s">
        <v>980</v>
      </c>
    </row>
    <row r="462" spans="2:65" s="12" customFormat="1" ht="11.25">
      <c r="B462" s="147"/>
      <c r="D462" s="148" t="s">
        <v>152</v>
      </c>
      <c r="E462" s="149" t="s">
        <v>1</v>
      </c>
      <c r="F462" s="150" t="s">
        <v>954</v>
      </c>
      <c r="H462" s="149" t="s">
        <v>1</v>
      </c>
      <c r="I462" s="151"/>
      <c r="L462" s="147"/>
      <c r="M462" s="152"/>
      <c r="T462" s="153"/>
      <c r="AT462" s="149" t="s">
        <v>152</v>
      </c>
      <c r="AU462" s="149" t="s">
        <v>87</v>
      </c>
      <c r="AV462" s="12" t="s">
        <v>85</v>
      </c>
      <c r="AW462" s="12" t="s">
        <v>32</v>
      </c>
      <c r="AX462" s="12" t="s">
        <v>77</v>
      </c>
      <c r="AY462" s="149" t="s">
        <v>144</v>
      </c>
    </row>
    <row r="463" spans="2:65" s="13" customFormat="1" ht="11.25">
      <c r="B463" s="154"/>
      <c r="D463" s="148" t="s">
        <v>152</v>
      </c>
      <c r="E463" s="155" t="s">
        <v>1</v>
      </c>
      <c r="F463" s="156" t="s">
        <v>956</v>
      </c>
      <c r="H463" s="157">
        <v>1</v>
      </c>
      <c r="I463" s="158"/>
      <c r="L463" s="154"/>
      <c r="M463" s="159"/>
      <c r="T463" s="160"/>
      <c r="AT463" s="155" t="s">
        <v>152</v>
      </c>
      <c r="AU463" s="155" t="s">
        <v>87</v>
      </c>
      <c r="AV463" s="13" t="s">
        <v>87</v>
      </c>
      <c r="AW463" s="13" t="s">
        <v>32</v>
      </c>
      <c r="AX463" s="13" t="s">
        <v>85</v>
      </c>
      <c r="AY463" s="155" t="s">
        <v>144</v>
      </c>
    </row>
    <row r="464" spans="2:65" s="1" customFormat="1" ht="24.2" customHeight="1">
      <c r="B464" s="32"/>
      <c r="C464" s="133" t="s">
        <v>607</v>
      </c>
      <c r="D464" s="133" t="s">
        <v>146</v>
      </c>
      <c r="E464" s="134" t="s">
        <v>981</v>
      </c>
      <c r="F464" s="135" t="s">
        <v>982</v>
      </c>
      <c r="G464" s="136" t="s">
        <v>160</v>
      </c>
      <c r="H464" s="137">
        <v>3</v>
      </c>
      <c r="I464" s="138"/>
      <c r="J464" s="139">
        <f>ROUND(I464*H464,2)</f>
        <v>0</v>
      </c>
      <c r="K464" s="140"/>
      <c r="L464" s="32"/>
      <c r="M464" s="141" t="s">
        <v>1</v>
      </c>
      <c r="N464" s="142" t="s">
        <v>42</v>
      </c>
      <c r="P464" s="143">
        <f>O464*H464</f>
        <v>0</v>
      </c>
      <c r="Q464" s="143">
        <v>1.7099999999999999E-3</v>
      </c>
      <c r="R464" s="143">
        <f>Q464*H464</f>
        <v>5.13E-3</v>
      </c>
      <c r="S464" s="143">
        <v>0</v>
      </c>
      <c r="T464" s="144">
        <f>S464*H464</f>
        <v>0</v>
      </c>
      <c r="AR464" s="145" t="s">
        <v>150</v>
      </c>
      <c r="AT464" s="145" t="s">
        <v>146</v>
      </c>
      <c r="AU464" s="145" t="s">
        <v>87</v>
      </c>
      <c r="AY464" s="17" t="s">
        <v>144</v>
      </c>
      <c r="BE464" s="146">
        <f>IF(N464="základní",J464,0)</f>
        <v>0</v>
      </c>
      <c r="BF464" s="146">
        <f>IF(N464="snížená",J464,0)</f>
        <v>0</v>
      </c>
      <c r="BG464" s="146">
        <f>IF(N464="zákl. přenesená",J464,0)</f>
        <v>0</v>
      </c>
      <c r="BH464" s="146">
        <f>IF(N464="sníž. přenesená",J464,0)</f>
        <v>0</v>
      </c>
      <c r="BI464" s="146">
        <f>IF(N464="nulová",J464,0)</f>
        <v>0</v>
      </c>
      <c r="BJ464" s="17" t="s">
        <v>85</v>
      </c>
      <c r="BK464" s="146">
        <f>ROUND(I464*H464,2)</f>
        <v>0</v>
      </c>
      <c r="BL464" s="17" t="s">
        <v>150</v>
      </c>
      <c r="BM464" s="145" t="s">
        <v>983</v>
      </c>
    </row>
    <row r="465" spans="2:65" s="1" customFormat="1" ht="24.2" customHeight="1">
      <c r="B465" s="32"/>
      <c r="C465" s="168" t="s">
        <v>612</v>
      </c>
      <c r="D465" s="168" t="s">
        <v>340</v>
      </c>
      <c r="E465" s="169" t="s">
        <v>984</v>
      </c>
      <c r="F465" s="170" t="s">
        <v>985</v>
      </c>
      <c r="G465" s="171" t="s">
        <v>160</v>
      </c>
      <c r="H465" s="172">
        <v>3</v>
      </c>
      <c r="I465" s="173"/>
      <c r="J465" s="174">
        <f>ROUND(I465*H465,2)</f>
        <v>0</v>
      </c>
      <c r="K465" s="175"/>
      <c r="L465" s="176"/>
      <c r="M465" s="177" t="s">
        <v>1</v>
      </c>
      <c r="N465" s="178" t="s">
        <v>42</v>
      </c>
      <c r="P465" s="143">
        <f>O465*H465</f>
        <v>0</v>
      </c>
      <c r="Q465" s="143">
        <v>1.49E-2</v>
      </c>
      <c r="R465" s="143">
        <f>Q465*H465</f>
        <v>4.4700000000000004E-2</v>
      </c>
      <c r="S465" s="143">
        <v>0</v>
      </c>
      <c r="T465" s="144">
        <f>S465*H465</f>
        <v>0</v>
      </c>
      <c r="AR465" s="145" t="s">
        <v>186</v>
      </c>
      <c r="AT465" s="145" t="s">
        <v>340</v>
      </c>
      <c r="AU465" s="145" t="s">
        <v>87</v>
      </c>
      <c r="AY465" s="17" t="s">
        <v>144</v>
      </c>
      <c r="BE465" s="146">
        <f>IF(N465="základní",J465,0)</f>
        <v>0</v>
      </c>
      <c r="BF465" s="146">
        <f>IF(N465="snížená",J465,0)</f>
        <v>0</v>
      </c>
      <c r="BG465" s="146">
        <f>IF(N465="zákl. přenesená",J465,0)</f>
        <v>0</v>
      </c>
      <c r="BH465" s="146">
        <f>IF(N465="sníž. přenesená",J465,0)</f>
        <v>0</v>
      </c>
      <c r="BI465" s="146">
        <f>IF(N465="nulová",J465,0)</f>
        <v>0</v>
      </c>
      <c r="BJ465" s="17" t="s">
        <v>85</v>
      </c>
      <c r="BK465" s="146">
        <f>ROUND(I465*H465,2)</f>
        <v>0</v>
      </c>
      <c r="BL465" s="17" t="s">
        <v>150</v>
      </c>
      <c r="BM465" s="145" t="s">
        <v>986</v>
      </c>
    </row>
    <row r="466" spans="2:65" s="12" customFormat="1" ht="11.25">
      <c r="B466" s="147"/>
      <c r="D466" s="148" t="s">
        <v>152</v>
      </c>
      <c r="E466" s="149" t="s">
        <v>1</v>
      </c>
      <c r="F466" s="150" t="s">
        <v>953</v>
      </c>
      <c r="H466" s="149" t="s">
        <v>1</v>
      </c>
      <c r="I466" s="151"/>
      <c r="L466" s="147"/>
      <c r="M466" s="152"/>
      <c r="T466" s="153"/>
      <c r="AT466" s="149" t="s">
        <v>152</v>
      </c>
      <c r="AU466" s="149" t="s">
        <v>87</v>
      </c>
      <c r="AV466" s="12" t="s">
        <v>85</v>
      </c>
      <c r="AW466" s="12" t="s">
        <v>32</v>
      </c>
      <c r="AX466" s="12" t="s">
        <v>77</v>
      </c>
      <c r="AY466" s="149" t="s">
        <v>144</v>
      </c>
    </row>
    <row r="467" spans="2:65" s="12" customFormat="1" ht="11.25">
      <c r="B467" s="147"/>
      <c r="D467" s="148" t="s">
        <v>152</v>
      </c>
      <c r="E467" s="149" t="s">
        <v>1</v>
      </c>
      <c r="F467" s="150" t="s">
        <v>954</v>
      </c>
      <c r="H467" s="149" t="s">
        <v>1</v>
      </c>
      <c r="I467" s="151"/>
      <c r="L467" s="147"/>
      <c r="M467" s="152"/>
      <c r="T467" s="153"/>
      <c r="AT467" s="149" t="s">
        <v>152</v>
      </c>
      <c r="AU467" s="149" t="s">
        <v>87</v>
      </c>
      <c r="AV467" s="12" t="s">
        <v>85</v>
      </c>
      <c r="AW467" s="12" t="s">
        <v>32</v>
      </c>
      <c r="AX467" s="12" t="s">
        <v>77</v>
      </c>
      <c r="AY467" s="149" t="s">
        <v>144</v>
      </c>
    </row>
    <row r="468" spans="2:65" s="13" customFormat="1" ht="11.25">
      <c r="B468" s="154"/>
      <c r="D468" s="148" t="s">
        <v>152</v>
      </c>
      <c r="E468" s="155" t="s">
        <v>1</v>
      </c>
      <c r="F468" s="156" t="s">
        <v>987</v>
      </c>
      <c r="H468" s="157">
        <v>1</v>
      </c>
      <c r="I468" s="158"/>
      <c r="L468" s="154"/>
      <c r="M468" s="159"/>
      <c r="T468" s="160"/>
      <c r="AT468" s="155" t="s">
        <v>152</v>
      </c>
      <c r="AU468" s="155" t="s">
        <v>87</v>
      </c>
      <c r="AV468" s="13" t="s">
        <v>87</v>
      </c>
      <c r="AW468" s="13" t="s">
        <v>32</v>
      </c>
      <c r="AX468" s="13" t="s">
        <v>77</v>
      </c>
      <c r="AY468" s="155" t="s">
        <v>144</v>
      </c>
    </row>
    <row r="469" spans="2:65" s="13" customFormat="1" ht="11.25">
      <c r="B469" s="154"/>
      <c r="D469" s="148" t="s">
        <v>152</v>
      </c>
      <c r="E469" s="155" t="s">
        <v>1</v>
      </c>
      <c r="F469" s="156" t="s">
        <v>988</v>
      </c>
      <c r="H469" s="157">
        <v>2</v>
      </c>
      <c r="I469" s="158"/>
      <c r="L469" s="154"/>
      <c r="M469" s="159"/>
      <c r="T469" s="160"/>
      <c r="AT469" s="155" t="s">
        <v>152</v>
      </c>
      <c r="AU469" s="155" t="s">
        <v>87</v>
      </c>
      <c r="AV469" s="13" t="s">
        <v>87</v>
      </c>
      <c r="AW469" s="13" t="s">
        <v>32</v>
      </c>
      <c r="AX469" s="13" t="s">
        <v>77</v>
      </c>
      <c r="AY469" s="155" t="s">
        <v>144</v>
      </c>
    </row>
    <row r="470" spans="2:65" s="14" customFormat="1" ht="11.25">
      <c r="B470" s="161"/>
      <c r="D470" s="148" t="s">
        <v>152</v>
      </c>
      <c r="E470" s="162" t="s">
        <v>1</v>
      </c>
      <c r="F470" s="163" t="s">
        <v>157</v>
      </c>
      <c r="H470" s="164">
        <v>3</v>
      </c>
      <c r="I470" s="165"/>
      <c r="L470" s="161"/>
      <c r="M470" s="166"/>
      <c r="T470" s="167"/>
      <c r="AT470" s="162" t="s">
        <v>152</v>
      </c>
      <c r="AU470" s="162" t="s">
        <v>87</v>
      </c>
      <c r="AV470" s="14" t="s">
        <v>150</v>
      </c>
      <c r="AW470" s="14" t="s">
        <v>32</v>
      </c>
      <c r="AX470" s="14" t="s">
        <v>85</v>
      </c>
      <c r="AY470" s="162" t="s">
        <v>144</v>
      </c>
    </row>
    <row r="471" spans="2:65" s="1" customFormat="1" ht="24.2" customHeight="1">
      <c r="B471" s="32"/>
      <c r="C471" s="133" t="s">
        <v>618</v>
      </c>
      <c r="D471" s="133" t="s">
        <v>146</v>
      </c>
      <c r="E471" s="134" t="s">
        <v>989</v>
      </c>
      <c r="F471" s="135" t="s">
        <v>990</v>
      </c>
      <c r="G471" s="136" t="s">
        <v>160</v>
      </c>
      <c r="H471" s="137">
        <v>2</v>
      </c>
      <c r="I471" s="138"/>
      <c r="J471" s="139">
        <f>ROUND(I471*H471,2)</f>
        <v>0</v>
      </c>
      <c r="K471" s="140"/>
      <c r="L471" s="32"/>
      <c r="M471" s="141" t="s">
        <v>1</v>
      </c>
      <c r="N471" s="142" t="s">
        <v>42</v>
      </c>
      <c r="P471" s="143">
        <f>O471*H471</f>
        <v>0</v>
      </c>
      <c r="Q471" s="143">
        <v>1.67E-3</v>
      </c>
      <c r="R471" s="143">
        <f>Q471*H471</f>
        <v>3.3400000000000001E-3</v>
      </c>
      <c r="S471" s="143">
        <v>0</v>
      </c>
      <c r="T471" s="144">
        <f>S471*H471</f>
        <v>0</v>
      </c>
      <c r="AR471" s="145" t="s">
        <v>150</v>
      </c>
      <c r="AT471" s="145" t="s">
        <v>146</v>
      </c>
      <c r="AU471" s="145" t="s">
        <v>87</v>
      </c>
      <c r="AY471" s="17" t="s">
        <v>144</v>
      </c>
      <c r="BE471" s="146">
        <f>IF(N471="základní",J471,0)</f>
        <v>0</v>
      </c>
      <c r="BF471" s="146">
        <f>IF(N471="snížená",J471,0)</f>
        <v>0</v>
      </c>
      <c r="BG471" s="146">
        <f>IF(N471="zákl. přenesená",J471,0)</f>
        <v>0</v>
      </c>
      <c r="BH471" s="146">
        <f>IF(N471="sníž. přenesená",J471,0)</f>
        <v>0</v>
      </c>
      <c r="BI471" s="146">
        <f>IF(N471="nulová",J471,0)</f>
        <v>0</v>
      </c>
      <c r="BJ471" s="17" t="s">
        <v>85</v>
      </c>
      <c r="BK471" s="146">
        <f>ROUND(I471*H471,2)</f>
        <v>0</v>
      </c>
      <c r="BL471" s="17" t="s">
        <v>150</v>
      </c>
      <c r="BM471" s="145" t="s">
        <v>991</v>
      </c>
    </row>
    <row r="472" spans="2:65" s="1" customFormat="1" ht="24.2" customHeight="1">
      <c r="B472" s="32"/>
      <c r="C472" s="168" t="s">
        <v>623</v>
      </c>
      <c r="D472" s="168" t="s">
        <v>340</v>
      </c>
      <c r="E472" s="169" t="s">
        <v>992</v>
      </c>
      <c r="F472" s="170" t="s">
        <v>993</v>
      </c>
      <c r="G472" s="171" t="s">
        <v>160</v>
      </c>
      <c r="H472" s="172">
        <v>1</v>
      </c>
      <c r="I472" s="173"/>
      <c r="J472" s="174">
        <f>ROUND(I472*H472,2)</f>
        <v>0</v>
      </c>
      <c r="K472" s="175"/>
      <c r="L472" s="176"/>
      <c r="M472" s="177" t="s">
        <v>1</v>
      </c>
      <c r="N472" s="178" t="s">
        <v>42</v>
      </c>
      <c r="P472" s="143">
        <f>O472*H472</f>
        <v>0</v>
      </c>
      <c r="Q472" s="143">
        <v>8.0999999999999996E-3</v>
      </c>
      <c r="R472" s="143">
        <f>Q472*H472</f>
        <v>8.0999999999999996E-3</v>
      </c>
      <c r="S472" s="143">
        <v>0</v>
      </c>
      <c r="T472" s="144">
        <f>S472*H472</f>
        <v>0</v>
      </c>
      <c r="AR472" s="145" t="s">
        <v>186</v>
      </c>
      <c r="AT472" s="145" t="s">
        <v>340</v>
      </c>
      <c r="AU472" s="145" t="s">
        <v>87</v>
      </c>
      <c r="AY472" s="17" t="s">
        <v>144</v>
      </c>
      <c r="BE472" s="146">
        <f>IF(N472="základní",J472,0)</f>
        <v>0</v>
      </c>
      <c r="BF472" s="146">
        <f>IF(N472="snížená",J472,0)</f>
        <v>0</v>
      </c>
      <c r="BG472" s="146">
        <f>IF(N472="zákl. přenesená",J472,0)</f>
        <v>0</v>
      </c>
      <c r="BH472" s="146">
        <f>IF(N472="sníž. přenesená",J472,0)</f>
        <v>0</v>
      </c>
      <c r="BI472" s="146">
        <f>IF(N472="nulová",J472,0)</f>
        <v>0</v>
      </c>
      <c r="BJ472" s="17" t="s">
        <v>85</v>
      </c>
      <c r="BK472" s="146">
        <f>ROUND(I472*H472,2)</f>
        <v>0</v>
      </c>
      <c r="BL472" s="17" t="s">
        <v>150</v>
      </c>
      <c r="BM472" s="145" t="s">
        <v>994</v>
      </c>
    </row>
    <row r="473" spans="2:65" s="12" customFormat="1" ht="11.25">
      <c r="B473" s="147"/>
      <c r="D473" s="148" t="s">
        <v>152</v>
      </c>
      <c r="E473" s="149" t="s">
        <v>1</v>
      </c>
      <c r="F473" s="150" t="s">
        <v>953</v>
      </c>
      <c r="H473" s="149" t="s">
        <v>1</v>
      </c>
      <c r="I473" s="151"/>
      <c r="L473" s="147"/>
      <c r="M473" s="152"/>
      <c r="T473" s="153"/>
      <c r="AT473" s="149" t="s">
        <v>152</v>
      </c>
      <c r="AU473" s="149" t="s">
        <v>87</v>
      </c>
      <c r="AV473" s="12" t="s">
        <v>85</v>
      </c>
      <c r="AW473" s="12" t="s">
        <v>32</v>
      </c>
      <c r="AX473" s="12" t="s">
        <v>77</v>
      </c>
      <c r="AY473" s="149" t="s">
        <v>144</v>
      </c>
    </row>
    <row r="474" spans="2:65" s="13" customFormat="1" ht="11.25">
      <c r="B474" s="154"/>
      <c r="D474" s="148" t="s">
        <v>152</v>
      </c>
      <c r="E474" s="155" t="s">
        <v>1</v>
      </c>
      <c r="F474" s="156" t="s">
        <v>987</v>
      </c>
      <c r="H474" s="157">
        <v>1</v>
      </c>
      <c r="I474" s="158"/>
      <c r="L474" s="154"/>
      <c r="M474" s="159"/>
      <c r="T474" s="160"/>
      <c r="AT474" s="155" t="s">
        <v>152</v>
      </c>
      <c r="AU474" s="155" t="s">
        <v>87</v>
      </c>
      <c r="AV474" s="13" t="s">
        <v>87</v>
      </c>
      <c r="AW474" s="13" t="s">
        <v>32</v>
      </c>
      <c r="AX474" s="13" t="s">
        <v>85</v>
      </c>
      <c r="AY474" s="155" t="s">
        <v>144</v>
      </c>
    </row>
    <row r="475" spans="2:65" s="1" customFormat="1" ht="24.2" customHeight="1">
      <c r="B475" s="32"/>
      <c r="C475" s="168" t="s">
        <v>629</v>
      </c>
      <c r="D475" s="168" t="s">
        <v>340</v>
      </c>
      <c r="E475" s="169" t="s">
        <v>995</v>
      </c>
      <c r="F475" s="170" t="s">
        <v>996</v>
      </c>
      <c r="G475" s="171" t="s">
        <v>160</v>
      </c>
      <c r="H475" s="172">
        <v>1</v>
      </c>
      <c r="I475" s="173"/>
      <c r="J475" s="174">
        <f>ROUND(I475*H475,2)</f>
        <v>0</v>
      </c>
      <c r="K475" s="175"/>
      <c r="L475" s="176"/>
      <c r="M475" s="177" t="s">
        <v>1</v>
      </c>
      <c r="N475" s="178" t="s">
        <v>42</v>
      </c>
      <c r="P475" s="143">
        <f>O475*H475</f>
        <v>0</v>
      </c>
      <c r="Q475" s="143">
        <v>0.01</v>
      </c>
      <c r="R475" s="143">
        <f>Q475*H475</f>
        <v>0.01</v>
      </c>
      <c r="S475" s="143">
        <v>0</v>
      </c>
      <c r="T475" s="144">
        <f>S475*H475</f>
        <v>0</v>
      </c>
      <c r="AR475" s="145" t="s">
        <v>186</v>
      </c>
      <c r="AT475" s="145" t="s">
        <v>340</v>
      </c>
      <c r="AU475" s="145" t="s">
        <v>87</v>
      </c>
      <c r="AY475" s="17" t="s">
        <v>144</v>
      </c>
      <c r="BE475" s="146">
        <f>IF(N475="základní",J475,0)</f>
        <v>0</v>
      </c>
      <c r="BF475" s="146">
        <f>IF(N475="snížená",J475,0)</f>
        <v>0</v>
      </c>
      <c r="BG475" s="146">
        <f>IF(N475="zákl. přenesená",J475,0)</f>
        <v>0</v>
      </c>
      <c r="BH475" s="146">
        <f>IF(N475="sníž. přenesená",J475,0)</f>
        <v>0</v>
      </c>
      <c r="BI475" s="146">
        <f>IF(N475="nulová",J475,0)</f>
        <v>0</v>
      </c>
      <c r="BJ475" s="17" t="s">
        <v>85</v>
      </c>
      <c r="BK475" s="146">
        <f>ROUND(I475*H475,2)</f>
        <v>0</v>
      </c>
      <c r="BL475" s="17" t="s">
        <v>150</v>
      </c>
      <c r="BM475" s="145" t="s">
        <v>997</v>
      </c>
    </row>
    <row r="476" spans="2:65" s="12" customFormat="1" ht="11.25">
      <c r="B476" s="147"/>
      <c r="D476" s="148" t="s">
        <v>152</v>
      </c>
      <c r="E476" s="149" t="s">
        <v>1</v>
      </c>
      <c r="F476" s="150" t="s">
        <v>953</v>
      </c>
      <c r="H476" s="149" t="s">
        <v>1</v>
      </c>
      <c r="I476" s="151"/>
      <c r="L476" s="147"/>
      <c r="M476" s="152"/>
      <c r="T476" s="153"/>
      <c r="AT476" s="149" t="s">
        <v>152</v>
      </c>
      <c r="AU476" s="149" t="s">
        <v>87</v>
      </c>
      <c r="AV476" s="12" t="s">
        <v>85</v>
      </c>
      <c r="AW476" s="12" t="s">
        <v>32</v>
      </c>
      <c r="AX476" s="12" t="s">
        <v>77</v>
      </c>
      <c r="AY476" s="149" t="s">
        <v>144</v>
      </c>
    </row>
    <row r="477" spans="2:65" s="13" customFormat="1" ht="11.25">
      <c r="B477" s="154"/>
      <c r="D477" s="148" t="s">
        <v>152</v>
      </c>
      <c r="E477" s="155" t="s">
        <v>1</v>
      </c>
      <c r="F477" s="156" t="s">
        <v>987</v>
      </c>
      <c r="H477" s="157">
        <v>1</v>
      </c>
      <c r="I477" s="158"/>
      <c r="L477" s="154"/>
      <c r="M477" s="159"/>
      <c r="T477" s="160"/>
      <c r="AT477" s="155" t="s">
        <v>152</v>
      </c>
      <c r="AU477" s="155" t="s">
        <v>87</v>
      </c>
      <c r="AV477" s="13" t="s">
        <v>87</v>
      </c>
      <c r="AW477" s="13" t="s">
        <v>32</v>
      </c>
      <c r="AX477" s="13" t="s">
        <v>85</v>
      </c>
      <c r="AY477" s="155" t="s">
        <v>144</v>
      </c>
    </row>
    <row r="478" spans="2:65" s="1" customFormat="1" ht="24.2" customHeight="1">
      <c r="B478" s="32"/>
      <c r="C478" s="133" t="s">
        <v>634</v>
      </c>
      <c r="D478" s="133" t="s">
        <v>146</v>
      </c>
      <c r="E478" s="134" t="s">
        <v>998</v>
      </c>
      <c r="F478" s="135" t="s">
        <v>999</v>
      </c>
      <c r="G478" s="136" t="s">
        <v>160</v>
      </c>
      <c r="H478" s="137">
        <v>1</v>
      </c>
      <c r="I478" s="138"/>
      <c r="J478" s="139">
        <f>ROUND(I478*H478,2)</f>
        <v>0</v>
      </c>
      <c r="K478" s="140"/>
      <c r="L478" s="32"/>
      <c r="M478" s="141" t="s">
        <v>1</v>
      </c>
      <c r="N478" s="142" t="s">
        <v>42</v>
      </c>
      <c r="P478" s="143">
        <f>O478*H478</f>
        <v>0</v>
      </c>
      <c r="Q478" s="143">
        <v>1.7099999999999999E-3</v>
      </c>
      <c r="R478" s="143">
        <f>Q478*H478</f>
        <v>1.7099999999999999E-3</v>
      </c>
      <c r="S478" s="143">
        <v>0</v>
      </c>
      <c r="T478" s="144">
        <f>S478*H478</f>
        <v>0</v>
      </c>
      <c r="AR478" s="145" t="s">
        <v>150</v>
      </c>
      <c r="AT478" s="145" t="s">
        <v>146</v>
      </c>
      <c r="AU478" s="145" t="s">
        <v>87</v>
      </c>
      <c r="AY478" s="17" t="s">
        <v>144</v>
      </c>
      <c r="BE478" s="146">
        <f>IF(N478="základní",J478,0)</f>
        <v>0</v>
      </c>
      <c r="BF478" s="146">
        <f>IF(N478="snížená",J478,0)</f>
        <v>0</v>
      </c>
      <c r="BG478" s="146">
        <f>IF(N478="zákl. přenesená",J478,0)</f>
        <v>0</v>
      </c>
      <c r="BH478" s="146">
        <f>IF(N478="sníž. přenesená",J478,0)</f>
        <v>0</v>
      </c>
      <c r="BI478" s="146">
        <f>IF(N478="nulová",J478,0)</f>
        <v>0</v>
      </c>
      <c r="BJ478" s="17" t="s">
        <v>85</v>
      </c>
      <c r="BK478" s="146">
        <f>ROUND(I478*H478,2)</f>
        <v>0</v>
      </c>
      <c r="BL478" s="17" t="s">
        <v>150</v>
      </c>
      <c r="BM478" s="145" t="s">
        <v>1000</v>
      </c>
    </row>
    <row r="479" spans="2:65" s="1" customFormat="1" ht="33" customHeight="1">
      <c r="B479" s="32"/>
      <c r="C479" s="168" t="s">
        <v>639</v>
      </c>
      <c r="D479" s="168" t="s">
        <v>340</v>
      </c>
      <c r="E479" s="169" t="s">
        <v>1001</v>
      </c>
      <c r="F479" s="170" t="s">
        <v>1002</v>
      </c>
      <c r="G479" s="171" t="s">
        <v>160</v>
      </c>
      <c r="H479" s="172">
        <v>1</v>
      </c>
      <c r="I479" s="173"/>
      <c r="J479" s="174">
        <f>ROUND(I479*H479,2)</f>
        <v>0</v>
      </c>
      <c r="K479" s="175"/>
      <c r="L479" s="176"/>
      <c r="M479" s="177" t="s">
        <v>1</v>
      </c>
      <c r="N479" s="178" t="s">
        <v>42</v>
      </c>
      <c r="P479" s="143">
        <f>O479*H479</f>
        <v>0</v>
      </c>
      <c r="Q479" s="143">
        <v>1.78E-2</v>
      </c>
      <c r="R479" s="143">
        <f>Q479*H479</f>
        <v>1.78E-2</v>
      </c>
      <c r="S479" s="143">
        <v>0</v>
      </c>
      <c r="T479" s="144">
        <f>S479*H479</f>
        <v>0</v>
      </c>
      <c r="AR479" s="145" t="s">
        <v>186</v>
      </c>
      <c r="AT479" s="145" t="s">
        <v>340</v>
      </c>
      <c r="AU479" s="145" t="s">
        <v>87</v>
      </c>
      <c r="AY479" s="17" t="s">
        <v>144</v>
      </c>
      <c r="BE479" s="146">
        <f>IF(N479="základní",J479,0)</f>
        <v>0</v>
      </c>
      <c r="BF479" s="146">
        <f>IF(N479="snížená",J479,0)</f>
        <v>0</v>
      </c>
      <c r="BG479" s="146">
        <f>IF(N479="zákl. přenesená",J479,0)</f>
        <v>0</v>
      </c>
      <c r="BH479" s="146">
        <f>IF(N479="sníž. přenesená",J479,0)</f>
        <v>0</v>
      </c>
      <c r="BI479" s="146">
        <f>IF(N479="nulová",J479,0)</f>
        <v>0</v>
      </c>
      <c r="BJ479" s="17" t="s">
        <v>85</v>
      </c>
      <c r="BK479" s="146">
        <f>ROUND(I479*H479,2)</f>
        <v>0</v>
      </c>
      <c r="BL479" s="17" t="s">
        <v>150</v>
      </c>
      <c r="BM479" s="145" t="s">
        <v>1003</v>
      </c>
    </row>
    <row r="480" spans="2:65" s="12" customFormat="1" ht="11.25">
      <c r="B480" s="147"/>
      <c r="D480" s="148" t="s">
        <v>152</v>
      </c>
      <c r="E480" s="149" t="s">
        <v>1</v>
      </c>
      <c r="F480" s="150" t="s">
        <v>953</v>
      </c>
      <c r="H480" s="149" t="s">
        <v>1</v>
      </c>
      <c r="I480" s="151"/>
      <c r="L480" s="147"/>
      <c r="M480" s="152"/>
      <c r="T480" s="153"/>
      <c r="AT480" s="149" t="s">
        <v>152</v>
      </c>
      <c r="AU480" s="149" t="s">
        <v>87</v>
      </c>
      <c r="AV480" s="12" t="s">
        <v>85</v>
      </c>
      <c r="AW480" s="12" t="s">
        <v>32</v>
      </c>
      <c r="AX480" s="12" t="s">
        <v>77</v>
      </c>
      <c r="AY480" s="149" t="s">
        <v>144</v>
      </c>
    </row>
    <row r="481" spans="2:65" s="13" customFormat="1" ht="11.25">
      <c r="B481" s="154"/>
      <c r="D481" s="148" t="s">
        <v>152</v>
      </c>
      <c r="E481" s="155" t="s">
        <v>1</v>
      </c>
      <c r="F481" s="156" t="s">
        <v>987</v>
      </c>
      <c r="H481" s="157">
        <v>1</v>
      </c>
      <c r="I481" s="158"/>
      <c r="L481" s="154"/>
      <c r="M481" s="159"/>
      <c r="T481" s="160"/>
      <c r="AT481" s="155" t="s">
        <v>152</v>
      </c>
      <c r="AU481" s="155" t="s">
        <v>87</v>
      </c>
      <c r="AV481" s="13" t="s">
        <v>87</v>
      </c>
      <c r="AW481" s="13" t="s">
        <v>32</v>
      </c>
      <c r="AX481" s="13" t="s">
        <v>85</v>
      </c>
      <c r="AY481" s="155" t="s">
        <v>144</v>
      </c>
    </row>
    <row r="482" spans="2:65" s="1" customFormat="1" ht="24.2" customHeight="1">
      <c r="B482" s="32"/>
      <c r="C482" s="133" t="s">
        <v>644</v>
      </c>
      <c r="D482" s="133" t="s">
        <v>146</v>
      </c>
      <c r="E482" s="134" t="s">
        <v>1004</v>
      </c>
      <c r="F482" s="135" t="s">
        <v>1005</v>
      </c>
      <c r="G482" s="136" t="s">
        <v>483</v>
      </c>
      <c r="H482" s="137">
        <v>561.5</v>
      </c>
      <c r="I482" s="138"/>
      <c r="J482" s="139">
        <f>ROUND(I482*H482,2)</f>
        <v>0</v>
      </c>
      <c r="K482" s="140"/>
      <c r="L482" s="32"/>
      <c r="M482" s="141" t="s">
        <v>1</v>
      </c>
      <c r="N482" s="142" t="s">
        <v>42</v>
      </c>
      <c r="P482" s="143">
        <f>O482*H482</f>
        <v>0</v>
      </c>
      <c r="Q482" s="143">
        <v>0</v>
      </c>
      <c r="R482" s="143">
        <f>Q482*H482</f>
        <v>0</v>
      </c>
      <c r="S482" s="143">
        <v>0</v>
      </c>
      <c r="T482" s="144">
        <f>S482*H482</f>
        <v>0</v>
      </c>
      <c r="AR482" s="145" t="s">
        <v>150</v>
      </c>
      <c r="AT482" s="145" t="s">
        <v>146</v>
      </c>
      <c r="AU482" s="145" t="s">
        <v>87</v>
      </c>
      <c r="AY482" s="17" t="s">
        <v>144</v>
      </c>
      <c r="BE482" s="146">
        <f>IF(N482="základní",J482,0)</f>
        <v>0</v>
      </c>
      <c r="BF482" s="146">
        <f>IF(N482="snížená",J482,0)</f>
        <v>0</v>
      </c>
      <c r="BG482" s="146">
        <f>IF(N482="zákl. přenesená",J482,0)</f>
        <v>0</v>
      </c>
      <c r="BH482" s="146">
        <f>IF(N482="sníž. přenesená",J482,0)</f>
        <v>0</v>
      </c>
      <c r="BI482" s="146">
        <f>IF(N482="nulová",J482,0)</f>
        <v>0</v>
      </c>
      <c r="BJ482" s="17" t="s">
        <v>85</v>
      </c>
      <c r="BK482" s="146">
        <f>ROUND(I482*H482,2)</f>
        <v>0</v>
      </c>
      <c r="BL482" s="17" t="s">
        <v>150</v>
      </c>
      <c r="BM482" s="145" t="s">
        <v>1006</v>
      </c>
    </row>
    <row r="483" spans="2:65" s="12" customFormat="1" ht="11.25">
      <c r="B483" s="147"/>
      <c r="D483" s="148" t="s">
        <v>152</v>
      </c>
      <c r="E483" s="149" t="s">
        <v>1</v>
      </c>
      <c r="F483" s="150" t="s">
        <v>737</v>
      </c>
      <c r="H483" s="149" t="s">
        <v>1</v>
      </c>
      <c r="I483" s="151"/>
      <c r="L483" s="147"/>
      <c r="M483" s="152"/>
      <c r="T483" s="153"/>
      <c r="AT483" s="149" t="s">
        <v>152</v>
      </c>
      <c r="AU483" s="149" t="s">
        <v>87</v>
      </c>
      <c r="AV483" s="12" t="s">
        <v>85</v>
      </c>
      <c r="AW483" s="12" t="s">
        <v>32</v>
      </c>
      <c r="AX483" s="12" t="s">
        <v>77</v>
      </c>
      <c r="AY483" s="149" t="s">
        <v>144</v>
      </c>
    </row>
    <row r="484" spans="2:65" s="12" customFormat="1" ht="11.25">
      <c r="B484" s="147"/>
      <c r="D484" s="148" t="s">
        <v>152</v>
      </c>
      <c r="E484" s="149" t="s">
        <v>1</v>
      </c>
      <c r="F484" s="150" t="s">
        <v>953</v>
      </c>
      <c r="H484" s="149" t="s">
        <v>1</v>
      </c>
      <c r="I484" s="151"/>
      <c r="L484" s="147"/>
      <c r="M484" s="152"/>
      <c r="T484" s="153"/>
      <c r="AT484" s="149" t="s">
        <v>152</v>
      </c>
      <c r="AU484" s="149" t="s">
        <v>87</v>
      </c>
      <c r="AV484" s="12" t="s">
        <v>85</v>
      </c>
      <c r="AW484" s="12" t="s">
        <v>32</v>
      </c>
      <c r="AX484" s="12" t="s">
        <v>77</v>
      </c>
      <c r="AY484" s="149" t="s">
        <v>144</v>
      </c>
    </row>
    <row r="485" spans="2:65" s="12" customFormat="1" ht="11.25">
      <c r="B485" s="147"/>
      <c r="D485" s="148" t="s">
        <v>152</v>
      </c>
      <c r="E485" s="149" t="s">
        <v>1</v>
      </c>
      <c r="F485" s="150" t="s">
        <v>954</v>
      </c>
      <c r="H485" s="149" t="s">
        <v>1</v>
      </c>
      <c r="I485" s="151"/>
      <c r="L485" s="147"/>
      <c r="M485" s="152"/>
      <c r="T485" s="153"/>
      <c r="AT485" s="149" t="s">
        <v>152</v>
      </c>
      <c r="AU485" s="149" t="s">
        <v>87</v>
      </c>
      <c r="AV485" s="12" t="s">
        <v>85</v>
      </c>
      <c r="AW485" s="12" t="s">
        <v>32</v>
      </c>
      <c r="AX485" s="12" t="s">
        <v>77</v>
      </c>
      <c r="AY485" s="149" t="s">
        <v>144</v>
      </c>
    </row>
    <row r="486" spans="2:65" s="12" customFormat="1" ht="11.25">
      <c r="B486" s="147"/>
      <c r="D486" s="148" t="s">
        <v>152</v>
      </c>
      <c r="E486" s="149" t="s">
        <v>1</v>
      </c>
      <c r="F486" s="150" t="s">
        <v>960</v>
      </c>
      <c r="H486" s="149" t="s">
        <v>1</v>
      </c>
      <c r="I486" s="151"/>
      <c r="L486" s="147"/>
      <c r="M486" s="152"/>
      <c r="T486" s="153"/>
      <c r="AT486" s="149" t="s">
        <v>152</v>
      </c>
      <c r="AU486" s="149" t="s">
        <v>87</v>
      </c>
      <c r="AV486" s="12" t="s">
        <v>85</v>
      </c>
      <c r="AW486" s="12" t="s">
        <v>32</v>
      </c>
      <c r="AX486" s="12" t="s">
        <v>77</v>
      </c>
      <c r="AY486" s="149" t="s">
        <v>144</v>
      </c>
    </row>
    <row r="487" spans="2:65" s="13" customFormat="1" ht="11.25">
      <c r="B487" s="154"/>
      <c r="D487" s="148" t="s">
        <v>152</v>
      </c>
      <c r="E487" s="155" t="s">
        <v>1</v>
      </c>
      <c r="F487" s="156" t="s">
        <v>1007</v>
      </c>
      <c r="H487" s="157">
        <v>280.5</v>
      </c>
      <c r="I487" s="158"/>
      <c r="L487" s="154"/>
      <c r="M487" s="159"/>
      <c r="T487" s="160"/>
      <c r="AT487" s="155" t="s">
        <v>152</v>
      </c>
      <c r="AU487" s="155" t="s">
        <v>87</v>
      </c>
      <c r="AV487" s="13" t="s">
        <v>87</v>
      </c>
      <c r="AW487" s="13" t="s">
        <v>32</v>
      </c>
      <c r="AX487" s="13" t="s">
        <v>77</v>
      </c>
      <c r="AY487" s="155" t="s">
        <v>144</v>
      </c>
    </row>
    <row r="488" spans="2:65" s="13" customFormat="1" ht="11.25">
      <c r="B488" s="154"/>
      <c r="D488" s="148" t="s">
        <v>152</v>
      </c>
      <c r="E488" s="155" t="s">
        <v>1</v>
      </c>
      <c r="F488" s="156" t="s">
        <v>1008</v>
      </c>
      <c r="H488" s="157">
        <v>211.5</v>
      </c>
      <c r="I488" s="158"/>
      <c r="L488" s="154"/>
      <c r="M488" s="159"/>
      <c r="T488" s="160"/>
      <c r="AT488" s="155" t="s">
        <v>152</v>
      </c>
      <c r="AU488" s="155" t="s">
        <v>87</v>
      </c>
      <c r="AV488" s="13" t="s">
        <v>87</v>
      </c>
      <c r="AW488" s="13" t="s">
        <v>32</v>
      </c>
      <c r="AX488" s="13" t="s">
        <v>77</v>
      </c>
      <c r="AY488" s="155" t="s">
        <v>144</v>
      </c>
    </row>
    <row r="489" spans="2:65" s="13" customFormat="1" ht="11.25">
      <c r="B489" s="154"/>
      <c r="D489" s="148" t="s">
        <v>152</v>
      </c>
      <c r="E489" s="155" t="s">
        <v>1</v>
      </c>
      <c r="F489" s="156" t="s">
        <v>1009</v>
      </c>
      <c r="H489" s="157">
        <v>69.5</v>
      </c>
      <c r="I489" s="158"/>
      <c r="L489" s="154"/>
      <c r="M489" s="159"/>
      <c r="T489" s="160"/>
      <c r="AT489" s="155" t="s">
        <v>152</v>
      </c>
      <c r="AU489" s="155" t="s">
        <v>87</v>
      </c>
      <c r="AV489" s="13" t="s">
        <v>87</v>
      </c>
      <c r="AW489" s="13" t="s">
        <v>32</v>
      </c>
      <c r="AX489" s="13" t="s">
        <v>77</v>
      </c>
      <c r="AY489" s="155" t="s">
        <v>144</v>
      </c>
    </row>
    <row r="490" spans="2:65" s="14" customFormat="1" ht="11.25">
      <c r="B490" s="161"/>
      <c r="D490" s="148" t="s">
        <v>152</v>
      </c>
      <c r="E490" s="162" t="s">
        <v>1</v>
      </c>
      <c r="F490" s="163" t="s">
        <v>157</v>
      </c>
      <c r="H490" s="164">
        <v>561.5</v>
      </c>
      <c r="I490" s="165"/>
      <c r="L490" s="161"/>
      <c r="M490" s="166"/>
      <c r="T490" s="167"/>
      <c r="AT490" s="162" t="s">
        <v>152</v>
      </c>
      <c r="AU490" s="162" t="s">
        <v>87</v>
      </c>
      <c r="AV490" s="14" t="s">
        <v>150</v>
      </c>
      <c r="AW490" s="14" t="s">
        <v>32</v>
      </c>
      <c r="AX490" s="14" t="s">
        <v>85</v>
      </c>
      <c r="AY490" s="162" t="s">
        <v>144</v>
      </c>
    </row>
    <row r="491" spans="2:65" s="1" customFormat="1" ht="21.75" customHeight="1">
      <c r="B491" s="32"/>
      <c r="C491" s="168" t="s">
        <v>651</v>
      </c>
      <c r="D491" s="168" t="s">
        <v>340</v>
      </c>
      <c r="E491" s="169" t="s">
        <v>1010</v>
      </c>
      <c r="F491" s="170" t="s">
        <v>1011</v>
      </c>
      <c r="G491" s="171" t="s">
        <v>483</v>
      </c>
      <c r="H491" s="172">
        <v>569.923</v>
      </c>
      <c r="I491" s="173"/>
      <c r="J491" s="174">
        <f>ROUND(I491*H491,2)</f>
        <v>0</v>
      </c>
      <c r="K491" s="175"/>
      <c r="L491" s="176"/>
      <c r="M491" s="177" t="s">
        <v>1</v>
      </c>
      <c r="N491" s="178" t="s">
        <v>42</v>
      </c>
      <c r="P491" s="143">
        <f>O491*H491</f>
        <v>0</v>
      </c>
      <c r="Q491" s="143">
        <v>2.1099999999999999E-3</v>
      </c>
      <c r="R491" s="143">
        <f>Q491*H491</f>
        <v>1.2025375299999999</v>
      </c>
      <c r="S491" s="143">
        <v>0</v>
      </c>
      <c r="T491" s="144">
        <f>S491*H491</f>
        <v>0</v>
      </c>
      <c r="AR491" s="145" t="s">
        <v>186</v>
      </c>
      <c r="AT491" s="145" t="s">
        <v>340</v>
      </c>
      <c r="AU491" s="145" t="s">
        <v>87</v>
      </c>
      <c r="AY491" s="17" t="s">
        <v>144</v>
      </c>
      <c r="BE491" s="146">
        <f>IF(N491="základní",J491,0)</f>
        <v>0</v>
      </c>
      <c r="BF491" s="146">
        <f>IF(N491="snížená",J491,0)</f>
        <v>0</v>
      </c>
      <c r="BG491" s="146">
        <f>IF(N491="zákl. přenesená",J491,0)</f>
        <v>0</v>
      </c>
      <c r="BH491" s="146">
        <f>IF(N491="sníž. přenesená",J491,0)</f>
        <v>0</v>
      </c>
      <c r="BI491" s="146">
        <f>IF(N491="nulová",J491,0)</f>
        <v>0</v>
      </c>
      <c r="BJ491" s="17" t="s">
        <v>85</v>
      </c>
      <c r="BK491" s="146">
        <f>ROUND(I491*H491,2)</f>
        <v>0</v>
      </c>
      <c r="BL491" s="17" t="s">
        <v>150</v>
      </c>
      <c r="BM491" s="145" t="s">
        <v>1012</v>
      </c>
    </row>
    <row r="492" spans="2:65" s="13" customFormat="1" ht="11.25">
      <c r="B492" s="154"/>
      <c r="D492" s="148" t="s">
        <v>152</v>
      </c>
      <c r="F492" s="156" t="s">
        <v>1013</v>
      </c>
      <c r="H492" s="157">
        <v>569.923</v>
      </c>
      <c r="I492" s="158"/>
      <c r="L492" s="154"/>
      <c r="M492" s="159"/>
      <c r="T492" s="160"/>
      <c r="AT492" s="155" t="s">
        <v>152</v>
      </c>
      <c r="AU492" s="155" t="s">
        <v>87</v>
      </c>
      <c r="AV492" s="13" t="s">
        <v>87</v>
      </c>
      <c r="AW492" s="13" t="s">
        <v>4</v>
      </c>
      <c r="AX492" s="13" t="s">
        <v>85</v>
      </c>
      <c r="AY492" s="155" t="s">
        <v>144</v>
      </c>
    </row>
    <row r="493" spans="2:65" s="1" customFormat="1" ht="24.2" customHeight="1">
      <c r="B493" s="32"/>
      <c r="C493" s="133" t="s">
        <v>655</v>
      </c>
      <c r="D493" s="133" t="s">
        <v>146</v>
      </c>
      <c r="E493" s="134" t="s">
        <v>1014</v>
      </c>
      <c r="F493" s="135" t="s">
        <v>1015</v>
      </c>
      <c r="G493" s="136" t="s">
        <v>160</v>
      </c>
      <c r="H493" s="137">
        <v>1</v>
      </c>
      <c r="I493" s="138"/>
      <c r="J493" s="139">
        <f>ROUND(I493*H493,2)</f>
        <v>0</v>
      </c>
      <c r="K493" s="140"/>
      <c r="L493" s="32"/>
      <c r="M493" s="141" t="s">
        <v>1</v>
      </c>
      <c r="N493" s="142" t="s">
        <v>42</v>
      </c>
      <c r="P493" s="143">
        <f>O493*H493</f>
        <v>0</v>
      </c>
      <c r="Q493" s="143">
        <v>0</v>
      </c>
      <c r="R493" s="143">
        <f>Q493*H493</f>
        <v>0</v>
      </c>
      <c r="S493" s="143">
        <v>0</v>
      </c>
      <c r="T493" s="144">
        <f>S493*H493</f>
        <v>0</v>
      </c>
      <c r="AR493" s="145" t="s">
        <v>150</v>
      </c>
      <c r="AT493" s="145" t="s">
        <v>146</v>
      </c>
      <c r="AU493" s="145" t="s">
        <v>87</v>
      </c>
      <c r="AY493" s="17" t="s">
        <v>144</v>
      </c>
      <c r="BE493" s="146">
        <f>IF(N493="základní",J493,0)</f>
        <v>0</v>
      </c>
      <c r="BF493" s="146">
        <f>IF(N493="snížená",J493,0)</f>
        <v>0</v>
      </c>
      <c r="BG493" s="146">
        <f>IF(N493="zákl. přenesená",J493,0)</f>
        <v>0</v>
      </c>
      <c r="BH493" s="146">
        <f>IF(N493="sníž. přenesená",J493,0)</f>
        <v>0</v>
      </c>
      <c r="BI493" s="146">
        <f>IF(N493="nulová",J493,0)</f>
        <v>0</v>
      </c>
      <c r="BJ493" s="17" t="s">
        <v>85</v>
      </c>
      <c r="BK493" s="146">
        <f>ROUND(I493*H493,2)</f>
        <v>0</v>
      </c>
      <c r="BL493" s="17" t="s">
        <v>150</v>
      </c>
      <c r="BM493" s="145" t="s">
        <v>1016</v>
      </c>
    </row>
    <row r="494" spans="2:65" s="12" customFormat="1" ht="11.25">
      <c r="B494" s="147"/>
      <c r="D494" s="148" t="s">
        <v>152</v>
      </c>
      <c r="E494" s="149" t="s">
        <v>1</v>
      </c>
      <c r="F494" s="150" t="s">
        <v>954</v>
      </c>
      <c r="H494" s="149" t="s">
        <v>1</v>
      </c>
      <c r="I494" s="151"/>
      <c r="L494" s="147"/>
      <c r="M494" s="152"/>
      <c r="T494" s="153"/>
      <c r="AT494" s="149" t="s">
        <v>152</v>
      </c>
      <c r="AU494" s="149" t="s">
        <v>87</v>
      </c>
      <c r="AV494" s="12" t="s">
        <v>85</v>
      </c>
      <c r="AW494" s="12" t="s">
        <v>32</v>
      </c>
      <c r="AX494" s="12" t="s">
        <v>77</v>
      </c>
      <c r="AY494" s="149" t="s">
        <v>144</v>
      </c>
    </row>
    <row r="495" spans="2:65" s="13" customFormat="1" ht="11.25">
      <c r="B495" s="154"/>
      <c r="D495" s="148" t="s">
        <v>152</v>
      </c>
      <c r="E495" s="155" t="s">
        <v>1</v>
      </c>
      <c r="F495" s="156" t="s">
        <v>956</v>
      </c>
      <c r="H495" s="157">
        <v>1</v>
      </c>
      <c r="I495" s="158"/>
      <c r="L495" s="154"/>
      <c r="M495" s="159"/>
      <c r="T495" s="160"/>
      <c r="AT495" s="155" t="s">
        <v>152</v>
      </c>
      <c r="AU495" s="155" t="s">
        <v>87</v>
      </c>
      <c r="AV495" s="13" t="s">
        <v>87</v>
      </c>
      <c r="AW495" s="13" t="s">
        <v>32</v>
      </c>
      <c r="AX495" s="13" t="s">
        <v>85</v>
      </c>
      <c r="AY495" s="155" t="s">
        <v>144</v>
      </c>
    </row>
    <row r="496" spans="2:65" s="1" customFormat="1" ht="16.5" customHeight="1">
      <c r="B496" s="32"/>
      <c r="C496" s="168" t="s">
        <v>660</v>
      </c>
      <c r="D496" s="168" t="s">
        <v>340</v>
      </c>
      <c r="E496" s="169" t="s">
        <v>1017</v>
      </c>
      <c r="F496" s="170" t="s">
        <v>1018</v>
      </c>
      <c r="G496" s="171" t="s">
        <v>160</v>
      </c>
      <c r="H496" s="172">
        <v>1</v>
      </c>
      <c r="I496" s="173"/>
      <c r="J496" s="174">
        <f>ROUND(I496*H496,2)</f>
        <v>0</v>
      </c>
      <c r="K496" s="175"/>
      <c r="L496" s="176"/>
      <c r="M496" s="177" t="s">
        <v>1</v>
      </c>
      <c r="N496" s="178" t="s">
        <v>42</v>
      </c>
      <c r="P496" s="143">
        <f>O496*H496</f>
        <v>0</v>
      </c>
      <c r="Q496" s="143">
        <v>2.2000000000000001E-4</v>
      </c>
      <c r="R496" s="143">
        <f>Q496*H496</f>
        <v>2.2000000000000001E-4</v>
      </c>
      <c r="S496" s="143">
        <v>0</v>
      </c>
      <c r="T496" s="144">
        <f>S496*H496</f>
        <v>0</v>
      </c>
      <c r="AR496" s="145" t="s">
        <v>186</v>
      </c>
      <c r="AT496" s="145" t="s">
        <v>340</v>
      </c>
      <c r="AU496" s="145" t="s">
        <v>87</v>
      </c>
      <c r="AY496" s="17" t="s">
        <v>144</v>
      </c>
      <c r="BE496" s="146">
        <f>IF(N496="základní",J496,0)</f>
        <v>0</v>
      </c>
      <c r="BF496" s="146">
        <f>IF(N496="snížená",J496,0)</f>
        <v>0</v>
      </c>
      <c r="BG496" s="146">
        <f>IF(N496="zákl. přenesená",J496,0)</f>
        <v>0</v>
      </c>
      <c r="BH496" s="146">
        <f>IF(N496="sníž. přenesená",J496,0)</f>
        <v>0</v>
      </c>
      <c r="BI496" s="146">
        <f>IF(N496="nulová",J496,0)</f>
        <v>0</v>
      </c>
      <c r="BJ496" s="17" t="s">
        <v>85</v>
      </c>
      <c r="BK496" s="146">
        <f>ROUND(I496*H496,2)</f>
        <v>0</v>
      </c>
      <c r="BL496" s="17" t="s">
        <v>150</v>
      </c>
      <c r="BM496" s="145" t="s">
        <v>1019</v>
      </c>
    </row>
    <row r="497" spans="2:65" s="1" customFormat="1" ht="24.2" customHeight="1">
      <c r="B497" s="32"/>
      <c r="C497" s="133" t="s">
        <v>666</v>
      </c>
      <c r="D497" s="133" t="s">
        <v>146</v>
      </c>
      <c r="E497" s="134" t="s">
        <v>1020</v>
      </c>
      <c r="F497" s="135" t="s">
        <v>1021</v>
      </c>
      <c r="G497" s="136" t="s">
        <v>160</v>
      </c>
      <c r="H497" s="137">
        <v>30</v>
      </c>
      <c r="I497" s="138"/>
      <c r="J497" s="139">
        <f>ROUND(I497*H497,2)</f>
        <v>0</v>
      </c>
      <c r="K497" s="140"/>
      <c r="L497" s="32"/>
      <c r="M497" s="141" t="s">
        <v>1</v>
      </c>
      <c r="N497" s="142" t="s">
        <v>42</v>
      </c>
      <c r="P497" s="143">
        <f>O497*H497</f>
        <v>0</v>
      </c>
      <c r="Q497" s="143">
        <v>0</v>
      </c>
      <c r="R497" s="143">
        <f>Q497*H497</f>
        <v>0</v>
      </c>
      <c r="S497" s="143">
        <v>0</v>
      </c>
      <c r="T497" s="144">
        <f>S497*H497</f>
        <v>0</v>
      </c>
      <c r="AR497" s="145" t="s">
        <v>150</v>
      </c>
      <c r="AT497" s="145" t="s">
        <v>146</v>
      </c>
      <c r="AU497" s="145" t="s">
        <v>87</v>
      </c>
      <c r="AY497" s="17" t="s">
        <v>144</v>
      </c>
      <c r="BE497" s="146">
        <f>IF(N497="základní",J497,0)</f>
        <v>0</v>
      </c>
      <c r="BF497" s="146">
        <f>IF(N497="snížená",J497,0)</f>
        <v>0</v>
      </c>
      <c r="BG497" s="146">
        <f>IF(N497="zákl. přenesená",J497,0)</f>
        <v>0</v>
      </c>
      <c r="BH497" s="146">
        <f>IF(N497="sníž. přenesená",J497,0)</f>
        <v>0</v>
      </c>
      <c r="BI497" s="146">
        <f>IF(N497="nulová",J497,0)</f>
        <v>0</v>
      </c>
      <c r="BJ497" s="17" t="s">
        <v>85</v>
      </c>
      <c r="BK497" s="146">
        <f>ROUND(I497*H497,2)</f>
        <v>0</v>
      </c>
      <c r="BL497" s="17" t="s">
        <v>150</v>
      </c>
      <c r="BM497" s="145" t="s">
        <v>1022</v>
      </c>
    </row>
    <row r="498" spans="2:65" s="12" customFormat="1" ht="11.25">
      <c r="B498" s="147"/>
      <c r="D498" s="148" t="s">
        <v>152</v>
      </c>
      <c r="E498" s="149" t="s">
        <v>1</v>
      </c>
      <c r="F498" s="150" t="s">
        <v>737</v>
      </c>
      <c r="H498" s="149" t="s">
        <v>1</v>
      </c>
      <c r="I498" s="151"/>
      <c r="L498" s="147"/>
      <c r="M498" s="152"/>
      <c r="T498" s="153"/>
      <c r="AT498" s="149" t="s">
        <v>152</v>
      </c>
      <c r="AU498" s="149" t="s">
        <v>87</v>
      </c>
      <c r="AV498" s="12" t="s">
        <v>85</v>
      </c>
      <c r="AW498" s="12" t="s">
        <v>32</v>
      </c>
      <c r="AX498" s="12" t="s">
        <v>77</v>
      </c>
      <c r="AY498" s="149" t="s">
        <v>144</v>
      </c>
    </row>
    <row r="499" spans="2:65" s="12" customFormat="1" ht="11.25">
      <c r="B499" s="147"/>
      <c r="D499" s="148" t="s">
        <v>152</v>
      </c>
      <c r="E499" s="149" t="s">
        <v>1</v>
      </c>
      <c r="F499" s="150" t="s">
        <v>953</v>
      </c>
      <c r="H499" s="149" t="s">
        <v>1</v>
      </c>
      <c r="I499" s="151"/>
      <c r="L499" s="147"/>
      <c r="M499" s="152"/>
      <c r="T499" s="153"/>
      <c r="AT499" s="149" t="s">
        <v>152</v>
      </c>
      <c r="AU499" s="149" t="s">
        <v>87</v>
      </c>
      <c r="AV499" s="12" t="s">
        <v>85</v>
      </c>
      <c r="AW499" s="12" t="s">
        <v>32</v>
      </c>
      <c r="AX499" s="12" t="s">
        <v>77</v>
      </c>
      <c r="AY499" s="149" t="s">
        <v>144</v>
      </c>
    </row>
    <row r="500" spans="2:65" s="12" customFormat="1" ht="11.25">
      <c r="B500" s="147"/>
      <c r="D500" s="148" t="s">
        <v>152</v>
      </c>
      <c r="E500" s="149" t="s">
        <v>1</v>
      </c>
      <c r="F500" s="150" t="s">
        <v>954</v>
      </c>
      <c r="H500" s="149" t="s">
        <v>1</v>
      </c>
      <c r="I500" s="151"/>
      <c r="L500" s="147"/>
      <c r="M500" s="152"/>
      <c r="T500" s="153"/>
      <c r="AT500" s="149" t="s">
        <v>152</v>
      </c>
      <c r="AU500" s="149" t="s">
        <v>87</v>
      </c>
      <c r="AV500" s="12" t="s">
        <v>85</v>
      </c>
      <c r="AW500" s="12" t="s">
        <v>32</v>
      </c>
      <c r="AX500" s="12" t="s">
        <v>77</v>
      </c>
      <c r="AY500" s="149" t="s">
        <v>144</v>
      </c>
    </row>
    <row r="501" spans="2:65" s="12" customFormat="1" ht="11.25">
      <c r="B501" s="147"/>
      <c r="D501" s="148" t="s">
        <v>152</v>
      </c>
      <c r="E501" s="149" t="s">
        <v>1</v>
      </c>
      <c r="F501" s="150" t="s">
        <v>960</v>
      </c>
      <c r="H501" s="149" t="s">
        <v>1</v>
      </c>
      <c r="I501" s="151"/>
      <c r="L501" s="147"/>
      <c r="M501" s="152"/>
      <c r="T501" s="153"/>
      <c r="AT501" s="149" t="s">
        <v>152</v>
      </c>
      <c r="AU501" s="149" t="s">
        <v>87</v>
      </c>
      <c r="AV501" s="12" t="s">
        <v>85</v>
      </c>
      <c r="AW501" s="12" t="s">
        <v>32</v>
      </c>
      <c r="AX501" s="12" t="s">
        <v>77</v>
      </c>
      <c r="AY501" s="149" t="s">
        <v>144</v>
      </c>
    </row>
    <row r="502" spans="2:65" s="13" customFormat="1" ht="11.25">
      <c r="B502" s="154"/>
      <c r="D502" s="148" t="s">
        <v>152</v>
      </c>
      <c r="E502" s="155" t="s">
        <v>1</v>
      </c>
      <c r="F502" s="156" t="s">
        <v>1023</v>
      </c>
      <c r="H502" s="157">
        <v>21</v>
      </c>
      <c r="I502" s="158"/>
      <c r="L502" s="154"/>
      <c r="M502" s="159"/>
      <c r="T502" s="160"/>
      <c r="AT502" s="155" t="s">
        <v>152</v>
      </c>
      <c r="AU502" s="155" t="s">
        <v>87</v>
      </c>
      <c r="AV502" s="13" t="s">
        <v>87</v>
      </c>
      <c r="AW502" s="13" t="s">
        <v>32</v>
      </c>
      <c r="AX502" s="13" t="s">
        <v>77</v>
      </c>
      <c r="AY502" s="155" t="s">
        <v>144</v>
      </c>
    </row>
    <row r="503" spans="2:65" s="13" customFormat="1" ht="11.25">
      <c r="B503" s="154"/>
      <c r="D503" s="148" t="s">
        <v>152</v>
      </c>
      <c r="E503" s="155" t="s">
        <v>1</v>
      </c>
      <c r="F503" s="156" t="s">
        <v>1024</v>
      </c>
      <c r="H503" s="157">
        <v>3</v>
      </c>
      <c r="I503" s="158"/>
      <c r="L503" s="154"/>
      <c r="M503" s="159"/>
      <c r="T503" s="160"/>
      <c r="AT503" s="155" t="s">
        <v>152</v>
      </c>
      <c r="AU503" s="155" t="s">
        <v>87</v>
      </c>
      <c r="AV503" s="13" t="s">
        <v>87</v>
      </c>
      <c r="AW503" s="13" t="s">
        <v>32</v>
      </c>
      <c r="AX503" s="13" t="s">
        <v>77</v>
      </c>
      <c r="AY503" s="155" t="s">
        <v>144</v>
      </c>
    </row>
    <row r="504" spans="2:65" s="13" customFormat="1" ht="11.25">
      <c r="B504" s="154"/>
      <c r="D504" s="148" t="s">
        <v>152</v>
      </c>
      <c r="E504" s="155" t="s">
        <v>1</v>
      </c>
      <c r="F504" s="156" t="s">
        <v>1025</v>
      </c>
      <c r="H504" s="157">
        <v>6</v>
      </c>
      <c r="I504" s="158"/>
      <c r="L504" s="154"/>
      <c r="M504" s="159"/>
      <c r="T504" s="160"/>
      <c r="AT504" s="155" t="s">
        <v>152</v>
      </c>
      <c r="AU504" s="155" t="s">
        <v>87</v>
      </c>
      <c r="AV504" s="13" t="s">
        <v>87</v>
      </c>
      <c r="AW504" s="13" t="s">
        <v>32</v>
      </c>
      <c r="AX504" s="13" t="s">
        <v>77</v>
      </c>
      <c r="AY504" s="155" t="s">
        <v>144</v>
      </c>
    </row>
    <row r="505" spans="2:65" s="14" customFormat="1" ht="11.25">
      <c r="B505" s="161"/>
      <c r="D505" s="148" t="s">
        <v>152</v>
      </c>
      <c r="E505" s="162" t="s">
        <v>1</v>
      </c>
      <c r="F505" s="163" t="s">
        <v>157</v>
      </c>
      <c r="H505" s="164">
        <v>30</v>
      </c>
      <c r="I505" s="165"/>
      <c r="L505" s="161"/>
      <c r="M505" s="166"/>
      <c r="T505" s="167"/>
      <c r="AT505" s="162" t="s">
        <v>152</v>
      </c>
      <c r="AU505" s="162" t="s">
        <v>87</v>
      </c>
      <c r="AV505" s="14" t="s">
        <v>150</v>
      </c>
      <c r="AW505" s="14" t="s">
        <v>32</v>
      </c>
      <c r="AX505" s="14" t="s">
        <v>85</v>
      </c>
      <c r="AY505" s="162" t="s">
        <v>144</v>
      </c>
    </row>
    <row r="506" spans="2:65" s="1" customFormat="1" ht="16.5" customHeight="1">
      <c r="B506" s="32"/>
      <c r="C506" s="168" t="s">
        <v>1026</v>
      </c>
      <c r="D506" s="168" t="s">
        <v>340</v>
      </c>
      <c r="E506" s="169" t="s">
        <v>1027</v>
      </c>
      <c r="F506" s="170" t="s">
        <v>1028</v>
      </c>
      <c r="G506" s="171" t="s">
        <v>160</v>
      </c>
      <c r="H506" s="172">
        <v>30</v>
      </c>
      <c r="I506" s="173"/>
      <c r="J506" s="174">
        <f>ROUND(I506*H506,2)</f>
        <v>0</v>
      </c>
      <c r="K506" s="175"/>
      <c r="L506" s="176"/>
      <c r="M506" s="177" t="s">
        <v>1</v>
      </c>
      <c r="N506" s="178" t="s">
        <v>42</v>
      </c>
      <c r="P506" s="143">
        <f>O506*H506</f>
        <v>0</v>
      </c>
      <c r="Q506" s="143">
        <v>3.8999999999999999E-4</v>
      </c>
      <c r="R506" s="143">
        <f>Q506*H506</f>
        <v>1.17E-2</v>
      </c>
      <c r="S506" s="143">
        <v>0</v>
      </c>
      <c r="T506" s="144">
        <f>S506*H506</f>
        <v>0</v>
      </c>
      <c r="AR506" s="145" t="s">
        <v>186</v>
      </c>
      <c r="AT506" s="145" t="s">
        <v>340</v>
      </c>
      <c r="AU506" s="145" t="s">
        <v>87</v>
      </c>
      <c r="AY506" s="17" t="s">
        <v>144</v>
      </c>
      <c r="BE506" s="146">
        <f>IF(N506="základní",J506,0)</f>
        <v>0</v>
      </c>
      <c r="BF506" s="146">
        <f>IF(N506="snížená",J506,0)</f>
        <v>0</v>
      </c>
      <c r="BG506" s="146">
        <f>IF(N506="zákl. přenesená",J506,0)</f>
        <v>0</v>
      </c>
      <c r="BH506" s="146">
        <f>IF(N506="sníž. přenesená",J506,0)</f>
        <v>0</v>
      </c>
      <c r="BI506" s="146">
        <f>IF(N506="nulová",J506,0)</f>
        <v>0</v>
      </c>
      <c r="BJ506" s="17" t="s">
        <v>85</v>
      </c>
      <c r="BK506" s="146">
        <f>ROUND(I506*H506,2)</f>
        <v>0</v>
      </c>
      <c r="BL506" s="17" t="s">
        <v>150</v>
      </c>
      <c r="BM506" s="145" t="s">
        <v>1029</v>
      </c>
    </row>
    <row r="507" spans="2:65" s="1" customFormat="1" ht="24.2" customHeight="1">
      <c r="B507" s="32"/>
      <c r="C507" s="133" t="s">
        <v>1030</v>
      </c>
      <c r="D507" s="133" t="s">
        <v>146</v>
      </c>
      <c r="E507" s="134" t="s">
        <v>1031</v>
      </c>
      <c r="F507" s="135" t="s">
        <v>1032</v>
      </c>
      <c r="G507" s="136" t="s">
        <v>160</v>
      </c>
      <c r="H507" s="137">
        <v>8</v>
      </c>
      <c r="I507" s="138"/>
      <c r="J507" s="139">
        <f>ROUND(I507*H507,2)</f>
        <v>0</v>
      </c>
      <c r="K507" s="140"/>
      <c r="L507" s="32"/>
      <c r="M507" s="141" t="s">
        <v>1</v>
      </c>
      <c r="N507" s="142" t="s">
        <v>42</v>
      </c>
      <c r="P507" s="143">
        <f>O507*H507</f>
        <v>0</v>
      </c>
      <c r="Q507" s="143">
        <v>0</v>
      </c>
      <c r="R507" s="143">
        <f>Q507*H507</f>
        <v>0</v>
      </c>
      <c r="S507" s="143">
        <v>0</v>
      </c>
      <c r="T507" s="144">
        <f>S507*H507</f>
        <v>0</v>
      </c>
      <c r="AR507" s="145" t="s">
        <v>150</v>
      </c>
      <c r="AT507" s="145" t="s">
        <v>146</v>
      </c>
      <c r="AU507" s="145" t="s">
        <v>87</v>
      </c>
      <c r="AY507" s="17" t="s">
        <v>144</v>
      </c>
      <c r="BE507" s="146">
        <f>IF(N507="základní",J507,0)</f>
        <v>0</v>
      </c>
      <c r="BF507" s="146">
        <f>IF(N507="snížená",J507,0)</f>
        <v>0</v>
      </c>
      <c r="BG507" s="146">
        <f>IF(N507="zákl. přenesená",J507,0)</f>
        <v>0</v>
      </c>
      <c r="BH507" s="146">
        <f>IF(N507="sníž. přenesená",J507,0)</f>
        <v>0</v>
      </c>
      <c r="BI507" s="146">
        <f>IF(N507="nulová",J507,0)</f>
        <v>0</v>
      </c>
      <c r="BJ507" s="17" t="s">
        <v>85</v>
      </c>
      <c r="BK507" s="146">
        <f>ROUND(I507*H507,2)</f>
        <v>0</v>
      </c>
      <c r="BL507" s="17" t="s">
        <v>150</v>
      </c>
      <c r="BM507" s="145" t="s">
        <v>1033</v>
      </c>
    </row>
    <row r="508" spans="2:65" s="12" customFormat="1" ht="11.25">
      <c r="B508" s="147"/>
      <c r="D508" s="148" t="s">
        <v>152</v>
      </c>
      <c r="E508" s="149" t="s">
        <v>1</v>
      </c>
      <c r="F508" s="150" t="s">
        <v>953</v>
      </c>
      <c r="H508" s="149" t="s">
        <v>1</v>
      </c>
      <c r="I508" s="151"/>
      <c r="L508" s="147"/>
      <c r="M508" s="152"/>
      <c r="T508" s="153"/>
      <c r="AT508" s="149" t="s">
        <v>152</v>
      </c>
      <c r="AU508" s="149" t="s">
        <v>87</v>
      </c>
      <c r="AV508" s="12" t="s">
        <v>85</v>
      </c>
      <c r="AW508" s="12" t="s">
        <v>32</v>
      </c>
      <c r="AX508" s="12" t="s">
        <v>77</v>
      </c>
      <c r="AY508" s="149" t="s">
        <v>144</v>
      </c>
    </row>
    <row r="509" spans="2:65" s="12" customFormat="1" ht="11.25">
      <c r="B509" s="147"/>
      <c r="D509" s="148" t="s">
        <v>152</v>
      </c>
      <c r="E509" s="149" t="s">
        <v>1</v>
      </c>
      <c r="F509" s="150" t="s">
        <v>954</v>
      </c>
      <c r="H509" s="149" t="s">
        <v>1</v>
      </c>
      <c r="I509" s="151"/>
      <c r="L509" s="147"/>
      <c r="M509" s="152"/>
      <c r="T509" s="153"/>
      <c r="AT509" s="149" t="s">
        <v>152</v>
      </c>
      <c r="AU509" s="149" t="s">
        <v>87</v>
      </c>
      <c r="AV509" s="12" t="s">
        <v>85</v>
      </c>
      <c r="AW509" s="12" t="s">
        <v>32</v>
      </c>
      <c r="AX509" s="12" t="s">
        <v>77</v>
      </c>
      <c r="AY509" s="149" t="s">
        <v>144</v>
      </c>
    </row>
    <row r="510" spans="2:65" s="12" customFormat="1" ht="11.25">
      <c r="B510" s="147"/>
      <c r="D510" s="148" t="s">
        <v>152</v>
      </c>
      <c r="E510" s="149" t="s">
        <v>1</v>
      </c>
      <c r="F510" s="150" t="s">
        <v>960</v>
      </c>
      <c r="H510" s="149" t="s">
        <v>1</v>
      </c>
      <c r="I510" s="151"/>
      <c r="L510" s="147"/>
      <c r="M510" s="152"/>
      <c r="T510" s="153"/>
      <c r="AT510" s="149" t="s">
        <v>152</v>
      </c>
      <c r="AU510" s="149" t="s">
        <v>87</v>
      </c>
      <c r="AV510" s="12" t="s">
        <v>85</v>
      </c>
      <c r="AW510" s="12" t="s">
        <v>32</v>
      </c>
      <c r="AX510" s="12" t="s">
        <v>77</v>
      </c>
      <c r="AY510" s="149" t="s">
        <v>144</v>
      </c>
    </row>
    <row r="511" spans="2:65" s="13" customFormat="1" ht="11.25">
      <c r="B511" s="154"/>
      <c r="D511" s="148" t="s">
        <v>152</v>
      </c>
      <c r="E511" s="155" t="s">
        <v>1</v>
      </c>
      <c r="F511" s="156" t="s">
        <v>1034</v>
      </c>
      <c r="H511" s="157">
        <v>5</v>
      </c>
      <c r="I511" s="158"/>
      <c r="L511" s="154"/>
      <c r="M511" s="159"/>
      <c r="T511" s="160"/>
      <c r="AT511" s="155" t="s">
        <v>152</v>
      </c>
      <c r="AU511" s="155" t="s">
        <v>87</v>
      </c>
      <c r="AV511" s="13" t="s">
        <v>87</v>
      </c>
      <c r="AW511" s="13" t="s">
        <v>32</v>
      </c>
      <c r="AX511" s="13" t="s">
        <v>77</v>
      </c>
      <c r="AY511" s="155" t="s">
        <v>144</v>
      </c>
    </row>
    <row r="512" spans="2:65" s="13" customFormat="1" ht="11.25">
      <c r="B512" s="154"/>
      <c r="D512" s="148" t="s">
        <v>152</v>
      </c>
      <c r="E512" s="155" t="s">
        <v>1</v>
      </c>
      <c r="F512" s="156" t="s">
        <v>956</v>
      </c>
      <c r="H512" s="157">
        <v>1</v>
      </c>
      <c r="I512" s="158"/>
      <c r="L512" s="154"/>
      <c r="M512" s="159"/>
      <c r="T512" s="160"/>
      <c r="AT512" s="155" t="s">
        <v>152</v>
      </c>
      <c r="AU512" s="155" t="s">
        <v>87</v>
      </c>
      <c r="AV512" s="13" t="s">
        <v>87</v>
      </c>
      <c r="AW512" s="13" t="s">
        <v>32</v>
      </c>
      <c r="AX512" s="13" t="s">
        <v>77</v>
      </c>
      <c r="AY512" s="155" t="s">
        <v>144</v>
      </c>
    </row>
    <row r="513" spans="2:65" s="13" customFormat="1" ht="11.25">
      <c r="B513" s="154"/>
      <c r="D513" s="148" t="s">
        <v>152</v>
      </c>
      <c r="E513" s="155" t="s">
        <v>1</v>
      </c>
      <c r="F513" s="156" t="s">
        <v>1035</v>
      </c>
      <c r="H513" s="157">
        <v>2</v>
      </c>
      <c r="I513" s="158"/>
      <c r="L513" s="154"/>
      <c r="M513" s="159"/>
      <c r="T513" s="160"/>
      <c r="AT513" s="155" t="s">
        <v>152</v>
      </c>
      <c r="AU513" s="155" t="s">
        <v>87</v>
      </c>
      <c r="AV513" s="13" t="s">
        <v>87</v>
      </c>
      <c r="AW513" s="13" t="s">
        <v>32</v>
      </c>
      <c r="AX513" s="13" t="s">
        <v>77</v>
      </c>
      <c r="AY513" s="155" t="s">
        <v>144</v>
      </c>
    </row>
    <row r="514" spans="2:65" s="14" customFormat="1" ht="11.25">
      <c r="B514" s="161"/>
      <c r="D514" s="148" t="s">
        <v>152</v>
      </c>
      <c r="E514" s="162" t="s">
        <v>1</v>
      </c>
      <c r="F514" s="163" t="s">
        <v>157</v>
      </c>
      <c r="H514" s="164">
        <v>8</v>
      </c>
      <c r="I514" s="165"/>
      <c r="L514" s="161"/>
      <c r="M514" s="166"/>
      <c r="T514" s="167"/>
      <c r="AT514" s="162" t="s">
        <v>152</v>
      </c>
      <c r="AU514" s="162" t="s">
        <v>87</v>
      </c>
      <c r="AV514" s="14" t="s">
        <v>150</v>
      </c>
      <c r="AW514" s="14" t="s">
        <v>32</v>
      </c>
      <c r="AX514" s="14" t="s">
        <v>85</v>
      </c>
      <c r="AY514" s="162" t="s">
        <v>144</v>
      </c>
    </row>
    <row r="515" spans="2:65" s="1" customFormat="1" ht="16.5" customHeight="1">
      <c r="B515" s="32"/>
      <c r="C515" s="168" t="s">
        <v>1036</v>
      </c>
      <c r="D515" s="168" t="s">
        <v>340</v>
      </c>
      <c r="E515" s="169" t="s">
        <v>1037</v>
      </c>
      <c r="F515" s="170" t="s">
        <v>1038</v>
      </c>
      <c r="G515" s="171" t="s">
        <v>160</v>
      </c>
      <c r="H515" s="172">
        <v>3</v>
      </c>
      <c r="I515" s="173"/>
      <c r="J515" s="174">
        <f>ROUND(I515*H515,2)</f>
        <v>0</v>
      </c>
      <c r="K515" s="175"/>
      <c r="L515" s="176"/>
      <c r="M515" s="177" t="s">
        <v>1</v>
      </c>
      <c r="N515" s="178" t="s">
        <v>42</v>
      </c>
      <c r="P515" s="143">
        <f>O515*H515</f>
        <v>0</v>
      </c>
      <c r="Q515" s="143">
        <v>1.6000000000000001E-3</v>
      </c>
      <c r="R515" s="143">
        <f>Q515*H515</f>
        <v>4.8000000000000004E-3</v>
      </c>
      <c r="S515" s="143">
        <v>0</v>
      </c>
      <c r="T515" s="144">
        <f>S515*H515</f>
        <v>0</v>
      </c>
      <c r="AR515" s="145" t="s">
        <v>186</v>
      </c>
      <c r="AT515" s="145" t="s">
        <v>340</v>
      </c>
      <c r="AU515" s="145" t="s">
        <v>87</v>
      </c>
      <c r="AY515" s="17" t="s">
        <v>144</v>
      </c>
      <c r="BE515" s="146">
        <f>IF(N515="základní",J515,0)</f>
        <v>0</v>
      </c>
      <c r="BF515" s="146">
        <f>IF(N515="snížená",J515,0)</f>
        <v>0</v>
      </c>
      <c r="BG515" s="146">
        <f>IF(N515="zákl. přenesená",J515,0)</f>
        <v>0</v>
      </c>
      <c r="BH515" s="146">
        <f>IF(N515="sníž. přenesená",J515,0)</f>
        <v>0</v>
      </c>
      <c r="BI515" s="146">
        <f>IF(N515="nulová",J515,0)</f>
        <v>0</v>
      </c>
      <c r="BJ515" s="17" t="s">
        <v>85</v>
      </c>
      <c r="BK515" s="146">
        <f>ROUND(I515*H515,2)</f>
        <v>0</v>
      </c>
      <c r="BL515" s="17" t="s">
        <v>150</v>
      </c>
      <c r="BM515" s="145" t="s">
        <v>1039</v>
      </c>
    </row>
    <row r="516" spans="2:65" s="13" customFormat="1" ht="11.25">
      <c r="B516" s="154"/>
      <c r="D516" s="148" t="s">
        <v>152</v>
      </c>
      <c r="E516" s="155" t="s">
        <v>1</v>
      </c>
      <c r="F516" s="156" t="s">
        <v>987</v>
      </c>
      <c r="H516" s="157">
        <v>1</v>
      </c>
      <c r="I516" s="158"/>
      <c r="L516" s="154"/>
      <c r="M516" s="159"/>
      <c r="T516" s="160"/>
      <c r="AT516" s="155" t="s">
        <v>152</v>
      </c>
      <c r="AU516" s="155" t="s">
        <v>87</v>
      </c>
      <c r="AV516" s="13" t="s">
        <v>87</v>
      </c>
      <c r="AW516" s="13" t="s">
        <v>32</v>
      </c>
      <c r="AX516" s="13" t="s">
        <v>77</v>
      </c>
      <c r="AY516" s="155" t="s">
        <v>144</v>
      </c>
    </row>
    <row r="517" spans="2:65" s="13" customFormat="1" ht="11.25">
      <c r="B517" s="154"/>
      <c r="D517" s="148" t="s">
        <v>152</v>
      </c>
      <c r="E517" s="155" t="s">
        <v>1</v>
      </c>
      <c r="F517" s="156" t="s">
        <v>956</v>
      </c>
      <c r="H517" s="157">
        <v>1</v>
      </c>
      <c r="I517" s="158"/>
      <c r="L517" s="154"/>
      <c r="M517" s="159"/>
      <c r="T517" s="160"/>
      <c r="AT517" s="155" t="s">
        <v>152</v>
      </c>
      <c r="AU517" s="155" t="s">
        <v>87</v>
      </c>
      <c r="AV517" s="13" t="s">
        <v>87</v>
      </c>
      <c r="AW517" s="13" t="s">
        <v>32</v>
      </c>
      <c r="AX517" s="13" t="s">
        <v>77</v>
      </c>
      <c r="AY517" s="155" t="s">
        <v>144</v>
      </c>
    </row>
    <row r="518" spans="2:65" s="13" customFormat="1" ht="11.25">
      <c r="B518" s="154"/>
      <c r="D518" s="148" t="s">
        <v>152</v>
      </c>
      <c r="E518" s="155" t="s">
        <v>1</v>
      </c>
      <c r="F518" s="156" t="s">
        <v>961</v>
      </c>
      <c r="H518" s="157">
        <v>1</v>
      </c>
      <c r="I518" s="158"/>
      <c r="L518" s="154"/>
      <c r="M518" s="159"/>
      <c r="T518" s="160"/>
      <c r="AT518" s="155" t="s">
        <v>152</v>
      </c>
      <c r="AU518" s="155" t="s">
        <v>87</v>
      </c>
      <c r="AV518" s="13" t="s">
        <v>87</v>
      </c>
      <c r="AW518" s="13" t="s">
        <v>32</v>
      </c>
      <c r="AX518" s="13" t="s">
        <v>77</v>
      </c>
      <c r="AY518" s="155" t="s">
        <v>144</v>
      </c>
    </row>
    <row r="519" spans="2:65" s="14" customFormat="1" ht="11.25">
      <c r="B519" s="161"/>
      <c r="D519" s="148" t="s">
        <v>152</v>
      </c>
      <c r="E519" s="162" t="s">
        <v>1</v>
      </c>
      <c r="F519" s="163" t="s">
        <v>157</v>
      </c>
      <c r="H519" s="164">
        <v>3</v>
      </c>
      <c r="I519" s="165"/>
      <c r="L519" s="161"/>
      <c r="M519" s="166"/>
      <c r="T519" s="167"/>
      <c r="AT519" s="162" t="s">
        <v>152</v>
      </c>
      <c r="AU519" s="162" t="s">
        <v>87</v>
      </c>
      <c r="AV519" s="14" t="s">
        <v>150</v>
      </c>
      <c r="AW519" s="14" t="s">
        <v>32</v>
      </c>
      <c r="AX519" s="14" t="s">
        <v>85</v>
      </c>
      <c r="AY519" s="162" t="s">
        <v>144</v>
      </c>
    </row>
    <row r="520" spans="2:65" s="1" customFormat="1" ht="16.5" customHeight="1">
      <c r="B520" s="32"/>
      <c r="C520" s="168" t="s">
        <v>1040</v>
      </c>
      <c r="D520" s="168" t="s">
        <v>340</v>
      </c>
      <c r="E520" s="169" t="s">
        <v>1041</v>
      </c>
      <c r="F520" s="170" t="s">
        <v>1042</v>
      </c>
      <c r="G520" s="171" t="s">
        <v>160</v>
      </c>
      <c r="H520" s="172">
        <v>2</v>
      </c>
      <c r="I520" s="173"/>
      <c r="J520" s="174">
        <f>ROUND(I520*H520,2)</f>
        <v>0</v>
      </c>
      <c r="K520" s="175"/>
      <c r="L520" s="176"/>
      <c r="M520" s="177" t="s">
        <v>1</v>
      </c>
      <c r="N520" s="178" t="s">
        <v>42</v>
      </c>
      <c r="P520" s="143">
        <f>O520*H520</f>
        <v>0</v>
      </c>
      <c r="Q520" s="143">
        <v>1.6000000000000001E-3</v>
      </c>
      <c r="R520" s="143">
        <f>Q520*H520</f>
        <v>3.2000000000000002E-3</v>
      </c>
      <c r="S520" s="143">
        <v>0</v>
      </c>
      <c r="T520" s="144">
        <f>S520*H520</f>
        <v>0</v>
      </c>
      <c r="AR520" s="145" t="s">
        <v>186</v>
      </c>
      <c r="AT520" s="145" t="s">
        <v>340</v>
      </c>
      <c r="AU520" s="145" t="s">
        <v>87</v>
      </c>
      <c r="AY520" s="17" t="s">
        <v>144</v>
      </c>
      <c r="BE520" s="146">
        <f>IF(N520="základní",J520,0)</f>
        <v>0</v>
      </c>
      <c r="BF520" s="146">
        <f>IF(N520="snížená",J520,0)</f>
        <v>0</v>
      </c>
      <c r="BG520" s="146">
        <f>IF(N520="zákl. přenesená",J520,0)</f>
        <v>0</v>
      </c>
      <c r="BH520" s="146">
        <f>IF(N520="sníž. přenesená",J520,0)</f>
        <v>0</v>
      </c>
      <c r="BI520" s="146">
        <f>IF(N520="nulová",J520,0)</f>
        <v>0</v>
      </c>
      <c r="BJ520" s="17" t="s">
        <v>85</v>
      </c>
      <c r="BK520" s="146">
        <f>ROUND(I520*H520,2)</f>
        <v>0</v>
      </c>
      <c r="BL520" s="17" t="s">
        <v>150</v>
      </c>
      <c r="BM520" s="145" t="s">
        <v>1043</v>
      </c>
    </row>
    <row r="521" spans="2:65" s="13" customFormat="1" ht="11.25">
      <c r="B521" s="154"/>
      <c r="D521" s="148" t="s">
        <v>152</v>
      </c>
      <c r="E521" s="155" t="s">
        <v>1</v>
      </c>
      <c r="F521" s="156" t="s">
        <v>987</v>
      </c>
      <c r="H521" s="157">
        <v>1</v>
      </c>
      <c r="I521" s="158"/>
      <c r="L521" s="154"/>
      <c r="M521" s="159"/>
      <c r="T521" s="160"/>
      <c r="AT521" s="155" t="s">
        <v>152</v>
      </c>
      <c r="AU521" s="155" t="s">
        <v>87</v>
      </c>
      <c r="AV521" s="13" t="s">
        <v>87</v>
      </c>
      <c r="AW521" s="13" t="s">
        <v>32</v>
      </c>
      <c r="AX521" s="13" t="s">
        <v>77</v>
      </c>
      <c r="AY521" s="155" t="s">
        <v>144</v>
      </c>
    </row>
    <row r="522" spans="2:65" s="13" customFormat="1" ht="11.25">
      <c r="B522" s="154"/>
      <c r="D522" s="148" t="s">
        <v>152</v>
      </c>
      <c r="E522" s="155" t="s">
        <v>1</v>
      </c>
      <c r="F522" s="156" t="s">
        <v>961</v>
      </c>
      <c r="H522" s="157">
        <v>1</v>
      </c>
      <c r="I522" s="158"/>
      <c r="L522" s="154"/>
      <c r="M522" s="159"/>
      <c r="T522" s="160"/>
      <c r="AT522" s="155" t="s">
        <v>152</v>
      </c>
      <c r="AU522" s="155" t="s">
        <v>87</v>
      </c>
      <c r="AV522" s="13" t="s">
        <v>87</v>
      </c>
      <c r="AW522" s="13" t="s">
        <v>32</v>
      </c>
      <c r="AX522" s="13" t="s">
        <v>77</v>
      </c>
      <c r="AY522" s="155" t="s">
        <v>144</v>
      </c>
    </row>
    <row r="523" spans="2:65" s="14" customFormat="1" ht="11.25">
      <c r="B523" s="161"/>
      <c r="D523" s="148" t="s">
        <v>152</v>
      </c>
      <c r="E523" s="162" t="s">
        <v>1</v>
      </c>
      <c r="F523" s="163" t="s">
        <v>157</v>
      </c>
      <c r="H523" s="164">
        <v>2</v>
      </c>
      <c r="I523" s="165"/>
      <c r="L523" s="161"/>
      <c r="M523" s="166"/>
      <c r="T523" s="167"/>
      <c r="AT523" s="162" t="s">
        <v>152</v>
      </c>
      <c r="AU523" s="162" t="s">
        <v>87</v>
      </c>
      <c r="AV523" s="14" t="s">
        <v>150</v>
      </c>
      <c r="AW523" s="14" t="s">
        <v>32</v>
      </c>
      <c r="AX523" s="14" t="s">
        <v>85</v>
      </c>
      <c r="AY523" s="162" t="s">
        <v>144</v>
      </c>
    </row>
    <row r="524" spans="2:65" s="1" customFormat="1" ht="16.5" customHeight="1">
      <c r="B524" s="32"/>
      <c r="C524" s="168" t="s">
        <v>1044</v>
      </c>
      <c r="D524" s="168" t="s">
        <v>340</v>
      </c>
      <c r="E524" s="169" t="s">
        <v>1045</v>
      </c>
      <c r="F524" s="170" t="s">
        <v>1046</v>
      </c>
      <c r="G524" s="171" t="s">
        <v>160</v>
      </c>
      <c r="H524" s="172">
        <v>3</v>
      </c>
      <c r="I524" s="173"/>
      <c r="J524" s="174">
        <f>ROUND(I524*H524,2)</f>
        <v>0</v>
      </c>
      <c r="K524" s="175"/>
      <c r="L524" s="176"/>
      <c r="M524" s="177" t="s">
        <v>1</v>
      </c>
      <c r="N524" s="178" t="s">
        <v>42</v>
      </c>
      <c r="P524" s="143">
        <f>O524*H524</f>
        <v>0</v>
      </c>
      <c r="Q524" s="143">
        <v>1.6000000000000001E-3</v>
      </c>
      <c r="R524" s="143">
        <f>Q524*H524</f>
        <v>4.8000000000000004E-3</v>
      </c>
      <c r="S524" s="143">
        <v>0</v>
      </c>
      <c r="T524" s="144">
        <f>S524*H524</f>
        <v>0</v>
      </c>
      <c r="AR524" s="145" t="s">
        <v>186</v>
      </c>
      <c r="AT524" s="145" t="s">
        <v>340</v>
      </c>
      <c r="AU524" s="145" t="s">
        <v>87</v>
      </c>
      <c r="AY524" s="17" t="s">
        <v>144</v>
      </c>
      <c r="BE524" s="146">
        <f>IF(N524="základní",J524,0)</f>
        <v>0</v>
      </c>
      <c r="BF524" s="146">
        <f>IF(N524="snížená",J524,0)</f>
        <v>0</v>
      </c>
      <c r="BG524" s="146">
        <f>IF(N524="zákl. přenesená",J524,0)</f>
        <v>0</v>
      </c>
      <c r="BH524" s="146">
        <f>IF(N524="sníž. přenesená",J524,0)</f>
        <v>0</v>
      </c>
      <c r="BI524" s="146">
        <f>IF(N524="nulová",J524,0)</f>
        <v>0</v>
      </c>
      <c r="BJ524" s="17" t="s">
        <v>85</v>
      </c>
      <c r="BK524" s="146">
        <f>ROUND(I524*H524,2)</f>
        <v>0</v>
      </c>
      <c r="BL524" s="17" t="s">
        <v>150</v>
      </c>
      <c r="BM524" s="145" t="s">
        <v>1047</v>
      </c>
    </row>
    <row r="525" spans="2:65" s="13" customFormat="1" ht="11.25">
      <c r="B525" s="154"/>
      <c r="D525" s="148" t="s">
        <v>152</v>
      </c>
      <c r="E525" s="155" t="s">
        <v>1</v>
      </c>
      <c r="F525" s="156" t="s">
        <v>973</v>
      </c>
      <c r="H525" s="157">
        <v>3</v>
      </c>
      <c r="I525" s="158"/>
      <c r="L525" s="154"/>
      <c r="M525" s="159"/>
      <c r="T525" s="160"/>
      <c r="AT525" s="155" t="s">
        <v>152</v>
      </c>
      <c r="AU525" s="155" t="s">
        <v>87</v>
      </c>
      <c r="AV525" s="13" t="s">
        <v>87</v>
      </c>
      <c r="AW525" s="13" t="s">
        <v>32</v>
      </c>
      <c r="AX525" s="13" t="s">
        <v>85</v>
      </c>
      <c r="AY525" s="155" t="s">
        <v>144</v>
      </c>
    </row>
    <row r="526" spans="2:65" s="1" customFormat="1" ht="21.75" customHeight="1">
      <c r="B526" s="32"/>
      <c r="C526" s="133" t="s">
        <v>1048</v>
      </c>
      <c r="D526" s="133" t="s">
        <v>146</v>
      </c>
      <c r="E526" s="134" t="s">
        <v>1049</v>
      </c>
      <c r="F526" s="135" t="s">
        <v>1050</v>
      </c>
      <c r="G526" s="136" t="s">
        <v>160</v>
      </c>
      <c r="H526" s="137">
        <v>18</v>
      </c>
      <c r="I526" s="138"/>
      <c r="J526" s="139">
        <f>ROUND(I526*H526,2)</f>
        <v>0</v>
      </c>
      <c r="K526" s="140"/>
      <c r="L526" s="32"/>
      <c r="M526" s="141" t="s">
        <v>1</v>
      </c>
      <c r="N526" s="142" t="s">
        <v>42</v>
      </c>
      <c r="P526" s="143">
        <f>O526*H526</f>
        <v>0</v>
      </c>
      <c r="Q526" s="143">
        <v>0</v>
      </c>
      <c r="R526" s="143">
        <f>Q526*H526</f>
        <v>0</v>
      </c>
      <c r="S526" s="143">
        <v>0</v>
      </c>
      <c r="T526" s="144">
        <f>S526*H526</f>
        <v>0</v>
      </c>
      <c r="AR526" s="145" t="s">
        <v>150</v>
      </c>
      <c r="AT526" s="145" t="s">
        <v>146</v>
      </c>
      <c r="AU526" s="145" t="s">
        <v>87</v>
      </c>
      <c r="AY526" s="17" t="s">
        <v>144</v>
      </c>
      <c r="BE526" s="146">
        <f>IF(N526="základní",J526,0)</f>
        <v>0</v>
      </c>
      <c r="BF526" s="146">
        <f>IF(N526="snížená",J526,0)</f>
        <v>0</v>
      </c>
      <c r="BG526" s="146">
        <f>IF(N526="zákl. přenesená",J526,0)</f>
        <v>0</v>
      </c>
      <c r="BH526" s="146">
        <f>IF(N526="sníž. přenesená",J526,0)</f>
        <v>0</v>
      </c>
      <c r="BI526" s="146">
        <f>IF(N526="nulová",J526,0)</f>
        <v>0</v>
      </c>
      <c r="BJ526" s="17" t="s">
        <v>85</v>
      </c>
      <c r="BK526" s="146">
        <f>ROUND(I526*H526,2)</f>
        <v>0</v>
      </c>
      <c r="BL526" s="17" t="s">
        <v>150</v>
      </c>
      <c r="BM526" s="145" t="s">
        <v>1051</v>
      </c>
    </row>
    <row r="527" spans="2:65" s="1" customFormat="1" ht="16.5" customHeight="1">
      <c r="B527" s="32"/>
      <c r="C527" s="168" t="s">
        <v>1052</v>
      </c>
      <c r="D527" s="168" t="s">
        <v>340</v>
      </c>
      <c r="E527" s="169" t="s">
        <v>1053</v>
      </c>
      <c r="F527" s="170" t="s">
        <v>1054</v>
      </c>
      <c r="G527" s="171" t="s">
        <v>160</v>
      </c>
      <c r="H527" s="172">
        <v>9</v>
      </c>
      <c r="I527" s="173"/>
      <c r="J527" s="174">
        <f>ROUND(I527*H527,2)</f>
        <v>0</v>
      </c>
      <c r="K527" s="175"/>
      <c r="L527" s="176"/>
      <c r="M527" s="177" t="s">
        <v>1</v>
      </c>
      <c r="N527" s="178" t="s">
        <v>42</v>
      </c>
      <c r="P527" s="143">
        <f>O527*H527</f>
        <v>0</v>
      </c>
      <c r="Q527" s="143">
        <v>0</v>
      </c>
      <c r="R527" s="143">
        <f>Q527*H527</f>
        <v>0</v>
      </c>
      <c r="S527" s="143">
        <v>0</v>
      </c>
      <c r="T527" s="144">
        <f>S527*H527</f>
        <v>0</v>
      </c>
      <c r="AR527" s="145" t="s">
        <v>186</v>
      </c>
      <c r="AT527" s="145" t="s">
        <v>340</v>
      </c>
      <c r="AU527" s="145" t="s">
        <v>87</v>
      </c>
      <c r="AY527" s="17" t="s">
        <v>144</v>
      </c>
      <c r="BE527" s="146">
        <f>IF(N527="základní",J527,0)</f>
        <v>0</v>
      </c>
      <c r="BF527" s="146">
        <f>IF(N527="snížená",J527,0)</f>
        <v>0</v>
      </c>
      <c r="BG527" s="146">
        <f>IF(N527="zákl. přenesená",J527,0)</f>
        <v>0</v>
      </c>
      <c r="BH527" s="146">
        <f>IF(N527="sníž. přenesená",J527,0)</f>
        <v>0</v>
      </c>
      <c r="BI527" s="146">
        <f>IF(N527="nulová",J527,0)</f>
        <v>0</v>
      </c>
      <c r="BJ527" s="17" t="s">
        <v>85</v>
      </c>
      <c r="BK527" s="146">
        <f>ROUND(I527*H527,2)</f>
        <v>0</v>
      </c>
      <c r="BL527" s="17" t="s">
        <v>150</v>
      </c>
      <c r="BM527" s="145" t="s">
        <v>1055</v>
      </c>
    </row>
    <row r="528" spans="2:65" s="12" customFormat="1" ht="11.25">
      <c r="B528" s="147"/>
      <c r="D528" s="148" t="s">
        <v>152</v>
      </c>
      <c r="E528" s="149" t="s">
        <v>1</v>
      </c>
      <c r="F528" s="150" t="s">
        <v>737</v>
      </c>
      <c r="H528" s="149" t="s">
        <v>1</v>
      </c>
      <c r="I528" s="151"/>
      <c r="L528" s="147"/>
      <c r="M528" s="152"/>
      <c r="T528" s="153"/>
      <c r="AT528" s="149" t="s">
        <v>152</v>
      </c>
      <c r="AU528" s="149" t="s">
        <v>87</v>
      </c>
      <c r="AV528" s="12" t="s">
        <v>85</v>
      </c>
      <c r="AW528" s="12" t="s">
        <v>32</v>
      </c>
      <c r="AX528" s="12" t="s">
        <v>77</v>
      </c>
      <c r="AY528" s="149" t="s">
        <v>144</v>
      </c>
    </row>
    <row r="529" spans="2:65" s="12" customFormat="1" ht="11.25">
      <c r="B529" s="147"/>
      <c r="D529" s="148" t="s">
        <v>152</v>
      </c>
      <c r="E529" s="149" t="s">
        <v>1</v>
      </c>
      <c r="F529" s="150" t="s">
        <v>953</v>
      </c>
      <c r="H529" s="149" t="s">
        <v>1</v>
      </c>
      <c r="I529" s="151"/>
      <c r="L529" s="147"/>
      <c r="M529" s="152"/>
      <c r="T529" s="153"/>
      <c r="AT529" s="149" t="s">
        <v>152</v>
      </c>
      <c r="AU529" s="149" t="s">
        <v>87</v>
      </c>
      <c r="AV529" s="12" t="s">
        <v>85</v>
      </c>
      <c r="AW529" s="12" t="s">
        <v>32</v>
      </c>
      <c r="AX529" s="12" t="s">
        <v>77</v>
      </c>
      <c r="AY529" s="149" t="s">
        <v>144</v>
      </c>
    </row>
    <row r="530" spans="2:65" s="12" customFormat="1" ht="11.25">
      <c r="B530" s="147"/>
      <c r="D530" s="148" t="s">
        <v>152</v>
      </c>
      <c r="E530" s="149" t="s">
        <v>1</v>
      </c>
      <c r="F530" s="150" t="s">
        <v>954</v>
      </c>
      <c r="H530" s="149" t="s">
        <v>1</v>
      </c>
      <c r="I530" s="151"/>
      <c r="L530" s="147"/>
      <c r="M530" s="152"/>
      <c r="T530" s="153"/>
      <c r="AT530" s="149" t="s">
        <v>152</v>
      </c>
      <c r="AU530" s="149" t="s">
        <v>87</v>
      </c>
      <c r="AV530" s="12" t="s">
        <v>85</v>
      </c>
      <c r="AW530" s="12" t="s">
        <v>32</v>
      </c>
      <c r="AX530" s="12" t="s">
        <v>77</v>
      </c>
      <c r="AY530" s="149" t="s">
        <v>144</v>
      </c>
    </row>
    <row r="531" spans="2:65" s="12" customFormat="1" ht="11.25">
      <c r="B531" s="147"/>
      <c r="D531" s="148" t="s">
        <v>152</v>
      </c>
      <c r="E531" s="149" t="s">
        <v>1</v>
      </c>
      <c r="F531" s="150" t="s">
        <v>960</v>
      </c>
      <c r="H531" s="149" t="s">
        <v>1</v>
      </c>
      <c r="I531" s="151"/>
      <c r="L531" s="147"/>
      <c r="M531" s="152"/>
      <c r="T531" s="153"/>
      <c r="AT531" s="149" t="s">
        <v>152</v>
      </c>
      <c r="AU531" s="149" t="s">
        <v>87</v>
      </c>
      <c r="AV531" s="12" t="s">
        <v>85</v>
      </c>
      <c r="AW531" s="12" t="s">
        <v>32</v>
      </c>
      <c r="AX531" s="12" t="s">
        <v>77</v>
      </c>
      <c r="AY531" s="149" t="s">
        <v>144</v>
      </c>
    </row>
    <row r="532" spans="2:65" s="13" customFormat="1" ht="11.25">
      <c r="B532" s="154"/>
      <c r="D532" s="148" t="s">
        <v>152</v>
      </c>
      <c r="E532" s="155" t="s">
        <v>1</v>
      </c>
      <c r="F532" s="156" t="s">
        <v>1034</v>
      </c>
      <c r="H532" s="157">
        <v>5</v>
      </c>
      <c r="I532" s="158"/>
      <c r="L532" s="154"/>
      <c r="M532" s="159"/>
      <c r="T532" s="160"/>
      <c r="AT532" s="155" t="s">
        <v>152</v>
      </c>
      <c r="AU532" s="155" t="s">
        <v>87</v>
      </c>
      <c r="AV532" s="13" t="s">
        <v>87</v>
      </c>
      <c r="AW532" s="13" t="s">
        <v>32</v>
      </c>
      <c r="AX532" s="13" t="s">
        <v>77</v>
      </c>
      <c r="AY532" s="155" t="s">
        <v>144</v>
      </c>
    </row>
    <row r="533" spans="2:65" s="13" customFormat="1" ht="11.25">
      <c r="B533" s="154"/>
      <c r="D533" s="148" t="s">
        <v>152</v>
      </c>
      <c r="E533" s="155" t="s">
        <v>1</v>
      </c>
      <c r="F533" s="156" t="s">
        <v>988</v>
      </c>
      <c r="H533" s="157">
        <v>2</v>
      </c>
      <c r="I533" s="158"/>
      <c r="L533" s="154"/>
      <c r="M533" s="159"/>
      <c r="T533" s="160"/>
      <c r="AT533" s="155" t="s">
        <v>152</v>
      </c>
      <c r="AU533" s="155" t="s">
        <v>87</v>
      </c>
      <c r="AV533" s="13" t="s">
        <v>87</v>
      </c>
      <c r="AW533" s="13" t="s">
        <v>32</v>
      </c>
      <c r="AX533" s="13" t="s">
        <v>77</v>
      </c>
      <c r="AY533" s="155" t="s">
        <v>144</v>
      </c>
    </row>
    <row r="534" spans="2:65" s="13" customFormat="1" ht="11.25">
      <c r="B534" s="154"/>
      <c r="D534" s="148" t="s">
        <v>152</v>
      </c>
      <c r="E534" s="155" t="s">
        <v>1</v>
      </c>
      <c r="F534" s="156" t="s">
        <v>1035</v>
      </c>
      <c r="H534" s="157">
        <v>2</v>
      </c>
      <c r="I534" s="158"/>
      <c r="L534" s="154"/>
      <c r="M534" s="159"/>
      <c r="T534" s="160"/>
      <c r="AT534" s="155" t="s">
        <v>152</v>
      </c>
      <c r="AU534" s="155" t="s">
        <v>87</v>
      </c>
      <c r="AV534" s="13" t="s">
        <v>87</v>
      </c>
      <c r="AW534" s="13" t="s">
        <v>32</v>
      </c>
      <c r="AX534" s="13" t="s">
        <v>77</v>
      </c>
      <c r="AY534" s="155" t="s">
        <v>144</v>
      </c>
    </row>
    <row r="535" spans="2:65" s="14" customFormat="1" ht="11.25">
      <c r="B535" s="161"/>
      <c r="D535" s="148" t="s">
        <v>152</v>
      </c>
      <c r="E535" s="162" t="s">
        <v>1</v>
      </c>
      <c r="F535" s="163" t="s">
        <v>157</v>
      </c>
      <c r="H535" s="164">
        <v>9</v>
      </c>
      <c r="I535" s="165"/>
      <c r="L535" s="161"/>
      <c r="M535" s="166"/>
      <c r="T535" s="167"/>
      <c r="AT535" s="162" t="s">
        <v>152</v>
      </c>
      <c r="AU535" s="162" t="s">
        <v>87</v>
      </c>
      <c r="AV535" s="14" t="s">
        <v>150</v>
      </c>
      <c r="AW535" s="14" t="s">
        <v>32</v>
      </c>
      <c r="AX535" s="14" t="s">
        <v>85</v>
      </c>
      <c r="AY535" s="162" t="s">
        <v>144</v>
      </c>
    </row>
    <row r="536" spans="2:65" s="1" customFormat="1" ht="24.2" customHeight="1">
      <c r="B536" s="32"/>
      <c r="C536" s="168" t="s">
        <v>1056</v>
      </c>
      <c r="D536" s="168" t="s">
        <v>340</v>
      </c>
      <c r="E536" s="169" t="s">
        <v>1057</v>
      </c>
      <c r="F536" s="170" t="s">
        <v>1058</v>
      </c>
      <c r="G536" s="171" t="s">
        <v>160</v>
      </c>
      <c r="H536" s="172">
        <v>9</v>
      </c>
      <c r="I536" s="173"/>
      <c r="J536" s="174">
        <f>ROUND(I536*H536,2)</f>
        <v>0</v>
      </c>
      <c r="K536" s="175"/>
      <c r="L536" s="176"/>
      <c r="M536" s="177" t="s">
        <v>1</v>
      </c>
      <c r="N536" s="178" t="s">
        <v>42</v>
      </c>
      <c r="P536" s="143">
        <f>O536*H536</f>
        <v>0</v>
      </c>
      <c r="Q536" s="143">
        <v>0</v>
      </c>
      <c r="R536" s="143">
        <f>Q536*H536</f>
        <v>0</v>
      </c>
      <c r="S536" s="143">
        <v>0</v>
      </c>
      <c r="T536" s="144">
        <f>S536*H536</f>
        <v>0</v>
      </c>
      <c r="AR536" s="145" t="s">
        <v>186</v>
      </c>
      <c r="AT536" s="145" t="s">
        <v>340</v>
      </c>
      <c r="AU536" s="145" t="s">
        <v>87</v>
      </c>
      <c r="AY536" s="17" t="s">
        <v>144</v>
      </c>
      <c r="BE536" s="146">
        <f>IF(N536="základní",J536,0)</f>
        <v>0</v>
      </c>
      <c r="BF536" s="146">
        <f>IF(N536="snížená",J536,0)</f>
        <v>0</v>
      </c>
      <c r="BG536" s="146">
        <f>IF(N536="zákl. přenesená",J536,0)</f>
        <v>0</v>
      </c>
      <c r="BH536" s="146">
        <f>IF(N536="sníž. přenesená",J536,0)</f>
        <v>0</v>
      </c>
      <c r="BI536" s="146">
        <f>IF(N536="nulová",J536,0)</f>
        <v>0</v>
      </c>
      <c r="BJ536" s="17" t="s">
        <v>85</v>
      </c>
      <c r="BK536" s="146">
        <f>ROUND(I536*H536,2)</f>
        <v>0</v>
      </c>
      <c r="BL536" s="17" t="s">
        <v>150</v>
      </c>
      <c r="BM536" s="145" t="s">
        <v>1059</v>
      </c>
    </row>
    <row r="537" spans="2:65" s="13" customFormat="1" ht="11.25">
      <c r="B537" s="154"/>
      <c r="D537" s="148" t="s">
        <v>152</v>
      </c>
      <c r="E537" s="155" t="s">
        <v>1</v>
      </c>
      <c r="F537" s="156" t="s">
        <v>1034</v>
      </c>
      <c r="H537" s="157">
        <v>5</v>
      </c>
      <c r="I537" s="158"/>
      <c r="L537" s="154"/>
      <c r="M537" s="159"/>
      <c r="T537" s="160"/>
      <c r="AT537" s="155" t="s">
        <v>152</v>
      </c>
      <c r="AU537" s="155" t="s">
        <v>87</v>
      </c>
      <c r="AV537" s="13" t="s">
        <v>87</v>
      </c>
      <c r="AW537" s="13" t="s">
        <v>32</v>
      </c>
      <c r="AX537" s="13" t="s">
        <v>77</v>
      </c>
      <c r="AY537" s="155" t="s">
        <v>144</v>
      </c>
    </row>
    <row r="538" spans="2:65" s="13" customFormat="1" ht="11.25">
      <c r="B538" s="154"/>
      <c r="D538" s="148" t="s">
        <v>152</v>
      </c>
      <c r="E538" s="155" t="s">
        <v>1</v>
      </c>
      <c r="F538" s="156" t="s">
        <v>988</v>
      </c>
      <c r="H538" s="157">
        <v>2</v>
      </c>
      <c r="I538" s="158"/>
      <c r="L538" s="154"/>
      <c r="M538" s="159"/>
      <c r="T538" s="160"/>
      <c r="AT538" s="155" t="s">
        <v>152</v>
      </c>
      <c r="AU538" s="155" t="s">
        <v>87</v>
      </c>
      <c r="AV538" s="13" t="s">
        <v>87</v>
      </c>
      <c r="AW538" s="13" t="s">
        <v>32</v>
      </c>
      <c r="AX538" s="13" t="s">
        <v>77</v>
      </c>
      <c r="AY538" s="155" t="s">
        <v>144</v>
      </c>
    </row>
    <row r="539" spans="2:65" s="13" customFormat="1" ht="11.25">
      <c r="B539" s="154"/>
      <c r="D539" s="148" t="s">
        <v>152</v>
      </c>
      <c r="E539" s="155" t="s">
        <v>1</v>
      </c>
      <c r="F539" s="156" t="s">
        <v>1035</v>
      </c>
      <c r="H539" s="157">
        <v>2</v>
      </c>
      <c r="I539" s="158"/>
      <c r="L539" s="154"/>
      <c r="M539" s="159"/>
      <c r="T539" s="160"/>
      <c r="AT539" s="155" t="s">
        <v>152</v>
      </c>
      <c r="AU539" s="155" t="s">
        <v>87</v>
      </c>
      <c r="AV539" s="13" t="s">
        <v>87</v>
      </c>
      <c r="AW539" s="13" t="s">
        <v>32</v>
      </c>
      <c r="AX539" s="13" t="s">
        <v>77</v>
      </c>
      <c r="AY539" s="155" t="s">
        <v>144</v>
      </c>
    </row>
    <row r="540" spans="2:65" s="14" customFormat="1" ht="11.25">
      <c r="B540" s="161"/>
      <c r="D540" s="148" t="s">
        <v>152</v>
      </c>
      <c r="E540" s="162" t="s">
        <v>1</v>
      </c>
      <c r="F540" s="163" t="s">
        <v>157</v>
      </c>
      <c r="H540" s="164">
        <v>9</v>
      </c>
      <c r="I540" s="165"/>
      <c r="L540" s="161"/>
      <c r="M540" s="166"/>
      <c r="T540" s="167"/>
      <c r="AT540" s="162" t="s">
        <v>152</v>
      </c>
      <c r="AU540" s="162" t="s">
        <v>87</v>
      </c>
      <c r="AV540" s="14" t="s">
        <v>150</v>
      </c>
      <c r="AW540" s="14" t="s">
        <v>32</v>
      </c>
      <c r="AX540" s="14" t="s">
        <v>85</v>
      </c>
      <c r="AY540" s="162" t="s">
        <v>144</v>
      </c>
    </row>
    <row r="541" spans="2:65" s="1" customFormat="1" ht="24.2" customHeight="1">
      <c r="B541" s="32"/>
      <c r="C541" s="133" t="s">
        <v>1060</v>
      </c>
      <c r="D541" s="133" t="s">
        <v>146</v>
      </c>
      <c r="E541" s="134" t="s">
        <v>1061</v>
      </c>
      <c r="F541" s="135" t="s">
        <v>1062</v>
      </c>
      <c r="G541" s="136" t="s">
        <v>160</v>
      </c>
      <c r="H541" s="137">
        <v>3</v>
      </c>
      <c r="I541" s="138"/>
      <c r="J541" s="139">
        <f>ROUND(I541*H541,2)</f>
        <v>0</v>
      </c>
      <c r="K541" s="140"/>
      <c r="L541" s="32"/>
      <c r="M541" s="141" t="s">
        <v>1</v>
      </c>
      <c r="N541" s="142" t="s">
        <v>42</v>
      </c>
      <c r="P541" s="143">
        <f>O541*H541</f>
        <v>0</v>
      </c>
      <c r="Q541" s="143">
        <v>0</v>
      </c>
      <c r="R541" s="143">
        <f>Q541*H541</f>
        <v>0</v>
      </c>
      <c r="S541" s="143">
        <v>0</v>
      </c>
      <c r="T541" s="144">
        <f>S541*H541</f>
        <v>0</v>
      </c>
      <c r="AR541" s="145" t="s">
        <v>150</v>
      </c>
      <c r="AT541" s="145" t="s">
        <v>146</v>
      </c>
      <c r="AU541" s="145" t="s">
        <v>87</v>
      </c>
      <c r="AY541" s="17" t="s">
        <v>144</v>
      </c>
      <c r="BE541" s="146">
        <f>IF(N541="základní",J541,0)</f>
        <v>0</v>
      </c>
      <c r="BF541" s="146">
        <f>IF(N541="snížená",J541,0)</f>
        <v>0</v>
      </c>
      <c r="BG541" s="146">
        <f>IF(N541="zákl. přenesená",J541,0)</f>
        <v>0</v>
      </c>
      <c r="BH541" s="146">
        <f>IF(N541="sníž. přenesená",J541,0)</f>
        <v>0</v>
      </c>
      <c r="BI541" s="146">
        <f>IF(N541="nulová",J541,0)</f>
        <v>0</v>
      </c>
      <c r="BJ541" s="17" t="s">
        <v>85</v>
      </c>
      <c r="BK541" s="146">
        <f>ROUND(I541*H541,2)</f>
        <v>0</v>
      </c>
      <c r="BL541" s="17" t="s">
        <v>150</v>
      </c>
      <c r="BM541" s="145" t="s">
        <v>1063</v>
      </c>
    </row>
    <row r="542" spans="2:65" s="12" customFormat="1" ht="11.25">
      <c r="B542" s="147"/>
      <c r="D542" s="148" t="s">
        <v>152</v>
      </c>
      <c r="E542" s="149" t="s">
        <v>1</v>
      </c>
      <c r="F542" s="150" t="s">
        <v>953</v>
      </c>
      <c r="H542" s="149" t="s">
        <v>1</v>
      </c>
      <c r="I542" s="151"/>
      <c r="L542" s="147"/>
      <c r="M542" s="152"/>
      <c r="T542" s="153"/>
      <c r="AT542" s="149" t="s">
        <v>152</v>
      </c>
      <c r="AU542" s="149" t="s">
        <v>87</v>
      </c>
      <c r="AV542" s="12" t="s">
        <v>85</v>
      </c>
      <c r="AW542" s="12" t="s">
        <v>32</v>
      </c>
      <c r="AX542" s="12" t="s">
        <v>77</v>
      </c>
      <c r="AY542" s="149" t="s">
        <v>144</v>
      </c>
    </row>
    <row r="543" spans="2:65" s="13" customFormat="1" ht="11.25">
      <c r="B543" s="154"/>
      <c r="D543" s="148" t="s">
        <v>152</v>
      </c>
      <c r="E543" s="155" t="s">
        <v>1</v>
      </c>
      <c r="F543" s="156" t="s">
        <v>973</v>
      </c>
      <c r="H543" s="157">
        <v>3</v>
      </c>
      <c r="I543" s="158"/>
      <c r="L543" s="154"/>
      <c r="M543" s="159"/>
      <c r="T543" s="160"/>
      <c r="AT543" s="155" t="s">
        <v>152</v>
      </c>
      <c r="AU543" s="155" t="s">
        <v>87</v>
      </c>
      <c r="AV543" s="13" t="s">
        <v>87</v>
      </c>
      <c r="AW543" s="13" t="s">
        <v>32</v>
      </c>
      <c r="AX543" s="13" t="s">
        <v>85</v>
      </c>
      <c r="AY543" s="155" t="s">
        <v>144</v>
      </c>
    </row>
    <row r="544" spans="2:65" s="1" customFormat="1" ht="16.5" customHeight="1">
      <c r="B544" s="32"/>
      <c r="C544" s="168" t="s">
        <v>1064</v>
      </c>
      <c r="D544" s="168" t="s">
        <v>340</v>
      </c>
      <c r="E544" s="169" t="s">
        <v>1065</v>
      </c>
      <c r="F544" s="170" t="s">
        <v>1066</v>
      </c>
      <c r="G544" s="171" t="s">
        <v>160</v>
      </c>
      <c r="H544" s="172">
        <v>3</v>
      </c>
      <c r="I544" s="173"/>
      <c r="J544" s="174">
        <f>ROUND(I544*H544,2)</f>
        <v>0</v>
      </c>
      <c r="K544" s="175"/>
      <c r="L544" s="176"/>
      <c r="M544" s="177" t="s">
        <v>1</v>
      </c>
      <c r="N544" s="178" t="s">
        <v>42</v>
      </c>
      <c r="P544" s="143">
        <f>O544*H544</f>
        <v>0</v>
      </c>
      <c r="Q544" s="143">
        <v>1.0300000000000001E-3</v>
      </c>
      <c r="R544" s="143">
        <f>Q544*H544</f>
        <v>3.0900000000000003E-3</v>
      </c>
      <c r="S544" s="143">
        <v>0</v>
      </c>
      <c r="T544" s="144">
        <f>S544*H544</f>
        <v>0</v>
      </c>
      <c r="AR544" s="145" t="s">
        <v>186</v>
      </c>
      <c r="AT544" s="145" t="s">
        <v>340</v>
      </c>
      <c r="AU544" s="145" t="s">
        <v>87</v>
      </c>
      <c r="AY544" s="17" t="s">
        <v>144</v>
      </c>
      <c r="BE544" s="146">
        <f>IF(N544="základní",J544,0)</f>
        <v>0</v>
      </c>
      <c r="BF544" s="146">
        <f>IF(N544="snížená",J544,0)</f>
        <v>0</v>
      </c>
      <c r="BG544" s="146">
        <f>IF(N544="zákl. přenesená",J544,0)</f>
        <v>0</v>
      </c>
      <c r="BH544" s="146">
        <f>IF(N544="sníž. přenesená",J544,0)</f>
        <v>0</v>
      </c>
      <c r="BI544" s="146">
        <f>IF(N544="nulová",J544,0)</f>
        <v>0</v>
      </c>
      <c r="BJ544" s="17" t="s">
        <v>85</v>
      </c>
      <c r="BK544" s="146">
        <f>ROUND(I544*H544,2)</f>
        <v>0</v>
      </c>
      <c r="BL544" s="17" t="s">
        <v>150</v>
      </c>
      <c r="BM544" s="145" t="s">
        <v>1067</v>
      </c>
    </row>
    <row r="545" spans="2:65" s="1" customFormat="1" ht="21.75" customHeight="1">
      <c r="B545" s="32"/>
      <c r="C545" s="133" t="s">
        <v>1068</v>
      </c>
      <c r="D545" s="133" t="s">
        <v>146</v>
      </c>
      <c r="E545" s="134" t="s">
        <v>1069</v>
      </c>
      <c r="F545" s="135" t="s">
        <v>1070</v>
      </c>
      <c r="G545" s="136" t="s">
        <v>160</v>
      </c>
      <c r="H545" s="137">
        <v>8</v>
      </c>
      <c r="I545" s="138"/>
      <c r="J545" s="139">
        <f>ROUND(I545*H545,2)</f>
        <v>0</v>
      </c>
      <c r="K545" s="140"/>
      <c r="L545" s="32"/>
      <c r="M545" s="141" t="s">
        <v>1</v>
      </c>
      <c r="N545" s="142" t="s">
        <v>42</v>
      </c>
      <c r="P545" s="143">
        <f>O545*H545</f>
        <v>0</v>
      </c>
      <c r="Q545" s="143">
        <v>1.6199999999999999E-3</v>
      </c>
      <c r="R545" s="143">
        <f>Q545*H545</f>
        <v>1.2959999999999999E-2</v>
      </c>
      <c r="S545" s="143">
        <v>0</v>
      </c>
      <c r="T545" s="144">
        <f>S545*H545</f>
        <v>0</v>
      </c>
      <c r="AR545" s="145" t="s">
        <v>150</v>
      </c>
      <c r="AT545" s="145" t="s">
        <v>146</v>
      </c>
      <c r="AU545" s="145" t="s">
        <v>87</v>
      </c>
      <c r="AY545" s="17" t="s">
        <v>144</v>
      </c>
      <c r="BE545" s="146">
        <f>IF(N545="základní",J545,0)</f>
        <v>0</v>
      </c>
      <c r="BF545" s="146">
        <f>IF(N545="snížená",J545,0)</f>
        <v>0</v>
      </c>
      <c r="BG545" s="146">
        <f>IF(N545="zákl. přenesená",J545,0)</f>
        <v>0</v>
      </c>
      <c r="BH545" s="146">
        <f>IF(N545="sníž. přenesená",J545,0)</f>
        <v>0</v>
      </c>
      <c r="BI545" s="146">
        <f>IF(N545="nulová",J545,0)</f>
        <v>0</v>
      </c>
      <c r="BJ545" s="17" t="s">
        <v>85</v>
      </c>
      <c r="BK545" s="146">
        <f>ROUND(I545*H545,2)</f>
        <v>0</v>
      </c>
      <c r="BL545" s="17" t="s">
        <v>150</v>
      </c>
      <c r="BM545" s="145" t="s">
        <v>1071</v>
      </c>
    </row>
    <row r="546" spans="2:65" s="12" customFormat="1" ht="11.25">
      <c r="B546" s="147"/>
      <c r="D546" s="148" t="s">
        <v>152</v>
      </c>
      <c r="E546" s="149" t="s">
        <v>1</v>
      </c>
      <c r="F546" s="150" t="s">
        <v>737</v>
      </c>
      <c r="H546" s="149" t="s">
        <v>1</v>
      </c>
      <c r="I546" s="151"/>
      <c r="L546" s="147"/>
      <c r="M546" s="152"/>
      <c r="T546" s="153"/>
      <c r="AT546" s="149" t="s">
        <v>152</v>
      </c>
      <c r="AU546" s="149" t="s">
        <v>87</v>
      </c>
      <c r="AV546" s="12" t="s">
        <v>85</v>
      </c>
      <c r="AW546" s="12" t="s">
        <v>32</v>
      </c>
      <c r="AX546" s="12" t="s">
        <v>77</v>
      </c>
      <c r="AY546" s="149" t="s">
        <v>144</v>
      </c>
    </row>
    <row r="547" spans="2:65" s="13" customFormat="1" ht="11.25">
      <c r="B547" s="154"/>
      <c r="D547" s="148" t="s">
        <v>152</v>
      </c>
      <c r="E547" s="155" t="s">
        <v>1</v>
      </c>
      <c r="F547" s="156" t="s">
        <v>1072</v>
      </c>
      <c r="H547" s="157">
        <v>7</v>
      </c>
      <c r="I547" s="158"/>
      <c r="L547" s="154"/>
      <c r="M547" s="159"/>
      <c r="T547" s="160"/>
      <c r="AT547" s="155" t="s">
        <v>152</v>
      </c>
      <c r="AU547" s="155" t="s">
        <v>87</v>
      </c>
      <c r="AV547" s="13" t="s">
        <v>87</v>
      </c>
      <c r="AW547" s="13" t="s">
        <v>32</v>
      </c>
      <c r="AX547" s="13" t="s">
        <v>77</v>
      </c>
      <c r="AY547" s="155" t="s">
        <v>144</v>
      </c>
    </row>
    <row r="548" spans="2:65" s="12" customFormat="1" ht="11.25">
      <c r="B548" s="147"/>
      <c r="D548" s="148" t="s">
        <v>152</v>
      </c>
      <c r="E548" s="149" t="s">
        <v>1</v>
      </c>
      <c r="F548" s="150" t="s">
        <v>1073</v>
      </c>
      <c r="H548" s="149" t="s">
        <v>1</v>
      </c>
      <c r="I548" s="151"/>
      <c r="L548" s="147"/>
      <c r="M548" s="152"/>
      <c r="T548" s="153"/>
      <c r="AT548" s="149" t="s">
        <v>152</v>
      </c>
      <c r="AU548" s="149" t="s">
        <v>87</v>
      </c>
      <c r="AV548" s="12" t="s">
        <v>85</v>
      </c>
      <c r="AW548" s="12" t="s">
        <v>32</v>
      </c>
      <c r="AX548" s="12" t="s">
        <v>77</v>
      </c>
      <c r="AY548" s="149" t="s">
        <v>144</v>
      </c>
    </row>
    <row r="549" spans="2:65" s="13" customFormat="1" ht="11.25">
      <c r="B549" s="154"/>
      <c r="D549" s="148" t="s">
        <v>152</v>
      </c>
      <c r="E549" s="155" t="s">
        <v>1</v>
      </c>
      <c r="F549" s="156" t="s">
        <v>85</v>
      </c>
      <c r="H549" s="157">
        <v>1</v>
      </c>
      <c r="I549" s="158"/>
      <c r="L549" s="154"/>
      <c r="M549" s="159"/>
      <c r="T549" s="160"/>
      <c r="AT549" s="155" t="s">
        <v>152</v>
      </c>
      <c r="AU549" s="155" t="s">
        <v>87</v>
      </c>
      <c r="AV549" s="13" t="s">
        <v>87</v>
      </c>
      <c r="AW549" s="13" t="s">
        <v>32</v>
      </c>
      <c r="AX549" s="13" t="s">
        <v>77</v>
      </c>
      <c r="AY549" s="155" t="s">
        <v>144</v>
      </c>
    </row>
    <row r="550" spans="2:65" s="14" customFormat="1" ht="11.25">
      <c r="B550" s="161"/>
      <c r="D550" s="148" t="s">
        <v>152</v>
      </c>
      <c r="E550" s="162" t="s">
        <v>1</v>
      </c>
      <c r="F550" s="163" t="s">
        <v>157</v>
      </c>
      <c r="H550" s="164">
        <v>8</v>
      </c>
      <c r="I550" s="165"/>
      <c r="L550" s="161"/>
      <c r="M550" s="166"/>
      <c r="T550" s="167"/>
      <c r="AT550" s="162" t="s">
        <v>152</v>
      </c>
      <c r="AU550" s="162" t="s">
        <v>87</v>
      </c>
      <c r="AV550" s="14" t="s">
        <v>150</v>
      </c>
      <c r="AW550" s="14" t="s">
        <v>32</v>
      </c>
      <c r="AX550" s="14" t="s">
        <v>85</v>
      </c>
      <c r="AY550" s="162" t="s">
        <v>144</v>
      </c>
    </row>
    <row r="551" spans="2:65" s="1" customFormat="1" ht="24.2" customHeight="1">
      <c r="B551" s="32"/>
      <c r="C551" s="168" t="s">
        <v>1074</v>
      </c>
      <c r="D551" s="168" t="s">
        <v>340</v>
      </c>
      <c r="E551" s="169" t="s">
        <v>1075</v>
      </c>
      <c r="F551" s="170" t="s">
        <v>1076</v>
      </c>
      <c r="G551" s="171" t="s">
        <v>160</v>
      </c>
      <c r="H551" s="172">
        <v>7</v>
      </c>
      <c r="I551" s="173"/>
      <c r="J551" s="174">
        <f>ROUND(I551*H551,2)</f>
        <v>0</v>
      </c>
      <c r="K551" s="175"/>
      <c r="L551" s="176"/>
      <c r="M551" s="177" t="s">
        <v>1</v>
      </c>
      <c r="N551" s="178" t="s">
        <v>42</v>
      </c>
      <c r="P551" s="143">
        <f>O551*H551</f>
        <v>0</v>
      </c>
      <c r="Q551" s="143">
        <v>1.7999999999999999E-2</v>
      </c>
      <c r="R551" s="143">
        <f>Q551*H551</f>
        <v>0.126</v>
      </c>
      <c r="S551" s="143">
        <v>0</v>
      </c>
      <c r="T551" s="144">
        <f>S551*H551</f>
        <v>0</v>
      </c>
      <c r="AR551" s="145" t="s">
        <v>186</v>
      </c>
      <c r="AT551" s="145" t="s">
        <v>340</v>
      </c>
      <c r="AU551" s="145" t="s">
        <v>87</v>
      </c>
      <c r="AY551" s="17" t="s">
        <v>144</v>
      </c>
      <c r="BE551" s="146">
        <f>IF(N551="základní",J551,0)</f>
        <v>0</v>
      </c>
      <c r="BF551" s="146">
        <f>IF(N551="snížená",J551,0)</f>
        <v>0</v>
      </c>
      <c r="BG551" s="146">
        <f>IF(N551="zákl. přenesená",J551,0)</f>
        <v>0</v>
      </c>
      <c r="BH551" s="146">
        <f>IF(N551="sníž. přenesená",J551,0)</f>
        <v>0</v>
      </c>
      <c r="BI551" s="146">
        <f>IF(N551="nulová",J551,0)</f>
        <v>0</v>
      </c>
      <c r="BJ551" s="17" t="s">
        <v>85</v>
      </c>
      <c r="BK551" s="146">
        <f>ROUND(I551*H551,2)</f>
        <v>0</v>
      </c>
      <c r="BL551" s="17" t="s">
        <v>150</v>
      </c>
      <c r="BM551" s="145" t="s">
        <v>1077</v>
      </c>
    </row>
    <row r="552" spans="2:65" s="12" customFormat="1" ht="11.25">
      <c r="B552" s="147"/>
      <c r="D552" s="148" t="s">
        <v>152</v>
      </c>
      <c r="E552" s="149" t="s">
        <v>1</v>
      </c>
      <c r="F552" s="150" t="s">
        <v>737</v>
      </c>
      <c r="H552" s="149" t="s">
        <v>1</v>
      </c>
      <c r="I552" s="151"/>
      <c r="L552" s="147"/>
      <c r="M552" s="152"/>
      <c r="T552" s="153"/>
      <c r="AT552" s="149" t="s">
        <v>152</v>
      </c>
      <c r="AU552" s="149" t="s">
        <v>87</v>
      </c>
      <c r="AV552" s="12" t="s">
        <v>85</v>
      </c>
      <c r="AW552" s="12" t="s">
        <v>32</v>
      </c>
      <c r="AX552" s="12" t="s">
        <v>77</v>
      </c>
      <c r="AY552" s="149" t="s">
        <v>144</v>
      </c>
    </row>
    <row r="553" spans="2:65" s="12" customFormat="1" ht="11.25">
      <c r="B553" s="147"/>
      <c r="D553" s="148" t="s">
        <v>152</v>
      </c>
      <c r="E553" s="149" t="s">
        <v>1</v>
      </c>
      <c r="F553" s="150" t="s">
        <v>953</v>
      </c>
      <c r="H553" s="149" t="s">
        <v>1</v>
      </c>
      <c r="I553" s="151"/>
      <c r="L553" s="147"/>
      <c r="M553" s="152"/>
      <c r="T553" s="153"/>
      <c r="AT553" s="149" t="s">
        <v>152</v>
      </c>
      <c r="AU553" s="149" t="s">
        <v>87</v>
      </c>
      <c r="AV553" s="12" t="s">
        <v>85</v>
      </c>
      <c r="AW553" s="12" t="s">
        <v>32</v>
      </c>
      <c r="AX553" s="12" t="s">
        <v>77</v>
      </c>
      <c r="AY553" s="149" t="s">
        <v>144</v>
      </c>
    </row>
    <row r="554" spans="2:65" s="12" customFormat="1" ht="11.25">
      <c r="B554" s="147"/>
      <c r="D554" s="148" t="s">
        <v>152</v>
      </c>
      <c r="E554" s="149" t="s">
        <v>1</v>
      </c>
      <c r="F554" s="150" t="s">
        <v>954</v>
      </c>
      <c r="H554" s="149" t="s">
        <v>1</v>
      </c>
      <c r="I554" s="151"/>
      <c r="L554" s="147"/>
      <c r="M554" s="152"/>
      <c r="T554" s="153"/>
      <c r="AT554" s="149" t="s">
        <v>152</v>
      </c>
      <c r="AU554" s="149" t="s">
        <v>87</v>
      </c>
      <c r="AV554" s="12" t="s">
        <v>85</v>
      </c>
      <c r="AW554" s="12" t="s">
        <v>32</v>
      </c>
      <c r="AX554" s="12" t="s">
        <v>77</v>
      </c>
      <c r="AY554" s="149" t="s">
        <v>144</v>
      </c>
    </row>
    <row r="555" spans="2:65" s="12" customFormat="1" ht="11.25">
      <c r="B555" s="147"/>
      <c r="D555" s="148" t="s">
        <v>152</v>
      </c>
      <c r="E555" s="149" t="s">
        <v>1</v>
      </c>
      <c r="F555" s="150" t="s">
        <v>960</v>
      </c>
      <c r="H555" s="149" t="s">
        <v>1</v>
      </c>
      <c r="I555" s="151"/>
      <c r="L555" s="147"/>
      <c r="M555" s="152"/>
      <c r="T555" s="153"/>
      <c r="AT555" s="149" t="s">
        <v>152</v>
      </c>
      <c r="AU555" s="149" t="s">
        <v>87</v>
      </c>
      <c r="AV555" s="12" t="s">
        <v>85</v>
      </c>
      <c r="AW555" s="12" t="s">
        <v>32</v>
      </c>
      <c r="AX555" s="12" t="s">
        <v>77</v>
      </c>
      <c r="AY555" s="149" t="s">
        <v>144</v>
      </c>
    </row>
    <row r="556" spans="2:65" s="13" customFormat="1" ht="11.25">
      <c r="B556" s="154"/>
      <c r="D556" s="148" t="s">
        <v>152</v>
      </c>
      <c r="E556" s="155" t="s">
        <v>1</v>
      </c>
      <c r="F556" s="156" t="s">
        <v>955</v>
      </c>
      <c r="H556" s="157">
        <v>4</v>
      </c>
      <c r="I556" s="158"/>
      <c r="L556" s="154"/>
      <c r="M556" s="159"/>
      <c r="T556" s="160"/>
      <c r="AT556" s="155" t="s">
        <v>152</v>
      </c>
      <c r="AU556" s="155" t="s">
        <v>87</v>
      </c>
      <c r="AV556" s="13" t="s">
        <v>87</v>
      </c>
      <c r="AW556" s="13" t="s">
        <v>32</v>
      </c>
      <c r="AX556" s="13" t="s">
        <v>77</v>
      </c>
      <c r="AY556" s="155" t="s">
        <v>144</v>
      </c>
    </row>
    <row r="557" spans="2:65" s="13" customFormat="1" ht="11.25">
      <c r="B557" s="154"/>
      <c r="D557" s="148" t="s">
        <v>152</v>
      </c>
      <c r="E557" s="155" t="s">
        <v>1</v>
      </c>
      <c r="F557" s="156" t="s">
        <v>956</v>
      </c>
      <c r="H557" s="157">
        <v>1</v>
      </c>
      <c r="I557" s="158"/>
      <c r="L557" s="154"/>
      <c r="M557" s="159"/>
      <c r="T557" s="160"/>
      <c r="AT557" s="155" t="s">
        <v>152</v>
      </c>
      <c r="AU557" s="155" t="s">
        <v>87</v>
      </c>
      <c r="AV557" s="13" t="s">
        <v>87</v>
      </c>
      <c r="AW557" s="13" t="s">
        <v>32</v>
      </c>
      <c r="AX557" s="13" t="s">
        <v>77</v>
      </c>
      <c r="AY557" s="155" t="s">
        <v>144</v>
      </c>
    </row>
    <row r="558" spans="2:65" s="13" customFormat="1" ht="11.25">
      <c r="B558" s="154"/>
      <c r="D558" s="148" t="s">
        <v>152</v>
      </c>
      <c r="E558" s="155" t="s">
        <v>1</v>
      </c>
      <c r="F558" s="156" t="s">
        <v>1035</v>
      </c>
      <c r="H558" s="157">
        <v>2</v>
      </c>
      <c r="I558" s="158"/>
      <c r="L558" s="154"/>
      <c r="M558" s="159"/>
      <c r="T558" s="160"/>
      <c r="AT558" s="155" t="s">
        <v>152</v>
      </c>
      <c r="AU558" s="155" t="s">
        <v>87</v>
      </c>
      <c r="AV558" s="13" t="s">
        <v>87</v>
      </c>
      <c r="AW558" s="13" t="s">
        <v>32</v>
      </c>
      <c r="AX558" s="13" t="s">
        <v>77</v>
      </c>
      <c r="AY558" s="155" t="s">
        <v>144</v>
      </c>
    </row>
    <row r="559" spans="2:65" s="14" customFormat="1" ht="11.25">
      <c r="B559" s="161"/>
      <c r="D559" s="148" t="s">
        <v>152</v>
      </c>
      <c r="E559" s="162" t="s">
        <v>1</v>
      </c>
      <c r="F559" s="163" t="s">
        <v>157</v>
      </c>
      <c r="H559" s="164">
        <v>7</v>
      </c>
      <c r="I559" s="165"/>
      <c r="L559" s="161"/>
      <c r="M559" s="166"/>
      <c r="T559" s="167"/>
      <c r="AT559" s="162" t="s">
        <v>152</v>
      </c>
      <c r="AU559" s="162" t="s">
        <v>87</v>
      </c>
      <c r="AV559" s="14" t="s">
        <v>150</v>
      </c>
      <c r="AW559" s="14" t="s">
        <v>32</v>
      </c>
      <c r="AX559" s="14" t="s">
        <v>85</v>
      </c>
      <c r="AY559" s="162" t="s">
        <v>144</v>
      </c>
    </row>
    <row r="560" spans="2:65" s="1" customFormat="1" ht="21.75" customHeight="1">
      <c r="B560" s="32"/>
      <c r="C560" s="168" t="s">
        <v>1078</v>
      </c>
      <c r="D560" s="168" t="s">
        <v>340</v>
      </c>
      <c r="E560" s="169" t="s">
        <v>1079</v>
      </c>
      <c r="F560" s="170" t="s">
        <v>1080</v>
      </c>
      <c r="G560" s="171" t="s">
        <v>160</v>
      </c>
      <c r="H560" s="172">
        <v>3</v>
      </c>
      <c r="I560" s="173"/>
      <c r="J560" s="174">
        <f>ROUND(I560*H560,2)</f>
        <v>0</v>
      </c>
      <c r="K560" s="175"/>
      <c r="L560" s="176"/>
      <c r="M560" s="177" t="s">
        <v>1</v>
      </c>
      <c r="N560" s="178" t="s">
        <v>42</v>
      </c>
      <c r="P560" s="143">
        <f>O560*H560</f>
        <v>0</v>
      </c>
      <c r="Q560" s="143">
        <v>3.5000000000000001E-3</v>
      </c>
      <c r="R560" s="143">
        <f>Q560*H560</f>
        <v>1.0500000000000001E-2</v>
      </c>
      <c r="S560" s="143">
        <v>0</v>
      </c>
      <c r="T560" s="144">
        <f>S560*H560</f>
        <v>0</v>
      </c>
      <c r="AR560" s="145" t="s">
        <v>186</v>
      </c>
      <c r="AT560" s="145" t="s">
        <v>340</v>
      </c>
      <c r="AU560" s="145" t="s">
        <v>87</v>
      </c>
      <c r="AY560" s="17" t="s">
        <v>144</v>
      </c>
      <c r="BE560" s="146">
        <f>IF(N560="základní",J560,0)</f>
        <v>0</v>
      </c>
      <c r="BF560" s="146">
        <f>IF(N560="snížená",J560,0)</f>
        <v>0</v>
      </c>
      <c r="BG560" s="146">
        <f>IF(N560="zákl. přenesená",J560,0)</f>
        <v>0</v>
      </c>
      <c r="BH560" s="146">
        <f>IF(N560="sníž. přenesená",J560,0)</f>
        <v>0</v>
      </c>
      <c r="BI560" s="146">
        <f>IF(N560="nulová",J560,0)</f>
        <v>0</v>
      </c>
      <c r="BJ560" s="17" t="s">
        <v>85</v>
      </c>
      <c r="BK560" s="146">
        <f>ROUND(I560*H560,2)</f>
        <v>0</v>
      </c>
      <c r="BL560" s="17" t="s">
        <v>150</v>
      </c>
      <c r="BM560" s="145" t="s">
        <v>1081</v>
      </c>
    </row>
    <row r="561" spans="2:65" s="12" customFormat="1" ht="11.25">
      <c r="B561" s="147"/>
      <c r="D561" s="148" t="s">
        <v>152</v>
      </c>
      <c r="E561" s="149" t="s">
        <v>1</v>
      </c>
      <c r="F561" s="150" t="s">
        <v>953</v>
      </c>
      <c r="H561" s="149" t="s">
        <v>1</v>
      </c>
      <c r="I561" s="151"/>
      <c r="L561" s="147"/>
      <c r="M561" s="152"/>
      <c r="T561" s="153"/>
      <c r="AT561" s="149" t="s">
        <v>152</v>
      </c>
      <c r="AU561" s="149" t="s">
        <v>87</v>
      </c>
      <c r="AV561" s="12" t="s">
        <v>85</v>
      </c>
      <c r="AW561" s="12" t="s">
        <v>32</v>
      </c>
      <c r="AX561" s="12" t="s">
        <v>77</v>
      </c>
      <c r="AY561" s="149" t="s">
        <v>144</v>
      </c>
    </row>
    <row r="562" spans="2:65" s="13" customFormat="1" ht="11.25">
      <c r="B562" s="154"/>
      <c r="D562" s="148" t="s">
        <v>152</v>
      </c>
      <c r="E562" s="155" t="s">
        <v>1</v>
      </c>
      <c r="F562" s="156" t="s">
        <v>973</v>
      </c>
      <c r="H562" s="157">
        <v>3</v>
      </c>
      <c r="I562" s="158"/>
      <c r="L562" s="154"/>
      <c r="M562" s="159"/>
      <c r="T562" s="160"/>
      <c r="AT562" s="155" t="s">
        <v>152</v>
      </c>
      <c r="AU562" s="155" t="s">
        <v>87</v>
      </c>
      <c r="AV562" s="13" t="s">
        <v>87</v>
      </c>
      <c r="AW562" s="13" t="s">
        <v>32</v>
      </c>
      <c r="AX562" s="13" t="s">
        <v>85</v>
      </c>
      <c r="AY562" s="155" t="s">
        <v>144</v>
      </c>
    </row>
    <row r="563" spans="2:65" s="1" customFormat="1" ht="24.2" customHeight="1">
      <c r="B563" s="32"/>
      <c r="C563" s="168" t="s">
        <v>1082</v>
      </c>
      <c r="D563" s="168" t="s">
        <v>340</v>
      </c>
      <c r="E563" s="169" t="s">
        <v>1083</v>
      </c>
      <c r="F563" s="170" t="s">
        <v>1084</v>
      </c>
      <c r="G563" s="171" t="s">
        <v>160</v>
      </c>
      <c r="H563" s="172">
        <v>4</v>
      </c>
      <c r="I563" s="173"/>
      <c r="J563" s="174">
        <f>ROUND(I563*H563,2)</f>
        <v>0</v>
      </c>
      <c r="K563" s="175"/>
      <c r="L563" s="176"/>
      <c r="M563" s="177" t="s">
        <v>1</v>
      </c>
      <c r="N563" s="178" t="s">
        <v>42</v>
      </c>
      <c r="P563" s="143">
        <f>O563*H563</f>
        <v>0</v>
      </c>
      <c r="Q563" s="143">
        <v>6.0000000000000001E-3</v>
      </c>
      <c r="R563" s="143">
        <f>Q563*H563</f>
        <v>2.4E-2</v>
      </c>
      <c r="S563" s="143">
        <v>0</v>
      </c>
      <c r="T563" s="144">
        <f>S563*H563</f>
        <v>0</v>
      </c>
      <c r="AR563" s="145" t="s">
        <v>186</v>
      </c>
      <c r="AT563" s="145" t="s">
        <v>340</v>
      </c>
      <c r="AU563" s="145" t="s">
        <v>87</v>
      </c>
      <c r="AY563" s="17" t="s">
        <v>144</v>
      </c>
      <c r="BE563" s="146">
        <f>IF(N563="základní",J563,0)</f>
        <v>0</v>
      </c>
      <c r="BF563" s="146">
        <f>IF(N563="snížená",J563,0)</f>
        <v>0</v>
      </c>
      <c r="BG563" s="146">
        <f>IF(N563="zákl. přenesená",J563,0)</f>
        <v>0</v>
      </c>
      <c r="BH563" s="146">
        <f>IF(N563="sníž. přenesená",J563,0)</f>
        <v>0</v>
      </c>
      <c r="BI563" s="146">
        <f>IF(N563="nulová",J563,0)</f>
        <v>0</v>
      </c>
      <c r="BJ563" s="17" t="s">
        <v>85</v>
      </c>
      <c r="BK563" s="146">
        <f>ROUND(I563*H563,2)</f>
        <v>0</v>
      </c>
      <c r="BL563" s="17" t="s">
        <v>150</v>
      </c>
      <c r="BM563" s="145" t="s">
        <v>1085</v>
      </c>
    </row>
    <row r="564" spans="2:65" s="12" customFormat="1" ht="11.25">
      <c r="B564" s="147"/>
      <c r="D564" s="148" t="s">
        <v>152</v>
      </c>
      <c r="E564" s="149" t="s">
        <v>1</v>
      </c>
      <c r="F564" s="150" t="s">
        <v>953</v>
      </c>
      <c r="H564" s="149" t="s">
        <v>1</v>
      </c>
      <c r="I564" s="151"/>
      <c r="L564" s="147"/>
      <c r="M564" s="152"/>
      <c r="T564" s="153"/>
      <c r="AT564" s="149" t="s">
        <v>152</v>
      </c>
      <c r="AU564" s="149" t="s">
        <v>87</v>
      </c>
      <c r="AV564" s="12" t="s">
        <v>85</v>
      </c>
      <c r="AW564" s="12" t="s">
        <v>32</v>
      </c>
      <c r="AX564" s="12" t="s">
        <v>77</v>
      </c>
      <c r="AY564" s="149" t="s">
        <v>144</v>
      </c>
    </row>
    <row r="565" spans="2:65" s="12" customFormat="1" ht="11.25">
      <c r="B565" s="147"/>
      <c r="D565" s="148" t="s">
        <v>152</v>
      </c>
      <c r="E565" s="149" t="s">
        <v>1</v>
      </c>
      <c r="F565" s="150" t="s">
        <v>954</v>
      </c>
      <c r="H565" s="149" t="s">
        <v>1</v>
      </c>
      <c r="I565" s="151"/>
      <c r="L565" s="147"/>
      <c r="M565" s="152"/>
      <c r="T565" s="153"/>
      <c r="AT565" s="149" t="s">
        <v>152</v>
      </c>
      <c r="AU565" s="149" t="s">
        <v>87</v>
      </c>
      <c r="AV565" s="12" t="s">
        <v>85</v>
      </c>
      <c r="AW565" s="12" t="s">
        <v>32</v>
      </c>
      <c r="AX565" s="12" t="s">
        <v>77</v>
      </c>
      <c r="AY565" s="149" t="s">
        <v>144</v>
      </c>
    </row>
    <row r="566" spans="2:65" s="12" customFormat="1" ht="11.25">
      <c r="B566" s="147"/>
      <c r="D566" s="148" t="s">
        <v>152</v>
      </c>
      <c r="E566" s="149" t="s">
        <v>1</v>
      </c>
      <c r="F566" s="150" t="s">
        <v>960</v>
      </c>
      <c r="H566" s="149" t="s">
        <v>1</v>
      </c>
      <c r="I566" s="151"/>
      <c r="L566" s="147"/>
      <c r="M566" s="152"/>
      <c r="T566" s="153"/>
      <c r="AT566" s="149" t="s">
        <v>152</v>
      </c>
      <c r="AU566" s="149" t="s">
        <v>87</v>
      </c>
      <c r="AV566" s="12" t="s">
        <v>85</v>
      </c>
      <c r="AW566" s="12" t="s">
        <v>32</v>
      </c>
      <c r="AX566" s="12" t="s">
        <v>77</v>
      </c>
      <c r="AY566" s="149" t="s">
        <v>144</v>
      </c>
    </row>
    <row r="567" spans="2:65" s="13" customFormat="1" ht="11.25">
      <c r="B567" s="154"/>
      <c r="D567" s="148" t="s">
        <v>152</v>
      </c>
      <c r="E567" s="155" t="s">
        <v>1</v>
      </c>
      <c r="F567" s="156" t="s">
        <v>1086</v>
      </c>
      <c r="H567" s="157">
        <v>1</v>
      </c>
      <c r="I567" s="158"/>
      <c r="L567" s="154"/>
      <c r="M567" s="159"/>
      <c r="T567" s="160"/>
      <c r="AT567" s="155" t="s">
        <v>152</v>
      </c>
      <c r="AU567" s="155" t="s">
        <v>87</v>
      </c>
      <c r="AV567" s="13" t="s">
        <v>87</v>
      </c>
      <c r="AW567" s="13" t="s">
        <v>32</v>
      </c>
      <c r="AX567" s="13" t="s">
        <v>77</v>
      </c>
      <c r="AY567" s="155" t="s">
        <v>144</v>
      </c>
    </row>
    <row r="568" spans="2:65" s="13" customFormat="1" ht="11.25">
      <c r="B568" s="154"/>
      <c r="D568" s="148" t="s">
        <v>152</v>
      </c>
      <c r="E568" s="155" t="s">
        <v>1</v>
      </c>
      <c r="F568" s="156" t="s">
        <v>956</v>
      </c>
      <c r="H568" s="157">
        <v>1</v>
      </c>
      <c r="I568" s="158"/>
      <c r="L568" s="154"/>
      <c r="M568" s="159"/>
      <c r="T568" s="160"/>
      <c r="AT568" s="155" t="s">
        <v>152</v>
      </c>
      <c r="AU568" s="155" t="s">
        <v>87</v>
      </c>
      <c r="AV568" s="13" t="s">
        <v>87</v>
      </c>
      <c r="AW568" s="13" t="s">
        <v>32</v>
      </c>
      <c r="AX568" s="13" t="s">
        <v>77</v>
      </c>
      <c r="AY568" s="155" t="s">
        <v>144</v>
      </c>
    </row>
    <row r="569" spans="2:65" s="13" customFormat="1" ht="11.25">
      <c r="B569" s="154"/>
      <c r="D569" s="148" t="s">
        <v>152</v>
      </c>
      <c r="E569" s="155" t="s">
        <v>1</v>
      </c>
      <c r="F569" s="156" t="s">
        <v>1035</v>
      </c>
      <c r="H569" s="157">
        <v>2</v>
      </c>
      <c r="I569" s="158"/>
      <c r="L569" s="154"/>
      <c r="M569" s="159"/>
      <c r="T569" s="160"/>
      <c r="AT569" s="155" t="s">
        <v>152</v>
      </c>
      <c r="AU569" s="155" t="s">
        <v>87</v>
      </c>
      <c r="AV569" s="13" t="s">
        <v>87</v>
      </c>
      <c r="AW569" s="13" t="s">
        <v>32</v>
      </c>
      <c r="AX569" s="13" t="s">
        <v>77</v>
      </c>
      <c r="AY569" s="155" t="s">
        <v>144</v>
      </c>
    </row>
    <row r="570" spans="2:65" s="14" customFormat="1" ht="11.25">
      <c r="B570" s="161"/>
      <c r="D570" s="148" t="s">
        <v>152</v>
      </c>
      <c r="E570" s="162" t="s">
        <v>1</v>
      </c>
      <c r="F570" s="163" t="s">
        <v>157</v>
      </c>
      <c r="H570" s="164">
        <v>4</v>
      </c>
      <c r="I570" s="165"/>
      <c r="L570" s="161"/>
      <c r="M570" s="166"/>
      <c r="T570" s="167"/>
      <c r="AT570" s="162" t="s">
        <v>152</v>
      </c>
      <c r="AU570" s="162" t="s">
        <v>87</v>
      </c>
      <c r="AV570" s="14" t="s">
        <v>150</v>
      </c>
      <c r="AW570" s="14" t="s">
        <v>32</v>
      </c>
      <c r="AX570" s="14" t="s">
        <v>85</v>
      </c>
      <c r="AY570" s="162" t="s">
        <v>144</v>
      </c>
    </row>
    <row r="571" spans="2:65" s="1" customFormat="1" ht="21.75" customHeight="1">
      <c r="B571" s="32"/>
      <c r="C571" s="133" t="s">
        <v>1087</v>
      </c>
      <c r="D571" s="133" t="s">
        <v>146</v>
      </c>
      <c r="E571" s="134" t="s">
        <v>1088</v>
      </c>
      <c r="F571" s="135" t="s">
        <v>1089</v>
      </c>
      <c r="G571" s="136" t="s">
        <v>160</v>
      </c>
      <c r="H571" s="137">
        <v>3</v>
      </c>
      <c r="I571" s="138"/>
      <c r="J571" s="139">
        <f>ROUND(I571*H571,2)</f>
        <v>0</v>
      </c>
      <c r="K571" s="140"/>
      <c r="L571" s="32"/>
      <c r="M571" s="141" t="s">
        <v>1</v>
      </c>
      <c r="N571" s="142" t="s">
        <v>42</v>
      </c>
      <c r="P571" s="143">
        <f>O571*H571</f>
        <v>0</v>
      </c>
      <c r="Q571" s="143">
        <v>0</v>
      </c>
      <c r="R571" s="143">
        <f>Q571*H571</f>
        <v>0</v>
      </c>
      <c r="S571" s="143">
        <v>1.7299999999999999E-2</v>
      </c>
      <c r="T571" s="144">
        <f>S571*H571</f>
        <v>5.1900000000000002E-2</v>
      </c>
      <c r="AR571" s="145" t="s">
        <v>150</v>
      </c>
      <c r="AT571" s="145" t="s">
        <v>146</v>
      </c>
      <c r="AU571" s="145" t="s">
        <v>87</v>
      </c>
      <c r="AY571" s="17" t="s">
        <v>144</v>
      </c>
      <c r="BE571" s="146">
        <f>IF(N571="základní",J571,0)</f>
        <v>0</v>
      </c>
      <c r="BF571" s="146">
        <f>IF(N571="snížená",J571,0)</f>
        <v>0</v>
      </c>
      <c r="BG571" s="146">
        <f>IF(N571="zákl. přenesená",J571,0)</f>
        <v>0</v>
      </c>
      <c r="BH571" s="146">
        <f>IF(N571="sníž. přenesená",J571,0)</f>
        <v>0</v>
      </c>
      <c r="BI571" s="146">
        <f>IF(N571="nulová",J571,0)</f>
        <v>0</v>
      </c>
      <c r="BJ571" s="17" t="s">
        <v>85</v>
      </c>
      <c r="BK571" s="146">
        <f>ROUND(I571*H571,2)</f>
        <v>0</v>
      </c>
      <c r="BL571" s="17" t="s">
        <v>150</v>
      </c>
      <c r="BM571" s="145" t="s">
        <v>1090</v>
      </c>
    </row>
    <row r="572" spans="2:65" s="12" customFormat="1" ht="11.25">
      <c r="B572" s="147"/>
      <c r="D572" s="148" t="s">
        <v>152</v>
      </c>
      <c r="E572" s="149" t="s">
        <v>1</v>
      </c>
      <c r="F572" s="150" t="s">
        <v>737</v>
      </c>
      <c r="H572" s="149" t="s">
        <v>1</v>
      </c>
      <c r="I572" s="151"/>
      <c r="L572" s="147"/>
      <c r="M572" s="152"/>
      <c r="T572" s="153"/>
      <c r="AT572" s="149" t="s">
        <v>152</v>
      </c>
      <c r="AU572" s="149" t="s">
        <v>87</v>
      </c>
      <c r="AV572" s="12" t="s">
        <v>85</v>
      </c>
      <c r="AW572" s="12" t="s">
        <v>32</v>
      </c>
      <c r="AX572" s="12" t="s">
        <v>77</v>
      </c>
      <c r="AY572" s="149" t="s">
        <v>144</v>
      </c>
    </row>
    <row r="573" spans="2:65" s="12" customFormat="1" ht="22.5">
      <c r="B573" s="147"/>
      <c r="D573" s="148" t="s">
        <v>152</v>
      </c>
      <c r="E573" s="149" t="s">
        <v>1</v>
      </c>
      <c r="F573" s="150" t="s">
        <v>1091</v>
      </c>
      <c r="H573" s="149" t="s">
        <v>1</v>
      </c>
      <c r="I573" s="151"/>
      <c r="L573" s="147"/>
      <c r="M573" s="152"/>
      <c r="T573" s="153"/>
      <c r="AT573" s="149" t="s">
        <v>152</v>
      </c>
      <c r="AU573" s="149" t="s">
        <v>87</v>
      </c>
      <c r="AV573" s="12" t="s">
        <v>85</v>
      </c>
      <c r="AW573" s="12" t="s">
        <v>32</v>
      </c>
      <c r="AX573" s="12" t="s">
        <v>77</v>
      </c>
      <c r="AY573" s="149" t="s">
        <v>144</v>
      </c>
    </row>
    <row r="574" spans="2:65" s="13" customFormat="1" ht="11.25">
      <c r="B574" s="154"/>
      <c r="D574" s="148" t="s">
        <v>152</v>
      </c>
      <c r="E574" s="155" t="s">
        <v>1</v>
      </c>
      <c r="F574" s="156" t="s">
        <v>85</v>
      </c>
      <c r="H574" s="157">
        <v>1</v>
      </c>
      <c r="I574" s="158"/>
      <c r="L574" s="154"/>
      <c r="M574" s="159"/>
      <c r="T574" s="160"/>
      <c r="AT574" s="155" t="s">
        <v>152</v>
      </c>
      <c r="AU574" s="155" t="s">
        <v>87</v>
      </c>
      <c r="AV574" s="13" t="s">
        <v>87</v>
      </c>
      <c r="AW574" s="13" t="s">
        <v>32</v>
      </c>
      <c r="AX574" s="13" t="s">
        <v>77</v>
      </c>
      <c r="AY574" s="155" t="s">
        <v>144</v>
      </c>
    </row>
    <row r="575" spans="2:65" s="12" customFormat="1" ht="22.5">
      <c r="B575" s="147"/>
      <c r="D575" s="148" t="s">
        <v>152</v>
      </c>
      <c r="E575" s="149" t="s">
        <v>1</v>
      </c>
      <c r="F575" s="150" t="s">
        <v>1092</v>
      </c>
      <c r="H575" s="149" t="s">
        <v>1</v>
      </c>
      <c r="I575" s="151"/>
      <c r="L575" s="147"/>
      <c r="M575" s="152"/>
      <c r="T575" s="153"/>
      <c r="AT575" s="149" t="s">
        <v>152</v>
      </c>
      <c r="AU575" s="149" t="s">
        <v>87</v>
      </c>
      <c r="AV575" s="12" t="s">
        <v>85</v>
      </c>
      <c r="AW575" s="12" t="s">
        <v>32</v>
      </c>
      <c r="AX575" s="12" t="s">
        <v>77</v>
      </c>
      <c r="AY575" s="149" t="s">
        <v>144</v>
      </c>
    </row>
    <row r="576" spans="2:65" s="13" customFormat="1" ht="11.25">
      <c r="B576" s="154"/>
      <c r="D576" s="148" t="s">
        <v>152</v>
      </c>
      <c r="E576" s="155" t="s">
        <v>1</v>
      </c>
      <c r="F576" s="156" t="s">
        <v>85</v>
      </c>
      <c r="H576" s="157">
        <v>1</v>
      </c>
      <c r="I576" s="158"/>
      <c r="L576" s="154"/>
      <c r="M576" s="159"/>
      <c r="T576" s="160"/>
      <c r="AT576" s="155" t="s">
        <v>152</v>
      </c>
      <c r="AU576" s="155" t="s">
        <v>87</v>
      </c>
      <c r="AV576" s="13" t="s">
        <v>87</v>
      </c>
      <c r="AW576" s="13" t="s">
        <v>32</v>
      </c>
      <c r="AX576" s="13" t="s">
        <v>77</v>
      </c>
      <c r="AY576" s="155" t="s">
        <v>144</v>
      </c>
    </row>
    <row r="577" spans="2:65" s="12" customFormat="1" ht="22.5">
      <c r="B577" s="147"/>
      <c r="D577" s="148" t="s">
        <v>152</v>
      </c>
      <c r="E577" s="149" t="s">
        <v>1</v>
      </c>
      <c r="F577" s="150" t="s">
        <v>1093</v>
      </c>
      <c r="H577" s="149" t="s">
        <v>1</v>
      </c>
      <c r="I577" s="151"/>
      <c r="L577" s="147"/>
      <c r="M577" s="152"/>
      <c r="T577" s="153"/>
      <c r="AT577" s="149" t="s">
        <v>152</v>
      </c>
      <c r="AU577" s="149" t="s">
        <v>87</v>
      </c>
      <c r="AV577" s="12" t="s">
        <v>85</v>
      </c>
      <c r="AW577" s="12" t="s">
        <v>32</v>
      </c>
      <c r="AX577" s="12" t="s">
        <v>77</v>
      </c>
      <c r="AY577" s="149" t="s">
        <v>144</v>
      </c>
    </row>
    <row r="578" spans="2:65" s="13" customFormat="1" ht="11.25">
      <c r="B578" s="154"/>
      <c r="D578" s="148" t="s">
        <v>152</v>
      </c>
      <c r="E578" s="155" t="s">
        <v>1</v>
      </c>
      <c r="F578" s="156" t="s">
        <v>85</v>
      </c>
      <c r="H578" s="157">
        <v>1</v>
      </c>
      <c r="I578" s="158"/>
      <c r="L578" s="154"/>
      <c r="M578" s="159"/>
      <c r="T578" s="160"/>
      <c r="AT578" s="155" t="s">
        <v>152</v>
      </c>
      <c r="AU578" s="155" t="s">
        <v>87</v>
      </c>
      <c r="AV578" s="13" t="s">
        <v>87</v>
      </c>
      <c r="AW578" s="13" t="s">
        <v>32</v>
      </c>
      <c r="AX578" s="13" t="s">
        <v>77</v>
      </c>
      <c r="AY578" s="155" t="s">
        <v>144</v>
      </c>
    </row>
    <row r="579" spans="2:65" s="14" customFormat="1" ht="11.25">
      <c r="B579" s="161"/>
      <c r="D579" s="148" t="s">
        <v>152</v>
      </c>
      <c r="E579" s="162" t="s">
        <v>1</v>
      </c>
      <c r="F579" s="163" t="s">
        <v>157</v>
      </c>
      <c r="H579" s="164">
        <v>3</v>
      </c>
      <c r="I579" s="165"/>
      <c r="L579" s="161"/>
      <c r="M579" s="166"/>
      <c r="T579" s="167"/>
      <c r="AT579" s="162" t="s">
        <v>152</v>
      </c>
      <c r="AU579" s="162" t="s">
        <v>87</v>
      </c>
      <c r="AV579" s="14" t="s">
        <v>150</v>
      </c>
      <c r="AW579" s="14" t="s">
        <v>32</v>
      </c>
      <c r="AX579" s="14" t="s">
        <v>85</v>
      </c>
      <c r="AY579" s="162" t="s">
        <v>144</v>
      </c>
    </row>
    <row r="580" spans="2:65" s="1" customFormat="1" ht="16.5" customHeight="1">
      <c r="B580" s="32"/>
      <c r="C580" s="133" t="s">
        <v>1094</v>
      </c>
      <c r="D580" s="133" t="s">
        <v>146</v>
      </c>
      <c r="E580" s="134" t="s">
        <v>1095</v>
      </c>
      <c r="F580" s="135" t="s">
        <v>1096</v>
      </c>
      <c r="G580" s="136" t="s">
        <v>160</v>
      </c>
      <c r="H580" s="137">
        <v>6</v>
      </c>
      <c r="I580" s="138"/>
      <c r="J580" s="139">
        <f>ROUND(I580*H580,2)</f>
        <v>0</v>
      </c>
      <c r="K580" s="140"/>
      <c r="L580" s="32"/>
      <c r="M580" s="141" t="s">
        <v>1</v>
      </c>
      <c r="N580" s="142" t="s">
        <v>42</v>
      </c>
      <c r="P580" s="143">
        <f>O580*H580</f>
        <v>0</v>
      </c>
      <c r="Q580" s="143">
        <v>1.3600000000000001E-3</v>
      </c>
      <c r="R580" s="143">
        <f>Q580*H580</f>
        <v>8.1600000000000006E-3</v>
      </c>
      <c r="S580" s="143">
        <v>0</v>
      </c>
      <c r="T580" s="144">
        <f>S580*H580</f>
        <v>0</v>
      </c>
      <c r="AR580" s="145" t="s">
        <v>150</v>
      </c>
      <c r="AT580" s="145" t="s">
        <v>146</v>
      </c>
      <c r="AU580" s="145" t="s">
        <v>87</v>
      </c>
      <c r="AY580" s="17" t="s">
        <v>144</v>
      </c>
      <c r="BE580" s="146">
        <f>IF(N580="základní",J580,0)</f>
        <v>0</v>
      </c>
      <c r="BF580" s="146">
        <f>IF(N580="snížená",J580,0)</f>
        <v>0</v>
      </c>
      <c r="BG580" s="146">
        <f>IF(N580="zákl. přenesená",J580,0)</f>
        <v>0</v>
      </c>
      <c r="BH580" s="146">
        <f>IF(N580="sníž. přenesená",J580,0)</f>
        <v>0</v>
      </c>
      <c r="BI580" s="146">
        <f>IF(N580="nulová",J580,0)</f>
        <v>0</v>
      </c>
      <c r="BJ580" s="17" t="s">
        <v>85</v>
      </c>
      <c r="BK580" s="146">
        <f>ROUND(I580*H580,2)</f>
        <v>0</v>
      </c>
      <c r="BL580" s="17" t="s">
        <v>150</v>
      </c>
      <c r="BM580" s="145" t="s">
        <v>1097</v>
      </c>
    </row>
    <row r="581" spans="2:65" s="12" customFormat="1" ht="11.25">
      <c r="B581" s="147"/>
      <c r="D581" s="148" t="s">
        <v>152</v>
      </c>
      <c r="E581" s="149" t="s">
        <v>1</v>
      </c>
      <c r="F581" s="150" t="s">
        <v>737</v>
      </c>
      <c r="H581" s="149" t="s">
        <v>1</v>
      </c>
      <c r="I581" s="151"/>
      <c r="L581" s="147"/>
      <c r="M581" s="152"/>
      <c r="T581" s="153"/>
      <c r="AT581" s="149" t="s">
        <v>152</v>
      </c>
      <c r="AU581" s="149" t="s">
        <v>87</v>
      </c>
      <c r="AV581" s="12" t="s">
        <v>85</v>
      </c>
      <c r="AW581" s="12" t="s">
        <v>32</v>
      </c>
      <c r="AX581" s="12" t="s">
        <v>77</v>
      </c>
      <c r="AY581" s="149" t="s">
        <v>144</v>
      </c>
    </row>
    <row r="582" spans="2:65" s="13" customFormat="1" ht="11.25">
      <c r="B582" s="154"/>
      <c r="D582" s="148" t="s">
        <v>152</v>
      </c>
      <c r="E582" s="155" t="s">
        <v>1</v>
      </c>
      <c r="F582" s="156" t="s">
        <v>1098</v>
      </c>
      <c r="H582" s="157">
        <v>4</v>
      </c>
      <c r="I582" s="158"/>
      <c r="L582" s="154"/>
      <c r="M582" s="159"/>
      <c r="T582" s="160"/>
      <c r="AT582" s="155" t="s">
        <v>152</v>
      </c>
      <c r="AU582" s="155" t="s">
        <v>87</v>
      </c>
      <c r="AV582" s="13" t="s">
        <v>87</v>
      </c>
      <c r="AW582" s="13" t="s">
        <v>32</v>
      </c>
      <c r="AX582" s="13" t="s">
        <v>77</v>
      </c>
      <c r="AY582" s="155" t="s">
        <v>144</v>
      </c>
    </row>
    <row r="583" spans="2:65" s="12" customFormat="1" ht="11.25">
      <c r="B583" s="147"/>
      <c r="D583" s="148" t="s">
        <v>152</v>
      </c>
      <c r="E583" s="149" t="s">
        <v>1</v>
      </c>
      <c r="F583" s="150" t="s">
        <v>1099</v>
      </c>
      <c r="H583" s="149" t="s">
        <v>1</v>
      </c>
      <c r="I583" s="151"/>
      <c r="L583" s="147"/>
      <c r="M583" s="152"/>
      <c r="T583" s="153"/>
      <c r="AT583" s="149" t="s">
        <v>152</v>
      </c>
      <c r="AU583" s="149" t="s">
        <v>87</v>
      </c>
      <c r="AV583" s="12" t="s">
        <v>85</v>
      </c>
      <c r="AW583" s="12" t="s">
        <v>32</v>
      </c>
      <c r="AX583" s="12" t="s">
        <v>77</v>
      </c>
      <c r="AY583" s="149" t="s">
        <v>144</v>
      </c>
    </row>
    <row r="584" spans="2:65" s="13" customFormat="1" ht="11.25">
      <c r="B584" s="154"/>
      <c r="D584" s="148" t="s">
        <v>152</v>
      </c>
      <c r="E584" s="155" t="s">
        <v>1</v>
      </c>
      <c r="F584" s="156" t="s">
        <v>85</v>
      </c>
      <c r="H584" s="157">
        <v>1</v>
      </c>
      <c r="I584" s="158"/>
      <c r="L584" s="154"/>
      <c r="M584" s="159"/>
      <c r="T584" s="160"/>
      <c r="AT584" s="155" t="s">
        <v>152</v>
      </c>
      <c r="AU584" s="155" t="s">
        <v>87</v>
      </c>
      <c r="AV584" s="13" t="s">
        <v>87</v>
      </c>
      <c r="AW584" s="13" t="s">
        <v>32</v>
      </c>
      <c r="AX584" s="13" t="s">
        <v>77</v>
      </c>
      <c r="AY584" s="155" t="s">
        <v>144</v>
      </c>
    </row>
    <row r="585" spans="2:65" s="12" customFormat="1" ht="11.25">
      <c r="B585" s="147"/>
      <c r="D585" s="148" t="s">
        <v>152</v>
      </c>
      <c r="E585" s="149" t="s">
        <v>1</v>
      </c>
      <c r="F585" s="150" t="s">
        <v>1100</v>
      </c>
      <c r="H585" s="149" t="s">
        <v>1</v>
      </c>
      <c r="I585" s="151"/>
      <c r="L585" s="147"/>
      <c r="M585" s="152"/>
      <c r="T585" s="153"/>
      <c r="AT585" s="149" t="s">
        <v>152</v>
      </c>
      <c r="AU585" s="149" t="s">
        <v>87</v>
      </c>
      <c r="AV585" s="12" t="s">
        <v>85</v>
      </c>
      <c r="AW585" s="12" t="s">
        <v>32</v>
      </c>
      <c r="AX585" s="12" t="s">
        <v>77</v>
      </c>
      <c r="AY585" s="149" t="s">
        <v>144</v>
      </c>
    </row>
    <row r="586" spans="2:65" s="13" customFormat="1" ht="11.25">
      <c r="B586" s="154"/>
      <c r="D586" s="148" t="s">
        <v>152</v>
      </c>
      <c r="E586" s="155" t="s">
        <v>1</v>
      </c>
      <c r="F586" s="156" t="s">
        <v>85</v>
      </c>
      <c r="H586" s="157">
        <v>1</v>
      </c>
      <c r="I586" s="158"/>
      <c r="L586" s="154"/>
      <c r="M586" s="159"/>
      <c r="T586" s="160"/>
      <c r="AT586" s="155" t="s">
        <v>152</v>
      </c>
      <c r="AU586" s="155" t="s">
        <v>87</v>
      </c>
      <c r="AV586" s="13" t="s">
        <v>87</v>
      </c>
      <c r="AW586" s="13" t="s">
        <v>32</v>
      </c>
      <c r="AX586" s="13" t="s">
        <v>77</v>
      </c>
      <c r="AY586" s="155" t="s">
        <v>144</v>
      </c>
    </row>
    <row r="587" spans="2:65" s="14" customFormat="1" ht="11.25">
      <c r="B587" s="161"/>
      <c r="D587" s="148" t="s">
        <v>152</v>
      </c>
      <c r="E587" s="162" t="s">
        <v>1</v>
      </c>
      <c r="F587" s="163" t="s">
        <v>157</v>
      </c>
      <c r="H587" s="164">
        <v>6</v>
      </c>
      <c r="I587" s="165"/>
      <c r="L587" s="161"/>
      <c r="M587" s="166"/>
      <c r="T587" s="167"/>
      <c r="AT587" s="162" t="s">
        <v>152</v>
      </c>
      <c r="AU587" s="162" t="s">
        <v>87</v>
      </c>
      <c r="AV587" s="14" t="s">
        <v>150</v>
      </c>
      <c r="AW587" s="14" t="s">
        <v>32</v>
      </c>
      <c r="AX587" s="14" t="s">
        <v>85</v>
      </c>
      <c r="AY587" s="162" t="s">
        <v>144</v>
      </c>
    </row>
    <row r="588" spans="2:65" s="1" customFormat="1" ht="24.2" customHeight="1">
      <c r="B588" s="32"/>
      <c r="C588" s="168" t="s">
        <v>1101</v>
      </c>
      <c r="D588" s="168" t="s">
        <v>340</v>
      </c>
      <c r="E588" s="169" t="s">
        <v>1102</v>
      </c>
      <c r="F588" s="170" t="s">
        <v>1103</v>
      </c>
      <c r="G588" s="171" t="s">
        <v>160</v>
      </c>
      <c r="H588" s="172">
        <v>2</v>
      </c>
      <c r="I588" s="173"/>
      <c r="J588" s="174">
        <f>ROUND(I588*H588,2)</f>
        <v>0</v>
      </c>
      <c r="K588" s="175"/>
      <c r="L588" s="176"/>
      <c r="M588" s="177" t="s">
        <v>1</v>
      </c>
      <c r="N588" s="178" t="s">
        <v>42</v>
      </c>
      <c r="P588" s="143">
        <f>O588*H588</f>
        <v>0</v>
      </c>
      <c r="Q588" s="143">
        <v>3.7499999999999999E-2</v>
      </c>
      <c r="R588" s="143">
        <f>Q588*H588</f>
        <v>7.4999999999999997E-2</v>
      </c>
      <c r="S588" s="143">
        <v>0</v>
      </c>
      <c r="T588" s="144">
        <f>S588*H588</f>
        <v>0</v>
      </c>
      <c r="AR588" s="145" t="s">
        <v>186</v>
      </c>
      <c r="AT588" s="145" t="s">
        <v>340</v>
      </c>
      <c r="AU588" s="145" t="s">
        <v>87</v>
      </c>
      <c r="AY588" s="17" t="s">
        <v>144</v>
      </c>
      <c r="BE588" s="146">
        <f>IF(N588="základní",J588,0)</f>
        <v>0</v>
      </c>
      <c r="BF588" s="146">
        <f>IF(N588="snížená",J588,0)</f>
        <v>0</v>
      </c>
      <c r="BG588" s="146">
        <f>IF(N588="zákl. přenesená",J588,0)</f>
        <v>0</v>
      </c>
      <c r="BH588" s="146">
        <f>IF(N588="sníž. přenesená",J588,0)</f>
        <v>0</v>
      </c>
      <c r="BI588" s="146">
        <f>IF(N588="nulová",J588,0)</f>
        <v>0</v>
      </c>
      <c r="BJ588" s="17" t="s">
        <v>85</v>
      </c>
      <c r="BK588" s="146">
        <f>ROUND(I588*H588,2)</f>
        <v>0</v>
      </c>
      <c r="BL588" s="17" t="s">
        <v>150</v>
      </c>
      <c r="BM588" s="145" t="s">
        <v>1104</v>
      </c>
    </row>
    <row r="589" spans="2:65" s="12" customFormat="1" ht="11.25">
      <c r="B589" s="147"/>
      <c r="D589" s="148" t="s">
        <v>152</v>
      </c>
      <c r="E589" s="149" t="s">
        <v>1</v>
      </c>
      <c r="F589" s="150" t="s">
        <v>953</v>
      </c>
      <c r="H589" s="149" t="s">
        <v>1</v>
      </c>
      <c r="I589" s="151"/>
      <c r="L589" s="147"/>
      <c r="M589" s="152"/>
      <c r="T589" s="153"/>
      <c r="AT589" s="149" t="s">
        <v>152</v>
      </c>
      <c r="AU589" s="149" t="s">
        <v>87</v>
      </c>
      <c r="AV589" s="12" t="s">
        <v>85</v>
      </c>
      <c r="AW589" s="12" t="s">
        <v>32</v>
      </c>
      <c r="AX589" s="12" t="s">
        <v>77</v>
      </c>
      <c r="AY589" s="149" t="s">
        <v>144</v>
      </c>
    </row>
    <row r="590" spans="2:65" s="13" customFormat="1" ht="11.25">
      <c r="B590" s="154"/>
      <c r="D590" s="148" t="s">
        <v>152</v>
      </c>
      <c r="E590" s="155" t="s">
        <v>1</v>
      </c>
      <c r="F590" s="156" t="s">
        <v>1105</v>
      </c>
      <c r="H590" s="157">
        <v>2</v>
      </c>
      <c r="I590" s="158"/>
      <c r="L590" s="154"/>
      <c r="M590" s="159"/>
      <c r="T590" s="160"/>
      <c r="AT590" s="155" t="s">
        <v>152</v>
      </c>
      <c r="AU590" s="155" t="s">
        <v>87</v>
      </c>
      <c r="AV590" s="13" t="s">
        <v>87</v>
      </c>
      <c r="AW590" s="13" t="s">
        <v>32</v>
      </c>
      <c r="AX590" s="13" t="s">
        <v>85</v>
      </c>
      <c r="AY590" s="155" t="s">
        <v>144</v>
      </c>
    </row>
    <row r="591" spans="2:65" s="1" customFormat="1" ht="24.2" customHeight="1">
      <c r="B591" s="32"/>
      <c r="C591" s="168" t="s">
        <v>1106</v>
      </c>
      <c r="D591" s="168" t="s">
        <v>340</v>
      </c>
      <c r="E591" s="169" t="s">
        <v>1107</v>
      </c>
      <c r="F591" s="170" t="s">
        <v>1108</v>
      </c>
      <c r="G591" s="171" t="s">
        <v>160</v>
      </c>
      <c r="H591" s="172">
        <v>2</v>
      </c>
      <c r="I591" s="173"/>
      <c r="J591" s="174">
        <f>ROUND(I591*H591,2)</f>
        <v>0</v>
      </c>
      <c r="K591" s="175"/>
      <c r="L591" s="176"/>
      <c r="M591" s="177" t="s">
        <v>1</v>
      </c>
      <c r="N591" s="178" t="s">
        <v>42</v>
      </c>
      <c r="P591" s="143">
        <f>O591*H591</f>
        <v>0</v>
      </c>
      <c r="Q591" s="143">
        <v>4.2500000000000003E-2</v>
      </c>
      <c r="R591" s="143">
        <f>Q591*H591</f>
        <v>8.5000000000000006E-2</v>
      </c>
      <c r="S591" s="143">
        <v>0</v>
      </c>
      <c r="T591" s="144">
        <f>S591*H591</f>
        <v>0</v>
      </c>
      <c r="AR591" s="145" t="s">
        <v>186</v>
      </c>
      <c r="AT591" s="145" t="s">
        <v>340</v>
      </c>
      <c r="AU591" s="145" t="s">
        <v>87</v>
      </c>
      <c r="AY591" s="17" t="s">
        <v>144</v>
      </c>
      <c r="BE591" s="146">
        <f>IF(N591="základní",J591,0)</f>
        <v>0</v>
      </c>
      <c r="BF591" s="146">
        <f>IF(N591="snížená",J591,0)</f>
        <v>0</v>
      </c>
      <c r="BG591" s="146">
        <f>IF(N591="zákl. přenesená",J591,0)</f>
        <v>0</v>
      </c>
      <c r="BH591" s="146">
        <f>IF(N591="sníž. přenesená",J591,0)</f>
        <v>0</v>
      </c>
      <c r="BI591" s="146">
        <f>IF(N591="nulová",J591,0)</f>
        <v>0</v>
      </c>
      <c r="BJ591" s="17" t="s">
        <v>85</v>
      </c>
      <c r="BK591" s="146">
        <f>ROUND(I591*H591,2)</f>
        <v>0</v>
      </c>
      <c r="BL591" s="17" t="s">
        <v>150</v>
      </c>
      <c r="BM591" s="145" t="s">
        <v>1109</v>
      </c>
    </row>
    <row r="592" spans="2:65" s="12" customFormat="1" ht="11.25">
      <c r="B592" s="147"/>
      <c r="D592" s="148" t="s">
        <v>152</v>
      </c>
      <c r="E592" s="149" t="s">
        <v>1</v>
      </c>
      <c r="F592" s="150" t="s">
        <v>953</v>
      </c>
      <c r="H592" s="149" t="s">
        <v>1</v>
      </c>
      <c r="I592" s="151"/>
      <c r="L592" s="147"/>
      <c r="M592" s="152"/>
      <c r="T592" s="153"/>
      <c r="AT592" s="149" t="s">
        <v>152</v>
      </c>
      <c r="AU592" s="149" t="s">
        <v>87</v>
      </c>
      <c r="AV592" s="12" t="s">
        <v>85</v>
      </c>
      <c r="AW592" s="12" t="s">
        <v>32</v>
      </c>
      <c r="AX592" s="12" t="s">
        <v>77</v>
      </c>
      <c r="AY592" s="149" t="s">
        <v>144</v>
      </c>
    </row>
    <row r="593" spans="2:65" s="12" customFormat="1" ht="11.25">
      <c r="B593" s="147"/>
      <c r="D593" s="148" t="s">
        <v>152</v>
      </c>
      <c r="E593" s="149" t="s">
        <v>1</v>
      </c>
      <c r="F593" s="150" t="s">
        <v>954</v>
      </c>
      <c r="H593" s="149" t="s">
        <v>1</v>
      </c>
      <c r="I593" s="151"/>
      <c r="L593" s="147"/>
      <c r="M593" s="152"/>
      <c r="T593" s="153"/>
      <c r="AT593" s="149" t="s">
        <v>152</v>
      </c>
      <c r="AU593" s="149" t="s">
        <v>87</v>
      </c>
      <c r="AV593" s="12" t="s">
        <v>85</v>
      </c>
      <c r="AW593" s="12" t="s">
        <v>32</v>
      </c>
      <c r="AX593" s="12" t="s">
        <v>77</v>
      </c>
      <c r="AY593" s="149" t="s">
        <v>144</v>
      </c>
    </row>
    <row r="594" spans="2:65" s="13" customFormat="1" ht="11.25">
      <c r="B594" s="154"/>
      <c r="D594" s="148" t="s">
        <v>152</v>
      </c>
      <c r="E594" s="155" t="s">
        <v>1</v>
      </c>
      <c r="F594" s="156" t="s">
        <v>987</v>
      </c>
      <c r="H594" s="157">
        <v>1</v>
      </c>
      <c r="I594" s="158"/>
      <c r="L594" s="154"/>
      <c r="M594" s="159"/>
      <c r="T594" s="160"/>
      <c r="AT594" s="155" t="s">
        <v>152</v>
      </c>
      <c r="AU594" s="155" t="s">
        <v>87</v>
      </c>
      <c r="AV594" s="13" t="s">
        <v>87</v>
      </c>
      <c r="AW594" s="13" t="s">
        <v>32</v>
      </c>
      <c r="AX594" s="13" t="s">
        <v>77</v>
      </c>
      <c r="AY594" s="155" t="s">
        <v>144</v>
      </c>
    </row>
    <row r="595" spans="2:65" s="13" customFormat="1" ht="11.25">
      <c r="B595" s="154"/>
      <c r="D595" s="148" t="s">
        <v>152</v>
      </c>
      <c r="E595" s="155" t="s">
        <v>1</v>
      </c>
      <c r="F595" s="156" t="s">
        <v>956</v>
      </c>
      <c r="H595" s="157">
        <v>1</v>
      </c>
      <c r="I595" s="158"/>
      <c r="L595" s="154"/>
      <c r="M595" s="159"/>
      <c r="T595" s="160"/>
      <c r="AT595" s="155" t="s">
        <v>152</v>
      </c>
      <c r="AU595" s="155" t="s">
        <v>87</v>
      </c>
      <c r="AV595" s="13" t="s">
        <v>87</v>
      </c>
      <c r="AW595" s="13" t="s">
        <v>32</v>
      </c>
      <c r="AX595" s="13" t="s">
        <v>77</v>
      </c>
      <c r="AY595" s="155" t="s">
        <v>144</v>
      </c>
    </row>
    <row r="596" spans="2:65" s="14" customFormat="1" ht="11.25">
      <c r="B596" s="161"/>
      <c r="D596" s="148" t="s">
        <v>152</v>
      </c>
      <c r="E596" s="162" t="s">
        <v>1</v>
      </c>
      <c r="F596" s="163" t="s">
        <v>157</v>
      </c>
      <c r="H596" s="164">
        <v>2</v>
      </c>
      <c r="I596" s="165"/>
      <c r="L596" s="161"/>
      <c r="M596" s="166"/>
      <c r="T596" s="167"/>
      <c r="AT596" s="162" t="s">
        <v>152</v>
      </c>
      <c r="AU596" s="162" t="s">
        <v>87</v>
      </c>
      <c r="AV596" s="14" t="s">
        <v>150</v>
      </c>
      <c r="AW596" s="14" t="s">
        <v>32</v>
      </c>
      <c r="AX596" s="14" t="s">
        <v>85</v>
      </c>
      <c r="AY596" s="162" t="s">
        <v>144</v>
      </c>
    </row>
    <row r="597" spans="2:65" s="1" customFormat="1" ht="16.5" customHeight="1">
      <c r="B597" s="32"/>
      <c r="C597" s="168" t="s">
        <v>1110</v>
      </c>
      <c r="D597" s="168" t="s">
        <v>340</v>
      </c>
      <c r="E597" s="169" t="s">
        <v>1111</v>
      </c>
      <c r="F597" s="170" t="s">
        <v>1112</v>
      </c>
      <c r="G597" s="171" t="s">
        <v>160</v>
      </c>
      <c r="H597" s="172">
        <v>4</v>
      </c>
      <c r="I597" s="173"/>
      <c r="J597" s="174">
        <f>ROUND(I597*H597,2)</f>
        <v>0</v>
      </c>
      <c r="K597" s="175"/>
      <c r="L597" s="176"/>
      <c r="M597" s="177" t="s">
        <v>1</v>
      </c>
      <c r="N597" s="178" t="s">
        <v>42</v>
      </c>
      <c r="P597" s="143">
        <f>O597*H597</f>
        <v>0</v>
      </c>
      <c r="Q597" s="143">
        <v>0</v>
      </c>
      <c r="R597" s="143">
        <f>Q597*H597</f>
        <v>0</v>
      </c>
      <c r="S597" s="143">
        <v>0</v>
      </c>
      <c r="T597" s="144">
        <f>S597*H597</f>
        <v>0</v>
      </c>
      <c r="AR597" s="145" t="s">
        <v>186</v>
      </c>
      <c r="AT597" s="145" t="s">
        <v>340</v>
      </c>
      <c r="AU597" s="145" t="s">
        <v>87</v>
      </c>
      <c r="AY597" s="17" t="s">
        <v>144</v>
      </c>
      <c r="BE597" s="146">
        <f>IF(N597="základní",J597,0)</f>
        <v>0</v>
      </c>
      <c r="BF597" s="146">
        <f>IF(N597="snížená",J597,0)</f>
        <v>0</v>
      </c>
      <c r="BG597" s="146">
        <f>IF(N597="zákl. přenesená",J597,0)</f>
        <v>0</v>
      </c>
      <c r="BH597" s="146">
        <f>IF(N597="sníž. přenesená",J597,0)</f>
        <v>0</v>
      </c>
      <c r="BI597" s="146">
        <f>IF(N597="nulová",J597,0)</f>
        <v>0</v>
      </c>
      <c r="BJ597" s="17" t="s">
        <v>85</v>
      </c>
      <c r="BK597" s="146">
        <f>ROUND(I597*H597,2)</f>
        <v>0</v>
      </c>
      <c r="BL597" s="17" t="s">
        <v>150</v>
      </c>
      <c r="BM597" s="145" t="s">
        <v>1113</v>
      </c>
    </row>
    <row r="598" spans="2:65" s="1" customFormat="1" ht="16.5" customHeight="1">
      <c r="B598" s="32"/>
      <c r="C598" s="133" t="s">
        <v>1114</v>
      </c>
      <c r="D598" s="133" t="s">
        <v>146</v>
      </c>
      <c r="E598" s="134" t="s">
        <v>1115</v>
      </c>
      <c r="F598" s="135" t="s">
        <v>1116</v>
      </c>
      <c r="G598" s="136" t="s">
        <v>160</v>
      </c>
      <c r="H598" s="137">
        <v>1</v>
      </c>
      <c r="I598" s="138"/>
      <c r="J598" s="139">
        <f>ROUND(I598*H598,2)</f>
        <v>0</v>
      </c>
      <c r="K598" s="140"/>
      <c r="L598" s="32"/>
      <c r="M598" s="141" t="s">
        <v>1</v>
      </c>
      <c r="N598" s="142" t="s">
        <v>42</v>
      </c>
      <c r="P598" s="143">
        <f>O598*H598</f>
        <v>0</v>
      </c>
      <c r="Q598" s="143">
        <v>1.3600000000000001E-3</v>
      </c>
      <c r="R598" s="143">
        <f>Q598*H598</f>
        <v>1.3600000000000001E-3</v>
      </c>
      <c r="S598" s="143">
        <v>0</v>
      </c>
      <c r="T598" s="144">
        <f>S598*H598</f>
        <v>0</v>
      </c>
      <c r="AR598" s="145" t="s">
        <v>150</v>
      </c>
      <c r="AT598" s="145" t="s">
        <v>146</v>
      </c>
      <c r="AU598" s="145" t="s">
        <v>87</v>
      </c>
      <c r="AY598" s="17" t="s">
        <v>144</v>
      </c>
      <c r="BE598" s="146">
        <f>IF(N598="základní",J598,0)</f>
        <v>0</v>
      </c>
      <c r="BF598" s="146">
        <f>IF(N598="snížená",J598,0)</f>
        <v>0</v>
      </c>
      <c r="BG598" s="146">
        <f>IF(N598="zákl. přenesená",J598,0)</f>
        <v>0</v>
      </c>
      <c r="BH598" s="146">
        <f>IF(N598="sníž. přenesená",J598,0)</f>
        <v>0</v>
      </c>
      <c r="BI598" s="146">
        <f>IF(N598="nulová",J598,0)</f>
        <v>0</v>
      </c>
      <c r="BJ598" s="17" t="s">
        <v>85</v>
      </c>
      <c r="BK598" s="146">
        <f>ROUND(I598*H598,2)</f>
        <v>0</v>
      </c>
      <c r="BL598" s="17" t="s">
        <v>150</v>
      </c>
      <c r="BM598" s="145" t="s">
        <v>1117</v>
      </c>
    </row>
    <row r="599" spans="2:65" s="1" customFormat="1" ht="24.2" customHeight="1">
      <c r="B599" s="32"/>
      <c r="C599" s="168" t="s">
        <v>1118</v>
      </c>
      <c r="D599" s="168" t="s">
        <v>340</v>
      </c>
      <c r="E599" s="169" t="s">
        <v>1119</v>
      </c>
      <c r="F599" s="170" t="s">
        <v>1120</v>
      </c>
      <c r="G599" s="171" t="s">
        <v>160</v>
      </c>
      <c r="H599" s="172">
        <v>1</v>
      </c>
      <c r="I599" s="173"/>
      <c r="J599" s="174">
        <f>ROUND(I599*H599,2)</f>
        <v>0</v>
      </c>
      <c r="K599" s="175"/>
      <c r="L599" s="176"/>
      <c r="M599" s="177" t="s">
        <v>1</v>
      </c>
      <c r="N599" s="178" t="s">
        <v>42</v>
      </c>
      <c r="P599" s="143">
        <f>O599*H599</f>
        <v>0</v>
      </c>
      <c r="Q599" s="143">
        <v>7.2999999999999995E-2</v>
      </c>
      <c r="R599" s="143">
        <f>Q599*H599</f>
        <v>7.2999999999999995E-2</v>
      </c>
      <c r="S599" s="143">
        <v>0</v>
      </c>
      <c r="T599" s="144">
        <f>S599*H599</f>
        <v>0</v>
      </c>
      <c r="AR599" s="145" t="s">
        <v>186</v>
      </c>
      <c r="AT599" s="145" t="s">
        <v>340</v>
      </c>
      <c r="AU599" s="145" t="s">
        <v>87</v>
      </c>
      <c r="AY599" s="17" t="s">
        <v>144</v>
      </c>
      <c r="BE599" s="146">
        <f>IF(N599="základní",J599,0)</f>
        <v>0</v>
      </c>
      <c r="BF599" s="146">
        <f>IF(N599="snížená",J599,0)</f>
        <v>0</v>
      </c>
      <c r="BG599" s="146">
        <f>IF(N599="zákl. přenesená",J599,0)</f>
        <v>0</v>
      </c>
      <c r="BH599" s="146">
        <f>IF(N599="sníž. přenesená",J599,0)</f>
        <v>0</v>
      </c>
      <c r="BI599" s="146">
        <f>IF(N599="nulová",J599,0)</f>
        <v>0</v>
      </c>
      <c r="BJ599" s="17" t="s">
        <v>85</v>
      </c>
      <c r="BK599" s="146">
        <f>ROUND(I599*H599,2)</f>
        <v>0</v>
      </c>
      <c r="BL599" s="17" t="s">
        <v>150</v>
      </c>
      <c r="BM599" s="145" t="s">
        <v>1121</v>
      </c>
    </row>
    <row r="600" spans="2:65" s="12" customFormat="1" ht="11.25">
      <c r="B600" s="147"/>
      <c r="D600" s="148" t="s">
        <v>152</v>
      </c>
      <c r="E600" s="149" t="s">
        <v>1</v>
      </c>
      <c r="F600" s="150" t="s">
        <v>960</v>
      </c>
      <c r="H600" s="149" t="s">
        <v>1</v>
      </c>
      <c r="I600" s="151"/>
      <c r="L600" s="147"/>
      <c r="M600" s="152"/>
      <c r="T600" s="153"/>
      <c r="AT600" s="149" t="s">
        <v>152</v>
      </c>
      <c r="AU600" s="149" t="s">
        <v>87</v>
      </c>
      <c r="AV600" s="12" t="s">
        <v>85</v>
      </c>
      <c r="AW600" s="12" t="s">
        <v>32</v>
      </c>
      <c r="AX600" s="12" t="s">
        <v>77</v>
      </c>
      <c r="AY600" s="149" t="s">
        <v>144</v>
      </c>
    </row>
    <row r="601" spans="2:65" s="13" customFormat="1" ht="11.25">
      <c r="B601" s="154"/>
      <c r="D601" s="148" t="s">
        <v>152</v>
      </c>
      <c r="E601" s="155" t="s">
        <v>1</v>
      </c>
      <c r="F601" s="156" t="s">
        <v>961</v>
      </c>
      <c r="H601" s="157">
        <v>1</v>
      </c>
      <c r="I601" s="158"/>
      <c r="L601" s="154"/>
      <c r="M601" s="159"/>
      <c r="T601" s="160"/>
      <c r="AT601" s="155" t="s">
        <v>152</v>
      </c>
      <c r="AU601" s="155" t="s">
        <v>87</v>
      </c>
      <c r="AV601" s="13" t="s">
        <v>87</v>
      </c>
      <c r="AW601" s="13" t="s">
        <v>32</v>
      </c>
      <c r="AX601" s="13" t="s">
        <v>85</v>
      </c>
      <c r="AY601" s="155" t="s">
        <v>144</v>
      </c>
    </row>
    <row r="602" spans="2:65" s="1" customFormat="1" ht="16.5" customHeight="1">
      <c r="B602" s="32"/>
      <c r="C602" s="168" t="s">
        <v>1122</v>
      </c>
      <c r="D602" s="168" t="s">
        <v>340</v>
      </c>
      <c r="E602" s="169" t="s">
        <v>1111</v>
      </c>
      <c r="F602" s="170" t="s">
        <v>1112</v>
      </c>
      <c r="G602" s="171" t="s">
        <v>160</v>
      </c>
      <c r="H602" s="172">
        <v>1</v>
      </c>
      <c r="I602" s="173"/>
      <c r="J602" s="174">
        <f>ROUND(I602*H602,2)</f>
        <v>0</v>
      </c>
      <c r="K602" s="175"/>
      <c r="L602" s="176"/>
      <c r="M602" s="177" t="s">
        <v>1</v>
      </c>
      <c r="N602" s="178" t="s">
        <v>42</v>
      </c>
      <c r="P602" s="143">
        <f>O602*H602</f>
        <v>0</v>
      </c>
      <c r="Q602" s="143">
        <v>0</v>
      </c>
      <c r="R602" s="143">
        <f>Q602*H602</f>
        <v>0</v>
      </c>
      <c r="S602" s="143">
        <v>0</v>
      </c>
      <c r="T602" s="144">
        <f>S602*H602</f>
        <v>0</v>
      </c>
      <c r="AR602" s="145" t="s">
        <v>186</v>
      </c>
      <c r="AT602" s="145" t="s">
        <v>340</v>
      </c>
      <c r="AU602" s="145" t="s">
        <v>87</v>
      </c>
      <c r="AY602" s="17" t="s">
        <v>144</v>
      </c>
      <c r="BE602" s="146">
        <f>IF(N602="základní",J602,0)</f>
        <v>0</v>
      </c>
      <c r="BF602" s="146">
        <f>IF(N602="snížená",J602,0)</f>
        <v>0</v>
      </c>
      <c r="BG602" s="146">
        <f>IF(N602="zákl. přenesená",J602,0)</f>
        <v>0</v>
      </c>
      <c r="BH602" s="146">
        <f>IF(N602="sníž. přenesená",J602,0)</f>
        <v>0</v>
      </c>
      <c r="BI602" s="146">
        <f>IF(N602="nulová",J602,0)</f>
        <v>0</v>
      </c>
      <c r="BJ602" s="17" t="s">
        <v>85</v>
      </c>
      <c r="BK602" s="146">
        <f>ROUND(I602*H602,2)</f>
        <v>0</v>
      </c>
      <c r="BL602" s="17" t="s">
        <v>150</v>
      </c>
      <c r="BM602" s="145" t="s">
        <v>1123</v>
      </c>
    </row>
    <row r="603" spans="2:65" s="1" customFormat="1" ht="21.75" customHeight="1">
      <c r="B603" s="32"/>
      <c r="C603" s="133" t="s">
        <v>1124</v>
      </c>
      <c r="D603" s="133" t="s">
        <v>146</v>
      </c>
      <c r="E603" s="134" t="s">
        <v>1125</v>
      </c>
      <c r="F603" s="135" t="s">
        <v>1126</v>
      </c>
      <c r="G603" s="136" t="s">
        <v>160</v>
      </c>
      <c r="H603" s="137">
        <v>1</v>
      </c>
      <c r="I603" s="138"/>
      <c r="J603" s="139">
        <f>ROUND(I603*H603,2)</f>
        <v>0</v>
      </c>
      <c r="K603" s="140"/>
      <c r="L603" s="32"/>
      <c r="M603" s="141" t="s">
        <v>1</v>
      </c>
      <c r="N603" s="142" t="s">
        <v>42</v>
      </c>
      <c r="P603" s="143">
        <f>O603*H603</f>
        <v>0</v>
      </c>
      <c r="Q603" s="143">
        <v>1.65E-3</v>
      </c>
      <c r="R603" s="143">
        <f>Q603*H603</f>
        <v>1.65E-3</v>
      </c>
      <c r="S603" s="143">
        <v>0</v>
      </c>
      <c r="T603" s="144">
        <f>S603*H603</f>
        <v>0</v>
      </c>
      <c r="AR603" s="145" t="s">
        <v>150</v>
      </c>
      <c r="AT603" s="145" t="s">
        <v>146</v>
      </c>
      <c r="AU603" s="145" t="s">
        <v>87</v>
      </c>
      <c r="AY603" s="17" t="s">
        <v>144</v>
      </c>
      <c r="BE603" s="146">
        <f>IF(N603="základní",J603,0)</f>
        <v>0</v>
      </c>
      <c r="BF603" s="146">
        <f>IF(N603="snížená",J603,0)</f>
        <v>0</v>
      </c>
      <c r="BG603" s="146">
        <f>IF(N603="zákl. přenesená",J603,0)</f>
        <v>0</v>
      </c>
      <c r="BH603" s="146">
        <f>IF(N603="sníž. přenesená",J603,0)</f>
        <v>0</v>
      </c>
      <c r="BI603" s="146">
        <f>IF(N603="nulová",J603,0)</f>
        <v>0</v>
      </c>
      <c r="BJ603" s="17" t="s">
        <v>85</v>
      </c>
      <c r="BK603" s="146">
        <f>ROUND(I603*H603,2)</f>
        <v>0</v>
      </c>
      <c r="BL603" s="17" t="s">
        <v>150</v>
      </c>
      <c r="BM603" s="145" t="s">
        <v>1127</v>
      </c>
    </row>
    <row r="604" spans="2:65" s="12" customFormat="1" ht="11.25">
      <c r="B604" s="147"/>
      <c r="D604" s="148" t="s">
        <v>152</v>
      </c>
      <c r="E604" s="149" t="s">
        <v>1</v>
      </c>
      <c r="F604" s="150" t="s">
        <v>737</v>
      </c>
      <c r="H604" s="149" t="s">
        <v>1</v>
      </c>
      <c r="I604" s="151"/>
      <c r="L604" s="147"/>
      <c r="M604" s="152"/>
      <c r="T604" s="153"/>
      <c r="AT604" s="149" t="s">
        <v>152</v>
      </c>
      <c r="AU604" s="149" t="s">
        <v>87</v>
      </c>
      <c r="AV604" s="12" t="s">
        <v>85</v>
      </c>
      <c r="AW604" s="12" t="s">
        <v>32</v>
      </c>
      <c r="AX604" s="12" t="s">
        <v>77</v>
      </c>
      <c r="AY604" s="149" t="s">
        <v>144</v>
      </c>
    </row>
    <row r="605" spans="2:65" s="12" customFormat="1" ht="11.25">
      <c r="B605" s="147"/>
      <c r="D605" s="148" t="s">
        <v>152</v>
      </c>
      <c r="E605" s="149" t="s">
        <v>1</v>
      </c>
      <c r="F605" s="150" t="s">
        <v>1073</v>
      </c>
      <c r="H605" s="149" t="s">
        <v>1</v>
      </c>
      <c r="I605" s="151"/>
      <c r="L605" s="147"/>
      <c r="M605" s="152"/>
      <c r="T605" s="153"/>
      <c r="AT605" s="149" t="s">
        <v>152</v>
      </c>
      <c r="AU605" s="149" t="s">
        <v>87</v>
      </c>
      <c r="AV605" s="12" t="s">
        <v>85</v>
      </c>
      <c r="AW605" s="12" t="s">
        <v>32</v>
      </c>
      <c r="AX605" s="12" t="s">
        <v>77</v>
      </c>
      <c r="AY605" s="149" t="s">
        <v>144</v>
      </c>
    </row>
    <row r="606" spans="2:65" s="13" customFormat="1" ht="11.25">
      <c r="B606" s="154"/>
      <c r="D606" s="148" t="s">
        <v>152</v>
      </c>
      <c r="E606" s="155" t="s">
        <v>1</v>
      </c>
      <c r="F606" s="156" t="s">
        <v>85</v>
      </c>
      <c r="H606" s="157">
        <v>1</v>
      </c>
      <c r="I606" s="158"/>
      <c r="L606" s="154"/>
      <c r="M606" s="159"/>
      <c r="T606" s="160"/>
      <c r="AT606" s="155" t="s">
        <v>152</v>
      </c>
      <c r="AU606" s="155" t="s">
        <v>87</v>
      </c>
      <c r="AV606" s="13" t="s">
        <v>87</v>
      </c>
      <c r="AW606" s="13" t="s">
        <v>32</v>
      </c>
      <c r="AX606" s="13" t="s">
        <v>85</v>
      </c>
      <c r="AY606" s="155" t="s">
        <v>144</v>
      </c>
    </row>
    <row r="607" spans="2:65" s="1" customFormat="1" ht="24.2" customHeight="1">
      <c r="B607" s="32"/>
      <c r="C607" s="133" t="s">
        <v>1128</v>
      </c>
      <c r="D607" s="133" t="s">
        <v>146</v>
      </c>
      <c r="E607" s="134" t="s">
        <v>1129</v>
      </c>
      <c r="F607" s="135" t="s">
        <v>1130</v>
      </c>
      <c r="G607" s="136" t="s">
        <v>160</v>
      </c>
      <c r="H607" s="137">
        <v>1</v>
      </c>
      <c r="I607" s="138"/>
      <c r="J607" s="139">
        <f>ROUND(I607*H607,2)</f>
        <v>0</v>
      </c>
      <c r="K607" s="140"/>
      <c r="L607" s="32"/>
      <c r="M607" s="141" t="s">
        <v>1</v>
      </c>
      <c r="N607" s="142" t="s">
        <v>42</v>
      </c>
      <c r="P607" s="143">
        <f>O607*H607</f>
        <v>0</v>
      </c>
      <c r="Q607" s="143">
        <v>0</v>
      </c>
      <c r="R607" s="143">
        <f>Q607*H607</f>
        <v>0</v>
      </c>
      <c r="S607" s="143">
        <v>2.2599999999999999E-2</v>
      </c>
      <c r="T607" s="144">
        <f>S607*H607</f>
        <v>2.2599999999999999E-2</v>
      </c>
      <c r="AR607" s="145" t="s">
        <v>150</v>
      </c>
      <c r="AT607" s="145" t="s">
        <v>146</v>
      </c>
      <c r="AU607" s="145" t="s">
        <v>87</v>
      </c>
      <c r="AY607" s="17" t="s">
        <v>144</v>
      </c>
      <c r="BE607" s="146">
        <f>IF(N607="základní",J607,0)</f>
        <v>0</v>
      </c>
      <c r="BF607" s="146">
        <f>IF(N607="snížená",J607,0)</f>
        <v>0</v>
      </c>
      <c r="BG607" s="146">
        <f>IF(N607="zákl. přenesená",J607,0)</f>
        <v>0</v>
      </c>
      <c r="BH607" s="146">
        <f>IF(N607="sníž. přenesená",J607,0)</f>
        <v>0</v>
      </c>
      <c r="BI607" s="146">
        <f>IF(N607="nulová",J607,0)</f>
        <v>0</v>
      </c>
      <c r="BJ607" s="17" t="s">
        <v>85</v>
      </c>
      <c r="BK607" s="146">
        <f>ROUND(I607*H607,2)</f>
        <v>0</v>
      </c>
      <c r="BL607" s="17" t="s">
        <v>150</v>
      </c>
      <c r="BM607" s="145" t="s">
        <v>1131</v>
      </c>
    </row>
    <row r="608" spans="2:65" s="12" customFormat="1" ht="11.25">
      <c r="B608" s="147"/>
      <c r="D608" s="148" t="s">
        <v>152</v>
      </c>
      <c r="E608" s="149" t="s">
        <v>1</v>
      </c>
      <c r="F608" s="150" t="s">
        <v>737</v>
      </c>
      <c r="H608" s="149" t="s">
        <v>1</v>
      </c>
      <c r="I608" s="151"/>
      <c r="L608" s="147"/>
      <c r="M608" s="152"/>
      <c r="T608" s="153"/>
      <c r="AT608" s="149" t="s">
        <v>152</v>
      </c>
      <c r="AU608" s="149" t="s">
        <v>87</v>
      </c>
      <c r="AV608" s="12" t="s">
        <v>85</v>
      </c>
      <c r="AW608" s="12" t="s">
        <v>32</v>
      </c>
      <c r="AX608" s="12" t="s">
        <v>77</v>
      </c>
      <c r="AY608" s="149" t="s">
        <v>144</v>
      </c>
    </row>
    <row r="609" spans="2:65" s="12" customFormat="1" ht="22.5">
      <c r="B609" s="147"/>
      <c r="D609" s="148" t="s">
        <v>152</v>
      </c>
      <c r="E609" s="149" t="s">
        <v>1</v>
      </c>
      <c r="F609" s="150" t="s">
        <v>1132</v>
      </c>
      <c r="H609" s="149" t="s">
        <v>1</v>
      </c>
      <c r="I609" s="151"/>
      <c r="L609" s="147"/>
      <c r="M609" s="152"/>
      <c r="T609" s="153"/>
      <c r="AT609" s="149" t="s">
        <v>152</v>
      </c>
      <c r="AU609" s="149" t="s">
        <v>87</v>
      </c>
      <c r="AV609" s="12" t="s">
        <v>85</v>
      </c>
      <c r="AW609" s="12" t="s">
        <v>32</v>
      </c>
      <c r="AX609" s="12" t="s">
        <v>77</v>
      </c>
      <c r="AY609" s="149" t="s">
        <v>144</v>
      </c>
    </row>
    <row r="610" spans="2:65" s="13" customFormat="1" ht="11.25">
      <c r="B610" s="154"/>
      <c r="D610" s="148" t="s">
        <v>152</v>
      </c>
      <c r="E610" s="155" t="s">
        <v>1</v>
      </c>
      <c r="F610" s="156" t="s">
        <v>85</v>
      </c>
      <c r="H610" s="157">
        <v>1</v>
      </c>
      <c r="I610" s="158"/>
      <c r="L610" s="154"/>
      <c r="M610" s="159"/>
      <c r="T610" s="160"/>
      <c r="AT610" s="155" t="s">
        <v>152</v>
      </c>
      <c r="AU610" s="155" t="s">
        <v>87</v>
      </c>
      <c r="AV610" s="13" t="s">
        <v>87</v>
      </c>
      <c r="AW610" s="13" t="s">
        <v>32</v>
      </c>
      <c r="AX610" s="13" t="s">
        <v>85</v>
      </c>
      <c r="AY610" s="155" t="s">
        <v>144</v>
      </c>
    </row>
    <row r="611" spans="2:65" s="1" customFormat="1" ht="16.5" customHeight="1">
      <c r="B611" s="32"/>
      <c r="C611" s="133" t="s">
        <v>1133</v>
      </c>
      <c r="D611" s="133" t="s">
        <v>146</v>
      </c>
      <c r="E611" s="134" t="s">
        <v>1134</v>
      </c>
      <c r="F611" s="135" t="s">
        <v>1135</v>
      </c>
      <c r="G611" s="136" t="s">
        <v>483</v>
      </c>
      <c r="H611" s="137">
        <v>561.5</v>
      </c>
      <c r="I611" s="138"/>
      <c r="J611" s="139">
        <f>ROUND(I611*H611,2)</f>
        <v>0</v>
      </c>
      <c r="K611" s="140"/>
      <c r="L611" s="32"/>
      <c r="M611" s="141" t="s">
        <v>1</v>
      </c>
      <c r="N611" s="142" t="s">
        <v>42</v>
      </c>
      <c r="P611" s="143">
        <f>O611*H611</f>
        <v>0</v>
      </c>
      <c r="Q611" s="143">
        <v>0</v>
      </c>
      <c r="R611" s="143">
        <f>Q611*H611</f>
        <v>0</v>
      </c>
      <c r="S611" s="143">
        <v>0</v>
      </c>
      <c r="T611" s="144">
        <f>S611*H611</f>
        <v>0</v>
      </c>
      <c r="AR611" s="145" t="s">
        <v>150</v>
      </c>
      <c r="AT611" s="145" t="s">
        <v>146</v>
      </c>
      <c r="AU611" s="145" t="s">
        <v>87</v>
      </c>
      <c r="AY611" s="17" t="s">
        <v>144</v>
      </c>
      <c r="BE611" s="146">
        <f>IF(N611="základní",J611,0)</f>
        <v>0</v>
      </c>
      <c r="BF611" s="146">
        <f>IF(N611="snížená",J611,0)</f>
        <v>0</v>
      </c>
      <c r="BG611" s="146">
        <f>IF(N611="zákl. přenesená",J611,0)</f>
        <v>0</v>
      </c>
      <c r="BH611" s="146">
        <f>IF(N611="sníž. přenesená",J611,0)</f>
        <v>0</v>
      </c>
      <c r="BI611" s="146">
        <f>IF(N611="nulová",J611,0)</f>
        <v>0</v>
      </c>
      <c r="BJ611" s="17" t="s">
        <v>85</v>
      </c>
      <c r="BK611" s="146">
        <f>ROUND(I611*H611,2)</f>
        <v>0</v>
      </c>
      <c r="BL611" s="17" t="s">
        <v>150</v>
      </c>
      <c r="BM611" s="145" t="s">
        <v>1136</v>
      </c>
    </row>
    <row r="612" spans="2:65" s="12" customFormat="1" ht="11.25">
      <c r="B612" s="147"/>
      <c r="D612" s="148" t="s">
        <v>152</v>
      </c>
      <c r="E612" s="149" t="s">
        <v>1</v>
      </c>
      <c r="F612" s="150" t="s">
        <v>737</v>
      </c>
      <c r="H612" s="149" t="s">
        <v>1</v>
      </c>
      <c r="I612" s="151"/>
      <c r="L612" s="147"/>
      <c r="M612" s="152"/>
      <c r="T612" s="153"/>
      <c r="AT612" s="149" t="s">
        <v>152</v>
      </c>
      <c r="AU612" s="149" t="s">
        <v>87</v>
      </c>
      <c r="AV612" s="12" t="s">
        <v>85</v>
      </c>
      <c r="AW612" s="12" t="s">
        <v>32</v>
      </c>
      <c r="AX612" s="12" t="s">
        <v>77</v>
      </c>
      <c r="AY612" s="149" t="s">
        <v>144</v>
      </c>
    </row>
    <row r="613" spans="2:65" s="13" customFormat="1" ht="11.25">
      <c r="B613" s="154"/>
      <c r="D613" s="148" t="s">
        <v>152</v>
      </c>
      <c r="E613" s="155" t="s">
        <v>1</v>
      </c>
      <c r="F613" s="156" t="s">
        <v>1007</v>
      </c>
      <c r="H613" s="157">
        <v>280.5</v>
      </c>
      <c r="I613" s="158"/>
      <c r="L613" s="154"/>
      <c r="M613" s="159"/>
      <c r="T613" s="160"/>
      <c r="AT613" s="155" t="s">
        <v>152</v>
      </c>
      <c r="AU613" s="155" t="s">
        <v>87</v>
      </c>
      <c r="AV613" s="13" t="s">
        <v>87</v>
      </c>
      <c r="AW613" s="13" t="s">
        <v>32</v>
      </c>
      <c r="AX613" s="13" t="s">
        <v>77</v>
      </c>
      <c r="AY613" s="155" t="s">
        <v>144</v>
      </c>
    </row>
    <row r="614" spans="2:65" s="13" customFormat="1" ht="11.25">
      <c r="B614" s="154"/>
      <c r="D614" s="148" t="s">
        <v>152</v>
      </c>
      <c r="E614" s="155" t="s">
        <v>1</v>
      </c>
      <c r="F614" s="156" t="s">
        <v>1008</v>
      </c>
      <c r="H614" s="157">
        <v>211.5</v>
      </c>
      <c r="I614" s="158"/>
      <c r="L614" s="154"/>
      <c r="M614" s="159"/>
      <c r="T614" s="160"/>
      <c r="AT614" s="155" t="s">
        <v>152</v>
      </c>
      <c r="AU614" s="155" t="s">
        <v>87</v>
      </c>
      <c r="AV614" s="13" t="s">
        <v>87</v>
      </c>
      <c r="AW614" s="13" t="s">
        <v>32</v>
      </c>
      <c r="AX614" s="13" t="s">
        <v>77</v>
      </c>
      <c r="AY614" s="155" t="s">
        <v>144</v>
      </c>
    </row>
    <row r="615" spans="2:65" s="13" customFormat="1" ht="11.25">
      <c r="B615" s="154"/>
      <c r="D615" s="148" t="s">
        <v>152</v>
      </c>
      <c r="E615" s="155" t="s">
        <v>1</v>
      </c>
      <c r="F615" s="156" t="s">
        <v>1009</v>
      </c>
      <c r="H615" s="157">
        <v>69.5</v>
      </c>
      <c r="I615" s="158"/>
      <c r="L615" s="154"/>
      <c r="M615" s="159"/>
      <c r="T615" s="160"/>
      <c r="AT615" s="155" t="s">
        <v>152</v>
      </c>
      <c r="AU615" s="155" t="s">
        <v>87</v>
      </c>
      <c r="AV615" s="13" t="s">
        <v>87</v>
      </c>
      <c r="AW615" s="13" t="s">
        <v>32</v>
      </c>
      <c r="AX615" s="13" t="s">
        <v>77</v>
      </c>
      <c r="AY615" s="155" t="s">
        <v>144</v>
      </c>
    </row>
    <row r="616" spans="2:65" s="14" customFormat="1" ht="11.25">
      <c r="B616" s="161"/>
      <c r="D616" s="148" t="s">
        <v>152</v>
      </c>
      <c r="E616" s="162" t="s">
        <v>1</v>
      </c>
      <c r="F616" s="163" t="s">
        <v>157</v>
      </c>
      <c r="H616" s="164">
        <v>561.5</v>
      </c>
      <c r="I616" s="165"/>
      <c r="L616" s="161"/>
      <c r="M616" s="166"/>
      <c r="T616" s="167"/>
      <c r="AT616" s="162" t="s">
        <v>152</v>
      </c>
      <c r="AU616" s="162" t="s">
        <v>87</v>
      </c>
      <c r="AV616" s="14" t="s">
        <v>150</v>
      </c>
      <c r="AW616" s="14" t="s">
        <v>32</v>
      </c>
      <c r="AX616" s="14" t="s">
        <v>85</v>
      </c>
      <c r="AY616" s="162" t="s">
        <v>144</v>
      </c>
    </row>
    <row r="617" spans="2:65" s="1" customFormat="1" ht="24.2" customHeight="1">
      <c r="B617" s="32"/>
      <c r="C617" s="133" t="s">
        <v>1137</v>
      </c>
      <c r="D617" s="133" t="s">
        <v>146</v>
      </c>
      <c r="E617" s="134" t="s">
        <v>1138</v>
      </c>
      <c r="F617" s="135" t="s">
        <v>1139</v>
      </c>
      <c r="G617" s="136" t="s">
        <v>483</v>
      </c>
      <c r="H617" s="137">
        <v>561.5</v>
      </c>
      <c r="I617" s="138"/>
      <c r="J617" s="139">
        <f>ROUND(I617*H617,2)</f>
        <v>0</v>
      </c>
      <c r="K617" s="140"/>
      <c r="L617" s="32"/>
      <c r="M617" s="141" t="s">
        <v>1</v>
      </c>
      <c r="N617" s="142" t="s">
        <v>42</v>
      </c>
      <c r="P617" s="143">
        <f>O617*H617</f>
        <v>0</v>
      </c>
      <c r="Q617" s="143">
        <v>0</v>
      </c>
      <c r="R617" s="143">
        <f>Q617*H617</f>
        <v>0</v>
      </c>
      <c r="S617" s="143">
        <v>0</v>
      </c>
      <c r="T617" s="144">
        <f>S617*H617</f>
        <v>0</v>
      </c>
      <c r="AR617" s="145" t="s">
        <v>150</v>
      </c>
      <c r="AT617" s="145" t="s">
        <v>146</v>
      </c>
      <c r="AU617" s="145" t="s">
        <v>87</v>
      </c>
      <c r="AY617" s="17" t="s">
        <v>144</v>
      </c>
      <c r="BE617" s="146">
        <f>IF(N617="základní",J617,0)</f>
        <v>0</v>
      </c>
      <c r="BF617" s="146">
        <f>IF(N617="snížená",J617,0)</f>
        <v>0</v>
      </c>
      <c r="BG617" s="146">
        <f>IF(N617="zákl. přenesená",J617,0)</f>
        <v>0</v>
      </c>
      <c r="BH617" s="146">
        <f>IF(N617="sníž. přenesená",J617,0)</f>
        <v>0</v>
      </c>
      <c r="BI617" s="146">
        <f>IF(N617="nulová",J617,0)</f>
        <v>0</v>
      </c>
      <c r="BJ617" s="17" t="s">
        <v>85</v>
      </c>
      <c r="BK617" s="146">
        <f>ROUND(I617*H617,2)</f>
        <v>0</v>
      </c>
      <c r="BL617" s="17" t="s">
        <v>150</v>
      </c>
      <c r="BM617" s="145" t="s">
        <v>1140</v>
      </c>
    </row>
    <row r="618" spans="2:65" s="12" customFormat="1" ht="11.25">
      <c r="B618" s="147"/>
      <c r="D618" s="148" t="s">
        <v>152</v>
      </c>
      <c r="E618" s="149" t="s">
        <v>1</v>
      </c>
      <c r="F618" s="150" t="s">
        <v>737</v>
      </c>
      <c r="H618" s="149" t="s">
        <v>1</v>
      </c>
      <c r="I618" s="151"/>
      <c r="L618" s="147"/>
      <c r="M618" s="152"/>
      <c r="T618" s="153"/>
      <c r="AT618" s="149" t="s">
        <v>152</v>
      </c>
      <c r="AU618" s="149" t="s">
        <v>87</v>
      </c>
      <c r="AV618" s="12" t="s">
        <v>85</v>
      </c>
      <c r="AW618" s="12" t="s">
        <v>32</v>
      </c>
      <c r="AX618" s="12" t="s">
        <v>77</v>
      </c>
      <c r="AY618" s="149" t="s">
        <v>144</v>
      </c>
    </row>
    <row r="619" spans="2:65" s="13" customFormat="1" ht="11.25">
      <c r="B619" s="154"/>
      <c r="D619" s="148" t="s">
        <v>152</v>
      </c>
      <c r="E619" s="155" t="s">
        <v>1</v>
      </c>
      <c r="F619" s="156" t="s">
        <v>1007</v>
      </c>
      <c r="H619" s="157">
        <v>280.5</v>
      </c>
      <c r="I619" s="158"/>
      <c r="L619" s="154"/>
      <c r="M619" s="159"/>
      <c r="T619" s="160"/>
      <c r="AT619" s="155" t="s">
        <v>152</v>
      </c>
      <c r="AU619" s="155" t="s">
        <v>87</v>
      </c>
      <c r="AV619" s="13" t="s">
        <v>87</v>
      </c>
      <c r="AW619" s="13" t="s">
        <v>32</v>
      </c>
      <c r="AX619" s="13" t="s">
        <v>77</v>
      </c>
      <c r="AY619" s="155" t="s">
        <v>144</v>
      </c>
    </row>
    <row r="620" spans="2:65" s="13" customFormat="1" ht="11.25">
      <c r="B620" s="154"/>
      <c r="D620" s="148" t="s">
        <v>152</v>
      </c>
      <c r="E620" s="155" t="s">
        <v>1</v>
      </c>
      <c r="F620" s="156" t="s">
        <v>1008</v>
      </c>
      <c r="H620" s="157">
        <v>211.5</v>
      </c>
      <c r="I620" s="158"/>
      <c r="L620" s="154"/>
      <c r="M620" s="159"/>
      <c r="T620" s="160"/>
      <c r="AT620" s="155" t="s">
        <v>152</v>
      </c>
      <c r="AU620" s="155" t="s">
        <v>87</v>
      </c>
      <c r="AV620" s="13" t="s">
        <v>87</v>
      </c>
      <c r="AW620" s="13" t="s">
        <v>32</v>
      </c>
      <c r="AX620" s="13" t="s">
        <v>77</v>
      </c>
      <c r="AY620" s="155" t="s">
        <v>144</v>
      </c>
    </row>
    <row r="621" spans="2:65" s="13" customFormat="1" ht="11.25">
      <c r="B621" s="154"/>
      <c r="D621" s="148" t="s">
        <v>152</v>
      </c>
      <c r="E621" s="155" t="s">
        <v>1</v>
      </c>
      <c r="F621" s="156" t="s">
        <v>1009</v>
      </c>
      <c r="H621" s="157">
        <v>69.5</v>
      </c>
      <c r="I621" s="158"/>
      <c r="L621" s="154"/>
      <c r="M621" s="159"/>
      <c r="T621" s="160"/>
      <c r="AT621" s="155" t="s">
        <v>152</v>
      </c>
      <c r="AU621" s="155" t="s">
        <v>87</v>
      </c>
      <c r="AV621" s="13" t="s">
        <v>87</v>
      </c>
      <c r="AW621" s="13" t="s">
        <v>32</v>
      </c>
      <c r="AX621" s="13" t="s">
        <v>77</v>
      </c>
      <c r="AY621" s="155" t="s">
        <v>144</v>
      </c>
    </row>
    <row r="622" spans="2:65" s="14" customFormat="1" ht="11.25">
      <c r="B622" s="161"/>
      <c r="D622" s="148" t="s">
        <v>152</v>
      </c>
      <c r="E622" s="162" t="s">
        <v>1</v>
      </c>
      <c r="F622" s="163" t="s">
        <v>157</v>
      </c>
      <c r="H622" s="164">
        <v>561.5</v>
      </c>
      <c r="I622" s="165"/>
      <c r="L622" s="161"/>
      <c r="M622" s="166"/>
      <c r="T622" s="167"/>
      <c r="AT622" s="162" t="s">
        <v>152</v>
      </c>
      <c r="AU622" s="162" t="s">
        <v>87</v>
      </c>
      <c r="AV622" s="14" t="s">
        <v>150</v>
      </c>
      <c r="AW622" s="14" t="s">
        <v>32</v>
      </c>
      <c r="AX622" s="14" t="s">
        <v>85</v>
      </c>
      <c r="AY622" s="162" t="s">
        <v>144</v>
      </c>
    </row>
    <row r="623" spans="2:65" s="1" customFormat="1" ht="24.2" customHeight="1">
      <c r="B623" s="32"/>
      <c r="C623" s="133" t="s">
        <v>1141</v>
      </c>
      <c r="D623" s="133" t="s">
        <v>146</v>
      </c>
      <c r="E623" s="134" t="s">
        <v>1142</v>
      </c>
      <c r="F623" s="135" t="s">
        <v>1143</v>
      </c>
      <c r="G623" s="136" t="s">
        <v>160</v>
      </c>
      <c r="H623" s="137">
        <v>3</v>
      </c>
      <c r="I623" s="138"/>
      <c r="J623" s="139">
        <f>ROUND(I623*H623,2)</f>
        <v>0</v>
      </c>
      <c r="K623" s="140"/>
      <c r="L623" s="32"/>
      <c r="M623" s="141" t="s">
        <v>1</v>
      </c>
      <c r="N623" s="142" t="s">
        <v>42</v>
      </c>
      <c r="P623" s="143">
        <f>O623*H623</f>
        <v>0</v>
      </c>
      <c r="Q623" s="143">
        <v>0.45937</v>
      </c>
      <c r="R623" s="143">
        <f>Q623*H623</f>
        <v>1.3781099999999999</v>
      </c>
      <c r="S623" s="143">
        <v>0</v>
      </c>
      <c r="T623" s="144">
        <f>S623*H623</f>
        <v>0</v>
      </c>
      <c r="AR623" s="145" t="s">
        <v>150</v>
      </c>
      <c r="AT623" s="145" t="s">
        <v>146</v>
      </c>
      <c r="AU623" s="145" t="s">
        <v>87</v>
      </c>
      <c r="AY623" s="17" t="s">
        <v>144</v>
      </c>
      <c r="BE623" s="146">
        <f>IF(N623="základní",J623,0)</f>
        <v>0</v>
      </c>
      <c r="BF623" s="146">
        <f>IF(N623="snížená",J623,0)</f>
        <v>0</v>
      </c>
      <c r="BG623" s="146">
        <f>IF(N623="zákl. přenesená",J623,0)</f>
        <v>0</v>
      </c>
      <c r="BH623" s="146">
        <f>IF(N623="sníž. přenesená",J623,0)</f>
        <v>0</v>
      </c>
      <c r="BI623" s="146">
        <f>IF(N623="nulová",J623,0)</f>
        <v>0</v>
      </c>
      <c r="BJ623" s="17" t="s">
        <v>85</v>
      </c>
      <c r="BK623" s="146">
        <f>ROUND(I623*H623,2)</f>
        <v>0</v>
      </c>
      <c r="BL623" s="17" t="s">
        <v>150</v>
      </c>
      <c r="BM623" s="145" t="s">
        <v>1144</v>
      </c>
    </row>
    <row r="624" spans="2:65" s="1" customFormat="1" ht="24.2" customHeight="1">
      <c r="B624" s="32"/>
      <c r="C624" s="133" t="s">
        <v>1145</v>
      </c>
      <c r="D624" s="133" t="s">
        <v>146</v>
      </c>
      <c r="E624" s="134" t="s">
        <v>1146</v>
      </c>
      <c r="F624" s="135" t="s">
        <v>1147</v>
      </c>
      <c r="G624" s="136" t="s">
        <v>160</v>
      </c>
      <c r="H624" s="137">
        <v>2</v>
      </c>
      <c r="I624" s="138"/>
      <c r="J624" s="139">
        <f>ROUND(I624*H624,2)</f>
        <v>0</v>
      </c>
      <c r="K624" s="140"/>
      <c r="L624" s="32"/>
      <c r="M624" s="141" t="s">
        <v>1</v>
      </c>
      <c r="N624" s="142" t="s">
        <v>42</v>
      </c>
      <c r="P624" s="143">
        <f>O624*H624</f>
        <v>0</v>
      </c>
      <c r="Q624" s="143">
        <v>0</v>
      </c>
      <c r="R624" s="143">
        <f>Q624*H624</f>
        <v>0</v>
      </c>
      <c r="S624" s="143">
        <v>0.05</v>
      </c>
      <c r="T624" s="144">
        <f>S624*H624</f>
        <v>0.1</v>
      </c>
      <c r="AR624" s="145" t="s">
        <v>150</v>
      </c>
      <c r="AT624" s="145" t="s">
        <v>146</v>
      </c>
      <c r="AU624" s="145" t="s">
        <v>87</v>
      </c>
      <c r="AY624" s="17" t="s">
        <v>144</v>
      </c>
      <c r="BE624" s="146">
        <f>IF(N624="základní",J624,0)</f>
        <v>0</v>
      </c>
      <c r="BF624" s="146">
        <f>IF(N624="snížená",J624,0)</f>
        <v>0</v>
      </c>
      <c r="BG624" s="146">
        <f>IF(N624="zákl. přenesená",J624,0)</f>
        <v>0</v>
      </c>
      <c r="BH624" s="146">
        <f>IF(N624="sníž. přenesená",J624,0)</f>
        <v>0</v>
      </c>
      <c r="BI624" s="146">
        <f>IF(N624="nulová",J624,0)</f>
        <v>0</v>
      </c>
      <c r="BJ624" s="17" t="s">
        <v>85</v>
      </c>
      <c r="BK624" s="146">
        <f>ROUND(I624*H624,2)</f>
        <v>0</v>
      </c>
      <c r="BL624" s="17" t="s">
        <v>150</v>
      </c>
      <c r="BM624" s="145" t="s">
        <v>1148</v>
      </c>
    </row>
    <row r="625" spans="2:65" s="12" customFormat="1" ht="11.25">
      <c r="B625" s="147"/>
      <c r="D625" s="148" t="s">
        <v>152</v>
      </c>
      <c r="E625" s="149" t="s">
        <v>1</v>
      </c>
      <c r="F625" s="150" t="s">
        <v>737</v>
      </c>
      <c r="H625" s="149" t="s">
        <v>1</v>
      </c>
      <c r="I625" s="151"/>
      <c r="L625" s="147"/>
      <c r="M625" s="152"/>
      <c r="T625" s="153"/>
      <c r="AT625" s="149" t="s">
        <v>152</v>
      </c>
      <c r="AU625" s="149" t="s">
        <v>87</v>
      </c>
      <c r="AV625" s="12" t="s">
        <v>85</v>
      </c>
      <c r="AW625" s="12" t="s">
        <v>32</v>
      </c>
      <c r="AX625" s="12" t="s">
        <v>77</v>
      </c>
      <c r="AY625" s="149" t="s">
        <v>144</v>
      </c>
    </row>
    <row r="626" spans="2:65" s="12" customFormat="1" ht="22.5">
      <c r="B626" s="147"/>
      <c r="D626" s="148" t="s">
        <v>152</v>
      </c>
      <c r="E626" s="149" t="s">
        <v>1</v>
      </c>
      <c r="F626" s="150" t="s">
        <v>1149</v>
      </c>
      <c r="H626" s="149" t="s">
        <v>1</v>
      </c>
      <c r="I626" s="151"/>
      <c r="L626" s="147"/>
      <c r="M626" s="152"/>
      <c r="T626" s="153"/>
      <c r="AT626" s="149" t="s">
        <v>152</v>
      </c>
      <c r="AU626" s="149" t="s">
        <v>87</v>
      </c>
      <c r="AV626" s="12" t="s">
        <v>85</v>
      </c>
      <c r="AW626" s="12" t="s">
        <v>32</v>
      </c>
      <c r="AX626" s="12" t="s">
        <v>77</v>
      </c>
      <c r="AY626" s="149" t="s">
        <v>144</v>
      </c>
    </row>
    <row r="627" spans="2:65" s="13" customFormat="1" ht="11.25">
      <c r="B627" s="154"/>
      <c r="D627" s="148" t="s">
        <v>152</v>
      </c>
      <c r="E627" s="155" t="s">
        <v>1</v>
      </c>
      <c r="F627" s="156" t="s">
        <v>85</v>
      </c>
      <c r="H627" s="157">
        <v>1</v>
      </c>
      <c r="I627" s="158"/>
      <c r="L627" s="154"/>
      <c r="M627" s="159"/>
      <c r="T627" s="160"/>
      <c r="AT627" s="155" t="s">
        <v>152</v>
      </c>
      <c r="AU627" s="155" t="s">
        <v>87</v>
      </c>
      <c r="AV627" s="13" t="s">
        <v>87</v>
      </c>
      <c r="AW627" s="13" t="s">
        <v>32</v>
      </c>
      <c r="AX627" s="13" t="s">
        <v>77</v>
      </c>
      <c r="AY627" s="155" t="s">
        <v>144</v>
      </c>
    </row>
    <row r="628" spans="2:65" s="12" customFormat="1" ht="22.5">
      <c r="B628" s="147"/>
      <c r="D628" s="148" t="s">
        <v>152</v>
      </c>
      <c r="E628" s="149" t="s">
        <v>1</v>
      </c>
      <c r="F628" s="150" t="s">
        <v>1150</v>
      </c>
      <c r="H628" s="149" t="s">
        <v>1</v>
      </c>
      <c r="I628" s="151"/>
      <c r="L628" s="147"/>
      <c r="M628" s="152"/>
      <c r="T628" s="153"/>
      <c r="AT628" s="149" t="s">
        <v>152</v>
      </c>
      <c r="AU628" s="149" t="s">
        <v>87</v>
      </c>
      <c r="AV628" s="12" t="s">
        <v>85</v>
      </c>
      <c r="AW628" s="12" t="s">
        <v>32</v>
      </c>
      <c r="AX628" s="12" t="s">
        <v>77</v>
      </c>
      <c r="AY628" s="149" t="s">
        <v>144</v>
      </c>
    </row>
    <row r="629" spans="2:65" s="13" customFormat="1" ht="11.25">
      <c r="B629" s="154"/>
      <c r="D629" s="148" t="s">
        <v>152</v>
      </c>
      <c r="E629" s="155" t="s">
        <v>1</v>
      </c>
      <c r="F629" s="156" t="s">
        <v>85</v>
      </c>
      <c r="H629" s="157">
        <v>1</v>
      </c>
      <c r="I629" s="158"/>
      <c r="L629" s="154"/>
      <c r="M629" s="159"/>
      <c r="T629" s="160"/>
      <c r="AT629" s="155" t="s">
        <v>152</v>
      </c>
      <c r="AU629" s="155" t="s">
        <v>87</v>
      </c>
      <c r="AV629" s="13" t="s">
        <v>87</v>
      </c>
      <c r="AW629" s="13" t="s">
        <v>32</v>
      </c>
      <c r="AX629" s="13" t="s">
        <v>77</v>
      </c>
      <c r="AY629" s="155" t="s">
        <v>144</v>
      </c>
    </row>
    <row r="630" spans="2:65" s="14" customFormat="1" ht="11.25">
      <c r="B630" s="161"/>
      <c r="D630" s="148" t="s">
        <v>152</v>
      </c>
      <c r="E630" s="162" t="s">
        <v>1</v>
      </c>
      <c r="F630" s="163" t="s">
        <v>157</v>
      </c>
      <c r="H630" s="164">
        <v>2</v>
      </c>
      <c r="I630" s="165"/>
      <c r="L630" s="161"/>
      <c r="M630" s="166"/>
      <c r="T630" s="167"/>
      <c r="AT630" s="162" t="s">
        <v>152</v>
      </c>
      <c r="AU630" s="162" t="s">
        <v>87</v>
      </c>
      <c r="AV630" s="14" t="s">
        <v>150</v>
      </c>
      <c r="AW630" s="14" t="s">
        <v>32</v>
      </c>
      <c r="AX630" s="14" t="s">
        <v>85</v>
      </c>
      <c r="AY630" s="162" t="s">
        <v>144</v>
      </c>
    </row>
    <row r="631" spans="2:65" s="1" customFormat="1" ht="16.5" customHeight="1">
      <c r="B631" s="32"/>
      <c r="C631" s="133" t="s">
        <v>1151</v>
      </c>
      <c r="D631" s="133" t="s">
        <v>146</v>
      </c>
      <c r="E631" s="134" t="s">
        <v>1152</v>
      </c>
      <c r="F631" s="135" t="s">
        <v>1153</v>
      </c>
      <c r="G631" s="136" t="s">
        <v>160</v>
      </c>
      <c r="H631" s="137">
        <v>9</v>
      </c>
      <c r="I631" s="138"/>
      <c r="J631" s="139">
        <f>ROUND(I631*H631,2)</f>
        <v>0</v>
      </c>
      <c r="K631" s="140"/>
      <c r="L631" s="32"/>
      <c r="M631" s="141" t="s">
        <v>1</v>
      </c>
      <c r="N631" s="142" t="s">
        <v>42</v>
      </c>
      <c r="P631" s="143">
        <f>O631*H631</f>
        <v>0</v>
      </c>
      <c r="Q631" s="143">
        <v>0.04</v>
      </c>
      <c r="R631" s="143">
        <f>Q631*H631</f>
        <v>0.36</v>
      </c>
      <c r="S631" s="143">
        <v>0</v>
      </c>
      <c r="T631" s="144">
        <f>S631*H631</f>
        <v>0</v>
      </c>
      <c r="AR631" s="145" t="s">
        <v>150</v>
      </c>
      <c r="AT631" s="145" t="s">
        <v>146</v>
      </c>
      <c r="AU631" s="145" t="s">
        <v>87</v>
      </c>
      <c r="AY631" s="17" t="s">
        <v>144</v>
      </c>
      <c r="BE631" s="146">
        <f>IF(N631="základní",J631,0)</f>
        <v>0</v>
      </c>
      <c r="BF631" s="146">
        <f>IF(N631="snížená",J631,0)</f>
        <v>0</v>
      </c>
      <c r="BG631" s="146">
        <f>IF(N631="zákl. přenesená",J631,0)</f>
        <v>0</v>
      </c>
      <c r="BH631" s="146">
        <f>IF(N631="sníž. přenesená",J631,0)</f>
        <v>0</v>
      </c>
      <c r="BI631" s="146">
        <f>IF(N631="nulová",J631,0)</f>
        <v>0</v>
      </c>
      <c r="BJ631" s="17" t="s">
        <v>85</v>
      </c>
      <c r="BK631" s="146">
        <f>ROUND(I631*H631,2)</f>
        <v>0</v>
      </c>
      <c r="BL631" s="17" t="s">
        <v>150</v>
      </c>
      <c r="BM631" s="145" t="s">
        <v>1154</v>
      </c>
    </row>
    <row r="632" spans="2:65" s="12" customFormat="1" ht="11.25">
      <c r="B632" s="147"/>
      <c r="D632" s="148" t="s">
        <v>152</v>
      </c>
      <c r="E632" s="149" t="s">
        <v>1</v>
      </c>
      <c r="F632" s="150" t="s">
        <v>737</v>
      </c>
      <c r="H632" s="149" t="s">
        <v>1</v>
      </c>
      <c r="I632" s="151"/>
      <c r="L632" s="147"/>
      <c r="M632" s="152"/>
      <c r="T632" s="153"/>
      <c r="AT632" s="149" t="s">
        <v>152</v>
      </c>
      <c r="AU632" s="149" t="s">
        <v>87</v>
      </c>
      <c r="AV632" s="12" t="s">
        <v>85</v>
      </c>
      <c r="AW632" s="12" t="s">
        <v>32</v>
      </c>
      <c r="AX632" s="12" t="s">
        <v>77</v>
      </c>
      <c r="AY632" s="149" t="s">
        <v>144</v>
      </c>
    </row>
    <row r="633" spans="2:65" s="13" customFormat="1" ht="11.25">
      <c r="B633" s="154"/>
      <c r="D633" s="148" t="s">
        <v>152</v>
      </c>
      <c r="E633" s="155" t="s">
        <v>1</v>
      </c>
      <c r="F633" s="156" t="s">
        <v>1155</v>
      </c>
      <c r="H633" s="157">
        <v>7</v>
      </c>
      <c r="I633" s="158"/>
      <c r="L633" s="154"/>
      <c r="M633" s="159"/>
      <c r="T633" s="160"/>
      <c r="AT633" s="155" t="s">
        <v>152</v>
      </c>
      <c r="AU633" s="155" t="s">
        <v>87</v>
      </c>
      <c r="AV633" s="13" t="s">
        <v>87</v>
      </c>
      <c r="AW633" s="13" t="s">
        <v>32</v>
      </c>
      <c r="AX633" s="13" t="s">
        <v>77</v>
      </c>
      <c r="AY633" s="155" t="s">
        <v>144</v>
      </c>
    </row>
    <row r="634" spans="2:65" s="12" customFormat="1" ht="11.25">
      <c r="B634" s="147"/>
      <c r="D634" s="148" t="s">
        <v>152</v>
      </c>
      <c r="E634" s="149" t="s">
        <v>1</v>
      </c>
      <c r="F634" s="150" t="s">
        <v>1156</v>
      </c>
      <c r="H634" s="149" t="s">
        <v>1</v>
      </c>
      <c r="I634" s="151"/>
      <c r="L634" s="147"/>
      <c r="M634" s="152"/>
      <c r="T634" s="153"/>
      <c r="AT634" s="149" t="s">
        <v>152</v>
      </c>
      <c r="AU634" s="149" t="s">
        <v>87</v>
      </c>
      <c r="AV634" s="12" t="s">
        <v>85</v>
      </c>
      <c r="AW634" s="12" t="s">
        <v>32</v>
      </c>
      <c r="AX634" s="12" t="s">
        <v>77</v>
      </c>
      <c r="AY634" s="149" t="s">
        <v>144</v>
      </c>
    </row>
    <row r="635" spans="2:65" s="13" customFormat="1" ht="11.25">
      <c r="B635" s="154"/>
      <c r="D635" s="148" t="s">
        <v>152</v>
      </c>
      <c r="E635" s="155" t="s">
        <v>1</v>
      </c>
      <c r="F635" s="156" t="s">
        <v>85</v>
      </c>
      <c r="H635" s="157">
        <v>1</v>
      </c>
      <c r="I635" s="158"/>
      <c r="L635" s="154"/>
      <c r="M635" s="159"/>
      <c r="T635" s="160"/>
      <c r="AT635" s="155" t="s">
        <v>152</v>
      </c>
      <c r="AU635" s="155" t="s">
        <v>87</v>
      </c>
      <c r="AV635" s="13" t="s">
        <v>87</v>
      </c>
      <c r="AW635" s="13" t="s">
        <v>32</v>
      </c>
      <c r="AX635" s="13" t="s">
        <v>77</v>
      </c>
      <c r="AY635" s="155" t="s">
        <v>144</v>
      </c>
    </row>
    <row r="636" spans="2:65" s="12" customFormat="1" ht="11.25">
      <c r="B636" s="147"/>
      <c r="D636" s="148" t="s">
        <v>152</v>
      </c>
      <c r="E636" s="149" t="s">
        <v>1</v>
      </c>
      <c r="F636" s="150" t="s">
        <v>1157</v>
      </c>
      <c r="H636" s="149" t="s">
        <v>1</v>
      </c>
      <c r="I636" s="151"/>
      <c r="L636" s="147"/>
      <c r="M636" s="152"/>
      <c r="T636" s="153"/>
      <c r="AT636" s="149" t="s">
        <v>152</v>
      </c>
      <c r="AU636" s="149" t="s">
        <v>87</v>
      </c>
      <c r="AV636" s="12" t="s">
        <v>85</v>
      </c>
      <c r="AW636" s="12" t="s">
        <v>32</v>
      </c>
      <c r="AX636" s="12" t="s">
        <v>77</v>
      </c>
      <c r="AY636" s="149" t="s">
        <v>144</v>
      </c>
    </row>
    <row r="637" spans="2:65" s="13" customFormat="1" ht="11.25">
      <c r="B637" s="154"/>
      <c r="D637" s="148" t="s">
        <v>152</v>
      </c>
      <c r="E637" s="155" t="s">
        <v>1</v>
      </c>
      <c r="F637" s="156" t="s">
        <v>85</v>
      </c>
      <c r="H637" s="157">
        <v>1</v>
      </c>
      <c r="I637" s="158"/>
      <c r="L637" s="154"/>
      <c r="M637" s="159"/>
      <c r="T637" s="160"/>
      <c r="AT637" s="155" t="s">
        <v>152</v>
      </c>
      <c r="AU637" s="155" t="s">
        <v>87</v>
      </c>
      <c r="AV637" s="13" t="s">
        <v>87</v>
      </c>
      <c r="AW637" s="13" t="s">
        <v>32</v>
      </c>
      <c r="AX637" s="13" t="s">
        <v>77</v>
      </c>
      <c r="AY637" s="155" t="s">
        <v>144</v>
      </c>
    </row>
    <row r="638" spans="2:65" s="14" customFormat="1" ht="11.25">
      <c r="B638" s="161"/>
      <c r="D638" s="148" t="s">
        <v>152</v>
      </c>
      <c r="E638" s="162" t="s">
        <v>1</v>
      </c>
      <c r="F638" s="163" t="s">
        <v>157</v>
      </c>
      <c r="H638" s="164">
        <v>9</v>
      </c>
      <c r="I638" s="165"/>
      <c r="L638" s="161"/>
      <c r="M638" s="166"/>
      <c r="T638" s="167"/>
      <c r="AT638" s="162" t="s">
        <v>152</v>
      </c>
      <c r="AU638" s="162" t="s">
        <v>87</v>
      </c>
      <c r="AV638" s="14" t="s">
        <v>150</v>
      </c>
      <c r="AW638" s="14" t="s">
        <v>32</v>
      </c>
      <c r="AX638" s="14" t="s">
        <v>85</v>
      </c>
      <c r="AY638" s="162" t="s">
        <v>144</v>
      </c>
    </row>
    <row r="639" spans="2:65" s="1" customFormat="1" ht="24.2" customHeight="1">
      <c r="B639" s="32"/>
      <c r="C639" s="168" t="s">
        <v>1158</v>
      </c>
      <c r="D639" s="168" t="s">
        <v>340</v>
      </c>
      <c r="E639" s="169" t="s">
        <v>1159</v>
      </c>
      <c r="F639" s="170" t="s">
        <v>1160</v>
      </c>
      <c r="G639" s="171" t="s">
        <v>160</v>
      </c>
      <c r="H639" s="172">
        <v>3</v>
      </c>
      <c r="I639" s="173"/>
      <c r="J639" s="174">
        <f>ROUND(I639*H639,2)</f>
        <v>0</v>
      </c>
      <c r="K639" s="175"/>
      <c r="L639" s="176"/>
      <c r="M639" s="177" t="s">
        <v>1</v>
      </c>
      <c r="N639" s="178" t="s">
        <v>42</v>
      </c>
      <c r="P639" s="143">
        <f>O639*H639</f>
        <v>0</v>
      </c>
      <c r="Q639" s="143">
        <v>1.3299999999999999E-2</v>
      </c>
      <c r="R639" s="143">
        <f>Q639*H639</f>
        <v>3.9899999999999998E-2</v>
      </c>
      <c r="S639" s="143">
        <v>0</v>
      </c>
      <c r="T639" s="144">
        <f>S639*H639</f>
        <v>0</v>
      </c>
      <c r="AR639" s="145" t="s">
        <v>186</v>
      </c>
      <c r="AT639" s="145" t="s">
        <v>340</v>
      </c>
      <c r="AU639" s="145" t="s">
        <v>87</v>
      </c>
      <c r="AY639" s="17" t="s">
        <v>144</v>
      </c>
      <c r="BE639" s="146">
        <f>IF(N639="základní",J639,0)</f>
        <v>0</v>
      </c>
      <c r="BF639" s="146">
        <f>IF(N639="snížená",J639,0)</f>
        <v>0</v>
      </c>
      <c r="BG639" s="146">
        <f>IF(N639="zákl. přenesená",J639,0)</f>
        <v>0</v>
      </c>
      <c r="BH639" s="146">
        <f>IF(N639="sníž. přenesená",J639,0)</f>
        <v>0</v>
      </c>
      <c r="BI639" s="146">
        <f>IF(N639="nulová",J639,0)</f>
        <v>0</v>
      </c>
      <c r="BJ639" s="17" t="s">
        <v>85</v>
      </c>
      <c r="BK639" s="146">
        <f>ROUND(I639*H639,2)</f>
        <v>0</v>
      </c>
      <c r="BL639" s="17" t="s">
        <v>150</v>
      </c>
      <c r="BM639" s="145" t="s">
        <v>1161</v>
      </c>
    </row>
    <row r="640" spans="2:65" s="12" customFormat="1" ht="11.25">
      <c r="B640" s="147"/>
      <c r="D640" s="148" t="s">
        <v>152</v>
      </c>
      <c r="E640" s="149" t="s">
        <v>1</v>
      </c>
      <c r="F640" s="150" t="s">
        <v>953</v>
      </c>
      <c r="H640" s="149" t="s">
        <v>1</v>
      </c>
      <c r="I640" s="151"/>
      <c r="L640" s="147"/>
      <c r="M640" s="152"/>
      <c r="T640" s="153"/>
      <c r="AT640" s="149" t="s">
        <v>152</v>
      </c>
      <c r="AU640" s="149" t="s">
        <v>87</v>
      </c>
      <c r="AV640" s="12" t="s">
        <v>85</v>
      </c>
      <c r="AW640" s="12" t="s">
        <v>32</v>
      </c>
      <c r="AX640" s="12" t="s">
        <v>77</v>
      </c>
      <c r="AY640" s="149" t="s">
        <v>144</v>
      </c>
    </row>
    <row r="641" spans="2:65" s="13" customFormat="1" ht="11.25">
      <c r="B641" s="154"/>
      <c r="D641" s="148" t="s">
        <v>152</v>
      </c>
      <c r="E641" s="155" t="s">
        <v>1</v>
      </c>
      <c r="F641" s="156" t="s">
        <v>973</v>
      </c>
      <c r="H641" s="157">
        <v>3</v>
      </c>
      <c r="I641" s="158"/>
      <c r="L641" s="154"/>
      <c r="M641" s="159"/>
      <c r="T641" s="160"/>
      <c r="AT641" s="155" t="s">
        <v>152</v>
      </c>
      <c r="AU641" s="155" t="s">
        <v>87</v>
      </c>
      <c r="AV641" s="13" t="s">
        <v>87</v>
      </c>
      <c r="AW641" s="13" t="s">
        <v>32</v>
      </c>
      <c r="AX641" s="13" t="s">
        <v>85</v>
      </c>
      <c r="AY641" s="155" t="s">
        <v>144</v>
      </c>
    </row>
    <row r="642" spans="2:65" s="1" customFormat="1" ht="16.5" customHeight="1">
      <c r="B642" s="32"/>
      <c r="C642" s="168" t="s">
        <v>1162</v>
      </c>
      <c r="D642" s="168" t="s">
        <v>340</v>
      </c>
      <c r="E642" s="169" t="s">
        <v>1163</v>
      </c>
      <c r="F642" s="170" t="s">
        <v>1164</v>
      </c>
      <c r="G642" s="171" t="s">
        <v>160</v>
      </c>
      <c r="H642" s="172">
        <v>4</v>
      </c>
      <c r="I642" s="173"/>
      <c r="J642" s="174">
        <f>ROUND(I642*H642,2)</f>
        <v>0</v>
      </c>
      <c r="K642" s="175"/>
      <c r="L642" s="176"/>
      <c r="M642" s="177" t="s">
        <v>1</v>
      </c>
      <c r="N642" s="178" t="s">
        <v>42</v>
      </c>
      <c r="P642" s="143">
        <f>O642*H642</f>
        <v>0</v>
      </c>
      <c r="Q642" s="143">
        <v>1.2E-2</v>
      </c>
      <c r="R642" s="143">
        <f>Q642*H642</f>
        <v>4.8000000000000001E-2</v>
      </c>
      <c r="S642" s="143">
        <v>0</v>
      </c>
      <c r="T642" s="144">
        <f>S642*H642</f>
        <v>0</v>
      </c>
      <c r="AR642" s="145" t="s">
        <v>186</v>
      </c>
      <c r="AT642" s="145" t="s">
        <v>340</v>
      </c>
      <c r="AU642" s="145" t="s">
        <v>87</v>
      </c>
      <c r="AY642" s="17" t="s">
        <v>144</v>
      </c>
      <c r="BE642" s="146">
        <f>IF(N642="základní",J642,0)</f>
        <v>0</v>
      </c>
      <c r="BF642" s="146">
        <f>IF(N642="snížená",J642,0)</f>
        <v>0</v>
      </c>
      <c r="BG642" s="146">
        <f>IF(N642="zákl. přenesená",J642,0)</f>
        <v>0</v>
      </c>
      <c r="BH642" s="146">
        <f>IF(N642="sníž. přenesená",J642,0)</f>
        <v>0</v>
      </c>
      <c r="BI642" s="146">
        <f>IF(N642="nulová",J642,0)</f>
        <v>0</v>
      </c>
      <c r="BJ642" s="17" t="s">
        <v>85</v>
      </c>
      <c r="BK642" s="146">
        <f>ROUND(I642*H642,2)</f>
        <v>0</v>
      </c>
      <c r="BL642" s="17" t="s">
        <v>150</v>
      </c>
      <c r="BM642" s="145" t="s">
        <v>1165</v>
      </c>
    </row>
    <row r="643" spans="2:65" s="12" customFormat="1" ht="11.25">
      <c r="B643" s="147"/>
      <c r="D643" s="148" t="s">
        <v>152</v>
      </c>
      <c r="E643" s="149" t="s">
        <v>1</v>
      </c>
      <c r="F643" s="150" t="s">
        <v>953</v>
      </c>
      <c r="H643" s="149" t="s">
        <v>1</v>
      </c>
      <c r="I643" s="151"/>
      <c r="L643" s="147"/>
      <c r="M643" s="152"/>
      <c r="T643" s="153"/>
      <c r="AT643" s="149" t="s">
        <v>152</v>
      </c>
      <c r="AU643" s="149" t="s">
        <v>87</v>
      </c>
      <c r="AV643" s="12" t="s">
        <v>85</v>
      </c>
      <c r="AW643" s="12" t="s">
        <v>32</v>
      </c>
      <c r="AX643" s="12" t="s">
        <v>77</v>
      </c>
      <c r="AY643" s="149" t="s">
        <v>144</v>
      </c>
    </row>
    <row r="644" spans="2:65" s="12" customFormat="1" ht="11.25">
      <c r="B644" s="147"/>
      <c r="D644" s="148" t="s">
        <v>152</v>
      </c>
      <c r="E644" s="149" t="s">
        <v>1</v>
      </c>
      <c r="F644" s="150" t="s">
        <v>954</v>
      </c>
      <c r="H644" s="149" t="s">
        <v>1</v>
      </c>
      <c r="I644" s="151"/>
      <c r="L644" s="147"/>
      <c r="M644" s="152"/>
      <c r="T644" s="153"/>
      <c r="AT644" s="149" t="s">
        <v>152</v>
      </c>
      <c r="AU644" s="149" t="s">
        <v>87</v>
      </c>
      <c r="AV644" s="12" t="s">
        <v>85</v>
      </c>
      <c r="AW644" s="12" t="s">
        <v>32</v>
      </c>
      <c r="AX644" s="12" t="s">
        <v>77</v>
      </c>
      <c r="AY644" s="149" t="s">
        <v>144</v>
      </c>
    </row>
    <row r="645" spans="2:65" s="12" customFormat="1" ht="11.25">
      <c r="B645" s="147"/>
      <c r="D645" s="148" t="s">
        <v>152</v>
      </c>
      <c r="E645" s="149" t="s">
        <v>1</v>
      </c>
      <c r="F645" s="150" t="s">
        <v>960</v>
      </c>
      <c r="H645" s="149" t="s">
        <v>1</v>
      </c>
      <c r="I645" s="151"/>
      <c r="L645" s="147"/>
      <c r="M645" s="152"/>
      <c r="T645" s="153"/>
      <c r="AT645" s="149" t="s">
        <v>152</v>
      </c>
      <c r="AU645" s="149" t="s">
        <v>87</v>
      </c>
      <c r="AV645" s="12" t="s">
        <v>85</v>
      </c>
      <c r="AW645" s="12" t="s">
        <v>32</v>
      </c>
      <c r="AX645" s="12" t="s">
        <v>77</v>
      </c>
      <c r="AY645" s="149" t="s">
        <v>144</v>
      </c>
    </row>
    <row r="646" spans="2:65" s="13" customFormat="1" ht="11.25">
      <c r="B646" s="154"/>
      <c r="D646" s="148" t="s">
        <v>152</v>
      </c>
      <c r="E646" s="155" t="s">
        <v>1</v>
      </c>
      <c r="F646" s="156" t="s">
        <v>1086</v>
      </c>
      <c r="H646" s="157">
        <v>1</v>
      </c>
      <c r="I646" s="158"/>
      <c r="L646" s="154"/>
      <c r="M646" s="159"/>
      <c r="T646" s="160"/>
      <c r="AT646" s="155" t="s">
        <v>152</v>
      </c>
      <c r="AU646" s="155" t="s">
        <v>87</v>
      </c>
      <c r="AV646" s="13" t="s">
        <v>87</v>
      </c>
      <c r="AW646" s="13" t="s">
        <v>32</v>
      </c>
      <c r="AX646" s="13" t="s">
        <v>77</v>
      </c>
      <c r="AY646" s="155" t="s">
        <v>144</v>
      </c>
    </row>
    <row r="647" spans="2:65" s="13" customFormat="1" ht="11.25">
      <c r="B647" s="154"/>
      <c r="D647" s="148" t="s">
        <v>152</v>
      </c>
      <c r="E647" s="155" t="s">
        <v>1</v>
      </c>
      <c r="F647" s="156" t="s">
        <v>956</v>
      </c>
      <c r="H647" s="157">
        <v>1</v>
      </c>
      <c r="I647" s="158"/>
      <c r="L647" s="154"/>
      <c r="M647" s="159"/>
      <c r="T647" s="160"/>
      <c r="AT647" s="155" t="s">
        <v>152</v>
      </c>
      <c r="AU647" s="155" t="s">
        <v>87</v>
      </c>
      <c r="AV647" s="13" t="s">
        <v>87</v>
      </c>
      <c r="AW647" s="13" t="s">
        <v>32</v>
      </c>
      <c r="AX647" s="13" t="s">
        <v>77</v>
      </c>
      <c r="AY647" s="155" t="s">
        <v>144</v>
      </c>
    </row>
    <row r="648" spans="2:65" s="13" customFormat="1" ht="11.25">
      <c r="B648" s="154"/>
      <c r="D648" s="148" t="s">
        <v>152</v>
      </c>
      <c r="E648" s="155" t="s">
        <v>1</v>
      </c>
      <c r="F648" s="156" t="s">
        <v>1035</v>
      </c>
      <c r="H648" s="157">
        <v>2</v>
      </c>
      <c r="I648" s="158"/>
      <c r="L648" s="154"/>
      <c r="M648" s="159"/>
      <c r="T648" s="160"/>
      <c r="AT648" s="155" t="s">
        <v>152</v>
      </c>
      <c r="AU648" s="155" t="s">
        <v>87</v>
      </c>
      <c r="AV648" s="13" t="s">
        <v>87</v>
      </c>
      <c r="AW648" s="13" t="s">
        <v>32</v>
      </c>
      <c r="AX648" s="13" t="s">
        <v>77</v>
      </c>
      <c r="AY648" s="155" t="s">
        <v>144</v>
      </c>
    </row>
    <row r="649" spans="2:65" s="14" customFormat="1" ht="11.25">
      <c r="B649" s="161"/>
      <c r="D649" s="148" t="s">
        <v>152</v>
      </c>
      <c r="E649" s="162" t="s">
        <v>1</v>
      </c>
      <c r="F649" s="163" t="s">
        <v>157</v>
      </c>
      <c r="H649" s="164">
        <v>4</v>
      </c>
      <c r="I649" s="165"/>
      <c r="L649" s="161"/>
      <c r="M649" s="166"/>
      <c r="T649" s="167"/>
      <c r="AT649" s="162" t="s">
        <v>152</v>
      </c>
      <c r="AU649" s="162" t="s">
        <v>87</v>
      </c>
      <c r="AV649" s="14" t="s">
        <v>150</v>
      </c>
      <c r="AW649" s="14" t="s">
        <v>32</v>
      </c>
      <c r="AX649" s="14" t="s">
        <v>85</v>
      </c>
      <c r="AY649" s="162" t="s">
        <v>144</v>
      </c>
    </row>
    <row r="650" spans="2:65" s="1" customFormat="1" ht="24.2" customHeight="1">
      <c r="B650" s="32"/>
      <c r="C650" s="168" t="s">
        <v>1166</v>
      </c>
      <c r="D650" s="168" t="s">
        <v>340</v>
      </c>
      <c r="E650" s="169" t="s">
        <v>1167</v>
      </c>
      <c r="F650" s="170" t="s">
        <v>1168</v>
      </c>
      <c r="G650" s="171" t="s">
        <v>160</v>
      </c>
      <c r="H650" s="172">
        <v>9</v>
      </c>
      <c r="I650" s="173"/>
      <c r="J650" s="174">
        <f>ROUND(I650*H650,2)</f>
        <v>0</v>
      </c>
      <c r="K650" s="175"/>
      <c r="L650" s="176"/>
      <c r="M650" s="177" t="s">
        <v>1</v>
      </c>
      <c r="N650" s="178" t="s">
        <v>42</v>
      </c>
      <c r="P650" s="143">
        <f>O650*H650</f>
        <v>0</v>
      </c>
      <c r="Q650" s="143">
        <v>2.9999999999999997E-4</v>
      </c>
      <c r="R650" s="143">
        <f>Q650*H650</f>
        <v>2.6999999999999997E-3</v>
      </c>
      <c r="S650" s="143">
        <v>0</v>
      </c>
      <c r="T650" s="144">
        <f>S650*H650</f>
        <v>0</v>
      </c>
      <c r="AR650" s="145" t="s">
        <v>186</v>
      </c>
      <c r="AT650" s="145" t="s">
        <v>340</v>
      </c>
      <c r="AU650" s="145" t="s">
        <v>87</v>
      </c>
      <c r="AY650" s="17" t="s">
        <v>144</v>
      </c>
      <c r="BE650" s="146">
        <f>IF(N650="základní",J650,0)</f>
        <v>0</v>
      </c>
      <c r="BF650" s="146">
        <f>IF(N650="snížená",J650,0)</f>
        <v>0</v>
      </c>
      <c r="BG650" s="146">
        <f>IF(N650="zákl. přenesená",J650,0)</f>
        <v>0</v>
      </c>
      <c r="BH650" s="146">
        <f>IF(N650="sníž. přenesená",J650,0)</f>
        <v>0</v>
      </c>
      <c r="BI650" s="146">
        <f>IF(N650="nulová",J650,0)</f>
        <v>0</v>
      </c>
      <c r="BJ650" s="17" t="s">
        <v>85</v>
      </c>
      <c r="BK650" s="146">
        <f>ROUND(I650*H650,2)</f>
        <v>0</v>
      </c>
      <c r="BL650" s="17" t="s">
        <v>150</v>
      </c>
      <c r="BM650" s="145" t="s">
        <v>1169</v>
      </c>
    </row>
    <row r="651" spans="2:65" s="1" customFormat="1" ht="16.5" customHeight="1">
      <c r="B651" s="32"/>
      <c r="C651" s="133" t="s">
        <v>1170</v>
      </c>
      <c r="D651" s="133" t="s">
        <v>146</v>
      </c>
      <c r="E651" s="134" t="s">
        <v>1171</v>
      </c>
      <c r="F651" s="135" t="s">
        <v>1172</v>
      </c>
      <c r="G651" s="136" t="s">
        <v>160</v>
      </c>
      <c r="H651" s="137">
        <v>6</v>
      </c>
      <c r="I651" s="138"/>
      <c r="J651" s="139">
        <f>ROUND(I651*H651,2)</f>
        <v>0</v>
      </c>
      <c r="K651" s="140"/>
      <c r="L651" s="32"/>
      <c r="M651" s="141" t="s">
        <v>1</v>
      </c>
      <c r="N651" s="142" t="s">
        <v>42</v>
      </c>
      <c r="P651" s="143">
        <f>O651*H651</f>
        <v>0</v>
      </c>
      <c r="Q651" s="143">
        <v>0.05</v>
      </c>
      <c r="R651" s="143">
        <f>Q651*H651</f>
        <v>0.30000000000000004</v>
      </c>
      <c r="S651" s="143">
        <v>0</v>
      </c>
      <c r="T651" s="144">
        <f>S651*H651</f>
        <v>0</v>
      </c>
      <c r="AR651" s="145" t="s">
        <v>150</v>
      </c>
      <c r="AT651" s="145" t="s">
        <v>146</v>
      </c>
      <c r="AU651" s="145" t="s">
        <v>87</v>
      </c>
      <c r="AY651" s="17" t="s">
        <v>144</v>
      </c>
      <c r="BE651" s="146">
        <f>IF(N651="základní",J651,0)</f>
        <v>0</v>
      </c>
      <c r="BF651" s="146">
        <f>IF(N651="snížená",J651,0)</f>
        <v>0</v>
      </c>
      <c r="BG651" s="146">
        <f>IF(N651="zákl. přenesená",J651,0)</f>
        <v>0</v>
      </c>
      <c r="BH651" s="146">
        <f>IF(N651="sníž. přenesená",J651,0)</f>
        <v>0</v>
      </c>
      <c r="BI651" s="146">
        <f>IF(N651="nulová",J651,0)</f>
        <v>0</v>
      </c>
      <c r="BJ651" s="17" t="s">
        <v>85</v>
      </c>
      <c r="BK651" s="146">
        <f>ROUND(I651*H651,2)</f>
        <v>0</v>
      </c>
      <c r="BL651" s="17" t="s">
        <v>150</v>
      </c>
      <c r="BM651" s="145" t="s">
        <v>1173</v>
      </c>
    </row>
    <row r="652" spans="2:65" s="12" customFormat="1" ht="11.25">
      <c r="B652" s="147"/>
      <c r="D652" s="148" t="s">
        <v>152</v>
      </c>
      <c r="E652" s="149" t="s">
        <v>1</v>
      </c>
      <c r="F652" s="150" t="s">
        <v>737</v>
      </c>
      <c r="H652" s="149" t="s">
        <v>1</v>
      </c>
      <c r="I652" s="151"/>
      <c r="L652" s="147"/>
      <c r="M652" s="152"/>
      <c r="T652" s="153"/>
      <c r="AT652" s="149" t="s">
        <v>152</v>
      </c>
      <c r="AU652" s="149" t="s">
        <v>87</v>
      </c>
      <c r="AV652" s="12" t="s">
        <v>85</v>
      </c>
      <c r="AW652" s="12" t="s">
        <v>32</v>
      </c>
      <c r="AX652" s="12" t="s">
        <v>77</v>
      </c>
      <c r="AY652" s="149" t="s">
        <v>144</v>
      </c>
    </row>
    <row r="653" spans="2:65" s="13" customFormat="1" ht="11.25">
      <c r="B653" s="154"/>
      <c r="D653" s="148" t="s">
        <v>152</v>
      </c>
      <c r="E653" s="155" t="s">
        <v>1</v>
      </c>
      <c r="F653" s="156" t="s">
        <v>1174</v>
      </c>
      <c r="H653" s="157">
        <v>4</v>
      </c>
      <c r="I653" s="158"/>
      <c r="L653" s="154"/>
      <c r="M653" s="159"/>
      <c r="T653" s="160"/>
      <c r="AT653" s="155" t="s">
        <v>152</v>
      </c>
      <c r="AU653" s="155" t="s">
        <v>87</v>
      </c>
      <c r="AV653" s="13" t="s">
        <v>87</v>
      </c>
      <c r="AW653" s="13" t="s">
        <v>32</v>
      </c>
      <c r="AX653" s="13" t="s">
        <v>77</v>
      </c>
      <c r="AY653" s="155" t="s">
        <v>144</v>
      </c>
    </row>
    <row r="654" spans="2:65" s="12" customFormat="1" ht="11.25">
      <c r="B654" s="147"/>
      <c r="D654" s="148" t="s">
        <v>152</v>
      </c>
      <c r="E654" s="149" t="s">
        <v>1</v>
      </c>
      <c r="F654" s="150" t="s">
        <v>1175</v>
      </c>
      <c r="H654" s="149" t="s">
        <v>1</v>
      </c>
      <c r="I654" s="151"/>
      <c r="L654" s="147"/>
      <c r="M654" s="152"/>
      <c r="T654" s="153"/>
      <c r="AT654" s="149" t="s">
        <v>152</v>
      </c>
      <c r="AU654" s="149" t="s">
        <v>87</v>
      </c>
      <c r="AV654" s="12" t="s">
        <v>85</v>
      </c>
      <c r="AW654" s="12" t="s">
        <v>32</v>
      </c>
      <c r="AX654" s="12" t="s">
        <v>77</v>
      </c>
      <c r="AY654" s="149" t="s">
        <v>144</v>
      </c>
    </row>
    <row r="655" spans="2:65" s="13" customFormat="1" ht="11.25">
      <c r="B655" s="154"/>
      <c r="D655" s="148" t="s">
        <v>152</v>
      </c>
      <c r="E655" s="155" t="s">
        <v>1</v>
      </c>
      <c r="F655" s="156" t="s">
        <v>85</v>
      </c>
      <c r="H655" s="157">
        <v>1</v>
      </c>
      <c r="I655" s="158"/>
      <c r="L655" s="154"/>
      <c r="M655" s="159"/>
      <c r="T655" s="160"/>
      <c r="AT655" s="155" t="s">
        <v>152</v>
      </c>
      <c r="AU655" s="155" t="s">
        <v>87</v>
      </c>
      <c r="AV655" s="13" t="s">
        <v>87</v>
      </c>
      <c r="AW655" s="13" t="s">
        <v>32</v>
      </c>
      <c r="AX655" s="13" t="s">
        <v>77</v>
      </c>
      <c r="AY655" s="155" t="s">
        <v>144</v>
      </c>
    </row>
    <row r="656" spans="2:65" s="12" customFormat="1" ht="11.25">
      <c r="B656" s="147"/>
      <c r="D656" s="148" t="s">
        <v>152</v>
      </c>
      <c r="E656" s="149" t="s">
        <v>1</v>
      </c>
      <c r="F656" s="150" t="s">
        <v>1175</v>
      </c>
      <c r="H656" s="149" t="s">
        <v>1</v>
      </c>
      <c r="I656" s="151"/>
      <c r="L656" s="147"/>
      <c r="M656" s="152"/>
      <c r="T656" s="153"/>
      <c r="AT656" s="149" t="s">
        <v>152</v>
      </c>
      <c r="AU656" s="149" t="s">
        <v>87</v>
      </c>
      <c r="AV656" s="12" t="s">
        <v>85</v>
      </c>
      <c r="AW656" s="12" t="s">
        <v>32</v>
      </c>
      <c r="AX656" s="12" t="s">
        <v>77</v>
      </c>
      <c r="AY656" s="149" t="s">
        <v>144</v>
      </c>
    </row>
    <row r="657" spans="2:65" s="13" customFormat="1" ht="11.25">
      <c r="B657" s="154"/>
      <c r="D657" s="148" t="s">
        <v>152</v>
      </c>
      <c r="E657" s="155" t="s">
        <v>1</v>
      </c>
      <c r="F657" s="156" t="s">
        <v>85</v>
      </c>
      <c r="H657" s="157">
        <v>1</v>
      </c>
      <c r="I657" s="158"/>
      <c r="L657" s="154"/>
      <c r="M657" s="159"/>
      <c r="T657" s="160"/>
      <c r="AT657" s="155" t="s">
        <v>152</v>
      </c>
      <c r="AU657" s="155" t="s">
        <v>87</v>
      </c>
      <c r="AV657" s="13" t="s">
        <v>87</v>
      </c>
      <c r="AW657" s="13" t="s">
        <v>32</v>
      </c>
      <c r="AX657" s="13" t="s">
        <v>77</v>
      </c>
      <c r="AY657" s="155" t="s">
        <v>144</v>
      </c>
    </row>
    <row r="658" spans="2:65" s="14" customFormat="1" ht="11.25">
      <c r="B658" s="161"/>
      <c r="D658" s="148" t="s">
        <v>152</v>
      </c>
      <c r="E658" s="162" t="s">
        <v>1</v>
      </c>
      <c r="F658" s="163" t="s">
        <v>157</v>
      </c>
      <c r="H658" s="164">
        <v>6</v>
      </c>
      <c r="I658" s="165"/>
      <c r="L658" s="161"/>
      <c r="M658" s="166"/>
      <c r="T658" s="167"/>
      <c r="AT658" s="162" t="s">
        <v>152</v>
      </c>
      <c r="AU658" s="162" t="s">
        <v>87</v>
      </c>
      <c r="AV658" s="14" t="s">
        <v>150</v>
      </c>
      <c r="AW658" s="14" t="s">
        <v>32</v>
      </c>
      <c r="AX658" s="14" t="s">
        <v>85</v>
      </c>
      <c r="AY658" s="162" t="s">
        <v>144</v>
      </c>
    </row>
    <row r="659" spans="2:65" s="1" customFormat="1" ht="16.5" customHeight="1">
      <c r="B659" s="32"/>
      <c r="C659" s="168" t="s">
        <v>1176</v>
      </c>
      <c r="D659" s="168" t="s">
        <v>340</v>
      </c>
      <c r="E659" s="169" t="s">
        <v>1177</v>
      </c>
      <c r="F659" s="170" t="s">
        <v>1178</v>
      </c>
      <c r="G659" s="171" t="s">
        <v>160</v>
      </c>
      <c r="H659" s="172">
        <v>3</v>
      </c>
      <c r="I659" s="173"/>
      <c r="J659" s="174">
        <f>ROUND(I659*H659,2)</f>
        <v>0</v>
      </c>
      <c r="K659" s="175"/>
      <c r="L659" s="176"/>
      <c r="M659" s="177" t="s">
        <v>1</v>
      </c>
      <c r="N659" s="178" t="s">
        <v>42</v>
      </c>
      <c r="P659" s="143">
        <f>O659*H659</f>
        <v>0</v>
      </c>
      <c r="Q659" s="143">
        <v>2.9499999999999998E-2</v>
      </c>
      <c r="R659" s="143">
        <f>Q659*H659</f>
        <v>8.8499999999999995E-2</v>
      </c>
      <c r="S659" s="143">
        <v>0</v>
      </c>
      <c r="T659" s="144">
        <f>S659*H659</f>
        <v>0</v>
      </c>
      <c r="AR659" s="145" t="s">
        <v>186</v>
      </c>
      <c r="AT659" s="145" t="s">
        <v>340</v>
      </c>
      <c r="AU659" s="145" t="s">
        <v>87</v>
      </c>
      <c r="AY659" s="17" t="s">
        <v>144</v>
      </c>
      <c r="BE659" s="146">
        <f>IF(N659="základní",J659,0)</f>
        <v>0</v>
      </c>
      <c r="BF659" s="146">
        <f>IF(N659="snížená",J659,0)</f>
        <v>0</v>
      </c>
      <c r="BG659" s="146">
        <f>IF(N659="zákl. přenesená",J659,0)</f>
        <v>0</v>
      </c>
      <c r="BH659" s="146">
        <f>IF(N659="sníž. přenesená",J659,0)</f>
        <v>0</v>
      </c>
      <c r="BI659" s="146">
        <f>IF(N659="nulová",J659,0)</f>
        <v>0</v>
      </c>
      <c r="BJ659" s="17" t="s">
        <v>85</v>
      </c>
      <c r="BK659" s="146">
        <f>ROUND(I659*H659,2)</f>
        <v>0</v>
      </c>
      <c r="BL659" s="17" t="s">
        <v>150</v>
      </c>
      <c r="BM659" s="145" t="s">
        <v>1179</v>
      </c>
    </row>
    <row r="660" spans="2:65" s="12" customFormat="1" ht="11.25">
      <c r="B660" s="147"/>
      <c r="D660" s="148" t="s">
        <v>152</v>
      </c>
      <c r="E660" s="149" t="s">
        <v>1</v>
      </c>
      <c r="F660" s="150" t="s">
        <v>953</v>
      </c>
      <c r="H660" s="149" t="s">
        <v>1</v>
      </c>
      <c r="I660" s="151"/>
      <c r="L660" s="147"/>
      <c r="M660" s="152"/>
      <c r="T660" s="153"/>
      <c r="AT660" s="149" t="s">
        <v>152</v>
      </c>
      <c r="AU660" s="149" t="s">
        <v>87</v>
      </c>
      <c r="AV660" s="12" t="s">
        <v>85</v>
      </c>
      <c r="AW660" s="12" t="s">
        <v>32</v>
      </c>
      <c r="AX660" s="12" t="s">
        <v>77</v>
      </c>
      <c r="AY660" s="149" t="s">
        <v>144</v>
      </c>
    </row>
    <row r="661" spans="2:65" s="13" customFormat="1" ht="11.25">
      <c r="B661" s="154"/>
      <c r="D661" s="148" t="s">
        <v>152</v>
      </c>
      <c r="E661" s="155" t="s">
        <v>1</v>
      </c>
      <c r="F661" s="156" t="s">
        <v>973</v>
      </c>
      <c r="H661" s="157">
        <v>3</v>
      </c>
      <c r="I661" s="158"/>
      <c r="L661" s="154"/>
      <c r="M661" s="159"/>
      <c r="T661" s="160"/>
      <c r="AT661" s="155" t="s">
        <v>152</v>
      </c>
      <c r="AU661" s="155" t="s">
        <v>87</v>
      </c>
      <c r="AV661" s="13" t="s">
        <v>87</v>
      </c>
      <c r="AW661" s="13" t="s">
        <v>32</v>
      </c>
      <c r="AX661" s="13" t="s">
        <v>85</v>
      </c>
      <c r="AY661" s="155" t="s">
        <v>144</v>
      </c>
    </row>
    <row r="662" spans="2:65" s="1" customFormat="1" ht="21.75" customHeight="1">
      <c r="B662" s="32"/>
      <c r="C662" s="168" t="s">
        <v>1180</v>
      </c>
      <c r="D662" s="168" t="s">
        <v>340</v>
      </c>
      <c r="E662" s="169" t="s">
        <v>1181</v>
      </c>
      <c r="F662" s="170" t="s">
        <v>1182</v>
      </c>
      <c r="G662" s="171" t="s">
        <v>160</v>
      </c>
      <c r="H662" s="172">
        <v>1</v>
      </c>
      <c r="I662" s="173"/>
      <c r="J662" s="174">
        <f>ROUND(I662*H662,2)</f>
        <v>0</v>
      </c>
      <c r="K662" s="175"/>
      <c r="L662" s="176"/>
      <c r="M662" s="177" t="s">
        <v>1</v>
      </c>
      <c r="N662" s="178" t="s">
        <v>42</v>
      </c>
      <c r="P662" s="143">
        <f>O662*H662</f>
        <v>0</v>
      </c>
      <c r="Q662" s="143">
        <v>2.4E-2</v>
      </c>
      <c r="R662" s="143">
        <f>Q662*H662</f>
        <v>2.4E-2</v>
      </c>
      <c r="S662" s="143">
        <v>0</v>
      </c>
      <c r="T662" s="144">
        <f>S662*H662</f>
        <v>0</v>
      </c>
      <c r="AR662" s="145" t="s">
        <v>186</v>
      </c>
      <c r="AT662" s="145" t="s">
        <v>340</v>
      </c>
      <c r="AU662" s="145" t="s">
        <v>87</v>
      </c>
      <c r="AY662" s="17" t="s">
        <v>144</v>
      </c>
      <c r="BE662" s="146">
        <f>IF(N662="základní",J662,0)</f>
        <v>0</v>
      </c>
      <c r="BF662" s="146">
        <f>IF(N662="snížená",J662,0)</f>
        <v>0</v>
      </c>
      <c r="BG662" s="146">
        <f>IF(N662="zákl. přenesená",J662,0)</f>
        <v>0</v>
      </c>
      <c r="BH662" s="146">
        <f>IF(N662="sníž. přenesená",J662,0)</f>
        <v>0</v>
      </c>
      <c r="BI662" s="146">
        <f>IF(N662="nulová",J662,0)</f>
        <v>0</v>
      </c>
      <c r="BJ662" s="17" t="s">
        <v>85</v>
      </c>
      <c r="BK662" s="146">
        <f>ROUND(I662*H662,2)</f>
        <v>0</v>
      </c>
      <c r="BL662" s="17" t="s">
        <v>150</v>
      </c>
      <c r="BM662" s="145" t="s">
        <v>1183</v>
      </c>
    </row>
    <row r="663" spans="2:65" s="12" customFormat="1" ht="11.25">
      <c r="B663" s="147"/>
      <c r="D663" s="148" t="s">
        <v>152</v>
      </c>
      <c r="E663" s="149" t="s">
        <v>1</v>
      </c>
      <c r="F663" s="150" t="s">
        <v>954</v>
      </c>
      <c r="H663" s="149" t="s">
        <v>1</v>
      </c>
      <c r="I663" s="151"/>
      <c r="L663" s="147"/>
      <c r="M663" s="152"/>
      <c r="T663" s="153"/>
      <c r="AT663" s="149" t="s">
        <v>152</v>
      </c>
      <c r="AU663" s="149" t="s">
        <v>87</v>
      </c>
      <c r="AV663" s="12" t="s">
        <v>85</v>
      </c>
      <c r="AW663" s="12" t="s">
        <v>32</v>
      </c>
      <c r="AX663" s="12" t="s">
        <v>77</v>
      </c>
      <c r="AY663" s="149" t="s">
        <v>144</v>
      </c>
    </row>
    <row r="664" spans="2:65" s="13" customFormat="1" ht="11.25">
      <c r="B664" s="154"/>
      <c r="D664" s="148" t="s">
        <v>152</v>
      </c>
      <c r="E664" s="155" t="s">
        <v>1</v>
      </c>
      <c r="F664" s="156" t="s">
        <v>956</v>
      </c>
      <c r="H664" s="157">
        <v>1</v>
      </c>
      <c r="I664" s="158"/>
      <c r="L664" s="154"/>
      <c r="M664" s="159"/>
      <c r="T664" s="160"/>
      <c r="AT664" s="155" t="s">
        <v>152</v>
      </c>
      <c r="AU664" s="155" t="s">
        <v>87</v>
      </c>
      <c r="AV664" s="13" t="s">
        <v>87</v>
      </c>
      <c r="AW664" s="13" t="s">
        <v>32</v>
      </c>
      <c r="AX664" s="13" t="s">
        <v>77</v>
      </c>
      <c r="AY664" s="155" t="s">
        <v>144</v>
      </c>
    </row>
    <row r="665" spans="2:65" s="14" customFormat="1" ht="11.25">
      <c r="B665" s="161"/>
      <c r="D665" s="148" t="s">
        <v>152</v>
      </c>
      <c r="E665" s="162" t="s">
        <v>1</v>
      </c>
      <c r="F665" s="163" t="s">
        <v>157</v>
      </c>
      <c r="H665" s="164">
        <v>1</v>
      </c>
      <c r="I665" s="165"/>
      <c r="L665" s="161"/>
      <c r="M665" s="166"/>
      <c r="T665" s="167"/>
      <c r="AT665" s="162" t="s">
        <v>152</v>
      </c>
      <c r="AU665" s="162" t="s">
        <v>87</v>
      </c>
      <c r="AV665" s="14" t="s">
        <v>150</v>
      </c>
      <c r="AW665" s="14" t="s">
        <v>32</v>
      </c>
      <c r="AX665" s="14" t="s">
        <v>85</v>
      </c>
      <c r="AY665" s="162" t="s">
        <v>144</v>
      </c>
    </row>
    <row r="666" spans="2:65" s="1" customFormat="1" ht="24.2" customHeight="1">
      <c r="B666" s="32"/>
      <c r="C666" s="168" t="s">
        <v>1184</v>
      </c>
      <c r="D666" s="168" t="s">
        <v>340</v>
      </c>
      <c r="E666" s="169" t="s">
        <v>1185</v>
      </c>
      <c r="F666" s="170" t="s">
        <v>1186</v>
      </c>
      <c r="G666" s="171" t="s">
        <v>160</v>
      </c>
      <c r="H666" s="172">
        <v>6</v>
      </c>
      <c r="I666" s="173"/>
      <c r="J666" s="174">
        <f>ROUND(I666*H666,2)</f>
        <v>0</v>
      </c>
      <c r="K666" s="175"/>
      <c r="L666" s="176"/>
      <c r="M666" s="177" t="s">
        <v>1</v>
      </c>
      <c r="N666" s="178" t="s">
        <v>42</v>
      </c>
      <c r="P666" s="143">
        <f>O666*H666</f>
        <v>0</v>
      </c>
      <c r="Q666" s="143">
        <v>2.5000000000000001E-3</v>
      </c>
      <c r="R666" s="143">
        <f>Q666*H666</f>
        <v>1.4999999999999999E-2</v>
      </c>
      <c r="S666" s="143">
        <v>0</v>
      </c>
      <c r="T666" s="144">
        <f>S666*H666</f>
        <v>0</v>
      </c>
      <c r="AR666" s="145" t="s">
        <v>186</v>
      </c>
      <c r="AT666" s="145" t="s">
        <v>340</v>
      </c>
      <c r="AU666" s="145" t="s">
        <v>87</v>
      </c>
      <c r="AY666" s="17" t="s">
        <v>144</v>
      </c>
      <c r="BE666" s="146">
        <f>IF(N666="základní",J666,0)</f>
        <v>0</v>
      </c>
      <c r="BF666" s="146">
        <f>IF(N666="snížená",J666,0)</f>
        <v>0</v>
      </c>
      <c r="BG666" s="146">
        <f>IF(N666="zákl. přenesená",J666,0)</f>
        <v>0</v>
      </c>
      <c r="BH666" s="146">
        <f>IF(N666="sníž. přenesená",J666,0)</f>
        <v>0</v>
      </c>
      <c r="BI666" s="146">
        <f>IF(N666="nulová",J666,0)</f>
        <v>0</v>
      </c>
      <c r="BJ666" s="17" t="s">
        <v>85</v>
      </c>
      <c r="BK666" s="146">
        <f>ROUND(I666*H666,2)</f>
        <v>0</v>
      </c>
      <c r="BL666" s="17" t="s">
        <v>150</v>
      </c>
      <c r="BM666" s="145" t="s">
        <v>1187</v>
      </c>
    </row>
    <row r="667" spans="2:65" s="1" customFormat="1" ht="16.5" customHeight="1">
      <c r="B667" s="32"/>
      <c r="C667" s="133" t="s">
        <v>1188</v>
      </c>
      <c r="D667" s="133" t="s">
        <v>146</v>
      </c>
      <c r="E667" s="134" t="s">
        <v>1189</v>
      </c>
      <c r="F667" s="135" t="s">
        <v>1190</v>
      </c>
      <c r="G667" s="136" t="s">
        <v>160</v>
      </c>
      <c r="H667" s="137">
        <v>7</v>
      </c>
      <c r="I667" s="138"/>
      <c r="J667" s="139">
        <f>ROUND(I667*H667,2)</f>
        <v>0</v>
      </c>
      <c r="K667" s="140"/>
      <c r="L667" s="32"/>
      <c r="M667" s="141" t="s">
        <v>1</v>
      </c>
      <c r="N667" s="142" t="s">
        <v>42</v>
      </c>
      <c r="P667" s="143">
        <f>O667*H667</f>
        <v>0</v>
      </c>
      <c r="Q667" s="143">
        <v>3.1E-4</v>
      </c>
      <c r="R667" s="143">
        <f>Q667*H667</f>
        <v>2.1700000000000001E-3</v>
      </c>
      <c r="S667" s="143">
        <v>0</v>
      </c>
      <c r="T667" s="144">
        <f>S667*H667</f>
        <v>0</v>
      </c>
      <c r="AR667" s="145" t="s">
        <v>150</v>
      </c>
      <c r="AT667" s="145" t="s">
        <v>146</v>
      </c>
      <c r="AU667" s="145" t="s">
        <v>87</v>
      </c>
      <c r="AY667" s="17" t="s">
        <v>144</v>
      </c>
      <c r="BE667" s="146">
        <f>IF(N667="základní",J667,0)</f>
        <v>0</v>
      </c>
      <c r="BF667" s="146">
        <f>IF(N667="snížená",J667,0)</f>
        <v>0</v>
      </c>
      <c r="BG667" s="146">
        <f>IF(N667="zákl. přenesená",J667,0)</f>
        <v>0</v>
      </c>
      <c r="BH667" s="146">
        <f>IF(N667="sníž. přenesená",J667,0)</f>
        <v>0</v>
      </c>
      <c r="BI667" s="146">
        <f>IF(N667="nulová",J667,0)</f>
        <v>0</v>
      </c>
      <c r="BJ667" s="17" t="s">
        <v>85</v>
      </c>
      <c r="BK667" s="146">
        <f>ROUND(I667*H667,2)</f>
        <v>0</v>
      </c>
      <c r="BL667" s="17" t="s">
        <v>150</v>
      </c>
      <c r="BM667" s="145" t="s">
        <v>1191</v>
      </c>
    </row>
    <row r="668" spans="2:65" s="12" customFormat="1" ht="11.25">
      <c r="B668" s="147"/>
      <c r="D668" s="148" t="s">
        <v>152</v>
      </c>
      <c r="E668" s="149" t="s">
        <v>1</v>
      </c>
      <c r="F668" s="150" t="s">
        <v>737</v>
      </c>
      <c r="H668" s="149" t="s">
        <v>1</v>
      </c>
      <c r="I668" s="151"/>
      <c r="L668" s="147"/>
      <c r="M668" s="152"/>
      <c r="T668" s="153"/>
      <c r="AT668" s="149" t="s">
        <v>152</v>
      </c>
      <c r="AU668" s="149" t="s">
        <v>87</v>
      </c>
      <c r="AV668" s="12" t="s">
        <v>85</v>
      </c>
      <c r="AW668" s="12" t="s">
        <v>32</v>
      </c>
      <c r="AX668" s="12" t="s">
        <v>77</v>
      </c>
      <c r="AY668" s="149" t="s">
        <v>144</v>
      </c>
    </row>
    <row r="669" spans="2:65" s="12" customFormat="1" ht="11.25">
      <c r="B669" s="147"/>
      <c r="D669" s="148" t="s">
        <v>152</v>
      </c>
      <c r="E669" s="149" t="s">
        <v>1</v>
      </c>
      <c r="F669" s="150" t="s">
        <v>953</v>
      </c>
      <c r="H669" s="149" t="s">
        <v>1</v>
      </c>
      <c r="I669" s="151"/>
      <c r="L669" s="147"/>
      <c r="M669" s="152"/>
      <c r="T669" s="153"/>
      <c r="AT669" s="149" t="s">
        <v>152</v>
      </c>
      <c r="AU669" s="149" t="s">
        <v>87</v>
      </c>
      <c r="AV669" s="12" t="s">
        <v>85</v>
      </c>
      <c r="AW669" s="12" t="s">
        <v>32</v>
      </c>
      <c r="AX669" s="12" t="s">
        <v>77</v>
      </c>
      <c r="AY669" s="149" t="s">
        <v>144</v>
      </c>
    </row>
    <row r="670" spans="2:65" s="12" customFormat="1" ht="11.25">
      <c r="B670" s="147"/>
      <c r="D670" s="148" t="s">
        <v>152</v>
      </c>
      <c r="E670" s="149" t="s">
        <v>1</v>
      </c>
      <c r="F670" s="150" t="s">
        <v>954</v>
      </c>
      <c r="H670" s="149" t="s">
        <v>1</v>
      </c>
      <c r="I670" s="151"/>
      <c r="L670" s="147"/>
      <c r="M670" s="152"/>
      <c r="T670" s="153"/>
      <c r="AT670" s="149" t="s">
        <v>152</v>
      </c>
      <c r="AU670" s="149" t="s">
        <v>87</v>
      </c>
      <c r="AV670" s="12" t="s">
        <v>85</v>
      </c>
      <c r="AW670" s="12" t="s">
        <v>32</v>
      </c>
      <c r="AX670" s="12" t="s">
        <v>77</v>
      </c>
      <c r="AY670" s="149" t="s">
        <v>144</v>
      </c>
    </row>
    <row r="671" spans="2:65" s="12" customFormat="1" ht="11.25">
      <c r="B671" s="147"/>
      <c r="D671" s="148" t="s">
        <v>152</v>
      </c>
      <c r="E671" s="149" t="s">
        <v>1</v>
      </c>
      <c r="F671" s="150" t="s">
        <v>960</v>
      </c>
      <c r="H671" s="149" t="s">
        <v>1</v>
      </c>
      <c r="I671" s="151"/>
      <c r="L671" s="147"/>
      <c r="M671" s="152"/>
      <c r="T671" s="153"/>
      <c r="AT671" s="149" t="s">
        <v>152</v>
      </c>
      <c r="AU671" s="149" t="s">
        <v>87</v>
      </c>
      <c r="AV671" s="12" t="s">
        <v>85</v>
      </c>
      <c r="AW671" s="12" t="s">
        <v>32</v>
      </c>
      <c r="AX671" s="12" t="s">
        <v>77</v>
      </c>
      <c r="AY671" s="149" t="s">
        <v>144</v>
      </c>
    </row>
    <row r="672" spans="2:65" s="13" customFormat="1" ht="11.25">
      <c r="B672" s="154"/>
      <c r="D672" s="148" t="s">
        <v>152</v>
      </c>
      <c r="E672" s="155" t="s">
        <v>1</v>
      </c>
      <c r="F672" s="156" t="s">
        <v>1192</v>
      </c>
      <c r="H672" s="157">
        <v>5</v>
      </c>
      <c r="I672" s="158"/>
      <c r="L672" s="154"/>
      <c r="M672" s="159"/>
      <c r="T672" s="160"/>
      <c r="AT672" s="155" t="s">
        <v>152</v>
      </c>
      <c r="AU672" s="155" t="s">
        <v>87</v>
      </c>
      <c r="AV672" s="13" t="s">
        <v>87</v>
      </c>
      <c r="AW672" s="13" t="s">
        <v>32</v>
      </c>
      <c r="AX672" s="13" t="s">
        <v>77</v>
      </c>
      <c r="AY672" s="155" t="s">
        <v>144</v>
      </c>
    </row>
    <row r="673" spans="2:65" s="13" customFormat="1" ht="11.25">
      <c r="B673" s="154"/>
      <c r="D673" s="148" t="s">
        <v>152</v>
      </c>
      <c r="E673" s="155" t="s">
        <v>1</v>
      </c>
      <c r="F673" s="156" t="s">
        <v>1193</v>
      </c>
      <c r="H673" s="157">
        <v>1</v>
      </c>
      <c r="I673" s="158"/>
      <c r="L673" s="154"/>
      <c r="M673" s="159"/>
      <c r="T673" s="160"/>
      <c r="AT673" s="155" t="s">
        <v>152</v>
      </c>
      <c r="AU673" s="155" t="s">
        <v>87</v>
      </c>
      <c r="AV673" s="13" t="s">
        <v>87</v>
      </c>
      <c r="AW673" s="13" t="s">
        <v>32</v>
      </c>
      <c r="AX673" s="13" t="s">
        <v>77</v>
      </c>
      <c r="AY673" s="155" t="s">
        <v>144</v>
      </c>
    </row>
    <row r="674" spans="2:65" s="13" customFormat="1" ht="11.25">
      <c r="B674" s="154"/>
      <c r="D674" s="148" t="s">
        <v>152</v>
      </c>
      <c r="E674" s="155" t="s">
        <v>1</v>
      </c>
      <c r="F674" s="156" t="s">
        <v>961</v>
      </c>
      <c r="H674" s="157">
        <v>1</v>
      </c>
      <c r="I674" s="158"/>
      <c r="L674" s="154"/>
      <c r="M674" s="159"/>
      <c r="T674" s="160"/>
      <c r="AT674" s="155" t="s">
        <v>152</v>
      </c>
      <c r="AU674" s="155" t="s">
        <v>87</v>
      </c>
      <c r="AV674" s="13" t="s">
        <v>87</v>
      </c>
      <c r="AW674" s="13" t="s">
        <v>32</v>
      </c>
      <c r="AX674" s="13" t="s">
        <v>77</v>
      </c>
      <c r="AY674" s="155" t="s">
        <v>144</v>
      </c>
    </row>
    <row r="675" spans="2:65" s="14" customFormat="1" ht="11.25">
      <c r="B675" s="161"/>
      <c r="D675" s="148" t="s">
        <v>152</v>
      </c>
      <c r="E675" s="162" t="s">
        <v>1</v>
      </c>
      <c r="F675" s="163" t="s">
        <v>157</v>
      </c>
      <c r="H675" s="164">
        <v>7</v>
      </c>
      <c r="I675" s="165"/>
      <c r="L675" s="161"/>
      <c r="M675" s="166"/>
      <c r="T675" s="167"/>
      <c r="AT675" s="162" t="s">
        <v>152</v>
      </c>
      <c r="AU675" s="162" t="s">
        <v>87</v>
      </c>
      <c r="AV675" s="14" t="s">
        <v>150</v>
      </c>
      <c r="AW675" s="14" t="s">
        <v>32</v>
      </c>
      <c r="AX675" s="14" t="s">
        <v>85</v>
      </c>
      <c r="AY675" s="162" t="s">
        <v>144</v>
      </c>
    </row>
    <row r="676" spans="2:65" s="1" customFormat="1" ht="16.5" customHeight="1">
      <c r="B676" s="32"/>
      <c r="C676" s="133" t="s">
        <v>1194</v>
      </c>
      <c r="D676" s="133" t="s">
        <v>146</v>
      </c>
      <c r="E676" s="134" t="s">
        <v>1195</v>
      </c>
      <c r="F676" s="135" t="s">
        <v>1196</v>
      </c>
      <c r="G676" s="136" t="s">
        <v>483</v>
      </c>
      <c r="H676" s="137">
        <v>590</v>
      </c>
      <c r="I676" s="138"/>
      <c r="J676" s="139">
        <f>ROUND(I676*H676,2)</f>
        <v>0</v>
      </c>
      <c r="K676" s="140"/>
      <c r="L676" s="32"/>
      <c r="M676" s="141" t="s">
        <v>1</v>
      </c>
      <c r="N676" s="142" t="s">
        <v>42</v>
      </c>
      <c r="P676" s="143">
        <f>O676*H676</f>
        <v>0</v>
      </c>
      <c r="Q676" s="143">
        <v>1.9000000000000001E-4</v>
      </c>
      <c r="R676" s="143">
        <f>Q676*H676</f>
        <v>0.11210000000000001</v>
      </c>
      <c r="S676" s="143">
        <v>0</v>
      </c>
      <c r="T676" s="144">
        <f>S676*H676</f>
        <v>0</v>
      </c>
      <c r="AR676" s="145" t="s">
        <v>150</v>
      </c>
      <c r="AT676" s="145" t="s">
        <v>146</v>
      </c>
      <c r="AU676" s="145" t="s">
        <v>87</v>
      </c>
      <c r="AY676" s="17" t="s">
        <v>144</v>
      </c>
      <c r="BE676" s="146">
        <f>IF(N676="základní",J676,0)</f>
        <v>0</v>
      </c>
      <c r="BF676" s="146">
        <f>IF(N676="snížená",J676,0)</f>
        <v>0</v>
      </c>
      <c r="BG676" s="146">
        <f>IF(N676="zákl. přenesená",J676,0)</f>
        <v>0</v>
      </c>
      <c r="BH676" s="146">
        <f>IF(N676="sníž. přenesená",J676,0)</f>
        <v>0</v>
      </c>
      <c r="BI676" s="146">
        <f>IF(N676="nulová",J676,0)</f>
        <v>0</v>
      </c>
      <c r="BJ676" s="17" t="s">
        <v>85</v>
      </c>
      <c r="BK676" s="146">
        <f>ROUND(I676*H676,2)</f>
        <v>0</v>
      </c>
      <c r="BL676" s="17" t="s">
        <v>150</v>
      </c>
      <c r="BM676" s="145" t="s">
        <v>1197</v>
      </c>
    </row>
    <row r="677" spans="2:65" s="12" customFormat="1" ht="11.25">
      <c r="B677" s="147"/>
      <c r="D677" s="148" t="s">
        <v>152</v>
      </c>
      <c r="E677" s="149" t="s">
        <v>1</v>
      </c>
      <c r="F677" s="150" t="s">
        <v>737</v>
      </c>
      <c r="H677" s="149" t="s">
        <v>1</v>
      </c>
      <c r="I677" s="151"/>
      <c r="L677" s="147"/>
      <c r="M677" s="152"/>
      <c r="T677" s="153"/>
      <c r="AT677" s="149" t="s">
        <v>152</v>
      </c>
      <c r="AU677" s="149" t="s">
        <v>87</v>
      </c>
      <c r="AV677" s="12" t="s">
        <v>85</v>
      </c>
      <c r="AW677" s="12" t="s">
        <v>32</v>
      </c>
      <c r="AX677" s="12" t="s">
        <v>77</v>
      </c>
      <c r="AY677" s="149" t="s">
        <v>144</v>
      </c>
    </row>
    <row r="678" spans="2:65" s="12" customFormat="1" ht="11.25">
      <c r="B678" s="147"/>
      <c r="D678" s="148" t="s">
        <v>152</v>
      </c>
      <c r="E678" s="149" t="s">
        <v>1</v>
      </c>
      <c r="F678" s="150" t="s">
        <v>953</v>
      </c>
      <c r="H678" s="149" t="s">
        <v>1</v>
      </c>
      <c r="I678" s="151"/>
      <c r="L678" s="147"/>
      <c r="M678" s="152"/>
      <c r="T678" s="153"/>
      <c r="AT678" s="149" t="s">
        <v>152</v>
      </c>
      <c r="AU678" s="149" t="s">
        <v>87</v>
      </c>
      <c r="AV678" s="12" t="s">
        <v>85</v>
      </c>
      <c r="AW678" s="12" t="s">
        <v>32</v>
      </c>
      <c r="AX678" s="12" t="s">
        <v>77</v>
      </c>
      <c r="AY678" s="149" t="s">
        <v>144</v>
      </c>
    </row>
    <row r="679" spans="2:65" s="12" customFormat="1" ht="11.25">
      <c r="B679" s="147"/>
      <c r="D679" s="148" t="s">
        <v>152</v>
      </c>
      <c r="E679" s="149" t="s">
        <v>1</v>
      </c>
      <c r="F679" s="150" t="s">
        <v>954</v>
      </c>
      <c r="H679" s="149" t="s">
        <v>1</v>
      </c>
      <c r="I679" s="151"/>
      <c r="L679" s="147"/>
      <c r="M679" s="152"/>
      <c r="T679" s="153"/>
      <c r="AT679" s="149" t="s">
        <v>152</v>
      </c>
      <c r="AU679" s="149" t="s">
        <v>87</v>
      </c>
      <c r="AV679" s="12" t="s">
        <v>85</v>
      </c>
      <c r="AW679" s="12" t="s">
        <v>32</v>
      </c>
      <c r="AX679" s="12" t="s">
        <v>77</v>
      </c>
      <c r="AY679" s="149" t="s">
        <v>144</v>
      </c>
    </row>
    <row r="680" spans="2:65" s="12" customFormat="1" ht="11.25">
      <c r="B680" s="147"/>
      <c r="D680" s="148" t="s">
        <v>152</v>
      </c>
      <c r="E680" s="149" t="s">
        <v>1</v>
      </c>
      <c r="F680" s="150" t="s">
        <v>960</v>
      </c>
      <c r="H680" s="149" t="s">
        <v>1</v>
      </c>
      <c r="I680" s="151"/>
      <c r="L680" s="147"/>
      <c r="M680" s="152"/>
      <c r="T680" s="153"/>
      <c r="AT680" s="149" t="s">
        <v>152</v>
      </c>
      <c r="AU680" s="149" t="s">
        <v>87</v>
      </c>
      <c r="AV680" s="12" t="s">
        <v>85</v>
      </c>
      <c r="AW680" s="12" t="s">
        <v>32</v>
      </c>
      <c r="AX680" s="12" t="s">
        <v>77</v>
      </c>
      <c r="AY680" s="149" t="s">
        <v>144</v>
      </c>
    </row>
    <row r="681" spans="2:65" s="13" customFormat="1" ht="11.25">
      <c r="B681" s="154"/>
      <c r="D681" s="148" t="s">
        <v>152</v>
      </c>
      <c r="E681" s="155" t="s">
        <v>1</v>
      </c>
      <c r="F681" s="156" t="s">
        <v>1198</v>
      </c>
      <c r="H681" s="157">
        <v>295</v>
      </c>
      <c r="I681" s="158"/>
      <c r="L681" s="154"/>
      <c r="M681" s="159"/>
      <c r="T681" s="160"/>
      <c r="AT681" s="155" t="s">
        <v>152</v>
      </c>
      <c r="AU681" s="155" t="s">
        <v>87</v>
      </c>
      <c r="AV681" s="13" t="s">
        <v>87</v>
      </c>
      <c r="AW681" s="13" t="s">
        <v>32</v>
      </c>
      <c r="AX681" s="13" t="s">
        <v>77</v>
      </c>
      <c r="AY681" s="155" t="s">
        <v>144</v>
      </c>
    </row>
    <row r="682" spans="2:65" s="13" customFormat="1" ht="11.25">
      <c r="B682" s="154"/>
      <c r="D682" s="148" t="s">
        <v>152</v>
      </c>
      <c r="E682" s="155" t="s">
        <v>1</v>
      </c>
      <c r="F682" s="156" t="s">
        <v>1199</v>
      </c>
      <c r="H682" s="157">
        <v>222</v>
      </c>
      <c r="I682" s="158"/>
      <c r="L682" s="154"/>
      <c r="M682" s="159"/>
      <c r="T682" s="160"/>
      <c r="AT682" s="155" t="s">
        <v>152</v>
      </c>
      <c r="AU682" s="155" t="s">
        <v>87</v>
      </c>
      <c r="AV682" s="13" t="s">
        <v>87</v>
      </c>
      <c r="AW682" s="13" t="s">
        <v>32</v>
      </c>
      <c r="AX682" s="13" t="s">
        <v>77</v>
      </c>
      <c r="AY682" s="155" t="s">
        <v>144</v>
      </c>
    </row>
    <row r="683" spans="2:65" s="13" customFormat="1" ht="11.25">
      <c r="B683" s="154"/>
      <c r="D683" s="148" t="s">
        <v>152</v>
      </c>
      <c r="E683" s="155" t="s">
        <v>1</v>
      </c>
      <c r="F683" s="156" t="s">
        <v>1200</v>
      </c>
      <c r="H683" s="157">
        <v>73</v>
      </c>
      <c r="I683" s="158"/>
      <c r="L683" s="154"/>
      <c r="M683" s="159"/>
      <c r="T683" s="160"/>
      <c r="AT683" s="155" t="s">
        <v>152</v>
      </c>
      <c r="AU683" s="155" t="s">
        <v>87</v>
      </c>
      <c r="AV683" s="13" t="s">
        <v>87</v>
      </c>
      <c r="AW683" s="13" t="s">
        <v>32</v>
      </c>
      <c r="AX683" s="13" t="s">
        <v>77</v>
      </c>
      <c r="AY683" s="155" t="s">
        <v>144</v>
      </c>
    </row>
    <row r="684" spans="2:65" s="14" customFormat="1" ht="11.25">
      <c r="B684" s="161"/>
      <c r="D684" s="148" t="s">
        <v>152</v>
      </c>
      <c r="E684" s="162" t="s">
        <v>1</v>
      </c>
      <c r="F684" s="163" t="s">
        <v>157</v>
      </c>
      <c r="H684" s="164">
        <v>590</v>
      </c>
      <c r="I684" s="165"/>
      <c r="L684" s="161"/>
      <c r="M684" s="166"/>
      <c r="T684" s="167"/>
      <c r="AT684" s="162" t="s">
        <v>152</v>
      </c>
      <c r="AU684" s="162" t="s">
        <v>87</v>
      </c>
      <c r="AV684" s="14" t="s">
        <v>150</v>
      </c>
      <c r="AW684" s="14" t="s">
        <v>32</v>
      </c>
      <c r="AX684" s="14" t="s">
        <v>85</v>
      </c>
      <c r="AY684" s="162" t="s">
        <v>144</v>
      </c>
    </row>
    <row r="685" spans="2:65" s="1" customFormat="1" ht="21.75" customHeight="1">
      <c r="B685" s="32"/>
      <c r="C685" s="133" t="s">
        <v>1201</v>
      </c>
      <c r="D685" s="133" t="s">
        <v>146</v>
      </c>
      <c r="E685" s="134" t="s">
        <v>1202</v>
      </c>
      <c r="F685" s="135" t="s">
        <v>1203</v>
      </c>
      <c r="G685" s="136" t="s">
        <v>483</v>
      </c>
      <c r="H685" s="137">
        <v>561.5</v>
      </c>
      <c r="I685" s="138"/>
      <c r="J685" s="139">
        <f>ROUND(I685*H685,2)</f>
        <v>0</v>
      </c>
      <c r="K685" s="140"/>
      <c r="L685" s="32"/>
      <c r="M685" s="141" t="s">
        <v>1</v>
      </c>
      <c r="N685" s="142" t="s">
        <v>42</v>
      </c>
      <c r="P685" s="143">
        <f>O685*H685</f>
        <v>0</v>
      </c>
      <c r="Q685" s="143">
        <v>9.0000000000000006E-5</v>
      </c>
      <c r="R685" s="143">
        <f>Q685*H685</f>
        <v>5.0535000000000004E-2</v>
      </c>
      <c r="S685" s="143">
        <v>0</v>
      </c>
      <c r="T685" s="144">
        <f>S685*H685</f>
        <v>0</v>
      </c>
      <c r="AR685" s="145" t="s">
        <v>150</v>
      </c>
      <c r="AT685" s="145" t="s">
        <v>146</v>
      </c>
      <c r="AU685" s="145" t="s">
        <v>87</v>
      </c>
      <c r="AY685" s="17" t="s">
        <v>144</v>
      </c>
      <c r="BE685" s="146">
        <f>IF(N685="základní",J685,0)</f>
        <v>0</v>
      </c>
      <c r="BF685" s="146">
        <f>IF(N685="snížená",J685,0)</f>
        <v>0</v>
      </c>
      <c r="BG685" s="146">
        <f>IF(N685="zákl. přenesená",J685,0)</f>
        <v>0</v>
      </c>
      <c r="BH685" s="146">
        <f>IF(N685="sníž. přenesená",J685,0)</f>
        <v>0</v>
      </c>
      <c r="BI685" s="146">
        <f>IF(N685="nulová",J685,0)</f>
        <v>0</v>
      </c>
      <c r="BJ685" s="17" t="s">
        <v>85</v>
      </c>
      <c r="BK685" s="146">
        <f>ROUND(I685*H685,2)</f>
        <v>0</v>
      </c>
      <c r="BL685" s="17" t="s">
        <v>150</v>
      </c>
      <c r="BM685" s="145" t="s">
        <v>1204</v>
      </c>
    </row>
    <row r="686" spans="2:65" s="12" customFormat="1" ht="11.25">
      <c r="B686" s="147"/>
      <c r="D686" s="148" t="s">
        <v>152</v>
      </c>
      <c r="E686" s="149" t="s">
        <v>1</v>
      </c>
      <c r="F686" s="150" t="s">
        <v>737</v>
      </c>
      <c r="H686" s="149" t="s">
        <v>1</v>
      </c>
      <c r="I686" s="151"/>
      <c r="L686" s="147"/>
      <c r="M686" s="152"/>
      <c r="T686" s="153"/>
      <c r="AT686" s="149" t="s">
        <v>152</v>
      </c>
      <c r="AU686" s="149" t="s">
        <v>87</v>
      </c>
      <c r="AV686" s="12" t="s">
        <v>85</v>
      </c>
      <c r="AW686" s="12" t="s">
        <v>32</v>
      </c>
      <c r="AX686" s="12" t="s">
        <v>77</v>
      </c>
      <c r="AY686" s="149" t="s">
        <v>144</v>
      </c>
    </row>
    <row r="687" spans="2:65" s="12" customFormat="1" ht="11.25">
      <c r="B687" s="147"/>
      <c r="D687" s="148" t="s">
        <v>152</v>
      </c>
      <c r="E687" s="149" t="s">
        <v>1</v>
      </c>
      <c r="F687" s="150" t="s">
        <v>953</v>
      </c>
      <c r="H687" s="149" t="s">
        <v>1</v>
      </c>
      <c r="I687" s="151"/>
      <c r="L687" s="147"/>
      <c r="M687" s="152"/>
      <c r="T687" s="153"/>
      <c r="AT687" s="149" t="s">
        <v>152</v>
      </c>
      <c r="AU687" s="149" t="s">
        <v>87</v>
      </c>
      <c r="AV687" s="12" t="s">
        <v>85</v>
      </c>
      <c r="AW687" s="12" t="s">
        <v>32</v>
      </c>
      <c r="AX687" s="12" t="s">
        <v>77</v>
      </c>
      <c r="AY687" s="149" t="s">
        <v>144</v>
      </c>
    </row>
    <row r="688" spans="2:65" s="12" customFormat="1" ht="11.25">
      <c r="B688" s="147"/>
      <c r="D688" s="148" t="s">
        <v>152</v>
      </c>
      <c r="E688" s="149" t="s">
        <v>1</v>
      </c>
      <c r="F688" s="150" t="s">
        <v>954</v>
      </c>
      <c r="H688" s="149" t="s">
        <v>1</v>
      </c>
      <c r="I688" s="151"/>
      <c r="L688" s="147"/>
      <c r="M688" s="152"/>
      <c r="T688" s="153"/>
      <c r="AT688" s="149" t="s">
        <v>152</v>
      </c>
      <c r="AU688" s="149" t="s">
        <v>87</v>
      </c>
      <c r="AV688" s="12" t="s">
        <v>85</v>
      </c>
      <c r="AW688" s="12" t="s">
        <v>32</v>
      </c>
      <c r="AX688" s="12" t="s">
        <v>77</v>
      </c>
      <c r="AY688" s="149" t="s">
        <v>144</v>
      </c>
    </row>
    <row r="689" spans="2:65" s="12" customFormat="1" ht="11.25">
      <c r="B689" s="147"/>
      <c r="D689" s="148" t="s">
        <v>152</v>
      </c>
      <c r="E689" s="149" t="s">
        <v>1</v>
      </c>
      <c r="F689" s="150" t="s">
        <v>960</v>
      </c>
      <c r="H689" s="149" t="s">
        <v>1</v>
      </c>
      <c r="I689" s="151"/>
      <c r="L689" s="147"/>
      <c r="M689" s="152"/>
      <c r="T689" s="153"/>
      <c r="AT689" s="149" t="s">
        <v>152</v>
      </c>
      <c r="AU689" s="149" t="s">
        <v>87</v>
      </c>
      <c r="AV689" s="12" t="s">
        <v>85</v>
      </c>
      <c r="AW689" s="12" t="s">
        <v>32</v>
      </c>
      <c r="AX689" s="12" t="s">
        <v>77</v>
      </c>
      <c r="AY689" s="149" t="s">
        <v>144</v>
      </c>
    </row>
    <row r="690" spans="2:65" s="13" customFormat="1" ht="11.25">
      <c r="B690" s="154"/>
      <c r="D690" s="148" t="s">
        <v>152</v>
      </c>
      <c r="E690" s="155" t="s">
        <v>1</v>
      </c>
      <c r="F690" s="156" t="s">
        <v>1007</v>
      </c>
      <c r="H690" s="157">
        <v>280.5</v>
      </c>
      <c r="I690" s="158"/>
      <c r="L690" s="154"/>
      <c r="M690" s="159"/>
      <c r="T690" s="160"/>
      <c r="AT690" s="155" t="s">
        <v>152</v>
      </c>
      <c r="AU690" s="155" t="s">
        <v>87</v>
      </c>
      <c r="AV690" s="13" t="s">
        <v>87</v>
      </c>
      <c r="AW690" s="13" t="s">
        <v>32</v>
      </c>
      <c r="AX690" s="13" t="s">
        <v>77</v>
      </c>
      <c r="AY690" s="155" t="s">
        <v>144</v>
      </c>
    </row>
    <row r="691" spans="2:65" s="13" customFormat="1" ht="11.25">
      <c r="B691" s="154"/>
      <c r="D691" s="148" t="s">
        <v>152</v>
      </c>
      <c r="E691" s="155" t="s">
        <v>1</v>
      </c>
      <c r="F691" s="156" t="s">
        <v>1205</v>
      </c>
      <c r="H691" s="157">
        <v>211.5</v>
      </c>
      <c r="I691" s="158"/>
      <c r="L691" s="154"/>
      <c r="M691" s="159"/>
      <c r="T691" s="160"/>
      <c r="AT691" s="155" t="s">
        <v>152</v>
      </c>
      <c r="AU691" s="155" t="s">
        <v>87</v>
      </c>
      <c r="AV691" s="13" t="s">
        <v>87</v>
      </c>
      <c r="AW691" s="13" t="s">
        <v>32</v>
      </c>
      <c r="AX691" s="13" t="s">
        <v>77</v>
      </c>
      <c r="AY691" s="155" t="s">
        <v>144</v>
      </c>
    </row>
    <row r="692" spans="2:65" s="13" customFormat="1" ht="11.25">
      <c r="B692" s="154"/>
      <c r="D692" s="148" t="s">
        <v>152</v>
      </c>
      <c r="E692" s="155" t="s">
        <v>1</v>
      </c>
      <c r="F692" s="156" t="s">
        <v>1009</v>
      </c>
      <c r="H692" s="157">
        <v>69.5</v>
      </c>
      <c r="I692" s="158"/>
      <c r="L692" s="154"/>
      <c r="M692" s="159"/>
      <c r="T692" s="160"/>
      <c r="AT692" s="155" t="s">
        <v>152</v>
      </c>
      <c r="AU692" s="155" t="s">
        <v>87</v>
      </c>
      <c r="AV692" s="13" t="s">
        <v>87</v>
      </c>
      <c r="AW692" s="13" t="s">
        <v>32</v>
      </c>
      <c r="AX692" s="13" t="s">
        <v>77</v>
      </c>
      <c r="AY692" s="155" t="s">
        <v>144</v>
      </c>
    </row>
    <row r="693" spans="2:65" s="14" customFormat="1" ht="11.25">
      <c r="B693" s="161"/>
      <c r="D693" s="148" t="s">
        <v>152</v>
      </c>
      <c r="E693" s="162" t="s">
        <v>1</v>
      </c>
      <c r="F693" s="163" t="s">
        <v>157</v>
      </c>
      <c r="H693" s="164">
        <v>561.5</v>
      </c>
      <c r="I693" s="165"/>
      <c r="L693" s="161"/>
      <c r="M693" s="166"/>
      <c r="T693" s="167"/>
      <c r="AT693" s="162" t="s">
        <v>152</v>
      </c>
      <c r="AU693" s="162" t="s">
        <v>87</v>
      </c>
      <c r="AV693" s="14" t="s">
        <v>150</v>
      </c>
      <c r="AW693" s="14" t="s">
        <v>32</v>
      </c>
      <c r="AX693" s="14" t="s">
        <v>85</v>
      </c>
      <c r="AY693" s="162" t="s">
        <v>144</v>
      </c>
    </row>
    <row r="694" spans="2:65" s="1" customFormat="1" ht="21.75" customHeight="1">
      <c r="B694" s="32"/>
      <c r="C694" s="133" t="s">
        <v>1206</v>
      </c>
      <c r="D694" s="133" t="s">
        <v>146</v>
      </c>
      <c r="E694" s="134" t="s">
        <v>1207</v>
      </c>
      <c r="F694" s="135" t="s">
        <v>1208</v>
      </c>
      <c r="G694" s="136" t="s">
        <v>160</v>
      </c>
      <c r="H694" s="137">
        <v>7</v>
      </c>
      <c r="I694" s="138"/>
      <c r="J694" s="139">
        <f>ROUND(I694*H694,2)</f>
        <v>0</v>
      </c>
      <c r="K694" s="140"/>
      <c r="L694" s="32"/>
      <c r="M694" s="141" t="s">
        <v>1</v>
      </c>
      <c r="N694" s="142" t="s">
        <v>42</v>
      </c>
      <c r="P694" s="143">
        <f>O694*H694</f>
        <v>0</v>
      </c>
      <c r="Q694" s="143">
        <v>0</v>
      </c>
      <c r="R694" s="143">
        <f>Q694*H694</f>
        <v>0</v>
      </c>
      <c r="S694" s="143">
        <v>0</v>
      </c>
      <c r="T694" s="144">
        <f>S694*H694</f>
        <v>0</v>
      </c>
      <c r="AR694" s="145" t="s">
        <v>150</v>
      </c>
      <c r="AT694" s="145" t="s">
        <v>146</v>
      </c>
      <c r="AU694" s="145" t="s">
        <v>87</v>
      </c>
      <c r="AY694" s="17" t="s">
        <v>144</v>
      </c>
      <c r="BE694" s="146">
        <f>IF(N694="základní",J694,0)</f>
        <v>0</v>
      </c>
      <c r="BF694" s="146">
        <f>IF(N694="snížená",J694,0)</f>
        <v>0</v>
      </c>
      <c r="BG694" s="146">
        <f>IF(N694="zákl. přenesená",J694,0)</f>
        <v>0</v>
      </c>
      <c r="BH694" s="146">
        <f>IF(N694="sníž. přenesená",J694,0)</f>
        <v>0</v>
      </c>
      <c r="BI694" s="146">
        <f>IF(N694="nulová",J694,0)</f>
        <v>0</v>
      </c>
      <c r="BJ694" s="17" t="s">
        <v>85</v>
      </c>
      <c r="BK694" s="146">
        <f>ROUND(I694*H694,2)</f>
        <v>0</v>
      </c>
      <c r="BL694" s="17" t="s">
        <v>150</v>
      </c>
      <c r="BM694" s="145" t="s">
        <v>1209</v>
      </c>
    </row>
    <row r="695" spans="2:65" s="12" customFormat="1" ht="11.25">
      <c r="B695" s="147"/>
      <c r="D695" s="148" t="s">
        <v>152</v>
      </c>
      <c r="E695" s="149" t="s">
        <v>1</v>
      </c>
      <c r="F695" s="150" t="s">
        <v>737</v>
      </c>
      <c r="H695" s="149" t="s">
        <v>1</v>
      </c>
      <c r="I695" s="151"/>
      <c r="L695" s="147"/>
      <c r="M695" s="152"/>
      <c r="T695" s="153"/>
      <c r="AT695" s="149" t="s">
        <v>152</v>
      </c>
      <c r="AU695" s="149" t="s">
        <v>87</v>
      </c>
      <c r="AV695" s="12" t="s">
        <v>85</v>
      </c>
      <c r="AW695" s="12" t="s">
        <v>32</v>
      </c>
      <c r="AX695" s="12" t="s">
        <v>77</v>
      </c>
      <c r="AY695" s="149" t="s">
        <v>144</v>
      </c>
    </row>
    <row r="696" spans="2:65" s="12" customFormat="1" ht="11.25">
      <c r="B696" s="147"/>
      <c r="D696" s="148" t="s">
        <v>152</v>
      </c>
      <c r="E696" s="149" t="s">
        <v>1</v>
      </c>
      <c r="F696" s="150" t="s">
        <v>953</v>
      </c>
      <c r="H696" s="149" t="s">
        <v>1</v>
      </c>
      <c r="I696" s="151"/>
      <c r="L696" s="147"/>
      <c r="M696" s="152"/>
      <c r="T696" s="153"/>
      <c r="AT696" s="149" t="s">
        <v>152</v>
      </c>
      <c r="AU696" s="149" t="s">
        <v>87</v>
      </c>
      <c r="AV696" s="12" t="s">
        <v>85</v>
      </c>
      <c r="AW696" s="12" t="s">
        <v>32</v>
      </c>
      <c r="AX696" s="12" t="s">
        <v>77</v>
      </c>
      <c r="AY696" s="149" t="s">
        <v>144</v>
      </c>
    </row>
    <row r="697" spans="2:65" s="12" customFormat="1" ht="11.25">
      <c r="B697" s="147"/>
      <c r="D697" s="148" t="s">
        <v>152</v>
      </c>
      <c r="E697" s="149" t="s">
        <v>1</v>
      </c>
      <c r="F697" s="150" t="s">
        <v>954</v>
      </c>
      <c r="H697" s="149" t="s">
        <v>1</v>
      </c>
      <c r="I697" s="151"/>
      <c r="L697" s="147"/>
      <c r="M697" s="152"/>
      <c r="T697" s="153"/>
      <c r="AT697" s="149" t="s">
        <v>152</v>
      </c>
      <c r="AU697" s="149" t="s">
        <v>87</v>
      </c>
      <c r="AV697" s="12" t="s">
        <v>85</v>
      </c>
      <c r="AW697" s="12" t="s">
        <v>32</v>
      </c>
      <c r="AX697" s="12" t="s">
        <v>77</v>
      </c>
      <c r="AY697" s="149" t="s">
        <v>144</v>
      </c>
    </row>
    <row r="698" spans="2:65" s="12" customFormat="1" ht="11.25">
      <c r="B698" s="147"/>
      <c r="D698" s="148" t="s">
        <v>152</v>
      </c>
      <c r="E698" s="149" t="s">
        <v>1</v>
      </c>
      <c r="F698" s="150" t="s">
        <v>960</v>
      </c>
      <c r="H698" s="149" t="s">
        <v>1</v>
      </c>
      <c r="I698" s="151"/>
      <c r="L698" s="147"/>
      <c r="M698" s="152"/>
      <c r="T698" s="153"/>
      <c r="AT698" s="149" t="s">
        <v>152</v>
      </c>
      <c r="AU698" s="149" t="s">
        <v>87</v>
      </c>
      <c r="AV698" s="12" t="s">
        <v>85</v>
      </c>
      <c r="AW698" s="12" t="s">
        <v>32</v>
      </c>
      <c r="AX698" s="12" t="s">
        <v>77</v>
      </c>
      <c r="AY698" s="149" t="s">
        <v>144</v>
      </c>
    </row>
    <row r="699" spans="2:65" s="13" customFormat="1" ht="11.25">
      <c r="B699" s="154"/>
      <c r="D699" s="148" t="s">
        <v>152</v>
      </c>
      <c r="E699" s="155" t="s">
        <v>1</v>
      </c>
      <c r="F699" s="156" t="s">
        <v>955</v>
      </c>
      <c r="H699" s="157">
        <v>4</v>
      </c>
      <c r="I699" s="158"/>
      <c r="L699" s="154"/>
      <c r="M699" s="159"/>
      <c r="T699" s="160"/>
      <c r="AT699" s="155" t="s">
        <v>152</v>
      </c>
      <c r="AU699" s="155" t="s">
        <v>87</v>
      </c>
      <c r="AV699" s="13" t="s">
        <v>87</v>
      </c>
      <c r="AW699" s="13" t="s">
        <v>32</v>
      </c>
      <c r="AX699" s="13" t="s">
        <v>77</v>
      </c>
      <c r="AY699" s="155" t="s">
        <v>144</v>
      </c>
    </row>
    <row r="700" spans="2:65" s="13" customFormat="1" ht="11.25">
      <c r="B700" s="154"/>
      <c r="D700" s="148" t="s">
        <v>152</v>
      </c>
      <c r="E700" s="155" t="s">
        <v>1</v>
      </c>
      <c r="F700" s="156" t="s">
        <v>956</v>
      </c>
      <c r="H700" s="157">
        <v>1</v>
      </c>
      <c r="I700" s="158"/>
      <c r="L700" s="154"/>
      <c r="M700" s="159"/>
      <c r="T700" s="160"/>
      <c r="AT700" s="155" t="s">
        <v>152</v>
      </c>
      <c r="AU700" s="155" t="s">
        <v>87</v>
      </c>
      <c r="AV700" s="13" t="s">
        <v>87</v>
      </c>
      <c r="AW700" s="13" t="s">
        <v>32</v>
      </c>
      <c r="AX700" s="13" t="s">
        <v>77</v>
      </c>
      <c r="AY700" s="155" t="s">
        <v>144</v>
      </c>
    </row>
    <row r="701" spans="2:65" s="13" customFormat="1" ht="11.25">
      <c r="B701" s="154"/>
      <c r="D701" s="148" t="s">
        <v>152</v>
      </c>
      <c r="E701" s="155" t="s">
        <v>1</v>
      </c>
      <c r="F701" s="156" t="s">
        <v>1035</v>
      </c>
      <c r="H701" s="157">
        <v>2</v>
      </c>
      <c r="I701" s="158"/>
      <c r="L701" s="154"/>
      <c r="M701" s="159"/>
      <c r="T701" s="160"/>
      <c r="AT701" s="155" t="s">
        <v>152</v>
      </c>
      <c r="AU701" s="155" t="s">
        <v>87</v>
      </c>
      <c r="AV701" s="13" t="s">
        <v>87</v>
      </c>
      <c r="AW701" s="13" t="s">
        <v>32</v>
      </c>
      <c r="AX701" s="13" t="s">
        <v>77</v>
      </c>
      <c r="AY701" s="155" t="s">
        <v>144</v>
      </c>
    </row>
    <row r="702" spans="2:65" s="14" customFormat="1" ht="11.25">
      <c r="B702" s="161"/>
      <c r="D702" s="148" t="s">
        <v>152</v>
      </c>
      <c r="E702" s="162" t="s">
        <v>1</v>
      </c>
      <c r="F702" s="163" t="s">
        <v>157</v>
      </c>
      <c r="H702" s="164">
        <v>7</v>
      </c>
      <c r="I702" s="165"/>
      <c r="L702" s="161"/>
      <c r="M702" s="166"/>
      <c r="T702" s="167"/>
      <c r="AT702" s="162" t="s">
        <v>152</v>
      </c>
      <c r="AU702" s="162" t="s">
        <v>87</v>
      </c>
      <c r="AV702" s="14" t="s">
        <v>150</v>
      </c>
      <c r="AW702" s="14" t="s">
        <v>32</v>
      </c>
      <c r="AX702" s="14" t="s">
        <v>85</v>
      </c>
      <c r="AY702" s="162" t="s">
        <v>144</v>
      </c>
    </row>
    <row r="703" spans="2:65" s="1" customFormat="1" ht="21.75" customHeight="1">
      <c r="B703" s="32"/>
      <c r="C703" s="133" t="s">
        <v>1210</v>
      </c>
      <c r="D703" s="133" t="s">
        <v>146</v>
      </c>
      <c r="E703" s="134" t="s">
        <v>1211</v>
      </c>
      <c r="F703" s="135" t="s">
        <v>1212</v>
      </c>
      <c r="G703" s="136" t="s">
        <v>160</v>
      </c>
      <c r="H703" s="137">
        <v>4</v>
      </c>
      <c r="I703" s="138"/>
      <c r="J703" s="139">
        <f>ROUND(I703*H703,2)</f>
        <v>0</v>
      </c>
      <c r="K703" s="140"/>
      <c r="L703" s="32"/>
      <c r="M703" s="141" t="s">
        <v>1</v>
      </c>
      <c r="N703" s="142" t="s">
        <v>42</v>
      </c>
      <c r="P703" s="143">
        <f>O703*H703</f>
        <v>0</v>
      </c>
      <c r="Q703" s="143">
        <v>0</v>
      </c>
      <c r="R703" s="143">
        <f>Q703*H703</f>
        <v>0</v>
      </c>
      <c r="S703" s="143">
        <v>0</v>
      </c>
      <c r="T703" s="144">
        <f>S703*H703</f>
        <v>0</v>
      </c>
      <c r="AR703" s="145" t="s">
        <v>150</v>
      </c>
      <c r="AT703" s="145" t="s">
        <v>146</v>
      </c>
      <c r="AU703" s="145" t="s">
        <v>87</v>
      </c>
      <c r="AY703" s="17" t="s">
        <v>144</v>
      </c>
      <c r="BE703" s="146">
        <f>IF(N703="základní",J703,0)</f>
        <v>0</v>
      </c>
      <c r="BF703" s="146">
        <f>IF(N703="snížená",J703,0)</f>
        <v>0</v>
      </c>
      <c r="BG703" s="146">
        <f>IF(N703="zákl. přenesená",J703,0)</f>
        <v>0</v>
      </c>
      <c r="BH703" s="146">
        <f>IF(N703="sníž. přenesená",J703,0)</f>
        <v>0</v>
      </c>
      <c r="BI703" s="146">
        <f>IF(N703="nulová",J703,0)</f>
        <v>0</v>
      </c>
      <c r="BJ703" s="17" t="s">
        <v>85</v>
      </c>
      <c r="BK703" s="146">
        <f>ROUND(I703*H703,2)</f>
        <v>0</v>
      </c>
      <c r="BL703" s="17" t="s">
        <v>150</v>
      </c>
      <c r="BM703" s="145" t="s">
        <v>1213</v>
      </c>
    </row>
    <row r="704" spans="2:65" s="11" customFormat="1" ht="22.9" customHeight="1">
      <c r="B704" s="121"/>
      <c r="D704" s="122" t="s">
        <v>76</v>
      </c>
      <c r="E704" s="131" t="s">
        <v>191</v>
      </c>
      <c r="F704" s="131" t="s">
        <v>591</v>
      </c>
      <c r="I704" s="124"/>
      <c r="J704" s="132">
        <f>BK704</f>
        <v>0</v>
      </c>
      <c r="L704" s="121"/>
      <c r="M704" s="126"/>
      <c r="P704" s="127">
        <f>SUM(P705:P722)</f>
        <v>0</v>
      </c>
      <c r="R704" s="127">
        <f>SUM(R705:R722)</f>
        <v>0.77700000000000002</v>
      </c>
      <c r="T704" s="128">
        <f>SUM(T705:T722)</f>
        <v>0</v>
      </c>
      <c r="AR704" s="122" t="s">
        <v>85</v>
      </c>
      <c r="AT704" s="129" t="s">
        <v>76</v>
      </c>
      <c r="AU704" s="129" t="s">
        <v>85</v>
      </c>
      <c r="AY704" s="122" t="s">
        <v>144</v>
      </c>
      <c r="BK704" s="130">
        <f>SUM(BK705:BK722)</f>
        <v>0</v>
      </c>
    </row>
    <row r="705" spans="2:65" s="1" customFormat="1" ht="33" customHeight="1">
      <c r="B705" s="32"/>
      <c r="C705" s="133" t="s">
        <v>1214</v>
      </c>
      <c r="D705" s="133" t="s">
        <v>146</v>
      </c>
      <c r="E705" s="134" t="s">
        <v>1215</v>
      </c>
      <c r="F705" s="135" t="s">
        <v>1216</v>
      </c>
      <c r="G705" s="136" t="s">
        <v>483</v>
      </c>
      <c r="H705" s="137">
        <v>6</v>
      </c>
      <c r="I705" s="138"/>
      <c r="J705" s="139">
        <f>ROUND(I705*H705,2)</f>
        <v>0</v>
      </c>
      <c r="K705" s="140"/>
      <c r="L705" s="32"/>
      <c r="M705" s="141" t="s">
        <v>1</v>
      </c>
      <c r="N705" s="142" t="s">
        <v>42</v>
      </c>
      <c r="P705" s="143">
        <f>O705*H705</f>
        <v>0</v>
      </c>
      <c r="Q705" s="143">
        <v>0.1295</v>
      </c>
      <c r="R705" s="143">
        <f>Q705*H705</f>
        <v>0.77700000000000002</v>
      </c>
      <c r="S705" s="143">
        <v>0</v>
      </c>
      <c r="T705" s="144">
        <f>S705*H705</f>
        <v>0</v>
      </c>
      <c r="AR705" s="145" t="s">
        <v>150</v>
      </c>
      <c r="AT705" s="145" t="s">
        <v>146</v>
      </c>
      <c r="AU705" s="145" t="s">
        <v>87</v>
      </c>
      <c r="AY705" s="17" t="s">
        <v>144</v>
      </c>
      <c r="BE705" s="146">
        <f>IF(N705="základní",J705,0)</f>
        <v>0</v>
      </c>
      <c r="BF705" s="146">
        <f>IF(N705="snížená",J705,0)</f>
        <v>0</v>
      </c>
      <c r="BG705" s="146">
        <f>IF(N705="zákl. přenesená",J705,0)</f>
        <v>0</v>
      </c>
      <c r="BH705" s="146">
        <f>IF(N705="sníž. přenesená",J705,0)</f>
        <v>0</v>
      </c>
      <c r="BI705" s="146">
        <f>IF(N705="nulová",J705,0)</f>
        <v>0</v>
      </c>
      <c r="BJ705" s="17" t="s">
        <v>85</v>
      </c>
      <c r="BK705" s="146">
        <f>ROUND(I705*H705,2)</f>
        <v>0</v>
      </c>
      <c r="BL705" s="17" t="s">
        <v>150</v>
      </c>
      <c r="BM705" s="145" t="s">
        <v>1217</v>
      </c>
    </row>
    <row r="706" spans="2:65" s="1" customFormat="1" ht="16.5" customHeight="1">
      <c r="B706" s="32"/>
      <c r="C706" s="133" t="s">
        <v>1218</v>
      </c>
      <c r="D706" s="133" t="s">
        <v>146</v>
      </c>
      <c r="E706" s="134" t="s">
        <v>630</v>
      </c>
      <c r="F706" s="135" t="s">
        <v>631</v>
      </c>
      <c r="G706" s="136" t="s">
        <v>483</v>
      </c>
      <c r="H706" s="137">
        <v>122</v>
      </c>
      <c r="I706" s="138"/>
      <c r="J706" s="139">
        <f>ROUND(I706*H706,2)</f>
        <v>0</v>
      </c>
      <c r="K706" s="140"/>
      <c r="L706" s="32"/>
      <c r="M706" s="141" t="s">
        <v>1</v>
      </c>
      <c r="N706" s="142" t="s">
        <v>42</v>
      </c>
      <c r="P706" s="143">
        <f>O706*H706</f>
        <v>0</v>
      </c>
      <c r="Q706" s="143">
        <v>0</v>
      </c>
      <c r="R706" s="143">
        <f>Q706*H706</f>
        <v>0</v>
      </c>
      <c r="S706" s="143">
        <v>0</v>
      </c>
      <c r="T706" s="144">
        <f>S706*H706</f>
        <v>0</v>
      </c>
      <c r="AR706" s="145" t="s">
        <v>150</v>
      </c>
      <c r="AT706" s="145" t="s">
        <v>146</v>
      </c>
      <c r="AU706" s="145" t="s">
        <v>87</v>
      </c>
      <c r="AY706" s="17" t="s">
        <v>144</v>
      </c>
      <c r="BE706" s="146">
        <f>IF(N706="základní",J706,0)</f>
        <v>0</v>
      </c>
      <c r="BF706" s="146">
        <f>IF(N706="snížená",J706,0)</f>
        <v>0</v>
      </c>
      <c r="BG706" s="146">
        <f>IF(N706="zákl. přenesená",J706,0)</f>
        <v>0</v>
      </c>
      <c r="BH706" s="146">
        <f>IF(N706="sníž. přenesená",J706,0)</f>
        <v>0</v>
      </c>
      <c r="BI706" s="146">
        <f>IF(N706="nulová",J706,0)</f>
        <v>0</v>
      </c>
      <c r="BJ706" s="17" t="s">
        <v>85</v>
      </c>
      <c r="BK706" s="146">
        <f>ROUND(I706*H706,2)</f>
        <v>0</v>
      </c>
      <c r="BL706" s="17" t="s">
        <v>150</v>
      </c>
      <c r="BM706" s="145" t="s">
        <v>1219</v>
      </c>
    </row>
    <row r="707" spans="2:65" s="13" customFormat="1" ht="11.25">
      <c r="B707" s="154"/>
      <c r="D707" s="148" t="s">
        <v>152</v>
      </c>
      <c r="E707" s="155" t="s">
        <v>1</v>
      </c>
      <c r="F707" s="156" t="s">
        <v>1220</v>
      </c>
      <c r="H707" s="157">
        <v>24</v>
      </c>
      <c r="I707" s="158"/>
      <c r="L707" s="154"/>
      <c r="M707" s="159"/>
      <c r="T707" s="160"/>
      <c r="AT707" s="155" t="s">
        <v>152</v>
      </c>
      <c r="AU707" s="155" t="s">
        <v>87</v>
      </c>
      <c r="AV707" s="13" t="s">
        <v>87</v>
      </c>
      <c r="AW707" s="13" t="s">
        <v>32</v>
      </c>
      <c r="AX707" s="13" t="s">
        <v>77</v>
      </c>
      <c r="AY707" s="155" t="s">
        <v>144</v>
      </c>
    </row>
    <row r="708" spans="2:65" s="13" customFormat="1" ht="11.25">
      <c r="B708" s="154"/>
      <c r="D708" s="148" t="s">
        <v>152</v>
      </c>
      <c r="E708" s="155" t="s">
        <v>1</v>
      </c>
      <c r="F708" s="156" t="s">
        <v>1221</v>
      </c>
      <c r="H708" s="157">
        <v>38</v>
      </c>
      <c r="I708" s="158"/>
      <c r="L708" s="154"/>
      <c r="M708" s="159"/>
      <c r="T708" s="160"/>
      <c r="AT708" s="155" t="s">
        <v>152</v>
      </c>
      <c r="AU708" s="155" t="s">
        <v>87</v>
      </c>
      <c r="AV708" s="13" t="s">
        <v>87</v>
      </c>
      <c r="AW708" s="13" t="s">
        <v>32</v>
      </c>
      <c r="AX708" s="13" t="s">
        <v>77</v>
      </c>
      <c r="AY708" s="155" t="s">
        <v>144</v>
      </c>
    </row>
    <row r="709" spans="2:65" s="13" customFormat="1" ht="11.25">
      <c r="B709" s="154"/>
      <c r="D709" s="148" t="s">
        <v>152</v>
      </c>
      <c r="E709" s="155" t="s">
        <v>1</v>
      </c>
      <c r="F709" s="156" t="s">
        <v>1222</v>
      </c>
      <c r="H709" s="157">
        <v>60</v>
      </c>
      <c r="I709" s="158"/>
      <c r="L709" s="154"/>
      <c r="M709" s="159"/>
      <c r="T709" s="160"/>
      <c r="AT709" s="155" t="s">
        <v>152</v>
      </c>
      <c r="AU709" s="155" t="s">
        <v>87</v>
      </c>
      <c r="AV709" s="13" t="s">
        <v>87</v>
      </c>
      <c r="AW709" s="13" t="s">
        <v>32</v>
      </c>
      <c r="AX709" s="13" t="s">
        <v>77</v>
      </c>
      <c r="AY709" s="155" t="s">
        <v>144</v>
      </c>
    </row>
    <row r="710" spans="2:65" s="14" customFormat="1" ht="11.25">
      <c r="B710" s="161"/>
      <c r="D710" s="148" t="s">
        <v>152</v>
      </c>
      <c r="E710" s="162" t="s">
        <v>1</v>
      </c>
      <c r="F710" s="163" t="s">
        <v>157</v>
      </c>
      <c r="H710" s="164">
        <v>122</v>
      </c>
      <c r="I710" s="165"/>
      <c r="L710" s="161"/>
      <c r="M710" s="166"/>
      <c r="T710" s="167"/>
      <c r="AT710" s="162" t="s">
        <v>152</v>
      </c>
      <c r="AU710" s="162" t="s">
        <v>87</v>
      </c>
      <c r="AV710" s="14" t="s">
        <v>150</v>
      </c>
      <c r="AW710" s="14" t="s">
        <v>32</v>
      </c>
      <c r="AX710" s="14" t="s">
        <v>85</v>
      </c>
      <c r="AY710" s="162" t="s">
        <v>144</v>
      </c>
    </row>
    <row r="711" spans="2:65" s="1" customFormat="1" ht="24.2" customHeight="1">
      <c r="B711" s="32"/>
      <c r="C711" s="133" t="s">
        <v>1223</v>
      </c>
      <c r="D711" s="133" t="s">
        <v>146</v>
      </c>
      <c r="E711" s="134" t="s">
        <v>1224</v>
      </c>
      <c r="F711" s="135" t="s">
        <v>1225</v>
      </c>
      <c r="G711" s="136" t="s">
        <v>483</v>
      </c>
      <c r="H711" s="137">
        <v>6</v>
      </c>
      <c r="I711" s="138"/>
      <c r="J711" s="139">
        <f>ROUND(I711*H711,2)</f>
        <v>0</v>
      </c>
      <c r="K711" s="140"/>
      <c r="L711" s="32"/>
      <c r="M711" s="141" t="s">
        <v>1</v>
      </c>
      <c r="N711" s="142" t="s">
        <v>42</v>
      </c>
      <c r="P711" s="143">
        <f>O711*H711</f>
        <v>0</v>
      </c>
      <c r="Q711" s="143">
        <v>0</v>
      </c>
      <c r="R711" s="143">
        <f>Q711*H711</f>
        <v>0</v>
      </c>
      <c r="S711" s="143">
        <v>0</v>
      </c>
      <c r="T711" s="144">
        <f>S711*H711</f>
        <v>0</v>
      </c>
      <c r="AR711" s="145" t="s">
        <v>150</v>
      </c>
      <c r="AT711" s="145" t="s">
        <v>146</v>
      </c>
      <c r="AU711" s="145" t="s">
        <v>87</v>
      </c>
      <c r="AY711" s="17" t="s">
        <v>144</v>
      </c>
      <c r="BE711" s="146">
        <f>IF(N711="základní",J711,0)</f>
        <v>0</v>
      </c>
      <c r="BF711" s="146">
        <f>IF(N711="snížená",J711,0)</f>
        <v>0</v>
      </c>
      <c r="BG711" s="146">
        <f>IF(N711="zákl. přenesená",J711,0)</f>
        <v>0</v>
      </c>
      <c r="BH711" s="146">
        <f>IF(N711="sníž. přenesená",J711,0)</f>
        <v>0</v>
      </c>
      <c r="BI711" s="146">
        <f>IF(N711="nulová",J711,0)</f>
        <v>0</v>
      </c>
      <c r="BJ711" s="17" t="s">
        <v>85</v>
      </c>
      <c r="BK711" s="146">
        <f>ROUND(I711*H711,2)</f>
        <v>0</v>
      </c>
      <c r="BL711" s="17" t="s">
        <v>150</v>
      </c>
      <c r="BM711" s="145" t="s">
        <v>1226</v>
      </c>
    </row>
    <row r="712" spans="2:65" s="1" customFormat="1" ht="24.2" customHeight="1">
      <c r="B712" s="32"/>
      <c r="C712" s="133" t="s">
        <v>1227</v>
      </c>
      <c r="D712" s="133" t="s">
        <v>146</v>
      </c>
      <c r="E712" s="134" t="s">
        <v>1228</v>
      </c>
      <c r="F712" s="135" t="s">
        <v>1229</v>
      </c>
      <c r="G712" s="136" t="s">
        <v>149</v>
      </c>
      <c r="H712" s="137">
        <v>31.5</v>
      </c>
      <c r="I712" s="138"/>
      <c r="J712" s="139">
        <f>ROUND(I712*H712,2)</f>
        <v>0</v>
      </c>
      <c r="K712" s="140"/>
      <c r="L712" s="32"/>
      <c r="M712" s="141" t="s">
        <v>1</v>
      </c>
      <c r="N712" s="142" t="s">
        <v>42</v>
      </c>
      <c r="P712" s="143">
        <f>O712*H712</f>
        <v>0</v>
      </c>
      <c r="Q712" s="143">
        <v>0</v>
      </c>
      <c r="R712" s="143">
        <f>Q712*H712</f>
        <v>0</v>
      </c>
      <c r="S712" s="143">
        <v>0</v>
      </c>
      <c r="T712" s="144">
        <f>S712*H712</f>
        <v>0</v>
      </c>
      <c r="AR712" s="145" t="s">
        <v>150</v>
      </c>
      <c r="AT712" s="145" t="s">
        <v>146</v>
      </c>
      <c r="AU712" s="145" t="s">
        <v>87</v>
      </c>
      <c r="AY712" s="17" t="s">
        <v>144</v>
      </c>
      <c r="BE712" s="146">
        <f>IF(N712="základní",J712,0)</f>
        <v>0</v>
      </c>
      <c r="BF712" s="146">
        <f>IF(N712="snížená",J712,0)</f>
        <v>0</v>
      </c>
      <c r="BG712" s="146">
        <f>IF(N712="zákl. přenesená",J712,0)</f>
        <v>0</v>
      </c>
      <c r="BH712" s="146">
        <f>IF(N712="sníž. přenesená",J712,0)</f>
        <v>0</v>
      </c>
      <c r="BI712" s="146">
        <f>IF(N712="nulová",J712,0)</f>
        <v>0</v>
      </c>
      <c r="BJ712" s="17" t="s">
        <v>85</v>
      </c>
      <c r="BK712" s="146">
        <f>ROUND(I712*H712,2)</f>
        <v>0</v>
      </c>
      <c r="BL712" s="17" t="s">
        <v>150</v>
      </c>
      <c r="BM712" s="145" t="s">
        <v>1230</v>
      </c>
    </row>
    <row r="713" spans="2:65" s="1" customFormat="1" ht="16.5" customHeight="1">
      <c r="B713" s="32"/>
      <c r="C713" s="133" t="s">
        <v>1231</v>
      </c>
      <c r="D713" s="133" t="s">
        <v>146</v>
      </c>
      <c r="E713" s="134" t="s">
        <v>1232</v>
      </c>
      <c r="F713" s="135" t="s">
        <v>1233</v>
      </c>
      <c r="G713" s="136" t="s">
        <v>160</v>
      </c>
      <c r="H713" s="137">
        <v>19</v>
      </c>
      <c r="I713" s="138"/>
      <c r="J713" s="139">
        <f>ROUND(I713*H713,2)</f>
        <v>0</v>
      </c>
      <c r="K713" s="140"/>
      <c r="L713" s="32"/>
      <c r="M713" s="141" t="s">
        <v>1</v>
      </c>
      <c r="N713" s="142" t="s">
        <v>42</v>
      </c>
      <c r="P713" s="143">
        <f>O713*H713</f>
        <v>0</v>
      </c>
      <c r="Q713" s="143">
        <v>0</v>
      </c>
      <c r="R713" s="143">
        <f>Q713*H713</f>
        <v>0</v>
      </c>
      <c r="S713" s="143">
        <v>0</v>
      </c>
      <c r="T713" s="144">
        <f>S713*H713</f>
        <v>0</v>
      </c>
      <c r="AR713" s="145" t="s">
        <v>150</v>
      </c>
      <c r="AT713" s="145" t="s">
        <v>146</v>
      </c>
      <c r="AU713" s="145" t="s">
        <v>87</v>
      </c>
      <c r="AY713" s="17" t="s">
        <v>144</v>
      </c>
      <c r="BE713" s="146">
        <f>IF(N713="základní",J713,0)</f>
        <v>0</v>
      </c>
      <c r="BF713" s="146">
        <f>IF(N713="snížená",J713,0)</f>
        <v>0</v>
      </c>
      <c r="BG713" s="146">
        <f>IF(N713="zákl. přenesená",J713,0)</f>
        <v>0</v>
      </c>
      <c r="BH713" s="146">
        <f>IF(N713="sníž. přenesená",J713,0)</f>
        <v>0</v>
      </c>
      <c r="BI713" s="146">
        <f>IF(N713="nulová",J713,0)</f>
        <v>0</v>
      </c>
      <c r="BJ713" s="17" t="s">
        <v>85</v>
      </c>
      <c r="BK713" s="146">
        <f>ROUND(I713*H713,2)</f>
        <v>0</v>
      </c>
      <c r="BL713" s="17" t="s">
        <v>150</v>
      </c>
      <c r="BM713" s="145" t="s">
        <v>1234</v>
      </c>
    </row>
    <row r="714" spans="2:65" s="12" customFormat="1" ht="11.25">
      <c r="B714" s="147"/>
      <c r="D714" s="148" t="s">
        <v>152</v>
      </c>
      <c r="E714" s="149" t="s">
        <v>1</v>
      </c>
      <c r="F714" s="150" t="s">
        <v>737</v>
      </c>
      <c r="H714" s="149" t="s">
        <v>1</v>
      </c>
      <c r="I714" s="151"/>
      <c r="L714" s="147"/>
      <c r="M714" s="152"/>
      <c r="T714" s="153"/>
      <c r="AT714" s="149" t="s">
        <v>152</v>
      </c>
      <c r="AU714" s="149" t="s">
        <v>87</v>
      </c>
      <c r="AV714" s="12" t="s">
        <v>85</v>
      </c>
      <c r="AW714" s="12" t="s">
        <v>32</v>
      </c>
      <c r="AX714" s="12" t="s">
        <v>77</v>
      </c>
      <c r="AY714" s="149" t="s">
        <v>144</v>
      </c>
    </row>
    <row r="715" spans="2:65" s="12" customFormat="1" ht="11.25">
      <c r="B715" s="147"/>
      <c r="D715" s="148" t="s">
        <v>152</v>
      </c>
      <c r="E715" s="149" t="s">
        <v>1</v>
      </c>
      <c r="F715" s="150" t="s">
        <v>739</v>
      </c>
      <c r="H715" s="149" t="s">
        <v>1</v>
      </c>
      <c r="I715" s="151"/>
      <c r="L715" s="147"/>
      <c r="M715" s="152"/>
      <c r="T715" s="153"/>
      <c r="AT715" s="149" t="s">
        <v>152</v>
      </c>
      <c r="AU715" s="149" t="s">
        <v>87</v>
      </c>
      <c r="AV715" s="12" t="s">
        <v>85</v>
      </c>
      <c r="AW715" s="12" t="s">
        <v>32</v>
      </c>
      <c r="AX715" s="12" t="s">
        <v>77</v>
      </c>
      <c r="AY715" s="149" t="s">
        <v>144</v>
      </c>
    </row>
    <row r="716" spans="2:65" s="12" customFormat="1" ht="22.5">
      <c r="B716" s="147"/>
      <c r="D716" s="148" t="s">
        <v>152</v>
      </c>
      <c r="E716" s="149" t="s">
        <v>1</v>
      </c>
      <c r="F716" s="150" t="s">
        <v>1235</v>
      </c>
      <c r="H716" s="149" t="s">
        <v>1</v>
      </c>
      <c r="I716" s="151"/>
      <c r="L716" s="147"/>
      <c r="M716" s="152"/>
      <c r="T716" s="153"/>
      <c r="AT716" s="149" t="s">
        <v>152</v>
      </c>
      <c r="AU716" s="149" t="s">
        <v>87</v>
      </c>
      <c r="AV716" s="12" t="s">
        <v>85</v>
      </c>
      <c r="AW716" s="12" t="s">
        <v>32</v>
      </c>
      <c r="AX716" s="12" t="s">
        <v>77</v>
      </c>
      <c r="AY716" s="149" t="s">
        <v>144</v>
      </c>
    </row>
    <row r="717" spans="2:65" s="13" customFormat="1" ht="11.25">
      <c r="B717" s="154"/>
      <c r="D717" s="148" t="s">
        <v>152</v>
      </c>
      <c r="E717" s="155" t="s">
        <v>1</v>
      </c>
      <c r="F717" s="156" t="s">
        <v>1236</v>
      </c>
      <c r="H717" s="157">
        <v>1</v>
      </c>
      <c r="I717" s="158"/>
      <c r="L717" s="154"/>
      <c r="M717" s="159"/>
      <c r="T717" s="160"/>
      <c r="AT717" s="155" t="s">
        <v>152</v>
      </c>
      <c r="AU717" s="155" t="s">
        <v>87</v>
      </c>
      <c r="AV717" s="13" t="s">
        <v>87</v>
      </c>
      <c r="AW717" s="13" t="s">
        <v>32</v>
      </c>
      <c r="AX717" s="13" t="s">
        <v>77</v>
      </c>
      <c r="AY717" s="155" t="s">
        <v>144</v>
      </c>
    </row>
    <row r="718" spans="2:65" s="13" customFormat="1" ht="11.25">
      <c r="B718" s="154"/>
      <c r="D718" s="148" t="s">
        <v>152</v>
      </c>
      <c r="E718" s="155" t="s">
        <v>1</v>
      </c>
      <c r="F718" s="156" t="s">
        <v>1237</v>
      </c>
      <c r="H718" s="157">
        <v>1</v>
      </c>
      <c r="I718" s="158"/>
      <c r="L718" s="154"/>
      <c r="M718" s="159"/>
      <c r="T718" s="160"/>
      <c r="AT718" s="155" t="s">
        <v>152</v>
      </c>
      <c r="AU718" s="155" t="s">
        <v>87</v>
      </c>
      <c r="AV718" s="13" t="s">
        <v>87</v>
      </c>
      <c r="AW718" s="13" t="s">
        <v>32</v>
      </c>
      <c r="AX718" s="13" t="s">
        <v>77</v>
      </c>
      <c r="AY718" s="155" t="s">
        <v>144</v>
      </c>
    </row>
    <row r="719" spans="2:65" s="13" customFormat="1" ht="11.25">
      <c r="B719" s="154"/>
      <c r="D719" s="148" t="s">
        <v>152</v>
      </c>
      <c r="E719" s="155" t="s">
        <v>1</v>
      </c>
      <c r="F719" s="156" t="s">
        <v>1238</v>
      </c>
      <c r="H719" s="157">
        <v>8</v>
      </c>
      <c r="I719" s="158"/>
      <c r="L719" s="154"/>
      <c r="M719" s="159"/>
      <c r="T719" s="160"/>
      <c r="AT719" s="155" t="s">
        <v>152</v>
      </c>
      <c r="AU719" s="155" t="s">
        <v>87</v>
      </c>
      <c r="AV719" s="13" t="s">
        <v>87</v>
      </c>
      <c r="AW719" s="13" t="s">
        <v>32</v>
      </c>
      <c r="AX719" s="13" t="s">
        <v>77</v>
      </c>
      <c r="AY719" s="155" t="s">
        <v>144</v>
      </c>
    </row>
    <row r="720" spans="2:65" s="13" customFormat="1" ht="11.25">
      <c r="B720" s="154"/>
      <c r="D720" s="148" t="s">
        <v>152</v>
      </c>
      <c r="E720" s="155" t="s">
        <v>1</v>
      </c>
      <c r="F720" s="156" t="s">
        <v>1239</v>
      </c>
      <c r="H720" s="157">
        <v>1</v>
      </c>
      <c r="I720" s="158"/>
      <c r="L720" s="154"/>
      <c r="M720" s="159"/>
      <c r="T720" s="160"/>
      <c r="AT720" s="155" t="s">
        <v>152</v>
      </c>
      <c r="AU720" s="155" t="s">
        <v>87</v>
      </c>
      <c r="AV720" s="13" t="s">
        <v>87</v>
      </c>
      <c r="AW720" s="13" t="s">
        <v>32</v>
      </c>
      <c r="AX720" s="13" t="s">
        <v>77</v>
      </c>
      <c r="AY720" s="155" t="s">
        <v>144</v>
      </c>
    </row>
    <row r="721" spans="2:65" s="13" customFormat="1" ht="11.25">
      <c r="B721" s="154"/>
      <c r="D721" s="148" t="s">
        <v>152</v>
      </c>
      <c r="E721" s="155" t="s">
        <v>1</v>
      </c>
      <c r="F721" s="156" t="s">
        <v>1240</v>
      </c>
      <c r="H721" s="157">
        <v>8</v>
      </c>
      <c r="I721" s="158"/>
      <c r="L721" s="154"/>
      <c r="M721" s="159"/>
      <c r="T721" s="160"/>
      <c r="AT721" s="155" t="s">
        <v>152</v>
      </c>
      <c r="AU721" s="155" t="s">
        <v>87</v>
      </c>
      <c r="AV721" s="13" t="s">
        <v>87</v>
      </c>
      <c r="AW721" s="13" t="s">
        <v>32</v>
      </c>
      <c r="AX721" s="13" t="s">
        <v>77</v>
      </c>
      <c r="AY721" s="155" t="s">
        <v>144</v>
      </c>
    </row>
    <row r="722" spans="2:65" s="14" customFormat="1" ht="11.25">
      <c r="B722" s="161"/>
      <c r="D722" s="148" t="s">
        <v>152</v>
      </c>
      <c r="E722" s="162" t="s">
        <v>1</v>
      </c>
      <c r="F722" s="163" t="s">
        <v>157</v>
      </c>
      <c r="H722" s="164">
        <v>19</v>
      </c>
      <c r="I722" s="165"/>
      <c r="L722" s="161"/>
      <c r="M722" s="166"/>
      <c r="T722" s="167"/>
      <c r="AT722" s="162" t="s">
        <v>152</v>
      </c>
      <c r="AU722" s="162" t="s">
        <v>87</v>
      </c>
      <c r="AV722" s="14" t="s">
        <v>150</v>
      </c>
      <c r="AW722" s="14" t="s">
        <v>32</v>
      </c>
      <c r="AX722" s="14" t="s">
        <v>85</v>
      </c>
      <c r="AY722" s="162" t="s">
        <v>144</v>
      </c>
    </row>
    <row r="723" spans="2:65" s="11" customFormat="1" ht="22.9" customHeight="1">
      <c r="B723" s="121"/>
      <c r="D723" s="122" t="s">
        <v>76</v>
      </c>
      <c r="E723" s="131" t="s">
        <v>649</v>
      </c>
      <c r="F723" s="131" t="s">
        <v>650</v>
      </c>
      <c r="I723" s="124"/>
      <c r="J723" s="132">
        <f>BK723</f>
        <v>0</v>
      </c>
      <c r="L723" s="121"/>
      <c r="M723" s="126"/>
      <c r="P723" s="127">
        <f>SUM(P724:P729)</f>
        <v>0</v>
      </c>
      <c r="R723" s="127">
        <f>SUM(R724:R729)</f>
        <v>0</v>
      </c>
      <c r="T723" s="128">
        <f>SUM(T724:T729)</f>
        <v>0</v>
      </c>
      <c r="AR723" s="122" t="s">
        <v>85</v>
      </c>
      <c r="AT723" s="129" t="s">
        <v>76</v>
      </c>
      <c r="AU723" s="129" t="s">
        <v>85</v>
      </c>
      <c r="AY723" s="122" t="s">
        <v>144</v>
      </c>
      <c r="BK723" s="130">
        <f>SUM(BK724:BK729)</f>
        <v>0</v>
      </c>
    </row>
    <row r="724" spans="2:65" s="1" customFormat="1" ht="21.75" customHeight="1">
      <c r="B724" s="32"/>
      <c r="C724" s="133" t="s">
        <v>1241</v>
      </c>
      <c r="D724" s="133" t="s">
        <v>146</v>
      </c>
      <c r="E724" s="134" t="s">
        <v>652</v>
      </c>
      <c r="F724" s="135" t="s">
        <v>653</v>
      </c>
      <c r="G724" s="136" t="s">
        <v>343</v>
      </c>
      <c r="H724" s="137">
        <v>66.403999999999996</v>
      </c>
      <c r="I724" s="138"/>
      <c r="J724" s="139">
        <f>ROUND(I724*H724,2)</f>
        <v>0</v>
      </c>
      <c r="K724" s="140"/>
      <c r="L724" s="32"/>
      <c r="M724" s="141" t="s">
        <v>1</v>
      </c>
      <c r="N724" s="142" t="s">
        <v>42</v>
      </c>
      <c r="P724" s="143">
        <f>O724*H724</f>
        <v>0</v>
      </c>
      <c r="Q724" s="143">
        <v>0</v>
      </c>
      <c r="R724" s="143">
        <f>Q724*H724</f>
        <v>0</v>
      </c>
      <c r="S724" s="143">
        <v>0</v>
      </c>
      <c r="T724" s="144">
        <f>S724*H724</f>
        <v>0</v>
      </c>
      <c r="AR724" s="145" t="s">
        <v>150</v>
      </c>
      <c r="AT724" s="145" t="s">
        <v>146</v>
      </c>
      <c r="AU724" s="145" t="s">
        <v>87</v>
      </c>
      <c r="AY724" s="17" t="s">
        <v>144</v>
      </c>
      <c r="BE724" s="146">
        <f>IF(N724="základní",J724,0)</f>
        <v>0</v>
      </c>
      <c r="BF724" s="146">
        <f>IF(N724="snížená",J724,0)</f>
        <v>0</v>
      </c>
      <c r="BG724" s="146">
        <f>IF(N724="zákl. přenesená",J724,0)</f>
        <v>0</v>
      </c>
      <c r="BH724" s="146">
        <f>IF(N724="sníž. přenesená",J724,0)</f>
        <v>0</v>
      </c>
      <c r="BI724" s="146">
        <f>IF(N724="nulová",J724,0)</f>
        <v>0</v>
      </c>
      <c r="BJ724" s="17" t="s">
        <v>85</v>
      </c>
      <c r="BK724" s="146">
        <f>ROUND(I724*H724,2)</f>
        <v>0</v>
      </c>
      <c r="BL724" s="17" t="s">
        <v>150</v>
      </c>
      <c r="BM724" s="145" t="s">
        <v>1242</v>
      </c>
    </row>
    <row r="725" spans="2:65" s="1" customFormat="1" ht="24.2" customHeight="1">
      <c r="B725" s="32"/>
      <c r="C725" s="133" t="s">
        <v>1243</v>
      </c>
      <c r="D725" s="133" t="s">
        <v>146</v>
      </c>
      <c r="E725" s="134" t="s">
        <v>656</v>
      </c>
      <c r="F725" s="135" t="s">
        <v>657</v>
      </c>
      <c r="G725" s="136" t="s">
        <v>343</v>
      </c>
      <c r="H725" s="137">
        <v>1261.6759999999999</v>
      </c>
      <c r="I725" s="138"/>
      <c r="J725" s="139">
        <f>ROUND(I725*H725,2)</f>
        <v>0</v>
      </c>
      <c r="K725" s="140"/>
      <c r="L725" s="32"/>
      <c r="M725" s="141" t="s">
        <v>1</v>
      </c>
      <c r="N725" s="142" t="s">
        <v>42</v>
      </c>
      <c r="P725" s="143">
        <f>O725*H725</f>
        <v>0</v>
      </c>
      <c r="Q725" s="143">
        <v>0</v>
      </c>
      <c r="R725" s="143">
        <f>Q725*H725</f>
        <v>0</v>
      </c>
      <c r="S725" s="143">
        <v>0</v>
      </c>
      <c r="T725" s="144">
        <f>S725*H725</f>
        <v>0</v>
      </c>
      <c r="AR725" s="145" t="s">
        <v>150</v>
      </c>
      <c r="AT725" s="145" t="s">
        <v>146</v>
      </c>
      <c r="AU725" s="145" t="s">
        <v>87</v>
      </c>
      <c r="AY725" s="17" t="s">
        <v>144</v>
      </c>
      <c r="BE725" s="146">
        <f>IF(N725="základní",J725,0)</f>
        <v>0</v>
      </c>
      <c r="BF725" s="146">
        <f>IF(N725="snížená",J725,0)</f>
        <v>0</v>
      </c>
      <c r="BG725" s="146">
        <f>IF(N725="zákl. přenesená",J725,0)</f>
        <v>0</v>
      </c>
      <c r="BH725" s="146">
        <f>IF(N725="sníž. přenesená",J725,0)</f>
        <v>0</v>
      </c>
      <c r="BI725" s="146">
        <f>IF(N725="nulová",J725,0)</f>
        <v>0</v>
      </c>
      <c r="BJ725" s="17" t="s">
        <v>85</v>
      </c>
      <c r="BK725" s="146">
        <f>ROUND(I725*H725,2)</f>
        <v>0</v>
      </c>
      <c r="BL725" s="17" t="s">
        <v>150</v>
      </c>
      <c r="BM725" s="145" t="s">
        <v>1244</v>
      </c>
    </row>
    <row r="726" spans="2:65" s="13" customFormat="1" ht="11.25">
      <c r="B726" s="154"/>
      <c r="D726" s="148" t="s">
        <v>152</v>
      </c>
      <c r="F726" s="156" t="s">
        <v>1245</v>
      </c>
      <c r="H726" s="157">
        <v>1261.6759999999999</v>
      </c>
      <c r="I726" s="158"/>
      <c r="L726" s="154"/>
      <c r="M726" s="159"/>
      <c r="T726" s="160"/>
      <c r="AT726" s="155" t="s">
        <v>152</v>
      </c>
      <c r="AU726" s="155" t="s">
        <v>87</v>
      </c>
      <c r="AV726" s="13" t="s">
        <v>87</v>
      </c>
      <c r="AW726" s="13" t="s">
        <v>4</v>
      </c>
      <c r="AX726" s="13" t="s">
        <v>85</v>
      </c>
      <c r="AY726" s="155" t="s">
        <v>144</v>
      </c>
    </row>
    <row r="727" spans="2:65" s="1" customFormat="1" ht="37.9" customHeight="1">
      <c r="B727" s="32"/>
      <c r="C727" s="133" t="s">
        <v>1246</v>
      </c>
      <c r="D727" s="133" t="s">
        <v>146</v>
      </c>
      <c r="E727" s="134" t="s">
        <v>1247</v>
      </c>
      <c r="F727" s="135" t="s">
        <v>1248</v>
      </c>
      <c r="G727" s="136" t="s">
        <v>343</v>
      </c>
      <c r="H727" s="137">
        <v>1.38</v>
      </c>
      <c r="I727" s="138"/>
      <c r="J727" s="139">
        <f>ROUND(I727*H727,2)</f>
        <v>0</v>
      </c>
      <c r="K727" s="140"/>
      <c r="L727" s="32"/>
      <c r="M727" s="141" t="s">
        <v>1</v>
      </c>
      <c r="N727" s="142" t="s">
        <v>42</v>
      </c>
      <c r="P727" s="143">
        <f>O727*H727</f>
        <v>0</v>
      </c>
      <c r="Q727" s="143">
        <v>0</v>
      </c>
      <c r="R727" s="143">
        <f>Q727*H727</f>
        <v>0</v>
      </c>
      <c r="S727" s="143">
        <v>0</v>
      </c>
      <c r="T727" s="144">
        <f>S727*H727</f>
        <v>0</v>
      </c>
      <c r="AR727" s="145" t="s">
        <v>150</v>
      </c>
      <c r="AT727" s="145" t="s">
        <v>146</v>
      </c>
      <c r="AU727" s="145" t="s">
        <v>87</v>
      </c>
      <c r="AY727" s="17" t="s">
        <v>144</v>
      </c>
      <c r="BE727" s="146">
        <f>IF(N727="základní",J727,0)</f>
        <v>0</v>
      </c>
      <c r="BF727" s="146">
        <f>IF(N727="snížená",J727,0)</f>
        <v>0</v>
      </c>
      <c r="BG727" s="146">
        <f>IF(N727="zákl. přenesená",J727,0)</f>
        <v>0</v>
      </c>
      <c r="BH727" s="146">
        <f>IF(N727="sníž. přenesená",J727,0)</f>
        <v>0</v>
      </c>
      <c r="BI727" s="146">
        <f>IF(N727="nulová",J727,0)</f>
        <v>0</v>
      </c>
      <c r="BJ727" s="17" t="s">
        <v>85</v>
      </c>
      <c r="BK727" s="146">
        <f>ROUND(I727*H727,2)</f>
        <v>0</v>
      </c>
      <c r="BL727" s="17" t="s">
        <v>150</v>
      </c>
      <c r="BM727" s="145" t="s">
        <v>1249</v>
      </c>
    </row>
    <row r="728" spans="2:65" s="1" customFormat="1" ht="44.25" customHeight="1">
      <c r="B728" s="32"/>
      <c r="C728" s="133" t="s">
        <v>1250</v>
      </c>
      <c r="D728" s="133" t="s">
        <v>146</v>
      </c>
      <c r="E728" s="134" t="s">
        <v>1251</v>
      </c>
      <c r="F728" s="135" t="s">
        <v>1252</v>
      </c>
      <c r="G728" s="136" t="s">
        <v>343</v>
      </c>
      <c r="H728" s="137">
        <v>34.165999999999997</v>
      </c>
      <c r="I728" s="138"/>
      <c r="J728" s="139">
        <f>ROUND(I728*H728,2)</f>
        <v>0</v>
      </c>
      <c r="K728" s="140"/>
      <c r="L728" s="32"/>
      <c r="M728" s="141" t="s">
        <v>1</v>
      </c>
      <c r="N728" s="142" t="s">
        <v>42</v>
      </c>
      <c r="P728" s="143">
        <f>O728*H728</f>
        <v>0</v>
      </c>
      <c r="Q728" s="143">
        <v>0</v>
      </c>
      <c r="R728" s="143">
        <f>Q728*H728</f>
        <v>0</v>
      </c>
      <c r="S728" s="143">
        <v>0</v>
      </c>
      <c r="T728" s="144">
        <f>S728*H728</f>
        <v>0</v>
      </c>
      <c r="AR728" s="145" t="s">
        <v>150</v>
      </c>
      <c r="AT728" s="145" t="s">
        <v>146</v>
      </c>
      <c r="AU728" s="145" t="s">
        <v>87</v>
      </c>
      <c r="AY728" s="17" t="s">
        <v>144</v>
      </c>
      <c r="BE728" s="146">
        <f>IF(N728="základní",J728,0)</f>
        <v>0</v>
      </c>
      <c r="BF728" s="146">
        <f>IF(N728="snížená",J728,0)</f>
        <v>0</v>
      </c>
      <c r="BG728" s="146">
        <f>IF(N728="zákl. přenesená",J728,0)</f>
        <v>0</v>
      </c>
      <c r="BH728" s="146">
        <f>IF(N728="sníž. přenesená",J728,0)</f>
        <v>0</v>
      </c>
      <c r="BI728" s="146">
        <f>IF(N728="nulová",J728,0)</f>
        <v>0</v>
      </c>
      <c r="BJ728" s="17" t="s">
        <v>85</v>
      </c>
      <c r="BK728" s="146">
        <f>ROUND(I728*H728,2)</f>
        <v>0</v>
      </c>
      <c r="BL728" s="17" t="s">
        <v>150</v>
      </c>
      <c r="BM728" s="145" t="s">
        <v>1253</v>
      </c>
    </row>
    <row r="729" spans="2:65" s="1" customFormat="1" ht="44.25" customHeight="1">
      <c r="B729" s="32"/>
      <c r="C729" s="133" t="s">
        <v>1254</v>
      </c>
      <c r="D729" s="133" t="s">
        <v>146</v>
      </c>
      <c r="E729" s="134" t="s">
        <v>661</v>
      </c>
      <c r="F729" s="135" t="s">
        <v>662</v>
      </c>
      <c r="G729" s="136" t="s">
        <v>343</v>
      </c>
      <c r="H729" s="137">
        <v>30.858000000000001</v>
      </c>
      <c r="I729" s="138"/>
      <c r="J729" s="139">
        <f>ROUND(I729*H729,2)</f>
        <v>0</v>
      </c>
      <c r="K729" s="140"/>
      <c r="L729" s="32"/>
      <c r="M729" s="141" t="s">
        <v>1</v>
      </c>
      <c r="N729" s="142" t="s">
        <v>42</v>
      </c>
      <c r="P729" s="143">
        <f>O729*H729</f>
        <v>0</v>
      </c>
      <c r="Q729" s="143">
        <v>0</v>
      </c>
      <c r="R729" s="143">
        <f>Q729*H729</f>
        <v>0</v>
      </c>
      <c r="S729" s="143">
        <v>0</v>
      </c>
      <c r="T729" s="144">
        <f>S729*H729</f>
        <v>0</v>
      </c>
      <c r="AR729" s="145" t="s">
        <v>150</v>
      </c>
      <c r="AT729" s="145" t="s">
        <v>146</v>
      </c>
      <c r="AU729" s="145" t="s">
        <v>87</v>
      </c>
      <c r="AY729" s="17" t="s">
        <v>144</v>
      </c>
      <c r="BE729" s="146">
        <f>IF(N729="základní",J729,0)</f>
        <v>0</v>
      </c>
      <c r="BF729" s="146">
        <f>IF(N729="snížená",J729,0)</f>
        <v>0</v>
      </c>
      <c r="BG729" s="146">
        <f>IF(N729="zákl. přenesená",J729,0)</f>
        <v>0</v>
      </c>
      <c r="BH729" s="146">
        <f>IF(N729="sníž. přenesená",J729,0)</f>
        <v>0</v>
      </c>
      <c r="BI729" s="146">
        <f>IF(N729="nulová",J729,0)</f>
        <v>0</v>
      </c>
      <c r="BJ729" s="17" t="s">
        <v>85</v>
      </c>
      <c r="BK729" s="146">
        <f>ROUND(I729*H729,2)</f>
        <v>0</v>
      </c>
      <c r="BL729" s="17" t="s">
        <v>150</v>
      </c>
      <c r="BM729" s="145" t="s">
        <v>1255</v>
      </c>
    </row>
    <row r="730" spans="2:65" s="11" customFormat="1" ht="22.9" customHeight="1">
      <c r="B730" s="121"/>
      <c r="D730" s="122" t="s">
        <v>76</v>
      </c>
      <c r="E730" s="131" t="s">
        <v>664</v>
      </c>
      <c r="F730" s="131" t="s">
        <v>665</v>
      </c>
      <c r="I730" s="124"/>
      <c r="J730" s="132">
        <f>BK730</f>
        <v>0</v>
      </c>
      <c r="L730" s="121"/>
      <c r="M730" s="126"/>
      <c r="P730" s="127">
        <f>P731</f>
        <v>0</v>
      </c>
      <c r="R730" s="127">
        <f>R731</f>
        <v>0</v>
      </c>
      <c r="T730" s="128">
        <f>T731</f>
        <v>0</v>
      </c>
      <c r="AR730" s="122" t="s">
        <v>85</v>
      </c>
      <c r="AT730" s="129" t="s">
        <v>76</v>
      </c>
      <c r="AU730" s="129" t="s">
        <v>85</v>
      </c>
      <c r="AY730" s="122" t="s">
        <v>144</v>
      </c>
      <c r="BK730" s="130">
        <f>BK731</f>
        <v>0</v>
      </c>
    </row>
    <row r="731" spans="2:65" s="1" customFormat="1" ht="24.2" customHeight="1">
      <c r="B731" s="32"/>
      <c r="C731" s="133" t="s">
        <v>1256</v>
      </c>
      <c r="D731" s="133" t="s">
        <v>146</v>
      </c>
      <c r="E731" s="134" t="s">
        <v>1257</v>
      </c>
      <c r="F731" s="135" t="s">
        <v>1258</v>
      </c>
      <c r="G731" s="136" t="s">
        <v>343</v>
      </c>
      <c r="H731" s="137">
        <v>959.71900000000005</v>
      </c>
      <c r="I731" s="138"/>
      <c r="J731" s="139">
        <f>ROUND(I731*H731,2)</f>
        <v>0</v>
      </c>
      <c r="K731" s="140"/>
      <c r="L731" s="32"/>
      <c r="M731" s="141" t="s">
        <v>1</v>
      </c>
      <c r="N731" s="142" t="s">
        <v>42</v>
      </c>
      <c r="P731" s="143">
        <f>O731*H731</f>
        <v>0</v>
      </c>
      <c r="Q731" s="143">
        <v>0</v>
      </c>
      <c r="R731" s="143">
        <f>Q731*H731</f>
        <v>0</v>
      </c>
      <c r="S731" s="143">
        <v>0</v>
      </c>
      <c r="T731" s="144">
        <f>S731*H731</f>
        <v>0</v>
      </c>
      <c r="AR731" s="145" t="s">
        <v>150</v>
      </c>
      <c r="AT731" s="145" t="s">
        <v>146</v>
      </c>
      <c r="AU731" s="145" t="s">
        <v>87</v>
      </c>
      <c r="AY731" s="17" t="s">
        <v>144</v>
      </c>
      <c r="BE731" s="146">
        <f>IF(N731="základní",J731,0)</f>
        <v>0</v>
      </c>
      <c r="BF731" s="146">
        <f>IF(N731="snížená",J731,0)</f>
        <v>0</v>
      </c>
      <c r="BG731" s="146">
        <f>IF(N731="zákl. přenesená",J731,0)</f>
        <v>0</v>
      </c>
      <c r="BH731" s="146">
        <f>IF(N731="sníž. přenesená",J731,0)</f>
        <v>0</v>
      </c>
      <c r="BI731" s="146">
        <f>IF(N731="nulová",J731,0)</f>
        <v>0</v>
      </c>
      <c r="BJ731" s="17" t="s">
        <v>85</v>
      </c>
      <c r="BK731" s="146">
        <f>ROUND(I731*H731,2)</f>
        <v>0</v>
      </c>
      <c r="BL731" s="17" t="s">
        <v>150</v>
      </c>
      <c r="BM731" s="145" t="s">
        <v>1259</v>
      </c>
    </row>
    <row r="732" spans="2:65" s="11" customFormat="1" ht="25.9" customHeight="1">
      <c r="B732" s="121"/>
      <c r="D732" s="122" t="s">
        <v>76</v>
      </c>
      <c r="E732" s="123" t="s">
        <v>340</v>
      </c>
      <c r="F732" s="123" t="s">
        <v>1260</v>
      </c>
      <c r="I732" s="124"/>
      <c r="J732" s="125">
        <f>BK732</f>
        <v>0</v>
      </c>
      <c r="L732" s="121"/>
      <c r="M732" s="126"/>
      <c r="P732" s="127">
        <f>P733</f>
        <v>0</v>
      </c>
      <c r="R732" s="127">
        <f>R733</f>
        <v>0</v>
      </c>
      <c r="T732" s="128">
        <f>T733</f>
        <v>0</v>
      </c>
      <c r="AR732" s="122" t="s">
        <v>163</v>
      </c>
      <c r="AT732" s="129" t="s">
        <v>76</v>
      </c>
      <c r="AU732" s="129" t="s">
        <v>77</v>
      </c>
      <c r="AY732" s="122" t="s">
        <v>144</v>
      </c>
      <c r="BK732" s="130">
        <f>BK733</f>
        <v>0</v>
      </c>
    </row>
    <row r="733" spans="2:65" s="11" customFormat="1" ht="22.9" customHeight="1">
      <c r="B733" s="121"/>
      <c r="D733" s="122" t="s">
        <v>76</v>
      </c>
      <c r="E733" s="131" t="s">
        <v>1261</v>
      </c>
      <c r="F733" s="131" t="s">
        <v>1262</v>
      </c>
      <c r="I733" s="124"/>
      <c r="J733" s="132">
        <f>BK733</f>
        <v>0</v>
      </c>
      <c r="L733" s="121"/>
      <c r="M733" s="126"/>
      <c r="P733" s="127">
        <f>SUM(P734:P751)</f>
        <v>0</v>
      </c>
      <c r="R733" s="127">
        <f>SUM(R734:R751)</f>
        <v>0</v>
      </c>
      <c r="T733" s="128">
        <f>SUM(T734:T751)</f>
        <v>0</v>
      </c>
      <c r="AR733" s="122" t="s">
        <v>163</v>
      </c>
      <c r="AT733" s="129" t="s">
        <v>76</v>
      </c>
      <c r="AU733" s="129" t="s">
        <v>85</v>
      </c>
      <c r="AY733" s="122" t="s">
        <v>144</v>
      </c>
      <c r="BK733" s="130">
        <f>SUM(BK734:BK751)</f>
        <v>0</v>
      </c>
    </row>
    <row r="734" spans="2:65" s="1" customFormat="1" ht="16.5" customHeight="1">
      <c r="B734" s="32"/>
      <c r="C734" s="133" t="s">
        <v>1263</v>
      </c>
      <c r="D734" s="133" t="s">
        <v>146</v>
      </c>
      <c r="E734" s="134" t="s">
        <v>1264</v>
      </c>
      <c r="F734" s="135" t="s">
        <v>1265</v>
      </c>
      <c r="G734" s="136" t="s">
        <v>160</v>
      </c>
      <c r="H734" s="137">
        <v>1</v>
      </c>
      <c r="I734" s="138"/>
      <c r="J734" s="139">
        <f>ROUND(I734*H734,2)</f>
        <v>0</v>
      </c>
      <c r="K734" s="140"/>
      <c r="L734" s="32"/>
      <c r="M734" s="141" t="s">
        <v>1</v>
      </c>
      <c r="N734" s="142" t="s">
        <v>42</v>
      </c>
      <c r="P734" s="143">
        <f>O734*H734</f>
        <v>0</v>
      </c>
      <c r="Q734" s="143">
        <v>0</v>
      </c>
      <c r="R734" s="143">
        <f>Q734*H734</f>
        <v>0</v>
      </c>
      <c r="S734" s="143">
        <v>0</v>
      </c>
      <c r="T734" s="144">
        <f>S734*H734</f>
        <v>0</v>
      </c>
      <c r="AR734" s="145" t="s">
        <v>623</v>
      </c>
      <c r="AT734" s="145" t="s">
        <v>146</v>
      </c>
      <c r="AU734" s="145" t="s">
        <v>87</v>
      </c>
      <c r="AY734" s="17" t="s">
        <v>144</v>
      </c>
      <c r="BE734" s="146">
        <f>IF(N734="základní",J734,0)</f>
        <v>0</v>
      </c>
      <c r="BF734" s="146">
        <f>IF(N734="snížená",J734,0)</f>
        <v>0</v>
      </c>
      <c r="BG734" s="146">
        <f>IF(N734="zákl. přenesená",J734,0)</f>
        <v>0</v>
      </c>
      <c r="BH734" s="146">
        <f>IF(N734="sníž. přenesená",J734,0)</f>
        <v>0</v>
      </c>
      <c r="BI734" s="146">
        <f>IF(N734="nulová",J734,0)</f>
        <v>0</v>
      </c>
      <c r="BJ734" s="17" t="s">
        <v>85</v>
      </c>
      <c r="BK734" s="146">
        <f>ROUND(I734*H734,2)</f>
        <v>0</v>
      </c>
      <c r="BL734" s="17" t="s">
        <v>623</v>
      </c>
      <c r="BM734" s="145" t="s">
        <v>1266</v>
      </c>
    </row>
    <row r="735" spans="2:65" s="1" customFormat="1" ht="16.5" customHeight="1">
      <c r="B735" s="32"/>
      <c r="C735" s="168" t="s">
        <v>1267</v>
      </c>
      <c r="D735" s="168" t="s">
        <v>340</v>
      </c>
      <c r="E735" s="169" t="s">
        <v>1268</v>
      </c>
      <c r="F735" s="170" t="s">
        <v>1269</v>
      </c>
      <c r="G735" s="171" t="s">
        <v>160</v>
      </c>
      <c r="H735" s="172">
        <v>1</v>
      </c>
      <c r="I735" s="173"/>
      <c r="J735" s="174">
        <f>ROUND(I735*H735,2)</f>
        <v>0</v>
      </c>
      <c r="K735" s="175"/>
      <c r="L735" s="176"/>
      <c r="M735" s="177" t="s">
        <v>1</v>
      </c>
      <c r="N735" s="178" t="s">
        <v>42</v>
      </c>
      <c r="P735" s="143">
        <f>O735*H735</f>
        <v>0</v>
      </c>
      <c r="Q735" s="143">
        <v>0</v>
      </c>
      <c r="R735" s="143">
        <f>Q735*H735</f>
        <v>0</v>
      </c>
      <c r="S735" s="143">
        <v>0</v>
      </c>
      <c r="T735" s="144">
        <f>S735*H735</f>
        <v>0</v>
      </c>
      <c r="AR735" s="145" t="s">
        <v>186</v>
      </c>
      <c r="AT735" s="145" t="s">
        <v>340</v>
      </c>
      <c r="AU735" s="145" t="s">
        <v>87</v>
      </c>
      <c r="AY735" s="17" t="s">
        <v>144</v>
      </c>
      <c r="BE735" s="146">
        <f>IF(N735="základní",J735,0)</f>
        <v>0</v>
      </c>
      <c r="BF735" s="146">
        <f>IF(N735="snížená",J735,0)</f>
        <v>0</v>
      </c>
      <c r="BG735" s="146">
        <f>IF(N735="zákl. přenesená",J735,0)</f>
        <v>0</v>
      </c>
      <c r="BH735" s="146">
        <f>IF(N735="sníž. přenesená",J735,0)</f>
        <v>0</v>
      </c>
      <c r="BI735" s="146">
        <f>IF(N735="nulová",J735,0)</f>
        <v>0</v>
      </c>
      <c r="BJ735" s="17" t="s">
        <v>85</v>
      </c>
      <c r="BK735" s="146">
        <f>ROUND(I735*H735,2)</f>
        <v>0</v>
      </c>
      <c r="BL735" s="17" t="s">
        <v>150</v>
      </c>
      <c r="BM735" s="145" t="s">
        <v>1270</v>
      </c>
    </row>
    <row r="736" spans="2:65" s="12" customFormat="1" ht="11.25">
      <c r="B736" s="147"/>
      <c r="D736" s="148" t="s">
        <v>152</v>
      </c>
      <c r="E736" s="149" t="s">
        <v>1</v>
      </c>
      <c r="F736" s="150" t="s">
        <v>954</v>
      </c>
      <c r="H736" s="149" t="s">
        <v>1</v>
      </c>
      <c r="I736" s="151"/>
      <c r="L736" s="147"/>
      <c r="M736" s="152"/>
      <c r="T736" s="153"/>
      <c r="AT736" s="149" t="s">
        <v>152</v>
      </c>
      <c r="AU736" s="149" t="s">
        <v>87</v>
      </c>
      <c r="AV736" s="12" t="s">
        <v>85</v>
      </c>
      <c r="AW736" s="12" t="s">
        <v>32</v>
      </c>
      <c r="AX736" s="12" t="s">
        <v>77</v>
      </c>
      <c r="AY736" s="149" t="s">
        <v>144</v>
      </c>
    </row>
    <row r="737" spans="2:65" s="13" customFormat="1" ht="11.25">
      <c r="B737" s="154"/>
      <c r="D737" s="148" t="s">
        <v>152</v>
      </c>
      <c r="E737" s="155" t="s">
        <v>1</v>
      </c>
      <c r="F737" s="156" t="s">
        <v>956</v>
      </c>
      <c r="H737" s="157">
        <v>1</v>
      </c>
      <c r="I737" s="158"/>
      <c r="L737" s="154"/>
      <c r="M737" s="159"/>
      <c r="T737" s="160"/>
      <c r="AT737" s="155" t="s">
        <v>152</v>
      </c>
      <c r="AU737" s="155" t="s">
        <v>87</v>
      </c>
      <c r="AV737" s="13" t="s">
        <v>87</v>
      </c>
      <c r="AW737" s="13" t="s">
        <v>32</v>
      </c>
      <c r="AX737" s="13" t="s">
        <v>85</v>
      </c>
      <c r="AY737" s="155" t="s">
        <v>144</v>
      </c>
    </row>
    <row r="738" spans="2:65" s="1" customFormat="1" ht="16.5" customHeight="1">
      <c r="B738" s="32"/>
      <c r="C738" s="133" t="s">
        <v>1271</v>
      </c>
      <c r="D738" s="133" t="s">
        <v>146</v>
      </c>
      <c r="E738" s="134" t="s">
        <v>1272</v>
      </c>
      <c r="F738" s="135" t="s">
        <v>1273</v>
      </c>
      <c r="G738" s="136" t="s">
        <v>160</v>
      </c>
      <c r="H738" s="137">
        <v>35</v>
      </c>
      <c r="I738" s="138"/>
      <c r="J738" s="139">
        <f>ROUND(I738*H738,2)</f>
        <v>0</v>
      </c>
      <c r="K738" s="140"/>
      <c r="L738" s="32"/>
      <c r="M738" s="141" t="s">
        <v>1</v>
      </c>
      <c r="N738" s="142" t="s">
        <v>42</v>
      </c>
      <c r="P738" s="143">
        <f>O738*H738</f>
        <v>0</v>
      </c>
      <c r="Q738" s="143">
        <v>0</v>
      </c>
      <c r="R738" s="143">
        <f>Q738*H738</f>
        <v>0</v>
      </c>
      <c r="S738" s="143">
        <v>0</v>
      </c>
      <c r="T738" s="144">
        <f>S738*H738</f>
        <v>0</v>
      </c>
      <c r="AR738" s="145" t="s">
        <v>623</v>
      </c>
      <c r="AT738" s="145" t="s">
        <v>146</v>
      </c>
      <c r="AU738" s="145" t="s">
        <v>87</v>
      </c>
      <c r="AY738" s="17" t="s">
        <v>144</v>
      </c>
      <c r="BE738" s="146">
        <f>IF(N738="základní",J738,0)</f>
        <v>0</v>
      </c>
      <c r="BF738" s="146">
        <f>IF(N738="snížená",J738,0)</f>
        <v>0</v>
      </c>
      <c r="BG738" s="146">
        <f>IF(N738="zákl. přenesená",J738,0)</f>
        <v>0</v>
      </c>
      <c r="BH738" s="146">
        <f>IF(N738="sníž. přenesená",J738,0)</f>
        <v>0</v>
      </c>
      <c r="BI738" s="146">
        <f>IF(N738="nulová",J738,0)</f>
        <v>0</v>
      </c>
      <c r="BJ738" s="17" t="s">
        <v>85</v>
      </c>
      <c r="BK738" s="146">
        <f>ROUND(I738*H738,2)</f>
        <v>0</v>
      </c>
      <c r="BL738" s="17" t="s">
        <v>623</v>
      </c>
      <c r="BM738" s="145" t="s">
        <v>1274</v>
      </c>
    </row>
    <row r="739" spans="2:65" s="1" customFormat="1" ht="16.5" customHeight="1">
      <c r="B739" s="32"/>
      <c r="C739" s="168" t="s">
        <v>1275</v>
      </c>
      <c r="D739" s="168" t="s">
        <v>340</v>
      </c>
      <c r="E739" s="169" t="s">
        <v>1276</v>
      </c>
      <c r="F739" s="170" t="s">
        <v>1277</v>
      </c>
      <c r="G739" s="171" t="s">
        <v>160</v>
      </c>
      <c r="H739" s="172">
        <v>35</v>
      </c>
      <c r="I739" s="173"/>
      <c r="J739" s="174">
        <f>ROUND(I739*H739,2)</f>
        <v>0</v>
      </c>
      <c r="K739" s="175"/>
      <c r="L739" s="176"/>
      <c r="M739" s="177" t="s">
        <v>1</v>
      </c>
      <c r="N739" s="178" t="s">
        <v>42</v>
      </c>
      <c r="P739" s="143">
        <f>O739*H739</f>
        <v>0</v>
      </c>
      <c r="Q739" s="143">
        <v>0</v>
      </c>
      <c r="R739" s="143">
        <f>Q739*H739</f>
        <v>0</v>
      </c>
      <c r="S739" s="143">
        <v>0</v>
      </c>
      <c r="T739" s="144">
        <f>S739*H739</f>
        <v>0</v>
      </c>
      <c r="AR739" s="145" t="s">
        <v>186</v>
      </c>
      <c r="AT739" s="145" t="s">
        <v>340</v>
      </c>
      <c r="AU739" s="145" t="s">
        <v>87</v>
      </c>
      <c r="AY739" s="17" t="s">
        <v>144</v>
      </c>
      <c r="BE739" s="146">
        <f>IF(N739="základní",J739,0)</f>
        <v>0</v>
      </c>
      <c r="BF739" s="146">
        <f>IF(N739="snížená",J739,0)</f>
        <v>0</v>
      </c>
      <c r="BG739" s="146">
        <f>IF(N739="zákl. přenesená",J739,0)</f>
        <v>0</v>
      </c>
      <c r="BH739" s="146">
        <f>IF(N739="sníž. přenesená",J739,0)</f>
        <v>0</v>
      </c>
      <c r="BI739" s="146">
        <f>IF(N739="nulová",J739,0)</f>
        <v>0</v>
      </c>
      <c r="BJ739" s="17" t="s">
        <v>85</v>
      </c>
      <c r="BK739" s="146">
        <f>ROUND(I739*H739,2)</f>
        <v>0</v>
      </c>
      <c r="BL739" s="17" t="s">
        <v>150</v>
      </c>
      <c r="BM739" s="145" t="s">
        <v>1278</v>
      </c>
    </row>
    <row r="740" spans="2:65" s="12" customFormat="1" ht="11.25">
      <c r="B740" s="147"/>
      <c r="D740" s="148" t="s">
        <v>152</v>
      </c>
      <c r="E740" s="149" t="s">
        <v>1</v>
      </c>
      <c r="F740" s="150" t="s">
        <v>737</v>
      </c>
      <c r="H740" s="149" t="s">
        <v>1</v>
      </c>
      <c r="I740" s="151"/>
      <c r="L740" s="147"/>
      <c r="M740" s="152"/>
      <c r="T740" s="153"/>
      <c r="AT740" s="149" t="s">
        <v>152</v>
      </c>
      <c r="AU740" s="149" t="s">
        <v>87</v>
      </c>
      <c r="AV740" s="12" t="s">
        <v>85</v>
      </c>
      <c r="AW740" s="12" t="s">
        <v>32</v>
      </c>
      <c r="AX740" s="12" t="s">
        <v>77</v>
      </c>
      <c r="AY740" s="149" t="s">
        <v>144</v>
      </c>
    </row>
    <row r="741" spans="2:65" s="12" customFormat="1" ht="11.25">
      <c r="B741" s="147"/>
      <c r="D741" s="148" t="s">
        <v>152</v>
      </c>
      <c r="E741" s="149" t="s">
        <v>1</v>
      </c>
      <c r="F741" s="150" t="s">
        <v>953</v>
      </c>
      <c r="H741" s="149" t="s">
        <v>1</v>
      </c>
      <c r="I741" s="151"/>
      <c r="L741" s="147"/>
      <c r="M741" s="152"/>
      <c r="T741" s="153"/>
      <c r="AT741" s="149" t="s">
        <v>152</v>
      </c>
      <c r="AU741" s="149" t="s">
        <v>87</v>
      </c>
      <c r="AV741" s="12" t="s">
        <v>85</v>
      </c>
      <c r="AW741" s="12" t="s">
        <v>32</v>
      </c>
      <c r="AX741" s="12" t="s">
        <v>77</v>
      </c>
      <c r="AY741" s="149" t="s">
        <v>144</v>
      </c>
    </row>
    <row r="742" spans="2:65" s="12" customFormat="1" ht="11.25">
      <c r="B742" s="147"/>
      <c r="D742" s="148" t="s">
        <v>152</v>
      </c>
      <c r="E742" s="149" t="s">
        <v>1</v>
      </c>
      <c r="F742" s="150" t="s">
        <v>954</v>
      </c>
      <c r="H742" s="149" t="s">
        <v>1</v>
      </c>
      <c r="I742" s="151"/>
      <c r="L742" s="147"/>
      <c r="M742" s="152"/>
      <c r="T742" s="153"/>
      <c r="AT742" s="149" t="s">
        <v>152</v>
      </c>
      <c r="AU742" s="149" t="s">
        <v>87</v>
      </c>
      <c r="AV742" s="12" t="s">
        <v>85</v>
      </c>
      <c r="AW742" s="12" t="s">
        <v>32</v>
      </c>
      <c r="AX742" s="12" t="s">
        <v>77</v>
      </c>
      <c r="AY742" s="149" t="s">
        <v>144</v>
      </c>
    </row>
    <row r="743" spans="2:65" s="12" customFormat="1" ht="11.25">
      <c r="B743" s="147"/>
      <c r="D743" s="148" t="s">
        <v>152</v>
      </c>
      <c r="E743" s="149" t="s">
        <v>1</v>
      </c>
      <c r="F743" s="150" t="s">
        <v>960</v>
      </c>
      <c r="H743" s="149" t="s">
        <v>1</v>
      </c>
      <c r="I743" s="151"/>
      <c r="L743" s="147"/>
      <c r="M743" s="152"/>
      <c r="T743" s="153"/>
      <c r="AT743" s="149" t="s">
        <v>152</v>
      </c>
      <c r="AU743" s="149" t="s">
        <v>87</v>
      </c>
      <c r="AV743" s="12" t="s">
        <v>85</v>
      </c>
      <c r="AW743" s="12" t="s">
        <v>32</v>
      </c>
      <c r="AX743" s="12" t="s">
        <v>77</v>
      </c>
      <c r="AY743" s="149" t="s">
        <v>144</v>
      </c>
    </row>
    <row r="744" spans="2:65" s="13" customFormat="1" ht="11.25">
      <c r="B744" s="154"/>
      <c r="D744" s="148" t="s">
        <v>152</v>
      </c>
      <c r="E744" s="155" t="s">
        <v>1</v>
      </c>
      <c r="F744" s="156" t="s">
        <v>1279</v>
      </c>
      <c r="H744" s="157">
        <v>19</v>
      </c>
      <c r="I744" s="158"/>
      <c r="L744" s="154"/>
      <c r="M744" s="159"/>
      <c r="T744" s="160"/>
      <c r="AT744" s="155" t="s">
        <v>152</v>
      </c>
      <c r="AU744" s="155" t="s">
        <v>87</v>
      </c>
      <c r="AV744" s="13" t="s">
        <v>87</v>
      </c>
      <c r="AW744" s="13" t="s">
        <v>32</v>
      </c>
      <c r="AX744" s="13" t="s">
        <v>77</v>
      </c>
      <c r="AY744" s="155" t="s">
        <v>144</v>
      </c>
    </row>
    <row r="745" spans="2:65" s="13" customFormat="1" ht="11.25">
      <c r="B745" s="154"/>
      <c r="D745" s="148" t="s">
        <v>152</v>
      </c>
      <c r="E745" s="155" t="s">
        <v>1</v>
      </c>
      <c r="F745" s="156" t="s">
        <v>1280</v>
      </c>
      <c r="H745" s="157">
        <v>10</v>
      </c>
      <c r="I745" s="158"/>
      <c r="L745" s="154"/>
      <c r="M745" s="159"/>
      <c r="T745" s="160"/>
      <c r="AT745" s="155" t="s">
        <v>152</v>
      </c>
      <c r="AU745" s="155" t="s">
        <v>87</v>
      </c>
      <c r="AV745" s="13" t="s">
        <v>87</v>
      </c>
      <c r="AW745" s="13" t="s">
        <v>32</v>
      </c>
      <c r="AX745" s="13" t="s">
        <v>77</v>
      </c>
      <c r="AY745" s="155" t="s">
        <v>144</v>
      </c>
    </row>
    <row r="746" spans="2:65" s="13" customFormat="1" ht="11.25">
      <c r="B746" s="154"/>
      <c r="D746" s="148" t="s">
        <v>152</v>
      </c>
      <c r="E746" s="155" t="s">
        <v>1</v>
      </c>
      <c r="F746" s="156" t="s">
        <v>1025</v>
      </c>
      <c r="H746" s="157">
        <v>6</v>
      </c>
      <c r="I746" s="158"/>
      <c r="L746" s="154"/>
      <c r="M746" s="159"/>
      <c r="T746" s="160"/>
      <c r="AT746" s="155" t="s">
        <v>152</v>
      </c>
      <c r="AU746" s="155" t="s">
        <v>87</v>
      </c>
      <c r="AV746" s="13" t="s">
        <v>87</v>
      </c>
      <c r="AW746" s="13" t="s">
        <v>32</v>
      </c>
      <c r="AX746" s="13" t="s">
        <v>77</v>
      </c>
      <c r="AY746" s="155" t="s">
        <v>144</v>
      </c>
    </row>
    <row r="747" spans="2:65" s="14" customFormat="1" ht="11.25">
      <c r="B747" s="161"/>
      <c r="D747" s="148" t="s">
        <v>152</v>
      </c>
      <c r="E747" s="162" t="s">
        <v>1</v>
      </c>
      <c r="F747" s="163" t="s">
        <v>157</v>
      </c>
      <c r="H747" s="164">
        <v>35</v>
      </c>
      <c r="I747" s="165"/>
      <c r="L747" s="161"/>
      <c r="M747" s="166"/>
      <c r="T747" s="167"/>
      <c r="AT747" s="162" t="s">
        <v>152</v>
      </c>
      <c r="AU747" s="162" t="s">
        <v>87</v>
      </c>
      <c r="AV747" s="14" t="s">
        <v>150</v>
      </c>
      <c r="AW747" s="14" t="s">
        <v>32</v>
      </c>
      <c r="AX747" s="14" t="s">
        <v>85</v>
      </c>
      <c r="AY747" s="162" t="s">
        <v>144</v>
      </c>
    </row>
    <row r="748" spans="2:65" s="1" customFormat="1" ht="16.5" customHeight="1">
      <c r="B748" s="32"/>
      <c r="C748" s="133" t="s">
        <v>1281</v>
      </c>
      <c r="D748" s="133" t="s">
        <v>146</v>
      </c>
      <c r="E748" s="134" t="s">
        <v>1282</v>
      </c>
      <c r="F748" s="135" t="s">
        <v>1283</v>
      </c>
      <c r="G748" s="136" t="s">
        <v>160</v>
      </c>
      <c r="H748" s="137">
        <v>3</v>
      </c>
      <c r="I748" s="138"/>
      <c r="J748" s="139">
        <f>ROUND(I748*H748,2)</f>
        <v>0</v>
      </c>
      <c r="K748" s="140"/>
      <c r="L748" s="32"/>
      <c r="M748" s="141" t="s">
        <v>1</v>
      </c>
      <c r="N748" s="142" t="s">
        <v>42</v>
      </c>
      <c r="P748" s="143">
        <f>O748*H748</f>
        <v>0</v>
      </c>
      <c r="Q748" s="143">
        <v>0</v>
      </c>
      <c r="R748" s="143">
        <f>Q748*H748</f>
        <v>0</v>
      </c>
      <c r="S748" s="143">
        <v>0</v>
      </c>
      <c r="T748" s="144">
        <f>S748*H748</f>
        <v>0</v>
      </c>
      <c r="AR748" s="145" t="s">
        <v>623</v>
      </c>
      <c r="AT748" s="145" t="s">
        <v>146</v>
      </c>
      <c r="AU748" s="145" t="s">
        <v>87</v>
      </c>
      <c r="AY748" s="17" t="s">
        <v>144</v>
      </c>
      <c r="BE748" s="146">
        <f>IF(N748="základní",J748,0)</f>
        <v>0</v>
      </c>
      <c r="BF748" s="146">
        <f>IF(N748="snížená",J748,0)</f>
        <v>0</v>
      </c>
      <c r="BG748" s="146">
        <f>IF(N748="zákl. přenesená",J748,0)</f>
        <v>0</v>
      </c>
      <c r="BH748" s="146">
        <f>IF(N748="sníž. přenesená",J748,0)</f>
        <v>0</v>
      </c>
      <c r="BI748" s="146">
        <f>IF(N748="nulová",J748,0)</f>
        <v>0</v>
      </c>
      <c r="BJ748" s="17" t="s">
        <v>85</v>
      </c>
      <c r="BK748" s="146">
        <f>ROUND(I748*H748,2)</f>
        <v>0</v>
      </c>
      <c r="BL748" s="17" t="s">
        <v>623</v>
      </c>
      <c r="BM748" s="145" t="s">
        <v>1284</v>
      </c>
    </row>
    <row r="749" spans="2:65" s="1" customFormat="1" ht="16.5" customHeight="1">
      <c r="B749" s="32"/>
      <c r="C749" s="168" t="s">
        <v>1285</v>
      </c>
      <c r="D749" s="168" t="s">
        <v>340</v>
      </c>
      <c r="E749" s="169" t="s">
        <v>1286</v>
      </c>
      <c r="F749" s="170" t="s">
        <v>1287</v>
      </c>
      <c r="G749" s="171" t="s">
        <v>160</v>
      </c>
      <c r="H749" s="172">
        <v>3</v>
      </c>
      <c r="I749" s="173"/>
      <c r="J749" s="174">
        <f>ROUND(I749*H749,2)</f>
        <v>0</v>
      </c>
      <c r="K749" s="175"/>
      <c r="L749" s="176"/>
      <c r="M749" s="177" t="s">
        <v>1</v>
      </c>
      <c r="N749" s="178" t="s">
        <v>42</v>
      </c>
      <c r="P749" s="143">
        <f>O749*H749</f>
        <v>0</v>
      </c>
      <c r="Q749" s="143">
        <v>0</v>
      </c>
      <c r="R749" s="143">
        <f>Q749*H749</f>
        <v>0</v>
      </c>
      <c r="S749" s="143">
        <v>0</v>
      </c>
      <c r="T749" s="144">
        <f>S749*H749</f>
        <v>0</v>
      </c>
      <c r="AR749" s="145" t="s">
        <v>186</v>
      </c>
      <c r="AT749" s="145" t="s">
        <v>340</v>
      </c>
      <c r="AU749" s="145" t="s">
        <v>87</v>
      </c>
      <c r="AY749" s="17" t="s">
        <v>144</v>
      </c>
      <c r="BE749" s="146">
        <f>IF(N749="základní",J749,0)</f>
        <v>0</v>
      </c>
      <c r="BF749" s="146">
        <f>IF(N749="snížená",J749,0)</f>
        <v>0</v>
      </c>
      <c r="BG749" s="146">
        <f>IF(N749="zákl. přenesená",J749,0)</f>
        <v>0</v>
      </c>
      <c r="BH749" s="146">
        <f>IF(N749="sníž. přenesená",J749,0)</f>
        <v>0</v>
      </c>
      <c r="BI749" s="146">
        <f>IF(N749="nulová",J749,0)</f>
        <v>0</v>
      </c>
      <c r="BJ749" s="17" t="s">
        <v>85</v>
      </c>
      <c r="BK749" s="146">
        <f>ROUND(I749*H749,2)</f>
        <v>0</v>
      </c>
      <c r="BL749" s="17" t="s">
        <v>150</v>
      </c>
      <c r="BM749" s="145" t="s">
        <v>1288</v>
      </c>
    </row>
    <row r="750" spans="2:65" s="12" customFormat="1" ht="11.25">
      <c r="B750" s="147"/>
      <c r="D750" s="148" t="s">
        <v>152</v>
      </c>
      <c r="E750" s="149" t="s">
        <v>1</v>
      </c>
      <c r="F750" s="150" t="s">
        <v>953</v>
      </c>
      <c r="H750" s="149" t="s">
        <v>1</v>
      </c>
      <c r="I750" s="151"/>
      <c r="L750" s="147"/>
      <c r="M750" s="152"/>
      <c r="T750" s="153"/>
      <c r="AT750" s="149" t="s">
        <v>152</v>
      </c>
      <c r="AU750" s="149" t="s">
        <v>87</v>
      </c>
      <c r="AV750" s="12" t="s">
        <v>85</v>
      </c>
      <c r="AW750" s="12" t="s">
        <v>32</v>
      </c>
      <c r="AX750" s="12" t="s">
        <v>77</v>
      </c>
      <c r="AY750" s="149" t="s">
        <v>144</v>
      </c>
    </row>
    <row r="751" spans="2:65" s="13" customFormat="1" ht="11.25">
      <c r="B751" s="154"/>
      <c r="D751" s="148" t="s">
        <v>152</v>
      </c>
      <c r="E751" s="155" t="s">
        <v>1</v>
      </c>
      <c r="F751" s="156" t="s">
        <v>973</v>
      </c>
      <c r="H751" s="157">
        <v>3</v>
      </c>
      <c r="I751" s="158"/>
      <c r="L751" s="154"/>
      <c r="M751" s="179"/>
      <c r="N751" s="180"/>
      <c r="O751" s="180"/>
      <c r="P751" s="180"/>
      <c r="Q751" s="180"/>
      <c r="R751" s="180"/>
      <c r="S751" s="180"/>
      <c r="T751" s="181"/>
      <c r="AT751" s="155" t="s">
        <v>152</v>
      </c>
      <c r="AU751" s="155" t="s">
        <v>87</v>
      </c>
      <c r="AV751" s="13" t="s">
        <v>87</v>
      </c>
      <c r="AW751" s="13" t="s">
        <v>32</v>
      </c>
      <c r="AX751" s="13" t="s">
        <v>85</v>
      </c>
      <c r="AY751" s="155" t="s">
        <v>144</v>
      </c>
    </row>
    <row r="752" spans="2:65" s="1" customFormat="1" ht="6.95" customHeight="1">
      <c r="B752" s="44"/>
      <c r="C752" s="45"/>
      <c r="D752" s="45"/>
      <c r="E752" s="45"/>
      <c r="F752" s="45"/>
      <c r="G752" s="45"/>
      <c r="H752" s="45"/>
      <c r="I752" s="45"/>
      <c r="J752" s="45"/>
      <c r="K752" s="45"/>
      <c r="L752" s="32"/>
    </row>
  </sheetData>
  <sheetProtection algorithmName="SHA-512" hashValue="k37G8Ye/HcaF0oOEly/vR5LLfd1C4fBP+XsGB/0bp8qwXdw3QkO4igR9Qv9oAieOt/gUJ/EJzZDsi8xxh4y3lg==" saltValue="op3RjY5TGhLPi3huTLN3QLjgPvi6dsTbdCFtZH659ogc0gakZtl9g5Gf/aG/tkIzwA937Pwb2Wo6qIknvUURCQ==" spinCount="100000" sheet="1" objects="1" scenarios="1" formatColumns="0" formatRows="0" autoFilter="0"/>
  <autoFilter ref="C125:K751" xr:uid="{00000000-0009-0000-0000-000004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8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99</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30" customHeight="1">
      <c r="B9" s="32"/>
      <c r="E9" s="201" t="s">
        <v>1289</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731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ROUND(J123,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ROUND((SUM(BE123:BE279)),  2)</f>
        <v>0</v>
      </c>
      <c r="I33" s="92">
        <v>0.21</v>
      </c>
      <c r="J33" s="91">
        <f>ROUND(((SUM(BE123:BE279))*I33),  2)</f>
        <v>0</v>
      </c>
      <c r="L33" s="32"/>
    </row>
    <row r="34" spans="2:12" s="1" customFormat="1" ht="14.45" customHeight="1">
      <c r="B34" s="32"/>
      <c r="E34" s="27" t="s">
        <v>43</v>
      </c>
      <c r="F34" s="91">
        <f>ROUND((SUM(BF123:BF279)),  2)</f>
        <v>0</v>
      </c>
      <c r="I34" s="92">
        <v>0.12</v>
      </c>
      <c r="J34" s="91">
        <f>ROUND(((SUM(BF123:BF279))*I34),  2)</f>
        <v>0</v>
      </c>
      <c r="L34" s="32"/>
    </row>
    <row r="35" spans="2:12" s="1" customFormat="1" ht="14.45" hidden="1" customHeight="1">
      <c r="B35" s="32"/>
      <c r="E35" s="27" t="s">
        <v>44</v>
      </c>
      <c r="F35" s="91">
        <f>ROUND((SUM(BG123:BG279)),  2)</f>
        <v>0</v>
      </c>
      <c r="I35" s="92">
        <v>0.21</v>
      </c>
      <c r="J35" s="91">
        <f>0</f>
        <v>0</v>
      </c>
      <c r="L35" s="32"/>
    </row>
    <row r="36" spans="2:12" s="1" customFormat="1" ht="14.45" hidden="1" customHeight="1">
      <c r="B36" s="32"/>
      <c r="E36" s="27" t="s">
        <v>45</v>
      </c>
      <c r="F36" s="91">
        <f>ROUND((SUM(BH123:BH279)),  2)</f>
        <v>0</v>
      </c>
      <c r="I36" s="92">
        <v>0.12</v>
      </c>
      <c r="J36" s="91">
        <f>0</f>
        <v>0</v>
      </c>
      <c r="L36" s="32"/>
    </row>
    <row r="37" spans="2:12" s="1" customFormat="1" ht="14.45" hidden="1" customHeight="1">
      <c r="B37" s="32"/>
      <c r="E37" s="27" t="s">
        <v>46</v>
      </c>
      <c r="F37" s="91">
        <f>ROUND((SUM(BI123:BI279)),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30" customHeight="1">
      <c r="B87" s="32"/>
      <c r="E87" s="201" t="str">
        <f>E9</f>
        <v>SO 302 - PRODLOUŽENÍ JEDNOTNÉ KANALIZACE V UL. MÍROVÉ</v>
      </c>
      <c r="F87" s="237"/>
      <c r="G87" s="237"/>
      <c r="H87" s="237"/>
      <c r="L87" s="32"/>
    </row>
    <row r="88" spans="2:47" s="1" customFormat="1" ht="6.95" customHeight="1">
      <c r="B88" s="32"/>
      <c r="L88" s="32"/>
    </row>
    <row r="89" spans="2:47" s="1" customFormat="1" ht="12" customHeight="1">
      <c r="B89" s="32"/>
      <c r="C89" s="27" t="s">
        <v>20</v>
      </c>
      <c r="F89" s="25" t="str">
        <f>F12</f>
        <v>Bolative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M. Morská</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J123</f>
        <v>0</v>
      </c>
      <c r="L96" s="32"/>
      <c r="AU96" s="17" t="s">
        <v>126</v>
      </c>
    </row>
    <row r="97" spans="2:12" s="8" customFormat="1" ht="24.95" customHeight="1">
      <c r="B97" s="104"/>
      <c r="D97" s="105" t="s">
        <v>127</v>
      </c>
      <c r="E97" s="106"/>
      <c r="F97" s="106"/>
      <c r="G97" s="106"/>
      <c r="H97" s="106"/>
      <c r="I97" s="106"/>
      <c r="J97" s="107">
        <f>J124</f>
        <v>0</v>
      </c>
      <c r="L97" s="104"/>
    </row>
    <row r="98" spans="2:12" s="9" customFormat="1" ht="19.899999999999999" customHeight="1">
      <c r="B98" s="108"/>
      <c r="D98" s="109" t="s">
        <v>128</v>
      </c>
      <c r="E98" s="110"/>
      <c r="F98" s="110"/>
      <c r="G98" s="110"/>
      <c r="H98" s="110"/>
      <c r="I98" s="110"/>
      <c r="J98" s="111">
        <f>J125</f>
        <v>0</v>
      </c>
      <c r="L98" s="108"/>
    </row>
    <row r="99" spans="2:12" s="9" customFormat="1" ht="19.899999999999999" customHeight="1">
      <c r="B99" s="108"/>
      <c r="D99" s="109" t="s">
        <v>1290</v>
      </c>
      <c r="E99" s="110"/>
      <c r="F99" s="110"/>
      <c r="G99" s="110"/>
      <c r="H99" s="110"/>
      <c r="I99" s="110"/>
      <c r="J99" s="111">
        <f>J191</f>
        <v>0</v>
      </c>
      <c r="L99" s="108"/>
    </row>
    <row r="100" spans="2:12" s="9" customFormat="1" ht="19.899999999999999" customHeight="1">
      <c r="B100" s="108"/>
      <c r="D100" s="109" t="s">
        <v>358</v>
      </c>
      <c r="E100" s="110"/>
      <c r="F100" s="110"/>
      <c r="G100" s="110"/>
      <c r="H100" s="110"/>
      <c r="I100" s="110"/>
      <c r="J100" s="111">
        <f>J196</f>
        <v>0</v>
      </c>
      <c r="L100" s="108"/>
    </row>
    <row r="101" spans="2:12" s="9" customFormat="1" ht="19.899999999999999" customHeight="1">
      <c r="B101" s="108"/>
      <c r="D101" s="109" t="s">
        <v>360</v>
      </c>
      <c r="E101" s="110"/>
      <c r="F101" s="110"/>
      <c r="G101" s="110"/>
      <c r="H101" s="110"/>
      <c r="I101" s="110"/>
      <c r="J101" s="111">
        <f>J218</f>
        <v>0</v>
      </c>
      <c r="L101" s="108"/>
    </row>
    <row r="102" spans="2:12" s="9" customFormat="1" ht="19.899999999999999" customHeight="1">
      <c r="B102" s="108"/>
      <c r="D102" s="109" t="s">
        <v>361</v>
      </c>
      <c r="E102" s="110"/>
      <c r="F102" s="110"/>
      <c r="G102" s="110"/>
      <c r="H102" s="110"/>
      <c r="I102" s="110"/>
      <c r="J102" s="111">
        <f>J270</f>
        <v>0</v>
      </c>
      <c r="L102" s="108"/>
    </row>
    <row r="103" spans="2:12" s="9" customFormat="1" ht="19.899999999999999" customHeight="1">
      <c r="B103" s="108"/>
      <c r="D103" s="109" t="s">
        <v>363</v>
      </c>
      <c r="E103" s="110"/>
      <c r="F103" s="110"/>
      <c r="G103" s="110"/>
      <c r="H103" s="110"/>
      <c r="I103" s="110"/>
      <c r="J103" s="111">
        <f>J278</f>
        <v>0</v>
      </c>
      <c r="L103" s="108"/>
    </row>
    <row r="104" spans="2:12" s="1" customFormat="1" ht="21.75" customHeight="1">
      <c r="B104" s="32"/>
      <c r="L104" s="32"/>
    </row>
    <row r="105" spans="2:12" s="1" customFormat="1" ht="6.95" customHeight="1">
      <c r="B105" s="44"/>
      <c r="C105" s="45"/>
      <c r="D105" s="45"/>
      <c r="E105" s="45"/>
      <c r="F105" s="45"/>
      <c r="G105" s="45"/>
      <c r="H105" s="45"/>
      <c r="I105" s="45"/>
      <c r="J105" s="45"/>
      <c r="K105" s="45"/>
      <c r="L105" s="32"/>
    </row>
    <row r="109" spans="2:12" s="1" customFormat="1" ht="6.95" customHeight="1">
      <c r="B109" s="46"/>
      <c r="C109" s="47"/>
      <c r="D109" s="47"/>
      <c r="E109" s="47"/>
      <c r="F109" s="47"/>
      <c r="G109" s="47"/>
      <c r="H109" s="47"/>
      <c r="I109" s="47"/>
      <c r="J109" s="47"/>
      <c r="K109" s="47"/>
      <c r="L109" s="32"/>
    </row>
    <row r="110" spans="2:12" s="1" customFormat="1" ht="24.95" customHeight="1">
      <c r="B110" s="32"/>
      <c r="C110" s="21" t="s">
        <v>129</v>
      </c>
      <c r="L110" s="32"/>
    </row>
    <row r="111" spans="2:12" s="1" customFormat="1" ht="6.95" customHeight="1">
      <c r="B111" s="32"/>
      <c r="L111" s="32"/>
    </row>
    <row r="112" spans="2:12" s="1" customFormat="1" ht="12" customHeight="1">
      <c r="B112" s="32"/>
      <c r="C112" s="27" t="s">
        <v>16</v>
      </c>
      <c r="L112" s="32"/>
    </row>
    <row r="113" spans="2:65" s="1" customFormat="1" ht="26.25" customHeight="1">
      <c r="B113" s="32"/>
      <c r="E113" s="235" t="str">
        <f>E7</f>
        <v>Revitalizace části areálu bývalého zemědělského družstva v Bolaticích - 1. etapa</v>
      </c>
      <c r="F113" s="236"/>
      <c r="G113" s="236"/>
      <c r="H113" s="236"/>
      <c r="L113" s="32"/>
    </row>
    <row r="114" spans="2:65" s="1" customFormat="1" ht="12" customHeight="1">
      <c r="B114" s="32"/>
      <c r="C114" s="27" t="s">
        <v>119</v>
      </c>
      <c r="L114" s="32"/>
    </row>
    <row r="115" spans="2:65" s="1" customFormat="1" ht="30" customHeight="1">
      <c r="B115" s="32"/>
      <c r="E115" s="201" t="str">
        <f>E9</f>
        <v>SO 302 - PRODLOUŽENÍ JEDNOTNÉ KANALIZACE V UL. MÍROVÉ</v>
      </c>
      <c r="F115" s="237"/>
      <c r="G115" s="237"/>
      <c r="H115" s="237"/>
      <c r="L115" s="32"/>
    </row>
    <row r="116" spans="2:65" s="1" customFormat="1" ht="6.95" customHeight="1">
      <c r="B116" s="32"/>
      <c r="L116" s="32"/>
    </row>
    <row r="117" spans="2:65" s="1" customFormat="1" ht="12" customHeight="1">
      <c r="B117" s="32"/>
      <c r="C117" s="27" t="s">
        <v>20</v>
      </c>
      <c r="F117" s="25" t="str">
        <f>F12</f>
        <v>Bolative</v>
      </c>
      <c r="I117" s="27" t="s">
        <v>22</v>
      </c>
      <c r="J117" s="52" t="str">
        <f>IF(J12="","",J12)</f>
        <v>30. 8. 2023</v>
      </c>
      <c r="L117" s="32"/>
    </row>
    <row r="118" spans="2:65" s="1" customFormat="1" ht="6.95" customHeight="1">
      <c r="B118" s="32"/>
      <c r="L118" s="32"/>
    </row>
    <row r="119" spans="2:65" s="1" customFormat="1" ht="15.2" customHeight="1">
      <c r="B119" s="32"/>
      <c r="C119" s="27" t="s">
        <v>24</v>
      </c>
      <c r="F119" s="25" t="str">
        <f>E15</f>
        <v>Obec Bolatice</v>
      </c>
      <c r="I119" s="27" t="s">
        <v>30</v>
      </c>
      <c r="J119" s="30" t="str">
        <f>E21</f>
        <v>PROJEKT 2010, s.r.o.</v>
      </c>
      <c r="L119" s="32"/>
    </row>
    <row r="120" spans="2:65" s="1" customFormat="1" ht="15.2" customHeight="1">
      <c r="B120" s="32"/>
      <c r="C120" s="27" t="s">
        <v>28</v>
      </c>
      <c r="F120" s="25" t="str">
        <f>IF(E18="","",E18)</f>
        <v>Vyplň údaj</v>
      </c>
      <c r="I120" s="27" t="s">
        <v>33</v>
      </c>
      <c r="J120" s="30" t="str">
        <f>E24</f>
        <v>M. Morská</v>
      </c>
      <c r="L120" s="32"/>
    </row>
    <row r="121" spans="2:65" s="1" customFormat="1" ht="10.35" customHeight="1">
      <c r="B121" s="32"/>
      <c r="L121" s="32"/>
    </row>
    <row r="122" spans="2:65" s="10" customFormat="1" ht="29.25" customHeight="1">
      <c r="B122" s="112"/>
      <c r="C122" s="113" t="s">
        <v>130</v>
      </c>
      <c r="D122" s="114" t="s">
        <v>62</v>
      </c>
      <c r="E122" s="114" t="s">
        <v>58</v>
      </c>
      <c r="F122" s="114" t="s">
        <v>59</v>
      </c>
      <c r="G122" s="114" t="s">
        <v>131</v>
      </c>
      <c r="H122" s="114" t="s">
        <v>132</v>
      </c>
      <c r="I122" s="114" t="s">
        <v>133</v>
      </c>
      <c r="J122" s="115" t="s">
        <v>124</v>
      </c>
      <c r="K122" s="116" t="s">
        <v>134</v>
      </c>
      <c r="L122" s="112"/>
      <c r="M122" s="59" t="s">
        <v>1</v>
      </c>
      <c r="N122" s="60" t="s">
        <v>41</v>
      </c>
      <c r="O122" s="60" t="s">
        <v>135</v>
      </c>
      <c r="P122" s="60" t="s">
        <v>136</v>
      </c>
      <c r="Q122" s="60" t="s">
        <v>137</v>
      </c>
      <c r="R122" s="60" t="s">
        <v>138</v>
      </c>
      <c r="S122" s="60" t="s">
        <v>139</v>
      </c>
      <c r="T122" s="61" t="s">
        <v>140</v>
      </c>
    </row>
    <row r="123" spans="2:65" s="1" customFormat="1" ht="22.9" customHeight="1">
      <c r="B123" s="32"/>
      <c r="C123" s="64" t="s">
        <v>141</v>
      </c>
      <c r="J123" s="117">
        <f>BK123</f>
        <v>0</v>
      </c>
      <c r="L123" s="32"/>
      <c r="M123" s="62"/>
      <c r="N123" s="53"/>
      <c r="O123" s="53"/>
      <c r="P123" s="118">
        <f>P124</f>
        <v>0</v>
      </c>
      <c r="Q123" s="53"/>
      <c r="R123" s="118">
        <f>R124</f>
        <v>945.04540560000009</v>
      </c>
      <c r="S123" s="53"/>
      <c r="T123" s="119">
        <f>T124</f>
        <v>0</v>
      </c>
      <c r="AT123" s="17" t="s">
        <v>76</v>
      </c>
      <c r="AU123" s="17" t="s">
        <v>126</v>
      </c>
      <c r="BK123" s="120">
        <f>BK124</f>
        <v>0</v>
      </c>
    </row>
    <row r="124" spans="2:65" s="11" customFormat="1" ht="25.9" customHeight="1">
      <c r="B124" s="121"/>
      <c r="D124" s="122" t="s">
        <v>76</v>
      </c>
      <c r="E124" s="123" t="s">
        <v>142</v>
      </c>
      <c r="F124" s="123" t="s">
        <v>143</v>
      </c>
      <c r="I124" s="124"/>
      <c r="J124" s="125">
        <f>BK124</f>
        <v>0</v>
      </c>
      <c r="L124" s="121"/>
      <c r="M124" s="126"/>
      <c r="P124" s="127">
        <f>P125+P191+P196+P218+P270+P278</f>
        <v>0</v>
      </c>
      <c r="R124" s="127">
        <f>R125+R191+R196+R218+R270+R278</f>
        <v>945.04540560000009</v>
      </c>
      <c r="T124" s="128">
        <f>T125+T191+T196+T218+T270+T278</f>
        <v>0</v>
      </c>
      <c r="AR124" s="122" t="s">
        <v>85</v>
      </c>
      <c r="AT124" s="129" t="s">
        <v>76</v>
      </c>
      <c r="AU124" s="129" t="s">
        <v>77</v>
      </c>
      <c r="AY124" s="122" t="s">
        <v>144</v>
      </c>
      <c r="BK124" s="130">
        <f>BK125+BK191+BK196+BK218+BK270+BK278</f>
        <v>0</v>
      </c>
    </row>
    <row r="125" spans="2:65" s="11" customFormat="1" ht="22.9" customHeight="1">
      <c r="B125" s="121"/>
      <c r="D125" s="122" t="s">
        <v>76</v>
      </c>
      <c r="E125" s="131" t="s">
        <v>85</v>
      </c>
      <c r="F125" s="131" t="s">
        <v>145</v>
      </c>
      <c r="I125" s="124"/>
      <c r="J125" s="132">
        <f>BK125</f>
        <v>0</v>
      </c>
      <c r="L125" s="121"/>
      <c r="M125" s="126"/>
      <c r="P125" s="127">
        <f>SUM(P126:P190)</f>
        <v>0</v>
      </c>
      <c r="R125" s="127">
        <f>SUM(R126:R190)</f>
        <v>923.85890960000006</v>
      </c>
      <c r="T125" s="128">
        <f>SUM(T126:T190)</f>
        <v>0</v>
      </c>
      <c r="AR125" s="122" t="s">
        <v>85</v>
      </c>
      <c r="AT125" s="129" t="s">
        <v>76</v>
      </c>
      <c r="AU125" s="129" t="s">
        <v>85</v>
      </c>
      <c r="AY125" s="122" t="s">
        <v>144</v>
      </c>
      <c r="BK125" s="130">
        <f>SUM(BK126:BK190)</f>
        <v>0</v>
      </c>
    </row>
    <row r="126" spans="2:65" s="1" customFormat="1" ht="33" customHeight="1">
      <c r="B126" s="32"/>
      <c r="C126" s="133" t="s">
        <v>85</v>
      </c>
      <c r="D126" s="133" t="s">
        <v>146</v>
      </c>
      <c r="E126" s="134" t="s">
        <v>786</v>
      </c>
      <c r="F126" s="135" t="s">
        <v>787</v>
      </c>
      <c r="G126" s="136" t="s">
        <v>198</v>
      </c>
      <c r="H126" s="137">
        <v>44</v>
      </c>
      <c r="I126" s="138"/>
      <c r="J126" s="139">
        <f>ROUND(I126*H126,2)</f>
        <v>0</v>
      </c>
      <c r="K126" s="140"/>
      <c r="L126" s="32"/>
      <c r="M126" s="141" t="s">
        <v>1</v>
      </c>
      <c r="N126" s="142" t="s">
        <v>42</v>
      </c>
      <c r="P126" s="143">
        <f>O126*H126</f>
        <v>0</v>
      </c>
      <c r="Q126" s="143">
        <v>0</v>
      </c>
      <c r="R126" s="143">
        <f>Q126*H126</f>
        <v>0</v>
      </c>
      <c r="S126" s="143">
        <v>0</v>
      </c>
      <c r="T126" s="144">
        <f>S126*H126</f>
        <v>0</v>
      </c>
      <c r="AR126" s="145" t="s">
        <v>150</v>
      </c>
      <c r="AT126" s="145" t="s">
        <v>146</v>
      </c>
      <c r="AU126" s="145" t="s">
        <v>87</v>
      </c>
      <c r="AY126" s="17" t="s">
        <v>144</v>
      </c>
      <c r="BE126" s="146">
        <f>IF(N126="základní",J126,0)</f>
        <v>0</v>
      </c>
      <c r="BF126" s="146">
        <f>IF(N126="snížená",J126,0)</f>
        <v>0</v>
      </c>
      <c r="BG126" s="146">
        <f>IF(N126="zákl. přenesená",J126,0)</f>
        <v>0</v>
      </c>
      <c r="BH126" s="146">
        <f>IF(N126="sníž. přenesená",J126,0)</f>
        <v>0</v>
      </c>
      <c r="BI126" s="146">
        <f>IF(N126="nulová",J126,0)</f>
        <v>0</v>
      </c>
      <c r="BJ126" s="17" t="s">
        <v>85</v>
      </c>
      <c r="BK126" s="146">
        <f>ROUND(I126*H126,2)</f>
        <v>0</v>
      </c>
      <c r="BL126" s="17" t="s">
        <v>150</v>
      </c>
      <c r="BM126" s="145" t="s">
        <v>1291</v>
      </c>
    </row>
    <row r="127" spans="2:65" s="12" customFormat="1" ht="11.25">
      <c r="B127" s="147"/>
      <c r="D127" s="148" t="s">
        <v>152</v>
      </c>
      <c r="E127" s="149" t="s">
        <v>1</v>
      </c>
      <c r="F127" s="150" t="s">
        <v>1292</v>
      </c>
      <c r="H127" s="149" t="s">
        <v>1</v>
      </c>
      <c r="I127" s="151"/>
      <c r="L127" s="147"/>
      <c r="M127" s="152"/>
      <c r="T127" s="153"/>
      <c r="AT127" s="149" t="s">
        <v>152</v>
      </c>
      <c r="AU127" s="149" t="s">
        <v>87</v>
      </c>
      <c r="AV127" s="12" t="s">
        <v>85</v>
      </c>
      <c r="AW127" s="12" t="s">
        <v>32</v>
      </c>
      <c r="AX127" s="12" t="s">
        <v>77</v>
      </c>
      <c r="AY127" s="149" t="s">
        <v>144</v>
      </c>
    </row>
    <row r="128" spans="2:65" s="13" customFormat="1" ht="11.25">
      <c r="B128" s="154"/>
      <c r="D128" s="148" t="s">
        <v>152</v>
      </c>
      <c r="E128" s="155" t="s">
        <v>1</v>
      </c>
      <c r="F128" s="156" t="s">
        <v>1293</v>
      </c>
      <c r="H128" s="157">
        <v>44</v>
      </c>
      <c r="I128" s="158"/>
      <c r="L128" s="154"/>
      <c r="M128" s="159"/>
      <c r="T128" s="160"/>
      <c r="AT128" s="155" t="s">
        <v>152</v>
      </c>
      <c r="AU128" s="155" t="s">
        <v>87</v>
      </c>
      <c r="AV128" s="13" t="s">
        <v>87</v>
      </c>
      <c r="AW128" s="13" t="s">
        <v>32</v>
      </c>
      <c r="AX128" s="13" t="s">
        <v>85</v>
      </c>
      <c r="AY128" s="155" t="s">
        <v>144</v>
      </c>
    </row>
    <row r="129" spans="2:65" s="1" customFormat="1" ht="37.9" customHeight="1">
      <c r="B129" s="32"/>
      <c r="C129" s="133" t="s">
        <v>87</v>
      </c>
      <c r="D129" s="133" t="s">
        <v>146</v>
      </c>
      <c r="E129" s="134" t="s">
        <v>798</v>
      </c>
      <c r="F129" s="135" t="s">
        <v>799</v>
      </c>
      <c r="G129" s="136" t="s">
        <v>198</v>
      </c>
      <c r="H129" s="137">
        <v>3</v>
      </c>
      <c r="I129" s="138"/>
      <c r="J129" s="139">
        <f>ROUND(I129*H129,2)</f>
        <v>0</v>
      </c>
      <c r="K129" s="140"/>
      <c r="L129" s="32"/>
      <c r="M129" s="141" t="s">
        <v>1</v>
      </c>
      <c r="N129" s="142" t="s">
        <v>42</v>
      </c>
      <c r="P129" s="143">
        <f>O129*H129</f>
        <v>0</v>
      </c>
      <c r="Q129" s="143">
        <v>0</v>
      </c>
      <c r="R129" s="143">
        <f>Q129*H129</f>
        <v>0</v>
      </c>
      <c r="S129" s="143">
        <v>0</v>
      </c>
      <c r="T129" s="144">
        <f>S129*H129</f>
        <v>0</v>
      </c>
      <c r="AR129" s="145" t="s">
        <v>150</v>
      </c>
      <c r="AT129" s="145" t="s">
        <v>146</v>
      </c>
      <c r="AU129" s="145" t="s">
        <v>87</v>
      </c>
      <c r="AY129" s="17" t="s">
        <v>144</v>
      </c>
      <c r="BE129" s="146">
        <f>IF(N129="základní",J129,0)</f>
        <v>0</v>
      </c>
      <c r="BF129" s="146">
        <f>IF(N129="snížená",J129,0)</f>
        <v>0</v>
      </c>
      <c r="BG129" s="146">
        <f>IF(N129="zákl. přenesená",J129,0)</f>
        <v>0</v>
      </c>
      <c r="BH129" s="146">
        <f>IF(N129="sníž. přenesená",J129,0)</f>
        <v>0</v>
      </c>
      <c r="BI129" s="146">
        <f>IF(N129="nulová",J129,0)</f>
        <v>0</v>
      </c>
      <c r="BJ129" s="17" t="s">
        <v>85</v>
      </c>
      <c r="BK129" s="146">
        <f>ROUND(I129*H129,2)</f>
        <v>0</v>
      </c>
      <c r="BL129" s="17" t="s">
        <v>150</v>
      </c>
      <c r="BM129" s="145" t="s">
        <v>1294</v>
      </c>
    </row>
    <row r="130" spans="2:65" s="12" customFormat="1" ht="11.25">
      <c r="B130" s="147"/>
      <c r="D130" s="148" t="s">
        <v>152</v>
      </c>
      <c r="E130" s="149" t="s">
        <v>1</v>
      </c>
      <c r="F130" s="150" t="s">
        <v>737</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1295</v>
      </c>
      <c r="H131" s="149" t="s">
        <v>1</v>
      </c>
      <c r="I131" s="151"/>
      <c r="L131" s="147"/>
      <c r="M131" s="152"/>
      <c r="T131" s="153"/>
      <c r="AT131" s="149" t="s">
        <v>152</v>
      </c>
      <c r="AU131" s="149" t="s">
        <v>87</v>
      </c>
      <c r="AV131" s="12" t="s">
        <v>85</v>
      </c>
      <c r="AW131" s="12" t="s">
        <v>32</v>
      </c>
      <c r="AX131" s="12" t="s">
        <v>77</v>
      </c>
      <c r="AY131" s="149" t="s">
        <v>144</v>
      </c>
    </row>
    <row r="132" spans="2:65" s="13" customFormat="1" ht="11.25">
      <c r="B132" s="154"/>
      <c r="D132" s="148" t="s">
        <v>152</v>
      </c>
      <c r="E132" s="155" t="s">
        <v>1</v>
      </c>
      <c r="F132" s="156" t="s">
        <v>1296</v>
      </c>
      <c r="H132" s="157">
        <v>3</v>
      </c>
      <c r="I132" s="158"/>
      <c r="L132" s="154"/>
      <c r="M132" s="159"/>
      <c r="T132" s="160"/>
      <c r="AT132" s="155" t="s">
        <v>152</v>
      </c>
      <c r="AU132" s="155" t="s">
        <v>87</v>
      </c>
      <c r="AV132" s="13" t="s">
        <v>87</v>
      </c>
      <c r="AW132" s="13" t="s">
        <v>32</v>
      </c>
      <c r="AX132" s="13" t="s">
        <v>85</v>
      </c>
      <c r="AY132" s="155" t="s">
        <v>144</v>
      </c>
    </row>
    <row r="133" spans="2:65" s="1" customFormat="1" ht="33" customHeight="1">
      <c r="B133" s="32"/>
      <c r="C133" s="133" t="s">
        <v>163</v>
      </c>
      <c r="D133" s="133" t="s">
        <v>146</v>
      </c>
      <c r="E133" s="134" t="s">
        <v>1297</v>
      </c>
      <c r="F133" s="135" t="s">
        <v>1298</v>
      </c>
      <c r="G133" s="136" t="s">
        <v>198</v>
      </c>
      <c r="H133" s="137">
        <v>461.47199999999998</v>
      </c>
      <c r="I133" s="138"/>
      <c r="J133" s="139">
        <f>ROUND(I133*H133,2)</f>
        <v>0</v>
      </c>
      <c r="K133" s="140"/>
      <c r="L133" s="32"/>
      <c r="M133" s="141" t="s">
        <v>1</v>
      </c>
      <c r="N133" s="142" t="s">
        <v>42</v>
      </c>
      <c r="P133" s="143">
        <f>O133*H133</f>
        <v>0</v>
      </c>
      <c r="Q133" s="143">
        <v>0</v>
      </c>
      <c r="R133" s="143">
        <f>Q133*H133</f>
        <v>0</v>
      </c>
      <c r="S133" s="143">
        <v>0</v>
      </c>
      <c r="T133" s="144">
        <f>S133*H133</f>
        <v>0</v>
      </c>
      <c r="AR133" s="145" t="s">
        <v>150</v>
      </c>
      <c r="AT133" s="145" t="s">
        <v>146</v>
      </c>
      <c r="AU133" s="145" t="s">
        <v>87</v>
      </c>
      <c r="AY133" s="17" t="s">
        <v>144</v>
      </c>
      <c r="BE133" s="146">
        <f>IF(N133="základní",J133,0)</f>
        <v>0</v>
      </c>
      <c r="BF133" s="146">
        <f>IF(N133="snížená",J133,0)</f>
        <v>0</v>
      </c>
      <c r="BG133" s="146">
        <f>IF(N133="zákl. přenesená",J133,0)</f>
        <v>0</v>
      </c>
      <c r="BH133" s="146">
        <f>IF(N133="sníž. přenesená",J133,0)</f>
        <v>0</v>
      </c>
      <c r="BI133" s="146">
        <f>IF(N133="nulová",J133,0)</f>
        <v>0</v>
      </c>
      <c r="BJ133" s="17" t="s">
        <v>85</v>
      </c>
      <c r="BK133" s="146">
        <f>ROUND(I133*H133,2)</f>
        <v>0</v>
      </c>
      <c r="BL133" s="17" t="s">
        <v>150</v>
      </c>
      <c r="BM133" s="145" t="s">
        <v>1299</v>
      </c>
    </row>
    <row r="134" spans="2:65" s="12" customFormat="1" ht="11.25">
      <c r="B134" s="147"/>
      <c r="D134" s="148" t="s">
        <v>152</v>
      </c>
      <c r="E134" s="149" t="s">
        <v>1</v>
      </c>
      <c r="F134" s="150" t="s">
        <v>737</v>
      </c>
      <c r="H134" s="149" t="s">
        <v>1</v>
      </c>
      <c r="I134" s="151"/>
      <c r="L134" s="147"/>
      <c r="M134" s="152"/>
      <c r="T134" s="153"/>
      <c r="AT134" s="149" t="s">
        <v>152</v>
      </c>
      <c r="AU134" s="149" t="s">
        <v>87</v>
      </c>
      <c r="AV134" s="12" t="s">
        <v>85</v>
      </c>
      <c r="AW134" s="12" t="s">
        <v>32</v>
      </c>
      <c r="AX134" s="12" t="s">
        <v>77</v>
      </c>
      <c r="AY134" s="149" t="s">
        <v>144</v>
      </c>
    </row>
    <row r="135" spans="2:65" s="12" customFormat="1" ht="11.25">
      <c r="B135" s="147"/>
      <c r="D135" s="148" t="s">
        <v>152</v>
      </c>
      <c r="E135" s="149" t="s">
        <v>1</v>
      </c>
      <c r="F135" s="150" t="s">
        <v>1292</v>
      </c>
      <c r="H135" s="149" t="s">
        <v>1</v>
      </c>
      <c r="I135" s="151"/>
      <c r="L135" s="147"/>
      <c r="M135" s="152"/>
      <c r="T135" s="153"/>
      <c r="AT135" s="149" t="s">
        <v>152</v>
      </c>
      <c r="AU135" s="149" t="s">
        <v>87</v>
      </c>
      <c r="AV135" s="12" t="s">
        <v>85</v>
      </c>
      <c r="AW135" s="12" t="s">
        <v>32</v>
      </c>
      <c r="AX135" s="12" t="s">
        <v>77</v>
      </c>
      <c r="AY135" s="149" t="s">
        <v>144</v>
      </c>
    </row>
    <row r="136" spans="2:65" s="12" customFormat="1" ht="11.25">
      <c r="B136" s="147"/>
      <c r="D136" s="148" t="s">
        <v>152</v>
      </c>
      <c r="E136" s="149" t="s">
        <v>1</v>
      </c>
      <c r="F136" s="150" t="s">
        <v>739</v>
      </c>
      <c r="H136" s="149" t="s">
        <v>1</v>
      </c>
      <c r="I136" s="151"/>
      <c r="L136" s="147"/>
      <c r="M136" s="152"/>
      <c r="T136" s="153"/>
      <c r="AT136" s="149" t="s">
        <v>152</v>
      </c>
      <c r="AU136" s="149" t="s">
        <v>87</v>
      </c>
      <c r="AV136" s="12" t="s">
        <v>85</v>
      </c>
      <c r="AW136" s="12" t="s">
        <v>32</v>
      </c>
      <c r="AX136" s="12" t="s">
        <v>77</v>
      </c>
      <c r="AY136" s="149" t="s">
        <v>144</v>
      </c>
    </row>
    <row r="137" spans="2:65" s="12" customFormat="1" ht="11.25">
      <c r="B137" s="147"/>
      <c r="D137" s="148" t="s">
        <v>152</v>
      </c>
      <c r="E137" s="149" t="s">
        <v>1</v>
      </c>
      <c r="F137" s="150" t="s">
        <v>806</v>
      </c>
      <c r="H137" s="149" t="s">
        <v>1</v>
      </c>
      <c r="I137" s="151"/>
      <c r="L137" s="147"/>
      <c r="M137" s="152"/>
      <c r="T137" s="153"/>
      <c r="AT137" s="149" t="s">
        <v>152</v>
      </c>
      <c r="AU137" s="149" t="s">
        <v>87</v>
      </c>
      <c r="AV137" s="12" t="s">
        <v>85</v>
      </c>
      <c r="AW137" s="12" t="s">
        <v>32</v>
      </c>
      <c r="AX137" s="12" t="s">
        <v>77</v>
      </c>
      <c r="AY137" s="149" t="s">
        <v>144</v>
      </c>
    </row>
    <row r="138" spans="2:65" s="13" customFormat="1" ht="11.25">
      <c r="B138" s="154"/>
      <c r="D138" s="148" t="s">
        <v>152</v>
      </c>
      <c r="E138" s="155" t="s">
        <v>1</v>
      </c>
      <c r="F138" s="156" t="s">
        <v>1300</v>
      </c>
      <c r="H138" s="157">
        <v>461.47199999999998</v>
      </c>
      <c r="I138" s="158"/>
      <c r="L138" s="154"/>
      <c r="M138" s="159"/>
      <c r="T138" s="160"/>
      <c r="AT138" s="155" t="s">
        <v>152</v>
      </c>
      <c r="AU138" s="155" t="s">
        <v>87</v>
      </c>
      <c r="AV138" s="13" t="s">
        <v>87</v>
      </c>
      <c r="AW138" s="13" t="s">
        <v>32</v>
      </c>
      <c r="AX138" s="13" t="s">
        <v>77</v>
      </c>
      <c r="AY138" s="155" t="s">
        <v>144</v>
      </c>
    </row>
    <row r="139" spans="2:65" s="12" customFormat="1" ht="11.25">
      <c r="B139" s="147"/>
      <c r="D139" s="148" t="s">
        <v>152</v>
      </c>
      <c r="E139" s="149" t="s">
        <v>1</v>
      </c>
      <c r="F139" s="150" t="s">
        <v>1301</v>
      </c>
      <c r="H139" s="149" t="s">
        <v>1</v>
      </c>
      <c r="I139" s="151"/>
      <c r="L139" s="147"/>
      <c r="M139" s="152"/>
      <c r="T139" s="153"/>
      <c r="AT139" s="149" t="s">
        <v>152</v>
      </c>
      <c r="AU139" s="149" t="s">
        <v>87</v>
      </c>
      <c r="AV139" s="12" t="s">
        <v>85</v>
      </c>
      <c r="AW139" s="12" t="s">
        <v>32</v>
      </c>
      <c r="AX139" s="12" t="s">
        <v>77</v>
      </c>
      <c r="AY139" s="149" t="s">
        <v>144</v>
      </c>
    </row>
    <row r="140" spans="2:65" s="13" customFormat="1" ht="11.25">
      <c r="B140" s="154"/>
      <c r="D140" s="148" t="s">
        <v>152</v>
      </c>
      <c r="E140" s="155" t="s">
        <v>1</v>
      </c>
      <c r="F140" s="156" t="s">
        <v>1302</v>
      </c>
      <c r="H140" s="157">
        <v>3</v>
      </c>
      <c r="I140" s="158"/>
      <c r="L140" s="154"/>
      <c r="M140" s="159"/>
      <c r="T140" s="160"/>
      <c r="AT140" s="155" t="s">
        <v>152</v>
      </c>
      <c r="AU140" s="155" t="s">
        <v>87</v>
      </c>
      <c r="AV140" s="13" t="s">
        <v>87</v>
      </c>
      <c r="AW140" s="13" t="s">
        <v>32</v>
      </c>
      <c r="AX140" s="13" t="s">
        <v>77</v>
      </c>
      <c r="AY140" s="155" t="s">
        <v>144</v>
      </c>
    </row>
    <row r="141" spans="2:65" s="15" customFormat="1" ht="11.25">
      <c r="B141" s="182"/>
      <c r="D141" s="148" t="s">
        <v>152</v>
      </c>
      <c r="E141" s="183" t="s">
        <v>1</v>
      </c>
      <c r="F141" s="184" t="s">
        <v>448</v>
      </c>
      <c r="H141" s="185">
        <v>464.47199999999998</v>
      </c>
      <c r="I141" s="186"/>
      <c r="L141" s="182"/>
      <c r="M141" s="187"/>
      <c r="T141" s="188"/>
      <c r="AT141" s="183" t="s">
        <v>152</v>
      </c>
      <c r="AU141" s="183" t="s">
        <v>87</v>
      </c>
      <c r="AV141" s="15" t="s">
        <v>163</v>
      </c>
      <c r="AW141" s="15" t="s">
        <v>32</v>
      </c>
      <c r="AX141" s="15" t="s">
        <v>77</v>
      </c>
      <c r="AY141" s="183" t="s">
        <v>144</v>
      </c>
    </row>
    <row r="142" spans="2:65" s="12" customFormat="1" ht="11.25">
      <c r="B142" s="147"/>
      <c r="D142" s="148" t="s">
        <v>152</v>
      </c>
      <c r="E142" s="149" t="s">
        <v>1</v>
      </c>
      <c r="F142" s="150" t="s">
        <v>790</v>
      </c>
      <c r="H142" s="149" t="s">
        <v>1</v>
      </c>
      <c r="I142" s="151"/>
      <c r="L142" s="147"/>
      <c r="M142" s="152"/>
      <c r="T142" s="153"/>
      <c r="AT142" s="149" t="s">
        <v>152</v>
      </c>
      <c r="AU142" s="149" t="s">
        <v>87</v>
      </c>
      <c r="AV142" s="12" t="s">
        <v>85</v>
      </c>
      <c r="AW142" s="12" t="s">
        <v>32</v>
      </c>
      <c r="AX142" s="12" t="s">
        <v>77</v>
      </c>
      <c r="AY142" s="149" t="s">
        <v>144</v>
      </c>
    </row>
    <row r="143" spans="2:65" s="13" customFormat="1" ht="11.25">
      <c r="B143" s="154"/>
      <c r="D143" s="148" t="s">
        <v>152</v>
      </c>
      <c r="E143" s="155" t="s">
        <v>1</v>
      </c>
      <c r="F143" s="156" t="s">
        <v>1303</v>
      </c>
      <c r="H143" s="157">
        <v>461.47199999999998</v>
      </c>
      <c r="I143" s="158"/>
      <c r="L143" s="154"/>
      <c r="M143" s="159"/>
      <c r="T143" s="160"/>
      <c r="AT143" s="155" t="s">
        <v>152</v>
      </c>
      <c r="AU143" s="155" t="s">
        <v>87</v>
      </c>
      <c r="AV143" s="13" t="s">
        <v>87</v>
      </c>
      <c r="AW143" s="13" t="s">
        <v>32</v>
      </c>
      <c r="AX143" s="13" t="s">
        <v>85</v>
      </c>
      <c r="AY143" s="155" t="s">
        <v>144</v>
      </c>
    </row>
    <row r="144" spans="2:65" s="1" customFormat="1" ht="21.75" customHeight="1">
      <c r="B144" s="32"/>
      <c r="C144" s="133" t="s">
        <v>150</v>
      </c>
      <c r="D144" s="133" t="s">
        <v>146</v>
      </c>
      <c r="E144" s="134" t="s">
        <v>815</v>
      </c>
      <c r="F144" s="135" t="s">
        <v>816</v>
      </c>
      <c r="G144" s="136" t="s">
        <v>149</v>
      </c>
      <c r="H144" s="137">
        <v>774.12</v>
      </c>
      <c r="I144" s="138"/>
      <c r="J144" s="139">
        <f>ROUND(I144*H144,2)</f>
        <v>0</v>
      </c>
      <c r="K144" s="140"/>
      <c r="L144" s="32"/>
      <c r="M144" s="141" t="s">
        <v>1</v>
      </c>
      <c r="N144" s="142" t="s">
        <v>42</v>
      </c>
      <c r="P144" s="143">
        <f>O144*H144</f>
        <v>0</v>
      </c>
      <c r="Q144" s="143">
        <v>5.8E-4</v>
      </c>
      <c r="R144" s="143">
        <f>Q144*H144</f>
        <v>0.44898959999999999</v>
      </c>
      <c r="S144" s="143">
        <v>0</v>
      </c>
      <c r="T144" s="144">
        <f>S144*H144</f>
        <v>0</v>
      </c>
      <c r="AR144" s="145" t="s">
        <v>150</v>
      </c>
      <c r="AT144" s="145" t="s">
        <v>146</v>
      </c>
      <c r="AU144" s="145" t="s">
        <v>87</v>
      </c>
      <c r="AY144" s="17" t="s">
        <v>144</v>
      </c>
      <c r="BE144" s="146">
        <f>IF(N144="základní",J144,0)</f>
        <v>0</v>
      </c>
      <c r="BF144" s="146">
        <f>IF(N144="snížená",J144,0)</f>
        <v>0</v>
      </c>
      <c r="BG144" s="146">
        <f>IF(N144="zákl. přenesená",J144,0)</f>
        <v>0</v>
      </c>
      <c r="BH144" s="146">
        <f>IF(N144="sníž. přenesená",J144,0)</f>
        <v>0</v>
      </c>
      <c r="BI144" s="146">
        <f>IF(N144="nulová",J144,0)</f>
        <v>0</v>
      </c>
      <c r="BJ144" s="17" t="s">
        <v>85</v>
      </c>
      <c r="BK144" s="146">
        <f>ROUND(I144*H144,2)</f>
        <v>0</v>
      </c>
      <c r="BL144" s="17" t="s">
        <v>150</v>
      </c>
      <c r="BM144" s="145" t="s">
        <v>1304</v>
      </c>
    </row>
    <row r="145" spans="2:65" s="12" customFormat="1" ht="11.25">
      <c r="B145" s="147"/>
      <c r="D145" s="148" t="s">
        <v>152</v>
      </c>
      <c r="E145" s="149" t="s">
        <v>1</v>
      </c>
      <c r="F145" s="150" t="s">
        <v>739</v>
      </c>
      <c r="H145" s="149" t="s">
        <v>1</v>
      </c>
      <c r="I145" s="151"/>
      <c r="L145" s="147"/>
      <c r="M145" s="152"/>
      <c r="T145" s="153"/>
      <c r="AT145" s="149" t="s">
        <v>152</v>
      </c>
      <c r="AU145" s="149" t="s">
        <v>87</v>
      </c>
      <c r="AV145" s="12" t="s">
        <v>85</v>
      </c>
      <c r="AW145" s="12" t="s">
        <v>32</v>
      </c>
      <c r="AX145" s="12" t="s">
        <v>77</v>
      </c>
      <c r="AY145" s="149" t="s">
        <v>144</v>
      </c>
    </row>
    <row r="146" spans="2:65" s="12" customFormat="1" ht="11.25">
      <c r="B146" s="147"/>
      <c r="D146" s="148" t="s">
        <v>152</v>
      </c>
      <c r="E146" s="149" t="s">
        <v>1</v>
      </c>
      <c r="F146" s="150" t="s">
        <v>806</v>
      </c>
      <c r="H146" s="149" t="s">
        <v>1</v>
      </c>
      <c r="I146" s="151"/>
      <c r="L146" s="147"/>
      <c r="M146" s="152"/>
      <c r="T146" s="153"/>
      <c r="AT146" s="149" t="s">
        <v>152</v>
      </c>
      <c r="AU146" s="149" t="s">
        <v>87</v>
      </c>
      <c r="AV146" s="12" t="s">
        <v>85</v>
      </c>
      <c r="AW146" s="12" t="s">
        <v>32</v>
      </c>
      <c r="AX146" s="12" t="s">
        <v>77</v>
      </c>
      <c r="AY146" s="149" t="s">
        <v>144</v>
      </c>
    </row>
    <row r="147" spans="2:65" s="13" customFormat="1" ht="11.25">
      <c r="B147" s="154"/>
      <c r="D147" s="148" t="s">
        <v>152</v>
      </c>
      <c r="E147" s="155" t="s">
        <v>1</v>
      </c>
      <c r="F147" s="156" t="s">
        <v>1305</v>
      </c>
      <c r="H147" s="157">
        <v>769.12</v>
      </c>
      <c r="I147" s="158"/>
      <c r="L147" s="154"/>
      <c r="M147" s="159"/>
      <c r="T147" s="160"/>
      <c r="AT147" s="155" t="s">
        <v>152</v>
      </c>
      <c r="AU147" s="155" t="s">
        <v>87</v>
      </c>
      <c r="AV147" s="13" t="s">
        <v>87</v>
      </c>
      <c r="AW147" s="13" t="s">
        <v>32</v>
      </c>
      <c r="AX147" s="13" t="s">
        <v>77</v>
      </c>
      <c r="AY147" s="155" t="s">
        <v>144</v>
      </c>
    </row>
    <row r="148" spans="2:65" s="13" customFormat="1" ht="11.25">
      <c r="B148" s="154"/>
      <c r="D148" s="148" t="s">
        <v>152</v>
      </c>
      <c r="E148" s="155" t="s">
        <v>1</v>
      </c>
      <c r="F148" s="156" t="s">
        <v>1306</v>
      </c>
      <c r="H148" s="157">
        <v>5</v>
      </c>
      <c r="I148" s="158"/>
      <c r="L148" s="154"/>
      <c r="M148" s="159"/>
      <c r="T148" s="160"/>
      <c r="AT148" s="155" t="s">
        <v>152</v>
      </c>
      <c r="AU148" s="155" t="s">
        <v>87</v>
      </c>
      <c r="AV148" s="13" t="s">
        <v>87</v>
      </c>
      <c r="AW148" s="13" t="s">
        <v>32</v>
      </c>
      <c r="AX148" s="13" t="s">
        <v>77</v>
      </c>
      <c r="AY148" s="155" t="s">
        <v>144</v>
      </c>
    </row>
    <row r="149" spans="2:65" s="14" customFormat="1" ht="11.25">
      <c r="B149" s="161"/>
      <c r="D149" s="148" t="s">
        <v>152</v>
      </c>
      <c r="E149" s="162" t="s">
        <v>1</v>
      </c>
      <c r="F149" s="163" t="s">
        <v>157</v>
      </c>
      <c r="H149" s="164">
        <v>774.12</v>
      </c>
      <c r="I149" s="165"/>
      <c r="L149" s="161"/>
      <c r="M149" s="166"/>
      <c r="T149" s="167"/>
      <c r="AT149" s="162" t="s">
        <v>152</v>
      </c>
      <c r="AU149" s="162" t="s">
        <v>87</v>
      </c>
      <c r="AV149" s="14" t="s">
        <v>150</v>
      </c>
      <c r="AW149" s="14" t="s">
        <v>32</v>
      </c>
      <c r="AX149" s="14" t="s">
        <v>85</v>
      </c>
      <c r="AY149" s="162" t="s">
        <v>144</v>
      </c>
    </row>
    <row r="150" spans="2:65" s="1" customFormat="1" ht="24.2" customHeight="1">
      <c r="B150" s="32"/>
      <c r="C150" s="133" t="s">
        <v>172</v>
      </c>
      <c r="D150" s="133" t="s">
        <v>146</v>
      </c>
      <c r="E150" s="134" t="s">
        <v>827</v>
      </c>
      <c r="F150" s="135" t="s">
        <v>828</v>
      </c>
      <c r="G150" s="136" t="s">
        <v>149</v>
      </c>
      <c r="H150" s="137">
        <v>88</v>
      </c>
      <c r="I150" s="138"/>
      <c r="J150" s="139">
        <f>ROUND(I150*H150,2)</f>
        <v>0</v>
      </c>
      <c r="K150" s="140"/>
      <c r="L150" s="32"/>
      <c r="M150" s="141" t="s">
        <v>1</v>
      </c>
      <c r="N150" s="142" t="s">
        <v>42</v>
      </c>
      <c r="P150" s="143">
        <f>O150*H150</f>
        <v>0</v>
      </c>
      <c r="Q150" s="143">
        <v>5.9000000000000003E-4</v>
      </c>
      <c r="R150" s="143">
        <f>Q150*H150</f>
        <v>5.1920000000000001E-2</v>
      </c>
      <c r="S150" s="143">
        <v>0</v>
      </c>
      <c r="T150" s="144">
        <f>S150*H150</f>
        <v>0</v>
      </c>
      <c r="AR150" s="145" t="s">
        <v>150</v>
      </c>
      <c r="AT150" s="145" t="s">
        <v>146</v>
      </c>
      <c r="AU150" s="145" t="s">
        <v>87</v>
      </c>
      <c r="AY150" s="17" t="s">
        <v>144</v>
      </c>
      <c r="BE150" s="146">
        <f>IF(N150="základní",J150,0)</f>
        <v>0</v>
      </c>
      <c r="BF150" s="146">
        <f>IF(N150="snížená",J150,0)</f>
        <v>0</v>
      </c>
      <c r="BG150" s="146">
        <f>IF(N150="zákl. přenesená",J150,0)</f>
        <v>0</v>
      </c>
      <c r="BH150" s="146">
        <f>IF(N150="sníž. přenesená",J150,0)</f>
        <v>0</v>
      </c>
      <c r="BI150" s="146">
        <f>IF(N150="nulová",J150,0)</f>
        <v>0</v>
      </c>
      <c r="BJ150" s="17" t="s">
        <v>85</v>
      </c>
      <c r="BK150" s="146">
        <f>ROUND(I150*H150,2)</f>
        <v>0</v>
      </c>
      <c r="BL150" s="17" t="s">
        <v>150</v>
      </c>
      <c r="BM150" s="145" t="s">
        <v>1307</v>
      </c>
    </row>
    <row r="151" spans="2:65" s="13" customFormat="1" ht="11.25">
      <c r="B151" s="154"/>
      <c r="D151" s="148" t="s">
        <v>152</v>
      </c>
      <c r="E151" s="155" t="s">
        <v>1</v>
      </c>
      <c r="F151" s="156" t="s">
        <v>1308</v>
      </c>
      <c r="H151" s="157">
        <v>88</v>
      </c>
      <c r="I151" s="158"/>
      <c r="L151" s="154"/>
      <c r="M151" s="159"/>
      <c r="T151" s="160"/>
      <c r="AT151" s="155" t="s">
        <v>152</v>
      </c>
      <c r="AU151" s="155" t="s">
        <v>87</v>
      </c>
      <c r="AV151" s="13" t="s">
        <v>87</v>
      </c>
      <c r="AW151" s="13" t="s">
        <v>32</v>
      </c>
      <c r="AX151" s="13" t="s">
        <v>85</v>
      </c>
      <c r="AY151" s="155" t="s">
        <v>144</v>
      </c>
    </row>
    <row r="152" spans="2:65" s="1" customFormat="1" ht="21.75" customHeight="1">
      <c r="B152" s="32"/>
      <c r="C152" s="133" t="s">
        <v>177</v>
      </c>
      <c r="D152" s="133" t="s">
        <v>146</v>
      </c>
      <c r="E152" s="134" t="s">
        <v>831</v>
      </c>
      <c r="F152" s="135" t="s">
        <v>832</v>
      </c>
      <c r="G152" s="136" t="s">
        <v>149</v>
      </c>
      <c r="H152" s="137">
        <v>774.12</v>
      </c>
      <c r="I152" s="138"/>
      <c r="J152" s="139">
        <f>ROUND(I152*H152,2)</f>
        <v>0</v>
      </c>
      <c r="K152" s="140"/>
      <c r="L152" s="32"/>
      <c r="M152" s="141" t="s">
        <v>1</v>
      </c>
      <c r="N152" s="142" t="s">
        <v>42</v>
      </c>
      <c r="P152" s="143">
        <f>O152*H152</f>
        <v>0</v>
      </c>
      <c r="Q152" s="143">
        <v>0</v>
      </c>
      <c r="R152" s="143">
        <f>Q152*H152</f>
        <v>0</v>
      </c>
      <c r="S152" s="143">
        <v>0</v>
      </c>
      <c r="T152" s="144">
        <f>S152*H152</f>
        <v>0</v>
      </c>
      <c r="AR152" s="145" t="s">
        <v>150</v>
      </c>
      <c r="AT152" s="145" t="s">
        <v>146</v>
      </c>
      <c r="AU152" s="145" t="s">
        <v>87</v>
      </c>
      <c r="AY152" s="17" t="s">
        <v>144</v>
      </c>
      <c r="BE152" s="146">
        <f>IF(N152="základní",J152,0)</f>
        <v>0</v>
      </c>
      <c r="BF152" s="146">
        <f>IF(N152="snížená",J152,0)</f>
        <v>0</v>
      </c>
      <c r="BG152" s="146">
        <f>IF(N152="zákl. přenesená",J152,0)</f>
        <v>0</v>
      </c>
      <c r="BH152" s="146">
        <f>IF(N152="sníž. přenesená",J152,0)</f>
        <v>0</v>
      </c>
      <c r="BI152" s="146">
        <f>IF(N152="nulová",J152,0)</f>
        <v>0</v>
      </c>
      <c r="BJ152" s="17" t="s">
        <v>85</v>
      </c>
      <c r="BK152" s="146">
        <f>ROUND(I152*H152,2)</f>
        <v>0</v>
      </c>
      <c r="BL152" s="17" t="s">
        <v>150</v>
      </c>
      <c r="BM152" s="145" t="s">
        <v>1309</v>
      </c>
    </row>
    <row r="153" spans="2:65" s="1" customFormat="1" ht="24.2" customHeight="1">
      <c r="B153" s="32"/>
      <c r="C153" s="133" t="s">
        <v>181</v>
      </c>
      <c r="D153" s="133" t="s">
        <v>146</v>
      </c>
      <c r="E153" s="134" t="s">
        <v>834</v>
      </c>
      <c r="F153" s="135" t="s">
        <v>835</v>
      </c>
      <c r="G153" s="136" t="s">
        <v>149</v>
      </c>
      <c r="H153" s="137">
        <v>88</v>
      </c>
      <c r="I153" s="138"/>
      <c r="J153" s="139">
        <f>ROUND(I153*H153,2)</f>
        <v>0</v>
      </c>
      <c r="K153" s="140"/>
      <c r="L153" s="32"/>
      <c r="M153" s="141" t="s">
        <v>1</v>
      </c>
      <c r="N153" s="142" t="s">
        <v>42</v>
      </c>
      <c r="P153" s="143">
        <f>O153*H153</f>
        <v>0</v>
      </c>
      <c r="Q153" s="143">
        <v>0</v>
      </c>
      <c r="R153" s="143">
        <f>Q153*H153</f>
        <v>0</v>
      </c>
      <c r="S153" s="143">
        <v>0</v>
      </c>
      <c r="T153" s="144">
        <f>S153*H153</f>
        <v>0</v>
      </c>
      <c r="AR153" s="145" t="s">
        <v>150</v>
      </c>
      <c r="AT153" s="145" t="s">
        <v>146</v>
      </c>
      <c r="AU153" s="145" t="s">
        <v>87</v>
      </c>
      <c r="AY153" s="17" t="s">
        <v>144</v>
      </c>
      <c r="BE153" s="146">
        <f>IF(N153="základní",J153,0)</f>
        <v>0</v>
      </c>
      <c r="BF153" s="146">
        <f>IF(N153="snížená",J153,0)</f>
        <v>0</v>
      </c>
      <c r="BG153" s="146">
        <f>IF(N153="zákl. přenesená",J153,0)</f>
        <v>0</v>
      </c>
      <c r="BH153" s="146">
        <f>IF(N153="sníž. přenesená",J153,0)</f>
        <v>0</v>
      </c>
      <c r="BI153" s="146">
        <f>IF(N153="nulová",J153,0)</f>
        <v>0</v>
      </c>
      <c r="BJ153" s="17" t="s">
        <v>85</v>
      </c>
      <c r="BK153" s="146">
        <f>ROUND(I153*H153,2)</f>
        <v>0</v>
      </c>
      <c r="BL153" s="17" t="s">
        <v>150</v>
      </c>
      <c r="BM153" s="145" t="s">
        <v>1310</v>
      </c>
    </row>
    <row r="154" spans="2:65" s="1" customFormat="1" ht="37.9" customHeight="1">
      <c r="B154" s="32"/>
      <c r="C154" s="133" t="s">
        <v>186</v>
      </c>
      <c r="D154" s="133" t="s">
        <v>146</v>
      </c>
      <c r="E154" s="134" t="s">
        <v>841</v>
      </c>
      <c r="F154" s="135" t="s">
        <v>842</v>
      </c>
      <c r="G154" s="136" t="s">
        <v>198</v>
      </c>
      <c r="H154" s="137">
        <v>508.47199999999998</v>
      </c>
      <c r="I154" s="138"/>
      <c r="J154" s="139">
        <f>ROUND(I154*H154,2)</f>
        <v>0</v>
      </c>
      <c r="K154" s="140"/>
      <c r="L154" s="32"/>
      <c r="M154" s="141" t="s">
        <v>1</v>
      </c>
      <c r="N154" s="142" t="s">
        <v>42</v>
      </c>
      <c r="P154" s="143">
        <f>O154*H154</f>
        <v>0</v>
      </c>
      <c r="Q154" s="143">
        <v>0</v>
      </c>
      <c r="R154" s="143">
        <f>Q154*H154</f>
        <v>0</v>
      </c>
      <c r="S154" s="143">
        <v>0</v>
      </c>
      <c r="T154" s="144">
        <f>S154*H154</f>
        <v>0</v>
      </c>
      <c r="AR154" s="145" t="s">
        <v>150</v>
      </c>
      <c r="AT154" s="145" t="s">
        <v>146</v>
      </c>
      <c r="AU154" s="145" t="s">
        <v>87</v>
      </c>
      <c r="AY154" s="17" t="s">
        <v>144</v>
      </c>
      <c r="BE154" s="146">
        <f>IF(N154="základní",J154,0)</f>
        <v>0</v>
      </c>
      <c r="BF154" s="146">
        <f>IF(N154="snížená",J154,0)</f>
        <v>0</v>
      </c>
      <c r="BG154" s="146">
        <f>IF(N154="zákl. přenesená",J154,0)</f>
        <v>0</v>
      </c>
      <c r="BH154" s="146">
        <f>IF(N154="sníž. přenesená",J154,0)</f>
        <v>0</v>
      </c>
      <c r="BI154" s="146">
        <f>IF(N154="nulová",J154,0)</f>
        <v>0</v>
      </c>
      <c r="BJ154" s="17" t="s">
        <v>85</v>
      </c>
      <c r="BK154" s="146">
        <f>ROUND(I154*H154,2)</f>
        <v>0</v>
      </c>
      <c r="BL154" s="17" t="s">
        <v>150</v>
      </c>
      <c r="BM154" s="145" t="s">
        <v>1311</v>
      </c>
    </row>
    <row r="155" spans="2:65" s="13" customFormat="1" ht="11.25">
      <c r="B155" s="154"/>
      <c r="D155" s="148" t="s">
        <v>152</v>
      </c>
      <c r="E155" s="155" t="s">
        <v>1</v>
      </c>
      <c r="F155" s="156" t="s">
        <v>1312</v>
      </c>
      <c r="H155" s="157">
        <v>508.47199999999998</v>
      </c>
      <c r="I155" s="158"/>
      <c r="L155" s="154"/>
      <c r="M155" s="159"/>
      <c r="T155" s="160"/>
      <c r="AT155" s="155" t="s">
        <v>152</v>
      </c>
      <c r="AU155" s="155" t="s">
        <v>87</v>
      </c>
      <c r="AV155" s="13" t="s">
        <v>87</v>
      </c>
      <c r="AW155" s="13" t="s">
        <v>32</v>
      </c>
      <c r="AX155" s="13" t="s">
        <v>85</v>
      </c>
      <c r="AY155" s="155" t="s">
        <v>144</v>
      </c>
    </row>
    <row r="156" spans="2:65" s="1" customFormat="1" ht="37.9" customHeight="1">
      <c r="B156" s="32"/>
      <c r="C156" s="133" t="s">
        <v>191</v>
      </c>
      <c r="D156" s="133" t="s">
        <v>146</v>
      </c>
      <c r="E156" s="134" t="s">
        <v>853</v>
      </c>
      <c r="F156" s="135" t="s">
        <v>854</v>
      </c>
      <c r="G156" s="136" t="s">
        <v>198</v>
      </c>
      <c r="H156" s="137">
        <v>508.47199999999998</v>
      </c>
      <c r="I156" s="138"/>
      <c r="J156" s="139">
        <f>ROUND(I156*H156,2)</f>
        <v>0</v>
      </c>
      <c r="K156" s="140"/>
      <c r="L156" s="32"/>
      <c r="M156" s="141" t="s">
        <v>1</v>
      </c>
      <c r="N156" s="142" t="s">
        <v>42</v>
      </c>
      <c r="P156" s="143">
        <f>O156*H156</f>
        <v>0</v>
      </c>
      <c r="Q156" s="143">
        <v>0</v>
      </c>
      <c r="R156" s="143">
        <f>Q156*H156</f>
        <v>0</v>
      </c>
      <c r="S156" s="143">
        <v>0</v>
      </c>
      <c r="T156" s="144">
        <f>S156*H156</f>
        <v>0</v>
      </c>
      <c r="AR156" s="145" t="s">
        <v>150</v>
      </c>
      <c r="AT156" s="145" t="s">
        <v>146</v>
      </c>
      <c r="AU156" s="145" t="s">
        <v>87</v>
      </c>
      <c r="AY156" s="17" t="s">
        <v>144</v>
      </c>
      <c r="BE156" s="146">
        <f>IF(N156="základní",J156,0)</f>
        <v>0</v>
      </c>
      <c r="BF156" s="146">
        <f>IF(N156="snížená",J156,0)</f>
        <v>0</v>
      </c>
      <c r="BG156" s="146">
        <f>IF(N156="zákl. přenesená",J156,0)</f>
        <v>0</v>
      </c>
      <c r="BH156" s="146">
        <f>IF(N156="sníž. přenesená",J156,0)</f>
        <v>0</v>
      </c>
      <c r="BI156" s="146">
        <f>IF(N156="nulová",J156,0)</f>
        <v>0</v>
      </c>
      <c r="BJ156" s="17" t="s">
        <v>85</v>
      </c>
      <c r="BK156" s="146">
        <f>ROUND(I156*H156,2)</f>
        <v>0</v>
      </c>
      <c r="BL156" s="17" t="s">
        <v>150</v>
      </c>
      <c r="BM156" s="145" t="s">
        <v>1313</v>
      </c>
    </row>
    <row r="157" spans="2:65" s="13" customFormat="1" ht="11.25">
      <c r="B157" s="154"/>
      <c r="D157" s="148" t="s">
        <v>152</v>
      </c>
      <c r="E157" s="155" t="s">
        <v>1</v>
      </c>
      <c r="F157" s="156" t="s">
        <v>1314</v>
      </c>
      <c r="H157" s="157">
        <v>508.47199999999998</v>
      </c>
      <c r="I157" s="158"/>
      <c r="L157" s="154"/>
      <c r="M157" s="159"/>
      <c r="T157" s="160"/>
      <c r="AT157" s="155" t="s">
        <v>152</v>
      </c>
      <c r="AU157" s="155" t="s">
        <v>87</v>
      </c>
      <c r="AV157" s="13" t="s">
        <v>87</v>
      </c>
      <c r="AW157" s="13" t="s">
        <v>32</v>
      </c>
      <c r="AX157" s="13" t="s">
        <v>85</v>
      </c>
      <c r="AY157" s="155" t="s">
        <v>144</v>
      </c>
    </row>
    <row r="158" spans="2:65" s="1" customFormat="1" ht="37.9" customHeight="1">
      <c r="B158" s="32"/>
      <c r="C158" s="133" t="s">
        <v>195</v>
      </c>
      <c r="D158" s="133" t="s">
        <v>146</v>
      </c>
      <c r="E158" s="134" t="s">
        <v>415</v>
      </c>
      <c r="F158" s="135" t="s">
        <v>416</v>
      </c>
      <c r="G158" s="136" t="s">
        <v>198</v>
      </c>
      <c r="H158" s="137">
        <v>5084.72</v>
      </c>
      <c r="I158" s="138"/>
      <c r="J158" s="139">
        <f>ROUND(I158*H158,2)</f>
        <v>0</v>
      </c>
      <c r="K158" s="140"/>
      <c r="L158" s="32"/>
      <c r="M158" s="141" t="s">
        <v>1</v>
      </c>
      <c r="N158" s="142" t="s">
        <v>42</v>
      </c>
      <c r="P158" s="143">
        <f>O158*H158</f>
        <v>0</v>
      </c>
      <c r="Q158" s="143">
        <v>0</v>
      </c>
      <c r="R158" s="143">
        <f>Q158*H158</f>
        <v>0</v>
      </c>
      <c r="S158" s="143">
        <v>0</v>
      </c>
      <c r="T158" s="144">
        <f>S158*H158</f>
        <v>0</v>
      </c>
      <c r="AR158" s="145" t="s">
        <v>150</v>
      </c>
      <c r="AT158" s="145" t="s">
        <v>146</v>
      </c>
      <c r="AU158" s="145" t="s">
        <v>87</v>
      </c>
      <c r="AY158" s="17" t="s">
        <v>144</v>
      </c>
      <c r="BE158" s="146">
        <f>IF(N158="základní",J158,0)</f>
        <v>0</v>
      </c>
      <c r="BF158" s="146">
        <f>IF(N158="snížená",J158,0)</f>
        <v>0</v>
      </c>
      <c r="BG158" s="146">
        <f>IF(N158="zákl. přenesená",J158,0)</f>
        <v>0</v>
      </c>
      <c r="BH158" s="146">
        <f>IF(N158="sníž. přenesená",J158,0)</f>
        <v>0</v>
      </c>
      <c r="BI158" s="146">
        <f>IF(N158="nulová",J158,0)</f>
        <v>0</v>
      </c>
      <c r="BJ158" s="17" t="s">
        <v>85</v>
      </c>
      <c r="BK158" s="146">
        <f>ROUND(I158*H158,2)</f>
        <v>0</v>
      </c>
      <c r="BL158" s="17" t="s">
        <v>150</v>
      </c>
      <c r="BM158" s="145" t="s">
        <v>1315</v>
      </c>
    </row>
    <row r="159" spans="2:65" s="13" customFormat="1" ht="11.25">
      <c r="B159" s="154"/>
      <c r="D159" s="148" t="s">
        <v>152</v>
      </c>
      <c r="F159" s="156" t="s">
        <v>1316</v>
      </c>
      <c r="H159" s="157">
        <v>5084.72</v>
      </c>
      <c r="I159" s="158"/>
      <c r="L159" s="154"/>
      <c r="M159" s="159"/>
      <c r="T159" s="160"/>
      <c r="AT159" s="155" t="s">
        <v>152</v>
      </c>
      <c r="AU159" s="155" t="s">
        <v>87</v>
      </c>
      <c r="AV159" s="13" t="s">
        <v>87</v>
      </c>
      <c r="AW159" s="13" t="s">
        <v>4</v>
      </c>
      <c r="AX159" s="13" t="s">
        <v>85</v>
      </c>
      <c r="AY159" s="155" t="s">
        <v>144</v>
      </c>
    </row>
    <row r="160" spans="2:65" s="1" customFormat="1" ht="24.2" customHeight="1">
      <c r="B160" s="32"/>
      <c r="C160" s="133" t="s">
        <v>202</v>
      </c>
      <c r="D160" s="133" t="s">
        <v>146</v>
      </c>
      <c r="E160" s="134" t="s">
        <v>862</v>
      </c>
      <c r="F160" s="135" t="s">
        <v>863</v>
      </c>
      <c r="G160" s="136" t="s">
        <v>198</v>
      </c>
      <c r="H160" s="137">
        <v>508.47199999999998</v>
      </c>
      <c r="I160" s="138"/>
      <c r="J160" s="139">
        <f>ROUND(I160*H160,2)</f>
        <v>0</v>
      </c>
      <c r="K160" s="140"/>
      <c r="L160" s="32"/>
      <c r="M160" s="141" t="s">
        <v>1</v>
      </c>
      <c r="N160" s="142" t="s">
        <v>42</v>
      </c>
      <c r="P160" s="143">
        <f>O160*H160</f>
        <v>0</v>
      </c>
      <c r="Q160" s="143">
        <v>0</v>
      </c>
      <c r="R160" s="143">
        <f>Q160*H160</f>
        <v>0</v>
      </c>
      <c r="S160" s="143">
        <v>0</v>
      </c>
      <c r="T160" s="144">
        <f>S160*H160</f>
        <v>0</v>
      </c>
      <c r="AR160" s="145" t="s">
        <v>150</v>
      </c>
      <c r="AT160" s="145" t="s">
        <v>146</v>
      </c>
      <c r="AU160" s="145" t="s">
        <v>87</v>
      </c>
      <c r="AY160" s="17" t="s">
        <v>144</v>
      </c>
      <c r="BE160" s="146">
        <f>IF(N160="základní",J160,0)</f>
        <v>0</v>
      </c>
      <c r="BF160" s="146">
        <f>IF(N160="snížená",J160,0)</f>
        <v>0</v>
      </c>
      <c r="BG160" s="146">
        <f>IF(N160="zákl. přenesená",J160,0)</f>
        <v>0</v>
      </c>
      <c r="BH160" s="146">
        <f>IF(N160="sníž. přenesená",J160,0)</f>
        <v>0</v>
      </c>
      <c r="BI160" s="146">
        <f>IF(N160="nulová",J160,0)</f>
        <v>0</v>
      </c>
      <c r="BJ160" s="17" t="s">
        <v>85</v>
      </c>
      <c r="BK160" s="146">
        <f>ROUND(I160*H160,2)</f>
        <v>0</v>
      </c>
      <c r="BL160" s="17" t="s">
        <v>150</v>
      </c>
      <c r="BM160" s="145" t="s">
        <v>1317</v>
      </c>
    </row>
    <row r="161" spans="2:65" s="1" customFormat="1" ht="33" customHeight="1">
      <c r="B161" s="32"/>
      <c r="C161" s="133" t="s">
        <v>8</v>
      </c>
      <c r="D161" s="133" t="s">
        <v>146</v>
      </c>
      <c r="E161" s="134" t="s">
        <v>426</v>
      </c>
      <c r="F161" s="135" t="s">
        <v>427</v>
      </c>
      <c r="G161" s="136" t="s">
        <v>343</v>
      </c>
      <c r="H161" s="137">
        <v>915.25</v>
      </c>
      <c r="I161" s="138"/>
      <c r="J161" s="139">
        <f>ROUND(I161*H161,2)</f>
        <v>0</v>
      </c>
      <c r="K161" s="140"/>
      <c r="L161" s="32"/>
      <c r="M161" s="141" t="s">
        <v>1</v>
      </c>
      <c r="N161" s="142" t="s">
        <v>42</v>
      </c>
      <c r="P161" s="143">
        <f>O161*H161</f>
        <v>0</v>
      </c>
      <c r="Q161" s="143">
        <v>0</v>
      </c>
      <c r="R161" s="143">
        <f>Q161*H161</f>
        <v>0</v>
      </c>
      <c r="S161" s="143">
        <v>0</v>
      </c>
      <c r="T161" s="144">
        <f>S161*H161</f>
        <v>0</v>
      </c>
      <c r="AR161" s="145" t="s">
        <v>150</v>
      </c>
      <c r="AT161" s="145" t="s">
        <v>146</v>
      </c>
      <c r="AU161" s="145" t="s">
        <v>87</v>
      </c>
      <c r="AY161" s="17" t="s">
        <v>144</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150</v>
      </c>
      <c r="BM161" s="145" t="s">
        <v>1318</v>
      </c>
    </row>
    <row r="162" spans="2:65" s="13" customFormat="1" ht="11.25">
      <c r="B162" s="154"/>
      <c r="D162" s="148" t="s">
        <v>152</v>
      </c>
      <c r="F162" s="156" t="s">
        <v>1319</v>
      </c>
      <c r="H162" s="157">
        <v>915.25</v>
      </c>
      <c r="I162" s="158"/>
      <c r="L162" s="154"/>
      <c r="M162" s="159"/>
      <c r="T162" s="160"/>
      <c r="AT162" s="155" t="s">
        <v>152</v>
      </c>
      <c r="AU162" s="155" t="s">
        <v>87</v>
      </c>
      <c r="AV162" s="13" t="s">
        <v>87</v>
      </c>
      <c r="AW162" s="13" t="s">
        <v>4</v>
      </c>
      <c r="AX162" s="13" t="s">
        <v>85</v>
      </c>
      <c r="AY162" s="155" t="s">
        <v>144</v>
      </c>
    </row>
    <row r="163" spans="2:65" s="1" customFormat="1" ht="16.5" customHeight="1">
      <c r="B163" s="32"/>
      <c r="C163" s="133" t="s">
        <v>209</v>
      </c>
      <c r="D163" s="133" t="s">
        <v>146</v>
      </c>
      <c r="E163" s="134" t="s">
        <v>322</v>
      </c>
      <c r="F163" s="135" t="s">
        <v>323</v>
      </c>
      <c r="G163" s="136" t="s">
        <v>198</v>
      </c>
      <c r="H163" s="137">
        <v>508.47199999999998</v>
      </c>
      <c r="I163" s="138"/>
      <c r="J163" s="139">
        <f>ROUND(I163*H163,2)</f>
        <v>0</v>
      </c>
      <c r="K163" s="140"/>
      <c r="L163" s="32"/>
      <c r="M163" s="141" t="s">
        <v>1</v>
      </c>
      <c r="N163" s="142" t="s">
        <v>42</v>
      </c>
      <c r="P163" s="143">
        <f>O163*H163</f>
        <v>0</v>
      </c>
      <c r="Q163" s="143">
        <v>0</v>
      </c>
      <c r="R163" s="143">
        <f>Q163*H163</f>
        <v>0</v>
      </c>
      <c r="S163" s="143">
        <v>0</v>
      </c>
      <c r="T163" s="144">
        <f>S163*H163</f>
        <v>0</v>
      </c>
      <c r="AR163" s="145" t="s">
        <v>150</v>
      </c>
      <c r="AT163" s="145" t="s">
        <v>146</v>
      </c>
      <c r="AU163" s="145" t="s">
        <v>87</v>
      </c>
      <c r="AY163" s="17" t="s">
        <v>144</v>
      </c>
      <c r="BE163" s="146">
        <f>IF(N163="základní",J163,0)</f>
        <v>0</v>
      </c>
      <c r="BF163" s="146">
        <f>IF(N163="snížená",J163,0)</f>
        <v>0</v>
      </c>
      <c r="BG163" s="146">
        <f>IF(N163="zákl. přenesená",J163,0)</f>
        <v>0</v>
      </c>
      <c r="BH163" s="146">
        <f>IF(N163="sníž. přenesená",J163,0)</f>
        <v>0</v>
      </c>
      <c r="BI163" s="146">
        <f>IF(N163="nulová",J163,0)</f>
        <v>0</v>
      </c>
      <c r="BJ163" s="17" t="s">
        <v>85</v>
      </c>
      <c r="BK163" s="146">
        <f>ROUND(I163*H163,2)</f>
        <v>0</v>
      </c>
      <c r="BL163" s="17" t="s">
        <v>150</v>
      </c>
      <c r="BM163" s="145" t="s">
        <v>1320</v>
      </c>
    </row>
    <row r="164" spans="2:65" s="1" customFormat="1" ht="24.2" customHeight="1">
      <c r="B164" s="32"/>
      <c r="C164" s="133" t="s">
        <v>213</v>
      </c>
      <c r="D164" s="133" t="s">
        <v>146</v>
      </c>
      <c r="E164" s="134" t="s">
        <v>326</v>
      </c>
      <c r="F164" s="135" t="s">
        <v>327</v>
      </c>
      <c r="G164" s="136" t="s">
        <v>198</v>
      </c>
      <c r="H164" s="137">
        <v>326.42700000000002</v>
      </c>
      <c r="I164" s="138"/>
      <c r="J164" s="139">
        <f>ROUND(I164*H164,2)</f>
        <v>0</v>
      </c>
      <c r="K164" s="140"/>
      <c r="L164" s="32"/>
      <c r="M164" s="141" t="s">
        <v>1</v>
      </c>
      <c r="N164" s="142" t="s">
        <v>42</v>
      </c>
      <c r="P164" s="143">
        <f>O164*H164</f>
        <v>0</v>
      </c>
      <c r="Q164" s="143">
        <v>0</v>
      </c>
      <c r="R164" s="143">
        <f>Q164*H164</f>
        <v>0</v>
      </c>
      <c r="S164" s="143">
        <v>0</v>
      </c>
      <c r="T164" s="144">
        <f>S164*H164</f>
        <v>0</v>
      </c>
      <c r="AR164" s="145" t="s">
        <v>150</v>
      </c>
      <c r="AT164" s="145" t="s">
        <v>146</v>
      </c>
      <c r="AU164" s="145" t="s">
        <v>87</v>
      </c>
      <c r="AY164" s="17" t="s">
        <v>144</v>
      </c>
      <c r="BE164" s="146">
        <f>IF(N164="základní",J164,0)</f>
        <v>0</v>
      </c>
      <c r="BF164" s="146">
        <f>IF(N164="snížená",J164,0)</f>
        <v>0</v>
      </c>
      <c r="BG164" s="146">
        <f>IF(N164="zákl. přenesená",J164,0)</f>
        <v>0</v>
      </c>
      <c r="BH164" s="146">
        <f>IF(N164="sníž. přenesená",J164,0)</f>
        <v>0</v>
      </c>
      <c r="BI164" s="146">
        <f>IF(N164="nulová",J164,0)</f>
        <v>0</v>
      </c>
      <c r="BJ164" s="17" t="s">
        <v>85</v>
      </c>
      <c r="BK164" s="146">
        <f>ROUND(I164*H164,2)</f>
        <v>0</v>
      </c>
      <c r="BL164" s="17" t="s">
        <v>150</v>
      </c>
      <c r="BM164" s="145" t="s">
        <v>1321</v>
      </c>
    </row>
    <row r="165" spans="2:65" s="12" customFormat="1" ht="11.25">
      <c r="B165" s="147"/>
      <c r="D165" s="148" t="s">
        <v>152</v>
      </c>
      <c r="E165" s="149" t="s">
        <v>1</v>
      </c>
      <c r="F165" s="150" t="s">
        <v>737</v>
      </c>
      <c r="H165" s="149" t="s">
        <v>1</v>
      </c>
      <c r="I165" s="151"/>
      <c r="L165" s="147"/>
      <c r="M165" s="152"/>
      <c r="T165" s="153"/>
      <c r="AT165" s="149" t="s">
        <v>152</v>
      </c>
      <c r="AU165" s="149" t="s">
        <v>87</v>
      </c>
      <c r="AV165" s="12" t="s">
        <v>85</v>
      </c>
      <c r="AW165" s="12" t="s">
        <v>32</v>
      </c>
      <c r="AX165" s="12" t="s">
        <v>77</v>
      </c>
      <c r="AY165" s="149" t="s">
        <v>144</v>
      </c>
    </row>
    <row r="166" spans="2:65" s="12" customFormat="1" ht="11.25">
      <c r="B166" s="147"/>
      <c r="D166" s="148" t="s">
        <v>152</v>
      </c>
      <c r="E166" s="149" t="s">
        <v>1</v>
      </c>
      <c r="F166" s="150" t="s">
        <v>738</v>
      </c>
      <c r="H166" s="149" t="s">
        <v>1</v>
      </c>
      <c r="I166" s="151"/>
      <c r="L166" s="147"/>
      <c r="M166" s="152"/>
      <c r="T166" s="153"/>
      <c r="AT166" s="149" t="s">
        <v>152</v>
      </c>
      <c r="AU166" s="149" t="s">
        <v>87</v>
      </c>
      <c r="AV166" s="12" t="s">
        <v>85</v>
      </c>
      <c r="AW166" s="12" t="s">
        <v>32</v>
      </c>
      <c r="AX166" s="12" t="s">
        <v>77</v>
      </c>
      <c r="AY166" s="149" t="s">
        <v>144</v>
      </c>
    </row>
    <row r="167" spans="2:65" s="12" customFormat="1" ht="11.25">
      <c r="B167" s="147"/>
      <c r="D167" s="148" t="s">
        <v>152</v>
      </c>
      <c r="E167" s="149" t="s">
        <v>1</v>
      </c>
      <c r="F167" s="150" t="s">
        <v>755</v>
      </c>
      <c r="H167" s="149" t="s">
        <v>1</v>
      </c>
      <c r="I167" s="151"/>
      <c r="L167" s="147"/>
      <c r="M167" s="152"/>
      <c r="T167" s="153"/>
      <c r="AT167" s="149" t="s">
        <v>152</v>
      </c>
      <c r="AU167" s="149" t="s">
        <v>87</v>
      </c>
      <c r="AV167" s="12" t="s">
        <v>85</v>
      </c>
      <c r="AW167" s="12" t="s">
        <v>32</v>
      </c>
      <c r="AX167" s="12" t="s">
        <v>77</v>
      </c>
      <c r="AY167" s="149" t="s">
        <v>144</v>
      </c>
    </row>
    <row r="168" spans="2:65" s="12" customFormat="1" ht="11.25">
      <c r="B168" s="147"/>
      <c r="D168" s="148" t="s">
        <v>152</v>
      </c>
      <c r="E168" s="149" t="s">
        <v>1</v>
      </c>
      <c r="F168" s="150" t="s">
        <v>756</v>
      </c>
      <c r="H168" s="149" t="s">
        <v>1</v>
      </c>
      <c r="I168" s="151"/>
      <c r="L168" s="147"/>
      <c r="M168" s="152"/>
      <c r="T168" s="153"/>
      <c r="AT168" s="149" t="s">
        <v>152</v>
      </c>
      <c r="AU168" s="149" t="s">
        <v>87</v>
      </c>
      <c r="AV168" s="12" t="s">
        <v>85</v>
      </c>
      <c r="AW168" s="12" t="s">
        <v>32</v>
      </c>
      <c r="AX168" s="12" t="s">
        <v>77</v>
      </c>
      <c r="AY168" s="149" t="s">
        <v>144</v>
      </c>
    </row>
    <row r="169" spans="2:65" s="12" customFormat="1" ht="11.25">
      <c r="B169" s="147"/>
      <c r="D169" s="148" t="s">
        <v>152</v>
      </c>
      <c r="E169" s="149" t="s">
        <v>1</v>
      </c>
      <c r="F169" s="150" t="s">
        <v>739</v>
      </c>
      <c r="H169" s="149" t="s">
        <v>1</v>
      </c>
      <c r="I169" s="151"/>
      <c r="L169" s="147"/>
      <c r="M169" s="152"/>
      <c r="T169" s="153"/>
      <c r="AT169" s="149" t="s">
        <v>152</v>
      </c>
      <c r="AU169" s="149" t="s">
        <v>87</v>
      </c>
      <c r="AV169" s="12" t="s">
        <v>85</v>
      </c>
      <c r="AW169" s="12" t="s">
        <v>32</v>
      </c>
      <c r="AX169" s="12" t="s">
        <v>77</v>
      </c>
      <c r="AY169" s="149" t="s">
        <v>144</v>
      </c>
    </row>
    <row r="170" spans="2:65" s="12" customFormat="1" ht="11.25">
      <c r="B170" s="147"/>
      <c r="D170" s="148" t="s">
        <v>152</v>
      </c>
      <c r="E170" s="149" t="s">
        <v>1</v>
      </c>
      <c r="F170" s="150" t="s">
        <v>874</v>
      </c>
      <c r="H170" s="149" t="s">
        <v>1</v>
      </c>
      <c r="I170" s="151"/>
      <c r="L170" s="147"/>
      <c r="M170" s="152"/>
      <c r="T170" s="153"/>
      <c r="AT170" s="149" t="s">
        <v>152</v>
      </c>
      <c r="AU170" s="149" t="s">
        <v>87</v>
      </c>
      <c r="AV170" s="12" t="s">
        <v>85</v>
      </c>
      <c r="AW170" s="12" t="s">
        <v>32</v>
      </c>
      <c r="AX170" s="12" t="s">
        <v>77</v>
      </c>
      <c r="AY170" s="149" t="s">
        <v>144</v>
      </c>
    </row>
    <row r="171" spans="2:65" s="12" customFormat="1" ht="11.25">
      <c r="B171" s="147"/>
      <c r="D171" s="148" t="s">
        <v>152</v>
      </c>
      <c r="E171" s="149" t="s">
        <v>1</v>
      </c>
      <c r="F171" s="150" t="s">
        <v>1322</v>
      </c>
      <c r="H171" s="149" t="s">
        <v>1</v>
      </c>
      <c r="I171" s="151"/>
      <c r="L171" s="147"/>
      <c r="M171" s="152"/>
      <c r="T171" s="153"/>
      <c r="AT171" s="149" t="s">
        <v>152</v>
      </c>
      <c r="AU171" s="149" t="s">
        <v>87</v>
      </c>
      <c r="AV171" s="12" t="s">
        <v>85</v>
      </c>
      <c r="AW171" s="12" t="s">
        <v>32</v>
      </c>
      <c r="AX171" s="12" t="s">
        <v>77</v>
      </c>
      <c r="AY171" s="149" t="s">
        <v>144</v>
      </c>
    </row>
    <row r="172" spans="2:65" s="13" customFormat="1" ht="11.25">
      <c r="B172" s="154"/>
      <c r="D172" s="148" t="s">
        <v>152</v>
      </c>
      <c r="E172" s="155" t="s">
        <v>1</v>
      </c>
      <c r="F172" s="156" t="s">
        <v>1293</v>
      </c>
      <c r="H172" s="157">
        <v>44</v>
      </c>
      <c r="I172" s="158"/>
      <c r="L172" s="154"/>
      <c r="M172" s="159"/>
      <c r="T172" s="160"/>
      <c r="AT172" s="155" t="s">
        <v>152</v>
      </c>
      <c r="AU172" s="155" t="s">
        <v>87</v>
      </c>
      <c r="AV172" s="13" t="s">
        <v>87</v>
      </c>
      <c r="AW172" s="13" t="s">
        <v>32</v>
      </c>
      <c r="AX172" s="13" t="s">
        <v>77</v>
      </c>
      <c r="AY172" s="155" t="s">
        <v>144</v>
      </c>
    </row>
    <row r="173" spans="2:65" s="13" customFormat="1" ht="11.25">
      <c r="B173" s="154"/>
      <c r="D173" s="148" t="s">
        <v>152</v>
      </c>
      <c r="E173" s="155" t="s">
        <v>1</v>
      </c>
      <c r="F173" s="156" t="s">
        <v>1323</v>
      </c>
      <c r="H173" s="157">
        <v>-13.276999999999999</v>
      </c>
      <c r="I173" s="158"/>
      <c r="L173" s="154"/>
      <c r="M173" s="159"/>
      <c r="T173" s="160"/>
      <c r="AT173" s="155" t="s">
        <v>152</v>
      </c>
      <c r="AU173" s="155" t="s">
        <v>87</v>
      </c>
      <c r="AV173" s="13" t="s">
        <v>87</v>
      </c>
      <c r="AW173" s="13" t="s">
        <v>32</v>
      </c>
      <c r="AX173" s="13" t="s">
        <v>77</v>
      </c>
      <c r="AY173" s="155" t="s">
        <v>144</v>
      </c>
    </row>
    <row r="174" spans="2:65" s="12" customFormat="1" ht="11.25">
      <c r="B174" s="147"/>
      <c r="D174" s="148" t="s">
        <v>152</v>
      </c>
      <c r="E174" s="149" t="s">
        <v>1</v>
      </c>
      <c r="F174" s="150" t="s">
        <v>746</v>
      </c>
      <c r="H174" s="149" t="s">
        <v>1</v>
      </c>
      <c r="I174" s="151"/>
      <c r="L174" s="147"/>
      <c r="M174" s="152"/>
      <c r="T174" s="153"/>
      <c r="AT174" s="149" t="s">
        <v>152</v>
      </c>
      <c r="AU174" s="149" t="s">
        <v>87</v>
      </c>
      <c r="AV174" s="12" t="s">
        <v>85</v>
      </c>
      <c r="AW174" s="12" t="s">
        <v>32</v>
      </c>
      <c r="AX174" s="12" t="s">
        <v>77</v>
      </c>
      <c r="AY174" s="149" t="s">
        <v>144</v>
      </c>
    </row>
    <row r="175" spans="2:65" s="13" customFormat="1" ht="11.25">
      <c r="B175" s="154"/>
      <c r="D175" s="148" t="s">
        <v>152</v>
      </c>
      <c r="E175" s="155" t="s">
        <v>1</v>
      </c>
      <c r="F175" s="156" t="s">
        <v>1324</v>
      </c>
      <c r="H175" s="157">
        <v>293.66399999999999</v>
      </c>
      <c r="I175" s="158"/>
      <c r="L175" s="154"/>
      <c r="M175" s="159"/>
      <c r="T175" s="160"/>
      <c r="AT175" s="155" t="s">
        <v>152</v>
      </c>
      <c r="AU175" s="155" t="s">
        <v>87</v>
      </c>
      <c r="AV175" s="13" t="s">
        <v>87</v>
      </c>
      <c r="AW175" s="13" t="s">
        <v>32</v>
      </c>
      <c r="AX175" s="13" t="s">
        <v>77</v>
      </c>
      <c r="AY175" s="155" t="s">
        <v>144</v>
      </c>
    </row>
    <row r="176" spans="2:65" s="13" customFormat="1" ht="11.25">
      <c r="B176" s="154"/>
      <c r="D176" s="148" t="s">
        <v>152</v>
      </c>
      <c r="E176" s="155" t="s">
        <v>1</v>
      </c>
      <c r="F176" s="156" t="s">
        <v>1325</v>
      </c>
      <c r="H176" s="157">
        <v>2.04</v>
      </c>
      <c r="I176" s="158"/>
      <c r="L176" s="154"/>
      <c r="M176" s="159"/>
      <c r="T176" s="160"/>
      <c r="AT176" s="155" t="s">
        <v>152</v>
      </c>
      <c r="AU176" s="155" t="s">
        <v>87</v>
      </c>
      <c r="AV176" s="13" t="s">
        <v>87</v>
      </c>
      <c r="AW176" s="13" t="s">
        <v>32</v>
      </c>
      <c r="AX176" s="13" t="s">
        <v>77</v>
      </c>
      <c r="AY176" s="155" t="s">
        <v>144</v>
      </c>
    </row>
    <row r="177" spans="2:65" s="14" customFormat="1" ht="11.25">
      <c r="B177" s="161"/>
      <c r="D177" s="148" t="s">
        <v>152</v>
      </c>
      <c r="E177" s="162" t="s">
        <v>1</v>
      </c>
      <c r="F177" s="163" t="s">
        <v>157</v>
      </c>
      <c r="H177" s="164">
        <v>326.42700000000002</v>
      </c>
      <c r="I177" s="165"/>
      <c r="L177" s="161"/>
      <c r="M177" s="166"/>
      <c r="T177" s="167"/>
      <c r="AT177" s="162" t="s">
        <v>152</v>
      </c>
      <c r="AU177" s="162" t="s">
        <v>87</v>
      </c>
      <c r="AV177" s="14" t="s">
        <v>150</v>
      </c>
      <c r="AW177" s="14" t="s">
        <v>32</v>
      </c>
      <c r="AX177" s="14" t="s">
        <v>85</v>
      </c>
      <c r="AY177" s="162" t="s">
        <v>144</v>
      </c>
    </row>
    <row r="178" spans="2:65" s="1" customFormat="1" ht="16.5" customHeight="1">
      <c r="B178" s="32"/>
      <c r="C178" s="168" t="s">
        <v>217</v>
      </c>
      <c r="D178" s="168" t="s">
        <v>340</v>
      </c>
      <c r="E178" s="169" t="s">
        <v>449</v>
      </c>
      <c r="F178" s="170" t="s">
        <v>450</v>
      </c>
      <c r="G178" s="171" t="s">
        <v>343</v>
      </c>
      <c r="H178" s="172">
        <v>652.85400000000004</v>
      </c>
      <c r="I178" s="173"/>
      <c r="J178" s="174">
        <f>ROUND(I178*H178,2)</f>
        <v>0</v>
      </c>
      <c r="K178" s="175"/>
      <c r="L178" s="176"/>
      <c r="M178" s="177" t="s">
        <v>1</v>
      </c>
      <c r="N178" s="178" t="s">
        <v>42</v>
      </c>
      <c r="P178" s="143">
        <f>O178*H178</f>
        <v>0</v>
      </c>
      <c r="Q178" s="143">
        <v>1</v>
      </c>
      <c r="R178" s="143">
        <f>Q178*H178</f>
        <v>652.85400000000004</v>
      </c>
      <c r="S178" s="143">
        <v>0</v>
      </c>
      <c r="T178" s="144">
        <f>S178*H178</f>
        <v>0</v>
      </c>
      <c r="AR178" s="145" t="s">
        <v>186</v>
      </c>
      <c r="AT178" s="145" t="s">
        <v>340</v>
      </c>
      <c r="AU178" s="145" t="s">
        <v>87</v>
      </c>
      <c r="AY178" s="17" t="s">
        <v>144</v>
      </c>
      <c r="BE178" s="146">
        <f>IF(N178="základní",J178,0)</f>
        <v>0</v>
      </c>
      <c r="BF178" s="146">
        <f>IF(N178="snížená",J178,0)</f>
        <v>0</v>
      </c>
      <c r="BG178" s="146">
        <f>IF(N178="zákl. přenesená",J178,0)</f>
        <v>0</v>
      </c>
      <c r="BH178" s="146">
        <f>IF(N178="sníž. přenesená",J178,0)</f>
        <v>0</v>
      </c>
      <c r="BI178" s="146">
        <f>IF(N178="nulová",J178,0)</f>
        <v>0</v>
      </c>
      <c r="BJ178" s="17" t="s">
        <v>85</v>
      </c>
      <c r="BK178" s="146">
        <f>ROUND(I178*H178,2)</f>
        <v>0</v>
      </c>
      <c r="BL178" s="17" t="s">
        <v>150</v>
      </c>
      <c r="BM178" s="145" t="s">
        <v>1326</v>
      </c>
    </row>
    <row r="179" spans="2:65" s="12" customFormat="1" ht="11.25">
      <c r="B179" s="147"/>
      <c r="D179" s="148" t="s">
        <v>152</v>
      </c>
      <c r="E179" s="149" t="s">
        <v>1</v>
      </c>
      <c r="F179" s="150" t="s">
        <v>1327</v>
      </c>
      <c r="H179" s="149" t="s">
        <v>1</v>
      </c>
      <c r="I179" s="151"/>
      <c r="L179" s="147"/>
      <c r="M179" s="152"/>
      <c r="T179" s="153"/>
      <c r="AT179" s="149" t="s">
        <v>152</v>
      </c>
      <c r="AU179" s="149" t="s">
        <v>87</v>
      </c>
      <c r="AV179" s="12" t="s">
        <v>85</v>
      </c>
      <c r="AW179" s="12" t="s">
        <v>32</v>
      </c>
      <c r="AX179" s="12" t="s">
        <v>77</v>
      </c>
      <c r="AY179" s="149" t="s">
        <v>144</v>
      </c>
    </row>
    <row r="180" spans="2:65" s="13" customFormat="1" ht="11.25">
      <c r="B180" s="154"/>
      <c r="D180" s="148" t="s">
        <v>152</v>
      </c>
      <c r="E180" s="155" t="s">
        <v>1</v>
      </c>
      <c r="F180" s="156" t="s">
        <v>1328</v>
      </c>
      <c r="H180" s="157">
        <v>326.42700000000002</v>
      </c>
      <c r="I180" s="158"/>
      <c r="L180" s="154"/>
      <c r="M180" s="159"/>
      <c r="T180" s="160"/>
      <c r="AT180" s="155" t="s">
        <v>152</v>
      </c>
      <c r="AU180" s="155" t="s">
        <v>87</v>
      </c>
      <c r="AV180" s="13" t="s">
        <v>87</v>
      </c>
      <c r="AW180" s="13" t="s">
        <v>32</v>
      </c>
      <c r="AX180" s="13" t="s">
        <v>85</v>
      </c>
      <c r="AY180" s="155" t="s">
        <v>144</v>
      </c>
    </row>
    <row r="181" spans="2:65" s="13" customFormat="1" ht="11.25">
      <c r="B181" s="154"/>
      <c r="D181" s="148" t="s">
        <v>152</v>
      </c>
      <c r="F181" s="156" t="s">
        <v>1329</v>
      </c>
      <c r="H181" s="157">
        <v>652.85400000000004</v>
      </c>
      <c r="I181" s="158"/>
      <c r="L181" s="154"/>
      <c r="M181" s="159"/>
      <c r="T181" s="160"/>
      <c r="AT181" s="155" t="s">
        <v>152</v>
      </c>
      <c r="AU181" s="155" t="s">
        <v>87</v>
      </c>
      <c r="AV181" s="13" t="s">
        <v>87</v>
      </c>
      <c r="AW181" s="13" t="s">
        <v>4</v>
      </c>
      <c r="AX181" s="13" t="s">
        <v>85</v>
      </c>
      <c r="AY181" s="155" t="s">
        <v>144</v>
      </c>
    </row>
    <row r="182" spans="2:65" s="1" customFormat="1" ht="24.2" customHeight="1">
      <c r="B182" s="32"/>
      <c r="C182" s="133" t="s">
        <v>221</v>
      </c>
      <c r="D182" s="133" t="s">
        <v>146</v>
      </c>
      <c r="E182" s="134" t="s">
        <v>453</v>
      </c>
      <c r="F182" s="135" t="s">
        <v>454</v>
      </c>
      <c r="G182" s="136" t="s">
        <v>198</v>
      </c>
      <c r="H182" s="137">
        <v>135.25200000000001</v>
      </c>
      <c r="I182" s="138"/>
      <c r="J182" s="139">
        <f>ROUND(I182*H182,2)</f>
        <v>0</v>
      </c>
      <c r="K182" s="140"/>
      <c r="L182" s="32"/>
      <c r="M182" s="141" t="s">
        <v>1</v>
      </c>
      <c r="N182" s="142" t="s">
        <v>42</v>
      </c>
      <c r="P182" s="143">
        <f>O182*H182</f>
        <v>0</v>
      </c>
      <c r="Q182" s="143">
        <v>0</v>
      </c>
      <c r="R182" s="143">
        <f>Q182*H182</f>
        <v>0</v>
      </c>
      <c r="S182" s="143">
        <v>0</v>
      </c>
      <c r="T182" s="144">
        <f>S182*H182</f>
        <v>0</v>
      </c>
      <c r="AR182" s="145" t="s">
        <v>150</v>
      </c>
      <c r="AT182" s="145" t="s">
        <v>146</v>
      </c>
      <c r="AU182" s="145" t="s">
        <v>87</v>
      </c>
      <c r="AY182" s="17" t="s">
        <v>144</v>
      </c>
      <c r="BE182" s="146">
        <f>IF(N182="základní",J182,0)</f>
        <v>0</v>
      </c>
      <c r="BF182" s="146">
        <f>IF(N182="snížená",J182,0)</f>
        <v>0</v>
      </c>
      <c r="BG182" s="146">
        <f>IF(N182="zákl. přenesená",J182,0)</f>
        <v>0</v>
      </c>
      <c r="BH182" s="146">
        <f>IF(N182="sníž. přenesená",J182,0)</f>
        <v>0</v>
      </c>
      <c r="BI182" s="146">
        <f>IF(N182="nulová",J182,0)</f>
        <v>0</v>
      </c>
      <c r="BJ182" s="17" t="s">
        <v>85</v>
      </c>
      <c r="BK182" s="146">
        <f>ROUND(I182*H182,2)</f>
        <v>0</v>
      </c>
      <c r="BL182" s="17" t="s">
        <v>150</v>
      </c>
      <c r="BM182" s="145" t="s">
        <v>1330</v>
      </c>
    </row>
    <row r="183" spans="2:65" s="12" customFormat="1" ht="11.25">
      <c r="B183" s="147"/>
      <c r="D183" s="148" t="s">
        <v>152</v>
      </c>
      <c r="E183" s="149" t="s">
        <v>1</v>
      </c>
      <c r="F183" s="150" t="s">
        <v>739</v>
      </c>
      <c r="H183" s="149" t="s">
        <v>1</v>
      </c>
      <c r="I183" s="151"/>
      <c r="L183" s="147"/>
      <c r="M183" s="152"/>
      <c r="T183" s="153"/>
      <c r="AT183" s="149" t="s">
        <v>152</v>
      </c>
      <c r="AU183" s="149" t="s">
        <v>87</v>
      </c>
      <c r="AV183" s="12" t="s">
        <v>85</v>
      </c>
      <c r="AW183" s="12" t="s">
        <v>32</v>
      </c>
      <c r="AX183" s="12" t="s">
        <v>77</v>
      </c>
      <c r="AY183" s="149" t="s">
        <v>144</v>
      </c>
    </row>
    <row r="184" spans="2:65" s="12" customFormat="1" ht="11.25">
      <c r="B184" s="147"/>
      <c r="D184" s="148" t="s">
        <v>152</v>
      </c>
      <c r="E184" s="149" t="s">
        <v>1</v>
      </c>
      <c r="F184" s="150" t="s">
        <v>1331</v>
      </c>
      <c r="H184" s="149" t="s">
        <v>1</v>
      </c>
      <c r="I184" s="151"/>
      <c r="L184" s="147"/>
      <c r="M184" s="152"/>
      <c r="T184" s="153"/>
      <c r="AT184" s="149" t="s">
        <v>152</v>
      </c>
      <c r="AU184" s="149" t="s">
        <v>87</v>
      </c>
      <c r="AV184" s="12" t="s">
        <v>85</v>
      </c>
      <c r="AW184" s="12" t="s">
        <v>32</v>
      </c>
      <c r="AX184" s="12" t="s">
        <v>77</v>
      </c>
      <c r="AY184" s="149" t="s">
        <v>144</v>
      </c>
    </row>
    <row r="185" spans="2:65" s="13" customFormat="1" ht="11.25">
      <c r="B185" s="154"/>
      <c r="D185" s="148" t="s">
        <v>152</v>
      </c>
      <c r="E185" s="155" t="s">
        <v>1</v>
      </c>
      <c r="F185" s="156" t="s">
        <v>1332</v>
      </c>
      <c r="H185" s="157">
        <v>146.83199999999999</v>
      </c>
      <c r="I185" s="158"/>
      <c r="L185" s="154"/>
      <c r="M185" s="159"/>
      <c r="T185" s="160"/>
      <c r="AT185" s="155" t="s">
        <v>152</v>
      </c>
      <c r="AU185" s="155" t="s">
        <v>87</v>
      </c>
      <c r="AV185" s="13" t="s">
        <v>87</v>
      </c>
      <c r="AW185" s="13" t="s">
        <v>32</v>
      </c>
      <c r="AX185" s="13" t="s">
        <v>77</v>
      </c>
      <c r="AY185" s="155" t="s">
        <v>144</v>
      </c>
    </row>
    <row r="186" spans="2:65" s="13" customFormat="1" ht="11.25">
      <c r="B186" s="154"/>
      <c r="D186" s="148" t="s">
        <v>152</v>
      </c>
      <c r="E186" s="155" t="s">
        <v>1</v>
      </c>
      <c r="F186" s="156" t="s">
        <v>1333</v>
      </c>
      <c r="H186" s="157">
        <v>0.84</v>
      </c>
      <c r="I186" s="158"/>
      <c r="L186" s="154"/>
      <c r="M186" s="159"/>
      <c r="T186" s="160"/>
      <c r="AT186" s="155" t="s">
        <v>152</v>
      </c>
      <c r="AU186" s="155" t="s">
        <v>87</v>
      </c>
      <c r="AV186" s="13" t="s">
        <v>87</v>
      </c>
      <c r="AW186" s="13" t="s">
        <v>32</v>
      </c>
      <c r="AX186" s="13" t="s">
        <v>77</v>
      </c>
      <c r="AY186" s="155" t="s">
        <v>144</v>
      </c>
    </row>
    <row r="187" spans="2:65" s="13" customFormat="1" ht="11.25">
      <c r="B187" s="154"/>
      <c r="D187" s="148" t="s">
        <v>152</v>
      </c>
      <c r="E187" s="155" t="s">
        <v>1</v>
      </c>
      <c r="F187" s="156" t="s">
        <v>1334</v>
      </c>
      <c r="H187" s="157">
        <v>-12.42</v>
      </c>
      <c r="I187" s="158"/>
      <c r="L187" s="154"/>
      <c r="M187" s="159"/>
      <c r="T187" s="160"/>
      <c r="AT187" s="155" t="s">
        <v>152</v>
      </c>
      <c r="AU187" s="155" t="s">
        <v>87</v>
      </c>
      <c r="AV187" s="13" t="s">
        <v>87</v>
      </c>
      <c r="AW187" s="13" t="s">
        <v>32</v>
      </c>
      <c r="AX187" s="13" t="s">
        <v>77</v>
      </c>
      <c r="AY187" s="155" t="s">
        <v>144</v>
      </c>
    </row>
    <row r="188" spans="2:65" s="14" customFormat="1" ht="11.25">
      <c r="B188" s="161"/>
      <c r="D188" s="148" t="s">
        <v>152</v>
      </c>
      <c r="E188" s="162" t="s">
        <v>1</v>
      </c>
      <c r="F188" s="163" t="s">
        <v>157</v>
      </c>
      <c r="H188" s="164">
        <v>135.25200000000001</v>
      </c>
      <c r="I188" s="165"/>
      <c r="L188" s="161"/>
      <c r="M188" s="166"/>
      <c r="T188" s="167"/>
      <c r="AT188" s="162" t="s">
        <v>152</v>
      </c>
      <c r="AU188" s="162" t="s">
        <v>87</v>
      </c>
      <c r="AV188" s="14" t="s">
        <v>150</v>
      </c>
      <c r="AW188" s="14" t="s">
        <v>32</v>
      </c>
      <c r="AX188" s="14" t="s">
        <v>85</v>
      </c>
      <c r="AY188" s="162" t="s">
        <v>144</v>
      </c>
    </row>
    <row r="189" spans="2:65" s="1" customFormat="1" ht="16.5" customHeight="1">
      <c r="B189" s="32"/>
      <c r="C189" s="168" t="s">
        <v>225</v>
      </c>
      <c r="D189" s="168" t="s">
        <v>340</v>
      </c>
      <c r="E189" s="169" t="s">
        <v>457</v>
      </c>
      <c r="F189" s="170" t="s">
        <v>458</v>
      </c>
      <c r="G189" s="171" t="s">
        <v>343</v>
      </c>
      <c r="H189" s="172">
        <v>270.50400000000002</v>
      </c>
      <c r="I189" s="173"/>
      <c r="J189" s="174">
        <f>ROUND(I189*H189,2)</f>
        <v>0</v>
      </c>
      <c r="K189" s="175"/>
      <c r="L189" s="176"/>
      <c r="M189" s="177" t="s">
        <v>1</v>
      </c>
      <c r="N189" s="178" t="s">
        <v>42</v>
      </c>
      <c r="P189" s="143">
        <f>O189*H189</f>
        <v>0</v>
      </c>
      <c r="Q189" s="143">
        <v>1</v>
      </c>
      <c r="R189" s="143">
        <f>Q189*H189</f>
        <v>270.50400000000002</v>
      </c>
      <c r="S189" s="143">
        <v>0</v>
      </c>
      <c r="T189" s="144">
        <f>S189*H189</f>
        <v>0</v>
      </c>
      <c r="AR189" s="145" t="s">
        <v>186</v>
      </c>
      <c r="AT189" s="145" t="s">
        <v>340</v>
      </c>
      <c r="AU189" s="145" t="s">
        <v>87</v>
      </c>
      <c r="AY189" s="17" t="s">
        <v>144</v>
      </c>
      <c r="BE189" s="146">
        <f>IF(N189="základní",J189,0)</f>
        <v>0</v>
      </c>
      <c r="BF189" s="146">
        <f>IF(N189="snížená",J189,0)</f>
        <v>0</v>
      </c>
      <c r="BG189" s="146">
        <f>IF(N189="zákl. přenesená",J189,0)</f>
        <v>0</v>
      </c>
      <c r="BH189" s="146">
        <f>IF(N189="sníž. přenesená",J189,0)</f>
        <v>0</v>
      </c>
      <c r="BI189" s="146">
        <f>IF(N189="nulová",J189,0)</f>
        <v>0</v>
      </c>
      <c r="BJ189" s="17" t="s">
        <v>85</v>
      </c>
      <c r="BK189" s="146">
        <f>ROUND(I189*H189,2)</f>
        <v>0</v>
      </c>
      <c r="BL189" s="17" t="s">
        <v>150</v>
      </c>
      <c r="BM189" s="145" t="s">
        <v>1335</v>
      </c>
    </row>
    <row r="190" spans="2:65" s="13" customFormat="1" ht="11.25">
      <c r="B190" s="154"/>
      <c r="D190" s="148" t="s">
        <v>152</v>
      </c>
      <c r="F190" s="156" t="s">
        <v>1336</v>
      </c>
      <c r="H190" s="157">
        <v>270.50400000000002</v>
      </c>
      <c r="I190" s="158"/>
      <c r="L190" s="154"/>
      <c r="M190" s="159"/>
      <c r="T190" s="160"/>
      <c r="AT190" s="155" t="s">
        <v>152</v>
      </c>
      <c r="AU190" s="155" t="s">
        <v>87</v>
      </c>
      <c r="AV190" s="13" t="s">
        <v>87</v>
      </c>
      <c r="AW190" s="13" t="s">
        <v>4</v>
      </c>
      <c r="AX190" s="13" t="s">
        <v>85</v>
      </c>
      <c r="AY190" s="155" t="s">
        <v>144</v>
      </c>
    </row>
    <row r="191" spans="2:65" s="11" customFormat="1" ht="22.9" customHeight="1">
      <c r="B191" s="121"/>
      <c r="D191" s="122" t="s">
        <v>76</v>
      </c>
      <c r="E191" s="131" t="s">
        <v>163</v>
      </c>
      <c r="F191" s="131" t="s">
        <v>1337</v>
      </c>
      <c r="I191" s="124"/>
      <c r="J191" s="132">
        <f>BK191</f>
        <v>0</v>
      </c>
      <c r="L191" s="121"/>
      <c r="M191" s="126"/>
      <c r="P191" s="127">
        <f>SUM(P192:P195)</f>
        <v>0</v>
      </c>
      <c r="R191" s="127">
        <f>SUM(R192:R195)</f>
        <v>0</v>
      </c>
      <c r="T191" s="128">
        <f>SUM(T192:T195)</f>
        <v>0</v>
      </c>
      <c r="AR191" s="122" t="s">
        <v>85</v>
      </c>
      <c r="AT191" s="129" t="s">
        <v>76</v>
      </c>
      <c r="AU191" s="129" t="s">
        <v>85</v>
      </c>
      <c r="AY191" s="122" t="s">
        <v>144</v>
      </c>
      <c r="BK191" s="130">
        <f>SUM(BK192:BK195)</f>
        <v>0</v>
      </c>
    </row>
    <row r="192" spans="2:65" s="1" customFormat="1" ht="21.75" customHeight="1">
      <c r="B192" s="32"/>
      <c r="C192" s="133" t="s">
        <v>229</v>
      </c>
      <c r="D192" s="133" t="s">
        <v>146</v>
      </c>
      <c r="E192" s="134" t="s">
        <v>1338</v>
      </c>
      <c r="F192" s="135" t="s">
        <v>1339</v>
      </c>
      <c r="G192" s="136" t="s">
        <v>483</v>
      </c>
      <c r="H192" s="137">
        <v>175.8</v>
      </c>
      <c r="I192" s="138"/>
      <c r="J192" s="139">
        <f>ROUND(I192*H192,2)</f>
        <v>0</v>
      </c>
      <c r="K192" s="140"/>
      <c r="L192" s="32"/>
      <c r="M192" s="141" t="s">
        <v>1</v>
      </c>
      <c r="N192" s="142" t="s">
        <v>42</v>
      </c>
      <c r="P192" s="143">
        <f>O192*H192</f>
        <v>0</v>
      </c>
      <c r="Q192" s="143">
        <v>0</v>
      </c>
      <c r="R192" s="143">
        <f>Q192*H192</f>
        <v>0</v>
      </c>
      <c r="S192" s="143">
        <v>0</v>
      </c>
      <c r="T192" s="144">
        <f>S192*H192</f>
        <v>0</v>
      </c>
      <c r="AR192" s="145" t="s">
        <v>150</v>
      </c>
      <c r="AT192" s="145" t="s">
        <v>146</v>
      </c>
      <c r="AU192" s="145" t="s">
        <v>87</v>
      </c>
      <c r="AY192" s="17" t="s">
        <v>144</v>
      </c>
      <c r="BE192" s="146">
        <f>IF(N192="základní",J192,0)</f>
        <v>0</v>
      </c>
      <c r="BF192" s="146">
        <f>IF(N192="snížená",J192,0)</f>
        <v>0</v>
      </c>
      <c r="BG192" s="146">
        <f>IF(N192="zákl. přenesená",J192,0)</f>
        <v>0</v>
      </c>
      <c r="BH192" s="146">
        <f>IF(N192="sníž. přenesená",J192,0)</f>
        <v>0</v>
      </c>
      <c r="BI192" s="146">
        <f>IF(N192="nulová",J192,0)</f>
        <v>0</v>
      </c>
      <c r="BJ192" s="17" t="s">
        <v>85</v>
      </c>
      <c r="BK192" s="146">
        <f>ROUND(I192*H192,2)</f>
        <v>0</v>
      </c>
      <c r="BL192" s="17" t="s">
        <v>150</v>
      </c>
      <c r="BM192" s="145" t="s">
        <v>1340</v>
      </c>
    </row>
    <row r="193" spans="2:65" s="12" customFormat="1" ht="11.25">
      <c r="B193" s="147"/>
      <c r="D193" s="148" t="s">
        <v>152</v>
      </c>
      <c r="E193" s="149" t="s">
        <v>1</v>
      </c>
      <c r="F193" s="150" t="s">
        <v>737</v>
      </c>
      <c r="H193" s="149" t="s">
        <v>1</v>
      </c>
      <c r="I193" s="151"/>
      <c r="L193" s="147"/>
      <c r="M193" s="152"/>
      <c r="T193" s="153"/>
      <c r="AT193" s="149" t="s">
        <v>152</v>
      </c>
      <c r="AU193" s="149" t="s">
        <v>87</v>
      </c>
      <c r="AV193" s="12" t="s">
        <v>85</v>
      </c>
      <c r="AW193" s="12" t="s">
        <v>32</v>
      </c>
      <c r="AX193" s="12" t="s">
        <v>77</v>
      </c>
      <c r="AY193" s="149" t="s">
        <v>144</v>
      </c>
    </row>
    <row r="194" spans="2:65" s="12" customFormat="1" ht="22.5">
      <c r="B194" s="147"/>
      <c r="D194" s="148" t="s">
        <v>152</v>
      </c>
      <c r="E194" s="149" t="s">
        <v>1</v>
      </c>
      <c r="F194" s="150" t="s">
        <v>1341</v>
      </c>
      <c r="H194" s="149" t="s">
        <v>1</v>
      </c>
      <c r="I194" s="151"/>
      <c r="L194" s="147"/>
      <c r="M194" s="152"/>
      <c r="T194" s="153"/>
      <c r="AT194" s="149" t="s">
        <v>152</v>
      </c>
      <c r="AU194" s="149" t="s">
        <v>87</v>
      </c>
      <c r="AV194" s="12" t="s">
        <v>85</v>
      </c>
      <c r="AW194" s="12" t="s">
        <v>32</v>
      </c>
      <c r="AX194" s="12" t="s">
        <v>77</v>
      </c>
      <c r="AY194" s="149" t="s">
        <v>144</v>
      </c>
    </row>
    <row r="195" spans="2:65" s="13" customFormat="1" ht="11.25">
      <c r="B195" s="154"/>
      <c r="D195" s="148" t="s">
        <v>152</v>
      </c>
      <c r="E195" s="155" t="s">
        <v>1</v>
      </c>
      <c r="F195" s="156" t="s">
        <v>1342</v>
      </c>
      <c r="H195" s="157">
        <v>175.8</v>
      </c>
      <c r="I195" s="158"/>
      <c r="L195" s="154"/>
      <c r="M195" s="159"/>
      <c r="T195" s="160"/>
      <c r="AT195" s="155" t="s">
        <v>152</v>
      </c>
      <c r="AU195" s="155" t="s">
        <v>87</v>
      </c>
      <c r="AV195" s="13" t="s">
        <v>87</v>
      </c>
      <c r="AW195" s="13" t="s">
        <v>32</v>
      </c>
      <c r="AX195" s="13" t="s">
        <v>85</v>
      </c>
      <c r="AY195" s="155" t="s">
        <v>144</v>
      </c>
    </row>
    <row r="196" spans="2:65" s="11" customFormat="1" ht="22.9" customHeight="1">
      <c r="B196" s="121"/>
      <c r="D196" s="122" t="s">
        <v>76</v>
      </c>
      <c r="E196" s="131" t="s">
        <v>150</v>
      </c>
      <c r="F196" s="131" t="s">
        <v>493</v>
      </c>
      <c r="I196" s="124"/>
      <c r="J196" s="132">
        <f>BK196</f>
        <v>0</v>
      </c>
      <c r="L196" s="121"/>
      <c r="M196" s="126"/>
      <c r="P196" s="127">
        <f>SUM(P197:P217)</f>
        <v>0</v>
      </c>
      <c r="R196" s="127">
        <f>SUM(R197:R217)</f>
        <v>1.32178</v>
      </c>
      <c r="T196" s="128">
        <f>SUM(T197:T217)</f>
        <v>0</v>
      </c>
      <c r="AR196" s="122" t="s">
        <v>85</v>
      </c>
      <c r="AT196" s="129" t="s">
        <v>76</v>
      </c>
      <c r="AU196" s="129" t="s">
        <v>85</v>
      </c>
      <c r="AY196" s="122" t="s">
        <v>144</v>
      </c>
      <c r="BK196" s="130">
        <f>SUM(BK197:BK217)</f>
        <v>0</v>
      </c>
    </row>
    <row r="197" spans="2:65" s="1" customFormat="1" ht="16.5" customHeight="1">
      <c r="B197" s="32"/>
      <c r="C197" s="133" t="s">
        <v>233</v>
      </c>
      <c r="D197" s="133" t="s">
        <v>146</v>
      </c>
      <c r="E197" s="134" t="s">
        <v>494</v>
      </c>
      <c r="F197" s="135" t="s">
        <v>495</v>
      </c>
      <c r="G197" s="136" t="s">
        <v>198</v>
      </c>
      <c r="H197" s="137">
        <v>24.096</v>
      </c>
      <c r="I197" s="138"/>
      <c r="J197" s="139">
        <f>ROUND(I197*H197,2)</f>
        <v>0</v>
      </c>
      <c r="K197" s="140"/>
      <c r="L197" s="32"/>
      <c r="M197" s="141" t="s">
        <v>1</v>
      </c>
      <c r="N197" s="142" t="s">
        <v>42</v>
      </c>
      <c r="P197" s="143">
        <f>O197*H197</f>
        <v>0</v>
      </c>
      <c r="Q197" s="143">
        <v>0</v>
      </c>
      <c r="R197" s="143">
        <f>Q197*H197</f>
        <v>0</v>
      </c>
      <c r="S197" s="143">
        <v>0</v>
      </c>
      <c r="T197" s="144">
        <f>S197*H197</f>
        <v>0</v>
      </c>
      <c r="AR197" s="145" t="s">
        <v>150</v>
      </c>
      <c r="AT197" s="145" t="s">
        <v>146</v>
      </c>
      <c r="AU197" s="145" t="s">
        <v>87</v>
      </c>
      <c r="AY197" s="17" t="s">
        <v>144</v>
      </c>
      <c r="BE197" s="146">
        <f>IF(N197="základní",J197,0)</f>
        <v>0</v>
      </c>
      <c r="BF197" s="146">
        <f>IF(N197="snížená",J197,0)</f>
        <v>0</v>
      </c>
      <c r="BG197" s="146">
        <f>IF(N197="zákl. přenesená",J197,0)</f>
        <v>0</v>
      </c>
      <c r="BH197" s="146">
        <f>IF(N197="sníž. přenesená",J197,0)</f>
        <v>0</v>
      </c>
      <c r="BI197" s="146">
        <f>IF(N197="nulová",J197,0)</f>
        <v>0</v>
      </c>
      <c r="BJ197" s="17" t="s">
        <v>85</v>
      </c>
      <c r="BK197" s="146">
        <f>ROUND(I197*H197,2)</f>
        <v>0</v>
      </c>
      <c r="BL197" s="17" t="s">
        <v>150</v>
      </c>
      <c r="BM197" s="145" t="s">
        <v>1343</v>
      </c>
    </row>
    <row r="198" spans="2:65" s="12" customFormat="1" ht="11.25">
      <c r="B198" s="147"/>
      <c r="D198" s="148" t="s">
        <v>152</v>
      </c>
      <c r="E198" s="149" t="s">
        <v>1</v>
      </c>
      <c r="F198" s="150" t="s">
        <v>739</v>
      </c>
      <c r="H198" s="149" t="s">
        <v>1</v>
      </c>
      <c r="I198" s="151"/>
      <c r="L198" s="147"/>
      <c r="M198" s="152"/>
      <c r="T198" s="153"/>
      <c r="AT198" s="149" t="s">
        <v>152</v>
      </c>
      <c r="AU198" s="149" t="s">
        <v>87</v>
      </c>
      <c r="AV198" s="12" t="s">
        <v>85</v>
      </c>
      <c r="AW198" s="12" t="s">
        <v>32</v>
      </c>
      <c r="AX198" s="12" t="s">
        <v>77</v>
      </c>
      <c r="AY198" s="149" t="s">
        <v>144</v>
      </c>
    </row>
    <row r="199" spans="2:65" s="12" customFormat="1" ht="11.25">
      <c r="B199" s="147"/>
      <c r="D199" s="148" t="s">
        <v>152</v>
      </c>
      <c r="E199" s="149" t="s">
        <v>1</v>
      </c>
      <c r="F199" s="150" t="s">
        <v>1344</v>
      </c>
      <c r="H199" s="149" t="s">
        <v>1</v>
      </c>
      <c r="I199" s="151"/>
      <c r="L199" s="147"/>
      <c r="M199" s="152"/>
      <c r="T199" s="153"/>
      <c r="AT199" s="149" t="s">
        <v>152</v>
      </c>
      <c r="AU199" s="149" t="s">
        <v>87</v>
      </c>
      <c r="AV199" s="12" t="s">
        <v>85</v>
      </c>
      <c r="AW199" s="12" t="s">
        <v>32</v>
      </c>
      <c r="AX199" s="12" t="s">
        <v>77</v>
      </c>
      <c r="AY199" s="149" t="s">
        <v>144</v>
      </c>
    </row>
    <row r="200" spans="2:65" s="12" customFormat="1" ht="11.25">
      <c r="B200" s="147"/>
      <c r="D200" s="148" t="s">
        <v>152</v>
      </c>
      <c r="E200" s="149" t="s">
        <v>1</v>
      </c>
      <c r="F200" s="150" t="s">
        <v>1345</v>
      </c>
      <c r="H200" s="149" t="s">
        <v>1</v>
      </c>
      <c r="I200" s="151"/>
      <c r="L200" s="147"/>
      <c r="M200" s="152"/>
      <c r="T200" s="153"/>
      <c r="AT200" s="149" t="s">
        <v>152</v>
      </c>
      <c r="AU200" s="149" t="s">
        <v>87</v>
      </c>
      <c r="AV200" s="12" t="s">
        <v>85</v>
      </c>
      <c r="AW200" s="12" t="s">
        <v>32</v>
      </c>
      <c r="AX200" s="12" t="s">
        <v>77</v>
      </c>
      <c r="AY200" s="149" t="s">
        <v>144</v>
      </c>
    </row>
    <row r="201" spans="2:65" s="13" customFormat="1" ht="11.25">
      <c r="B201" s="154"/>
      <c r="D201" s="148" t="s">
        <v>152</v>
      </c>
      <c r="E201" s="155" t="s">
        <v>1</v>
      </c>
      <c r="F201" s="156" t="s">
        <v>1346</v>
      </c>
      <c r="H201" s="157">
        <v>3</v>
      </c>
      <c r="I201" s="158"/>
      <c r="L201" s="154"/>
      <c r="M201" s="159"/>
      <c r="T201" s="160"/>
      <c r="AT201" s="155" t="s">
        <v>152</v>
      </c>
      <c r="AU201" s="155" t="s">
        <v>87</v>
      </c>
      <c r="AV201" s="13" t="s">
        <v>87</v>
      </c>
      <c r="AW201" s="13" t="s">
        <v>32</v>
      </c>
      <c r="AX201" s="13" t="s">
        <v>77</v>
      </c>
      <c r="AY201" s="155" t="s">
        <v>144</v>
      </c>
    </row>
    <row r="202" spans="2:65" s="12" customFormat="1" ht="11.25">
      <c r="B202" s="147"/>
      <c r="D202" s="148" t="s">
        <v>152</v>
      </c>
      <c r="E202" s="149" t="s">
        <v>1</v>
      </c>
      <c r="F202" s="150" t="s">
        <v>1347</v>
      </c>
      <c r="H202" s="149" t="s">
        <v>1</v>
      </c>
      <c r="I202" s="151"/>
      <c r="L202" s="147"/>
      <c r="M202" s="152"/>
      <c r="T202" s="153"/>
      <c r="AT202" s="149" t="s">
        <v>152</v>
      </c>
      <c r="AU202" s="149" t="s">
        <v>87</v>
      </c>
      <c r="AV202" s="12" t="s">
        <v>85</v>
      </c>
      <c r="AW202" s="12" t="s">
        <v>32</v>
      </c>
      <c r="AX202" s="12" t="s">
        <v>77</v>
      </c>
      <c r="AY202" s="149" t="s">
        <v>144</v>
      </c>
    </row>
    <row r="203" spans="2:65" s="13" customFormat="1" ht="11.25">
      <c r="B203" s="154"/>
      <c r="D203" s="148" t="s">
        <v>152</v>
      </c>
      <c r="E203" s="155" t="s">
        <v>1</v>
      </c>
      <c r="F203" s="156" t="s">
        <v>1348</v>
      </c>
      <c r="H203" s="157">
        <v>20.975999999999999</v>
      </c>
      <c r="I203" s="158"/>
      <c r="L203" s="154"/>
      <c r="M203" s="159"/>
      <c r="T203" s="160"/>
      <c r="AT203" s="155" t="s">
        <v>152</v>
      </c>
      <c r="AU203" s="155" t="s">
        <v>87</v>
      </c>
      <c r="AV203" s="13" t="s">
        <v>87</v>
      </c>
      <c r="AW203" s="13" t="s">
        <v>32</v>
      </c>
      <c r="AX203" s="13" t="s">
        <v>77</v>
      </c>
      <c r="AY203" s="155" t="s">
        <v>144</v>
      </c>
    </row>
    <row r="204" spans="2:65" s="13" customFormat="1" ht="11.25">
      <c r="B204" s="154"/>
      <c r="D204" s="148" t="s">
        <v>152</v>
      </c>
      <c r="E204" s="155" t="s">
        <v>1</v>
      </c>
      <c r="F204" s="156" t="s">
        <v>1349</v>
      </c>
      <c r="H204" s="157">
        <v>0.12</v>
      </c>
      <c r="I204" s="158"/>
      <c r="L204" s="154"/>
      <c r="M204" s="159"/>
      <c r="T204" s="160"/>
      <c r="AT204" s="155" t="s">
        <v>152</v>
      </c>
      <c r="AU204" s="155" t="s">
        <v>87</v>
      </c>
      <c r="AV204" s="13" t="s">
        <v>87</v>
      </c>
      <c r="AW204" s="13" t="s">
        <v>32</v>
      </c>
      <c r="AX204" s="13" t="s">
        <v>77</v>
      </c>
      <c r="AY204" s="155" t="s">
        <v>144</v>
      </c>
    </row>
    <row r="205" spans="2:65" s="14" customFormat="1" ht="11.25">
      <c r="B205" s="161"/>
      <c r="D205" s="148" t="s">
        <v>152</v>
      </c>
      <c r="E205" s="162" t="s">
        <v>1</v>
      </c>
      <c r="F205" s="163" t="s">
        <v>157</v>
      </c>
      <c r="H205" s="164">
        <v>24.096</v>
      </c>
      <c r="I205" s="165"/>
      <c r="L205" s="161"/>
      <c r="M205" s="166"/>
      <c r="T205" s="167"/>
      <c r="AT205" s="162" t="s">
        <v>152</v>
      </c>
      <c r="AU205" s="162" t="s">
        <v>87</v>
      </c>
      <c r="AV205" s="14" t="s">
        <v>150</v>
      </c>
      <c r="AW205" s="14" t="s">
        <v>32</v>
      </c>
      <c r="AX205" s="14" t="s">
        <v>85</v>
      </c>
      <c r="AY205" s="162" t="s">
        <v>144</v>
      </c>
    </row>
    <row r="206" spans="2:65" s="1" customFormat="1" ht="24.2" customHeight="1">
      <c r="B206" s="32"/>
      <c r="C206" s="133" t="s">
        <v>237</v>
      </c>
      <c r="D206" s="133" t="s">
        <v>146</v>
      </c>
      <c r="E206" s="134" t="s">
        <v>1350</v>
      </c>
      <c r="F206" s="135" t="s">
        <v>1351</v>
      </c>
      <c r="G206" s="136" t="s">
        <v>160</v>
      </c>
      <c r="H206" s="137">
        <v>8</v>
      </c>
      <c r="I206" s="138"/>
      <c r="J206" s="139">
        <f>ROUND(I206*H206,2)</f>
        <v>0</v>
      </c>
      <c r="K206" s="140"/>
      <c r="L206" s="32"/>
      <c r="M206" s="141" t="s">
        <v>1</v>
      </c>
      <c r="N206" s="142" t="s">
        <v>42</v>
      </c>
      <c r="P206" s="143">
        <f>O206*H206</f>
        <v>0</v>
      </c>
      <c r="Q206" s="143">
        <v>8.7419999999999998E-2</v>
      </c>
      <c r="R206" s="143">
        <f>Q206*H206</f>
        <v>0.69935999999999998</v>
      </c>
      <c r="S206" s="143">
        <v>0</v>
      </c>
      <c r="T206" s="144">
        <f>S206*H206</f>
        <v>0</v>
      </c>
      <c r="AR206" s="145" t="s">
        <v>150</v>
      </c>
      <c r="AT206" s="145" t="s">
        <v>146</v>
      </c>
      <c r="AU206" s="145" t="s">
        <v>87</v>
      </c>
      <c r="AY206" s="17" t="s">
        <v>144</v>
      </c>
      <c r="BE206" s="146">
        <f>IF(N206="základní",J206,0)</f>
        <v>0</v>
      </c>
      <c r="BF206" s="146">
        <f>IF(N206="snížená",J206,0)</f>
        <v>0</v>
      </c>
      <c r="BG206" s="146">
        <f>IF(N206="zákl. přenesená",J206,0)</f>
        <v>0</v>
      </c>
      <c r="BH206" s="146">
        <f>IF(N206="sníž. přenesená",J206,0)</f>
        <v>0</v>
      </c>
      <c r="BI206" s="146">
        <f>IF(N206="nulová",J206,0)</f>
        <v>0</v>
      </c>
      <c r="BJ206" s="17" t="s">
        <v>85</v>
      </c>
      <c r="BK206" s="146">
        <f>ROUND(I206*H206,2)</f>
        <v>0</v>
      </c>
      <c r="BL206" s="17" t="s">
        <v>150</v>
      </c>
      <c r="BM206" s="145" t="s">
        <v>1352</v>
      </c>
    </row>
    <row r="207" spans="2:65" s="1" customFormat="1" ht="24.2" customHeight="1">
      <c r="B207" s="32"/>
      <c r="C207" s="168" t="s">
        <v>7</v>
      </c>
      <c r="D207" s="168" t="s">
        <v>340</v>
      </c>
      <c r="E207" s="169" t="s">
        <v>1353</v>
      </c>
      <c r="F207" s="170" t="s">
        <v>1354</v>
      </c>
      <c r="G207" s="171" t="s">
        <v>160</v>
      </c>
      <c r="H207" s="172">
        <v>2</v>
      </c>
      <c r="I207" s="173"/>
      <c r="J207" s="174">
        <f>ROUND(I207*H207,2)</f>
        <v>0</v>
      </c>
      <c r="K207" s="175"/>
      <c r="L207" s="176"/>
      <c r="M207" s="177" t="s">
        <v>1</v>
      </c>
      <c r="N207" s="178" t="s">
        <v>42</v>
      </c>
      <c r="P207" s="143">
        <f>O207*H207</f>
        <v>0</v>
      </c>
      <c r="Q207" s="143">
        <v>0.04</v>
      </c>
      <c r="R207" s="143">
        <f>Q207*H207</f>
        <v>0.08</v>
      </c>
      <c r="S207" s="143">
        <v>0</v>
      </c>
      <c r="T207" s="144">
        <f>S207*H207</f>
        <v>0</v>
      </c>
      <c r="AR207" s="145" t="s">
        <v>186</v>
      </c>
      <c r="AT207" s="145" t="s">
        <v>340</v>
      </c>
      <c r="AU207" s="145" t="s">
        <v>87</v>
      </c>
      <c r="AY207" s="17" t="s">
        <v>144</v>
      </c>
      <c r="BE207" s="146">
        <f>IF(N207="základní",J207,0)</f>
        <v>0</v>
      </c>
      <c r="BF207" s="146">
        <f>IF(N207="snížená",J207,0)</f>
        <v>0</v>
      </c>
      <c r="BG207" s="146">
        <f>IF(N207="zákl. přenesená",J207,0)</f>
        <v>0</v>
      </c>
      <c r="BH207" s="146">
        <f>IF(N207="sníž. přenesená",J207,0)</f>
        <v>0</v>
      </c>
      <c r="BI207" s="146">
        <f>IF(N207="nulová",J207,0)</f>
        <v>0</v>
      </c>
      <c r="BJ207" s="17" t="s">
        <v>85</v>
      </c>
      <c r="BK207" s="146">
        <f>ROUND(I207*H207,2)</f>
        <v>0</v>
      </c>
      <c r="BL207" s="17" t="s">
        <v>150</v>
      </c>
      <c r="BM207" s="145" t="s">
        <v>1355</v>
      </c>
    </row>
    <row r="208" spans="2:65" s="12" customFormat="1" ht="11.25">
      <c r="B208" s="147"/>
      <c r="D208" s="148" t="s">
        <v>152</v>
      </c>
      <c r="E208" s="149" t="s">
        <v>1</v>
      </c>
      <c r="F208" s="150" t="s">
        <v>1356</v>
      </c>
      <c r="H208" s="149" t="s">
        <v>1</v>
      </c>
      <c r="I208" s="151"/>
      <c r="L208" s="147"/>
      <c r="M208" s="152"/>
      <c r="T208" s="153"/>
      <c r="AT208" s="149" t="s">
        <v>152</v>
      </c>
      <c r="AU208" s="149" t="s">
        <v>87</v>
      </c>
      <c r="AV208" s="12" t="s">
        <v>85</v>
      </c>
      <c r="AW208" s="12" t="s">
        <v>32</v>
      </c>
      <c r="AX208" s="12" t="s">
        <v>77</v>
      </c>
      <c r="AY208" s="149" t="s">
        <v>144</v>
      </c>
    </row>
    <row r="209" spans="2:65" s="13" customFormat="1" ht="11.25">
      <c r="B209" s="154"/>
      <c r="D209" s="148" t="s">
        <v>152</v>
      </c>
      <c r="E209" s="155" t="s">
        <v>1</v>
      </c>
      <c r="F209" s="156" t="s">
        <v>87</v>
      </c>
      <c r="H209" s="157">
        <v>2</v>
      </c>
      <c r="I209" s="158"/>
      <c r="L209" s="154"/>
      <c r="M209" s="159"/>
      <c r="T209" s="160"/>
      <c r="AT209" s="155" t="s">
        <v>152</v>
      </c>
      <c r="AU209" s="155" t="s">
        <v>87</v>
      </c>
      <c r="AV209" s="13" t="s">
        <v>87</v>
      </c>
      <c r="AW209" s="13" t="s">
        <v>32</v>
      </c>
      <c r="AX209" s="13" t="s">
        <v>85</v>
      </c>
      <c r="AY209" s="155" t="s">
        <v>144</v>
      </c>
    </row>
    <row r="210" spans="2:65" s="1" customFormat="1" ht="24.2" customHeight="1">
      <c r="B210" s="32"/>
      <c r="C210" s="168" t="s">
        <v>244</v>
      </c>
      <c r="D210" s="168" t="s">
        <v>340</v>
      </c>
      <c r="E210" s="169" t="s">
        <v>1357</v>
      </c>
      <c r="F210" s="170" t="s">
        <v>1358</v>
      </c>
      <c r="G210" s="171" t="s">
        <v>160</v>
      </c>
      <c r="H210" s="172">
        <v>2</v>
      </c>
      <c r="I210" s="173"/>
      <c r="J210" s="174">
        <f>ROUND(I210*H210,2)</f>
        <v>0</v>
      </c>
      <c r="K210" s="175"/>
      <c r="L210" s="176"/>
      <c r="M210" s="177" t="s">
        <v>1</v>
      </c>
      <c r="N210" s="178" t="s">
        <v>42</v>
      </c>
      <c r="P210" s="143">
        <f>O210*H210</f>
        <v>0</v>
      </c>
      <c r="Q210" s="143">
        <v>5.0999999999999997E-2</v>
      </c>
      <c r="R210" s="143">
        <f>Q210*H210</f>
        <v>0.10199999999999999</v>
      </c>
      <c r="S210" s="143">
        <v>0</v>
      </c>
      <c r="T210" s="144">
        <f>S210*H210</f>
        <v>0</v>
      </c>
      <c r="AR210" s="145" t="s">
        <v>186</v>
      </c>
      <c r="AT210" s="145" t="s">
        <v>340</v>
      </c>
      <c r="AU210" s="145" t="s">
        <v>87</v>
      </c>
      <c r="AY210" s="17" t="s">
        <v>144</v>
      </c>
      <c r="BE210" s="146">
        <f>IF(N210="základní",J210,0)</f>
        <v>0</v>
      </c>
      <c r="BF210" s="146">
        <f>IF(N210="snížená",J210,0)</f>
        <v>0</v>
      </c>
      <c r="BG210" s="146">
        <f>IF(N210="zákl. přenesená",J210,0)</f>
        <v>0</v>
      </c>
      <c r="BH210" s="146">
        <f>IF(N210="sníž. přenesená",J210,0)</f>
        <v>0</v>
      </c>
      <c r="BI210" s="146">
        <f>IF(N210="nulová",J210,0)</f>
        <v>0</v>
      </c>
      <c r="BJ210" s="17" t="s">
        <v>85</v>
      </c>
      <c r="BK210" s="146">
        <f>ROUND(I210*H210,2)</f>
        <v>0</v>
      </c>
      <c r="BL210" s="17" t="s">
        <v>150</v>
      </c>
      <c r="BM210" s="145" t="s">
        <v>1359</v>
      </c>
    </row>
    <row r="211" spans="2:65" s="12" customFormat="1" ht="11.25">
      <c r="B211" s="147"/>
      <c r="D211" s="148" t="s">
        <v>152</v>
      </c>
      <c r="E211" s="149" t="s">
        <v>1</v>
      </c>
      <c r="F211" s="150" t="s">
        <v>1356</v>
      </c>
      <c r="H211" s="149" t="s">
        <v>1</v>
      </c>
      <c r="I211" s="151"/>
      <c r="L211" s="147"/>
      <c r="M211" s="152"/>
      <c r="T211" s="153"/>
      <c r="AT211" s="149" t="s">
        <v>152</v>
      </c>
      <c r="AU211" s="149" t="s">
        <v>87</v>
      </c>
      <c r="AV211" s="12" t="s">
        <v>85</v>
      </c>
      <c r="AW211" s="12" t="s">
        <v>32</v>
      </c>
      <c r="AX211" s="12" t="s">
        <v>77</v>
      </c>
      <c r="AY211" s="149" t="s">
        <v>144</v>
      </c>
    </row>
    <row r="212" spans="2:65" s="13" customFormat="1" ht="11.25">
      <c r="B212" s="154"/>
      <c r="D212" s="148" t="s">
        <v>152</v>
      </c>
      <c r="E212" s="155" t="s">
        <v>1</v>
      </c>
      <c r="F212" s="156" t="s">
        <v>87</v>
      </c>
      <c r="H212" s="157">
        <v>2</v>
      </c>
      <c r="I212" s="158"/>
      <c r="L212" s="154"/>
      <c r="M212" s="159"/>
      <c r="T212" s="160"/>
      <c r="AT212" s="155" t="s">
        <v>152</v>
      </c>
      <c r="AU212" s="155" t="s">
        <v>87</v>
      </c>
      <c r="AV212" s="13" t="s">
        <v>87</v>
      </c>
      <c r="AW212" s="13" t="s">
        <v>32</v>
      </c>
      <c r="AX212" s="13" t="s">
        <v>85</v>
      </c>
      <c r="AY212" s="155" t="s">
        <v>144</v>
      </c>
    </row>
    <row r="213" spans="2:65" s="1" customFormat="1" ht="24.2" customHeight="1">
      <c r="B213" s="32"/>
      <c r="C213" s="168" t="s">
        <v>248</v>
      </c>
      <c r="D213" s="168" t="s">
        <v>340</v>
      </c>
      <c r="E213" s="169" t="s">
        <v>1360</v>
      </c>
      <c r="F213" s="170" t="s">
        <v>1361</v>
      </c>
      <c r="G213" s="171" t="s">
        <v>160</v>
      </c>
      <c r="H213" s="172">
        <v>4</v>
      </c>
      <c r="I213" s="173"/>
      <c r="J213" s="174">
        <f>ROUND(I213*H213,2)</f>
        <v>0</v>
      </c>
      <c r="K213" s="175"/>
      <c r="L213" s="176"/>
      <c r="M213" s="177" t="s">
        <v>1</v>
      </c>
      <c r="N213" s="178" t="s">
        <v>42</v>
      </c>
      <c r="P213" s="143">
        <f>O213*H213</f>
        <v>0</v>
      </c>
      <c r="Q213" s="143">
        <v>6.8000000000000005E-2</v>
      </c>
      <c r="R213" s="143">
        <f>Q213*H213</f>
        <v>0.27200000000000002</v>
      </c>
      <c r="S213" s="143">
        <v>0</v>
      </c>
      <c r="T213" s="144">
        <f>S213*H213</f>
        <v>0</v>
      </c>
      <c r="AR213" s="145" t="s">
        <v>186</v>
      </c>
      <c r="AT213" s="145" t="s">
        <v>340</v>
      </c>
      <c r="AU213" s="145" t="s">
        <v>87</v>
      </c>
      <c r="AY213" s="17" t="s">
        <v>144</v>
      </c>
      <c r="BE213" s="146">
        <f>IF(N213="základní",J213,0)</f>
        <v>0</v>
      </c>
      <c r="BF213" s="146">
        <f>IF(N213="snížená",J213,0)</f>
        <v>0</v>
      </c>
      <c r="BG213" s="146">
        <f>IF(N213="zákl. přenesená",J213,0)</f>
        <v>0</v>
      </c>
      <c r="BH213" s="146">
        <f>IF(N213="sníž. přenesená",J213,0)</f>
        <v>0</v>
      </c>
      <c r="BI213" s="146">
        <f>IF(N213="nulová",J213,0)</f>
        <v>0</v>
      </c>
      <c r="BJ213" s="17" t="s">
        <v>85</v>
      </c>
      <c r="BK213" s="146">
        <f>ROUND(I213*H213,2)</f>
        <v>0</v>
      </c>
      <c r="BL213" s="17" t="s">
        <v>150</v>
      </c>
      <c r="BM213" s="145" t="s">
        <v>1362</v>
      </c>
    </row>
    <row r="214" spans="2:65" s="12" customFormat="1" ht="11.25">
      <c r="B214" s="147"/>
      <c r="D214" s="148" t="s">
        <v>152</v>
      </c>
      <c r="E214" s="149" t="s">
        <v>1</v>
      </c>
      <c r="F214" s="150" t="s">
        <v>1356</v>
      </c>
      <c r="H214" s="149" t="s">
        <v>1</v>
      </c>
      <c r="I214" s="151"/>
      <c r="L214" s="147"/>
      <c r="M214" s="152"/>
      <c r="T214" s="153"/>
      <c r="AT214" s="149" t="s">
        <v>152</v>
      </c>
      <c r="AU214" s="149" t="s">
        <v>87</v>
      </c>
      <c r="AV214" s="12" t="s">
        <v>85</v>
      </c>
      <c r="AW214" s="12" t="s">
        <v>32</v>
      </c>
      <c r="AX214" s="12" t="s">
        <v>77</v>
      </c>
      <c r="AY214" s="149" t="s">
        <v>144</v>
      </c>
    </row>
    <row r="215" spans="2:65" s="13" customFormat="1" ht="11.25">
      <c r="B215" s="154"/>
      <c r="D215" s="148" t="s">
        <v>152</v>
      </c>
      <c r="E215" s="155" t="s">
        <v>1</v>
      </c>
      <c r="F215" s="156" t="s">
        <v>150</v>
      </c>
      <c r="H215" s="157">
        <v>4</v>
      </c>
      <c r="I215" s="158"/>
      <c r="L215" s="154"/>
      <c r="M215" s="159"/>
      <c r="T215" s="160"/>
      <c r="AT215" s="155" t="s">
        <v>152</v>
      </c>
      <c r="AU215" s="155" t="s">
        <v>87</v>
      </c>
      <c r="AV215" s="13" t="s">
        <v>87</v>
      </c>
      <c r="AW215" s="13" t="s">
        <v>32</v>
      </c>
      <c r="AX215" s="13" t="s">
        <v>85</v>
      </c>
      <c r="AY215" s="155" t="s">
        <v>144</v>
      </c>
    </row>
    <row r="216" spans="2:65" s="1" customFormat="1" ht="24.2" customHeight="1">
      <c r="B216" s="32"/>
      <c r="C216" s="133" t="s">
        <v>252</v>
      </c>
      <c r="D216" s="133" t="s">
        <v>146</v>
      </c>
      <c r="E216" s="134" t="s">
        <v>1363</v>
      </c>
      <c r="F216" s="135" t="s">
        <v>1364</v>
      </c>
      <c r="G216" s="136" t="s">
        <v>160</v>
      </c>
      <c r="H216" s="137">
        <v>1</v>
      </c>
      <c r="I216" s="138"/>
      <c r="J216" s="139">
        <f>ROUND(I216*H216,2)</f>
        <v>0</v>
      </c>
      <c r="K216" s="140"/>
      <c r="L216" s="32"/>
      <c r="M216" s="141" t="s">
        <v>1</v>
      </c>
      <c r="N216" s="142" t="s">
        <v>42</v>
      </c>
      <c r="P216" s="143">
        <f>O216*H216</f>
        <v>0</v>
      </c>
      <c r="Q216" s="143">
        <v>8.7419999999999998E-2</v>
      </c>
      <c r="R216" s="143">
        <f>Q216*H216</f>
        <v>8.7419999999999998E-2</v>
      </c>
      <c r="S216" s="143">
        <v>0</v>
      </c>
      <c r="T216" s="144">
        <f>S216*H216</f>
        <v>0</v>
      </c>
      <c r="AR216" s="145" t="s">
        <v>150</v>
      </c>
      <c r="AT216" s="145" t="s">
        <v>146</v>
      </c>
      <c r="AU216" s="145" t="s">
        <v>87</v>
      </c>
      <c r="AY216" s="17" t="s">
        <v>144</v>
      </c>
      <c r="BE216" s="146">
        <f>IF(N216="základní",J216,0)</f>
        <v>0</v>
      </c>
      <c r="BF216" s="146">
        <f>IF(N216="snížená",J216,0)</f>
        <v>0</v>
      </c>
      <c r="BG216" s="146">
        <f>IF(N216="zákl. přenesená",J216,0)</f>
        <v>0</v>
      </c>
      <c r="BH216" s="146">
        <f>IF(N216="sníž. přenesená",J216,0)</f>
        <v>0</v>
      </c>
      <c r="BI216" s="146">
        <f>IF(N216="nulová",J216,0)</f>
        <v>0</v>
      </c>
      <c r="BJ216" s="17" t="s">
        <v>85</v>
      </c>
      <c r="BK216" s="146">
        <f>ROUND(I216*H216,2)</f>
        <v>0</v>
      </c>
      <c r="BL216" s="17" t="s">
        <v>150</v>
      </c>
      <c r="BM216" s="145" t="s">
        <v>1365</v>
      </c>
    </row>
    <row r="217" spans="2:65" s="1" customFormat="1" ht="24.2" customHeight="1">
      <c r="B217" s="32"/>
      <c r="C217" s="168" t="s">
        <v>257</v>
      </c>
      <c r="D217" s="168" t="s">
        <v>340</v>
      </c>
      <c r="E217" s="169" t="s">
        <v>1366</v>
      </c>
      <c r="F217" s="170" t="s">
        <v>1367</v>
      </c>
      <c r="G217" s="171" t="s">
        <v>160</v>
      </c>
      <c r="H217" s="172">
        <v>1</v>
      </c>
      <c r="I217" s="173"/>
      <c r="J217" s="174">
        <f>ROUND(I217*H217,2)</f>
        <v>0</v>
      </c>
      <c r="K217" s="175"/>
      <c r="L217" s="176"/>
      <c r="M217" s="177" t="s">
        <v>1</v>
      </c>
      <c r="N217" s="178" t="s">
        <v>42</v>
      </c>
      <c r="P217" s="143">
        <f>O217*H217</f>
        <v>0</v>
      </c>
      <c r="Q217" s="143">
        <v>8.1000000000000003E-2</v>
      </c>
      <c r="R217" s="143">
        <f>Q217*H217</f>
        <v>8.1000000000000003E-2</v>
      </c>
      <c r="S217" s="143">
        <v>0</v>
      </c>
      <c r="T217" s="144">
        <f>S217*H217</f>
        <v>0</v>
      </c>
      <c r="AR217" s="145" t="s">
        <v>186</v>
      </c>
      <c r="AT217" s="145" t="s">
        <v>340</v>
      </c>
      <c r="AU217" s="145" t="s">
        <v>87</v>
      </c>
      <c r="AY217" s="17" t="s">
        <v>144</v>
      </c>
      <c r="BE217" s="146">
        <f>IF(N217="základní",J217,0)</f>
        <v>0</v>
      </c>
      <c r="BF217" s="146">
        <f>IF(N217="snížená",J217,0)</f>
        <v>0</v>
      </c>
      <c r="BG217" s="146">
        <f>IF(N217="zákl. přenesená",J217,0)</f>
        <v>0</v>
      </c>
      <c r="BH217" s="146">
        <f>IF(N217="sníž. přenesená",J217,0)</f>
        <v>0</v>
      </c>
      <c r="BI217" s="146">
        <f>IF(N217="nulová",J217,0)</f>
        <v>0</v>
      </c>
      <c r="BJ217" s="17" t="s">
        <v>85</v>
      </c>
      <c r="BK217" s="146">
        <f>ROUND(I217*H217,2)</f>
        <v>0</v>
      </c>
      <c r="BL217" s="17" t="s">
        <v>150</v>
      </c>
      <c r="BM217" s="145" t="s">
        <v>1368</v>
      </c>
    </row>
    <row r="218" spans="2:65" s="11" customFormat="1" ht="22.9" customHeight="1">
      <c r="B218" s="121"/>
      <c r="D218" s="122" t="s">
        <v>76</v>
      </c>
      <c r="E218" s="131" t="s">
        <v>186</v>
      </c>
      <c r="F218" s="131" t="s">
        <v>542</v>
      </c>
      <c r="I218" s="124"/>
      <c r="J218" s="132">
        <f>BK218</f>
        <v>0</v>
      </c>
      <c r="L218" s="121"/>
      <c r="M218" s="126"/>
      <c r="P218" s="127">
        <f>SUM(P219:P269)</f>
        <v>0</v>
      </c>
      <c r="R218" s="127">
        <f>SUM(R219:R269)</f>
        <v>19.864715999999998</v>
      </c>
      <c r="T218" s="128">
        <f>SUM(T219:T269)</f>
        <v>0</v>
      </c>
      <c r="AR218" s="122" t="s">
        <v>85</v>
      </c>
      <c r="AT218" s="129" t="s">
        <v>76</v>
      </c>
      <c r="AU218" s="129" t="s">
        <v>85</v>
      </c>
      <c r="AY218" s="122" t="s">
        <v>144</v>
      </c>
      <c r="BK218" s="130">
        <f>SUM(BK219:BK269)</f>
        <v>0</v>
      </c>
    </row>
    <row r="219" spans="2:65" s="1" customFormat="1" ht="24.2" customHeight="1">
      <c r="B219" s="32"/>
      <c r="C219" s="133" t="s">
        <v>262</v>
      </c>
      <c r="D219" s="133" t="s">
        <v>146</v>
      </c>
      <c r="E219" s="134" t="s">
        <v>1369</v>
      </c>
      <c r="F219" s="135" t="s">
        <v>1370</v>
      </c>
      <c r="G219" s="136" t="s">
        <v>483</v>
      </c>
      <c r="H219" s="137">
        <v>175.8</v>
      </c>
      <c r="I219" s="138"/>
      <c r="J219" s="139">
        <f>ROUND(I219*H219,2)</f>
        <v>0</v>
      </c>
      <c r="K219" s="140"/>
      <c r="L219" s="32"/>
      <c r="M219" s="141" t="s">
        <v>1</v>
      </c>
      <c r="N219" s="142" t="s">
        <v>42</v>
      </c>
      <c r="P219" s="143">
        <f>O219*H219</f>
        <v>0</v>
      </c>
      <c r="Q219" s="143">
        <v>1.6420000000000001E-2</v>
      </c>
      <c r="R219" s="143">
        <f>Q219*H219</f>
        <v>2.8866360000000002</v>
      </c>
      <c r="S219" s="143">
        <v>0</v>
      </c>
      <c r="T219" s="144">
        <f>S219*H219</f>
        <v>0</v>
      </c>
      <c r="AR219" s="145" t="s">
        <v>150</v>
      </c>
      <c r="AT219" s="145" t="s">
        <v>146</v>
      </c>
      <c r="AU219" s="145" t="s">
        <v>87</v>
      </c>
      <c r="AY219" s="17" t="s">
        <v>144</v>
      </c>
      <c r="BE219" s="146">
        <f>IF(N219="základní",J219,0)</f>
        <v>0</v>
      </c>
      <c r="BF219" s="146">
        <f>IF(N219="snížená",J219,0)</f>
        <v>0</v>
      </c>
      <c r="BG219" s="146">
        <f>IF(N219="zákl. přenesená",J219,0)</f>
        <v>0</v>
      </c>
      <c r="BH219" s="146">
        <f>IF(N219="sníž. přenesená",J219,0)</f>
        <v>0</v>
      </c>
      <c r="BI219" s="146">
        <f>IF(N219="nulová",J219,0)</f>
        <v>0</v>
      </c>
      <c r="BJ219" s="17" t="s">
        <v>85</v>
      </c>
      <c r="BK219" s="146">
        <f>ROUND(I219*H219,2)</f>
        <v>0</v>
      </c>
      <c r="BL219" s="17" t="s">
        <v>150</v>
      </c>
      <c r="BM219" s="145" t="s">
        <v>1371</v>
      </c>
    </row>
    <row r="220" spans="2:65" s="12" customFormat="1" ht="11.25">
      <c r="B220" s="147"/>
      <c r="D220" s="148" t="s">
        <v>152</v>
      </c>
      <c r="E220" s="149" t="s">
        <v>1</v>
      </c>
      <c r="F220" s="150" t="s">
        <v>737</v>
      </c>
      <c r="H220" s="149" t="s">
        <v>1</v>
      </c>
      <c r="I220" s="151"/>
      <c r="L220" s="147"/>
      <c r="M220" s="152"/>
      <c r="T220" s="153"/>
      <c r="AT220" s="149" t="s">
        <v>152</v>
      </c>
      <c r="AU220" s="149" t="s">
        <v>87</v>
      </c>
      <c r="AV220" s="12" t="s">
        <v>85</v>
      </c>
      <c r="AW220" s="12" t="s">
        <v>32</v>
      </c>
      <c r="AX220" s="12" t="s">
        <v>77</v>
      </c>
      <c r="AY220" s="149" t="s">
        <v>144</v>
      </c>
    </row>
    <row r="221" spans="2:65" s="13" customFormat="1" ht="11.25">
      <c r="B221" s="154"/>
      <c r="D221" s="148" t="s">
        <v>152</v>
      </c>
      <c r="E221" s="155" t="s">
        <v>1</v>
      </c>
      <c r="F221" s="156" t="s">
        <v>1372</v>
      </c>
      <c r="H221" s="157">
        <v>174.8</v>
      </c>
      <c r="I221" s="158"/>
      <c r="L221" s="154"/>
      <c r="M221" s="159"/>
      <c r="T221" s="160"/>
      <c r="AT221" s="155" t="s">
        <v>152</v>
      </c>
      <c r="AU221" s="155" t="s">
        <v>87</v>
      </c>
      <c r="AV221" s="13" t="s">
        <v>87</v>
      </c>
      <c r="AW221" s="13" t="s">
        <v>32</v>
      </c>
      <c r="AX221" s="13" t="s">
        <v>77</v>
      </c>
      <c r="AY221" s="155" t="s">
        <v>144</v>
      </c>
    </row>
    <row r="222" spans="2:65" s="12" customFormat="1" ht="11.25">
      <c r="B222" s="147"/>
      <c r="D222" s="148" t="s">
        <v>152</v>
      </c>
      <c r="E222" s="149" t="s">
        <v>1</v>
      </c>
      <c r="F222" s="150" t="s">
        <v>1301</v>
      </c>
      <c r="H222" s="149" t="s">
        <v>1</v>
      </c>
      <c r="I222" s="151"/>
      <c r="L222" s="147"/>
      <c r="M222" s="152"/>
      <c r="T222" s="153"/>
      <c r="AT222" s="149" t="s">
        <v>152</v>
      </c>
      <c r="AU222" s="149" t="s">
        <v>87</v>
      </c>
      <c r="AV222" s="12" t="s">
        <v>85</v>
      </c>
      <c r="AW222" s="12" t="s">
        <v>32</v>
      </c>
      <c r="AX222" s="12" t="s">
        <v>77</v>
      </c>
      <c r="AY222" s="149" t="s">
        <v>144</v>
      </c>
    </row>
    <row r="223" spans="2:65" s="13" customFormat="1" ht="11.25">
      <c r="B223" s="154"/>
      <c r="D223" s="148" t="s">
        <v>152</v>
      </c>
      <c r="E223" s="155" t="s">
        <v>1</v>
      </c>
      <c r="F223" s="156" t="s">
        <v>1373</v>
      </c>
      <c r="H223" s="157">
        <v>1</v>
      </c>
      <c r="I223" s="158"/>
      <c r="L223" s="154"/>
      <c r="M223" s="159"/>
      <c r="T223" s="160"/>
      <c r="AT223" s="155" t="s">
        <v>152</v>
      </c>
      <c r="AU223" s="155" t="s">
        <v>87</v>
      </c>
      <c r="AV223" s="13" t="s">
        <v>87</v>
      </c>
      <c r="AW223" s="13" t="s">
        <v>32</v>
      </c>
      <c r="AX223" s="13" t="s">
        <v>77</v>
      </c>
      <c r="AY223" s="155" t="s">
        <v>144</v>
      </c>
    </row>
    <row r="224" spans="2:65" s="14" customFormat="1" ht="11.25">
      <c r="B224" s="161"/>
      <c r="D224" s="148" t="s">
        <v>152</v>
      </c>
      <c r="E224" s="162" t="s">
        <v>1</v>
      </c>
      <c r="F224" s="163" t="s">
        <v>157</v>
      </c>
      <c r="H224" s="164">
        <v>175.8</v>
      </c>
      <c r="I224" s="165"/>
      <c r="L224" s="161"/>
      <c r="M224" s="166"/>
      <c r="T224" s="167"/>
      <c r="AT224" s="162" t="s">
        <v>152</v>
      </c>
      <c r="AU224" s="162" t="s">
        <v>87</v>
      </c>
      <c r="AV224" s="14" t="s">
        <v>150</v>
      </c>
      <c r="AW224" s="14" t="s">
        <v>32</v>
      </c>
      <c r="AX224" s="14" t="s">
        <v>85</v>
      </c>
      <c r="AY224" s="162" t="s">
        <v>144</v>
      </c>
    </row>
    <row r="225" spans="2:65" s="1" customFormat="1" ht="33" customHeight="1">
      <c r="B225" s="32"/>
      <c r="C225" s="133" t="s">
        <v>267</v>
      </c>
      <c r="D225" s="133" t="s">
        <v>146</v>
      </c>
      <c r="E225" s="134" t="s">
        <v>1374</v>
      </c>
      <c r="F225" s="135" t="s">
        <v>1375</v>
      </c>
      <c r="G225" s="136" t="s">
        <v>160</v>
      </c>
      <c r="H225" s="137">
        <v>1</v>
      </c>
      <c r="I225" s="138"/>
      <c r="J225" s="139">
        <f>ROUND(I225*H225,2)</f>
        <v>0</v>
      </c>
      <c r="K225" s="140"/>
      <c r="L225" s="32"/>
      <c r="M225" s="141" t="s">
        <v>1</v>
      </c>
      <c r="N225" s="142" t="s">
        <v>42</v>
      </c>
      <c r="P225" s="143">
        <f>O225*H225</f>
        <v>0</v>
      </c>
      <c r="Q225" s="143">
        <v>0</v>
      </c>
      <c r="R225" s="143">
        <f>Q225*H225</f>
        <v>0</v>
      </c>
      <c r="S225" s="143">
        <v>0</v>
      </c>
      <c r="T225" s="144">
        <f>S225*H225</f>
        <v>0</v>
      </c>
      <c r="AR225" s="145" t="s">
        <v>150</v>
      </c>
      <c r="AT225" s="145" t="s">
        <v>146</v>
      </c>
      <c r="AU225" s="145" t="s">
        <v>87</v>
      </c>
      <c r="AY225" s="17" t="s">
        <v>144</v>
      </c>
      <c r="BE225" s="146">
        <f>IF(N225="základní",J225,0)</f>
        <v>0</v>
      </c>
      <c r="BF225" s="146">
        <f>IF(N225="snížená",J225,0)</f>
        <v>0</v>
      </c>
      <c r="BG225" s="146">
        <f>IF(N225="zákl. přenesená",J225,0)</f>
        <v>0</v>
      </c>
      <c r="BH225" s="146">
        <f>IF(N225="sníž. přenesená",J225,0)</f>
        <v>0</v>
      </c>
      <c r="BI225" s="146">
        <f>IF(N225="nulová",J225,0)</f>
        <v>0</v>
      </c>
      <c r="BJ225" s="17" t="s">
        <v>85</v>
      </c>
      <c r="BK225" s="146">
        <f>ROUND(I225*H225,2)</f>
        <v>0</v>
      </c>
      <c r="BL225" s="17" t="s">
        <v>150</v>
      </c>
      <c r="BM225" s="145" t="s">
        <v>1376</v>
      </c>
    </row>
    <row r="226" spans="2:65" s="12" customFormat="1" ht="11.25">
      <c r="B226" s="147"/>
      <c r="D226" s="148" t="s">
        <v>152</v>
      </c>
      <c r="E226" s="149" t="s">
        <v>1</v>
      </c>
      <c r="F226" s="150" t="s">
        <v>1301</v>
      </c>
      <c r="H226" s="149" t="s">
        <v>1</v>
      </c>
      <c r="I226" s="151"/>
      <c r="L226" s="147"/>
      <c r="M226" s="152"/>
      <c r="T226" s="153"/>
      <c r="AT226" s="149" t="s">
        <v>152</v>
      </c>
      <c r="AU226" s="149" t="s">
        <v>87</v>
      </c>
      <c r="AV226" s="12" t="s">
        <v>85</v>
      </c>
      <c r="AW226" s="12" t="s">
        <v>32</v>
      </c>
      <c r="AX226" s="12" t="s">
        <v>77</v>
      </c>
      <c r="AY226" s="149" t="s">
        <v>144</v>
      </c>
    </row>
    <row r="227" spans="2:65" s="13" customFormat="1" ht="11.25">
      <c r="B227" s="154"/>
      <c r="D227" s="148" t="s">
        <v>152</v>
      </c>
      <c r="E227" s="155" t="s">
        <v>1</v>
      </c>
      <c r="F227" s="156" t="s">
        <v>85</v>
      </c>
      <c r="H227" s="157">
        <v>1</v>
      </c>
      <c r="I227" s="158"/>
      <c r="L227" s="154"/>
      <c r="M227" s="159"/>
      <c r="T227" s="160"/>
      <c r="AT227" s="155" t="s">
        <v>152</v>
      </c>
      <c r="AU227" s="155" t="s">
        <v>87</v>
      </c>
      <c r="AV227" s="13" t="s">
        <v>87</v>
      </c>
      <c r="AW227" s="13" t="s">
        <v>32</v>
      </c>
      <c r="AX227" s="13" t="s">
        <v>85</v>
      </c>
      <c r="AY227" s="155" t="s">
        <v>144</v>
      </c>
    </row>
    <row r="228" spans="2:65" s="1" customFormat="1" ht="16.5" customHeight="1">
      <c r="B228" s="32"/>
      <c r="C228" s="168" t="s">
        <v>272</v>
      </c>
      <c r="D228" s="168" t="s">
        <v>340</v>
      </c>
      <c r="E228" s="169" t="s">
        <v>1377</v>
      </c>
      <c r="F228" s="170" t="s">
        <v>1378</v>
      </c>
      <c r="G228" s="171" t="s">
        <v>160</v>
      </c>
      <c r="H228" s="172">
        <v>1</v>
      </c>
      <c r="I228" s="173"/>
      <c r="J228" s="174">
        <f>ROUND(I228*H228,2)</f>
        <v>0</v>
      </c>
      <c r="K228" s="175"/>
      <c r="L228" s="176"/>
      <c r="M228" s="177" t="s">
        <v>1</v>
      </c>
      <c r="N228" s="178" t="s">
        <v>42</v>
      </c>
      <c r="P228" s="143">
        <f>O228*H228</f>
        <v>0</v>
      </c>
      <c r="Q228" s="143">
        <v>3.9300000000000003E-3</v>
      </c>
      <c r="R228" s="143">
        <f>Q228*H228</f>
        <v>3.9300000000000003E-3</v>
      </c>
      <c r="S228" s="143">
        <v>0</v>
      </c>
      <c r="T228" s="144">
        <f>S228*H228</f>
        <v>0</v>
      </c>
      <c r="AR228" s="145" t="s">
        <v>186</v>
      </c>
      <c r="AT228" s="145" t="s">
        <v>340</v>
      </c>
      <c r="AU228" s="145" t="s">
        <v>87</v>
      </c>
      <c r="AY228" s="17" t="s">
        <v>144</v>
      </c>
      <c r="BE228" s="146">
        <f>IF(N228="základní",J228,0)</f>
        <v>0</v>
      </c>
      <c r="BF228" s="146">
        <f>IF(N228="snížená",J228,0)</f>
        <v>0</v>
      </c>
      <c r="BG228" s="146">
        <f>IF(N228="zákl. přenesená",J228,0)</f>
        <v>0</v>
      </c>
      <c r="BH228" s="146">
        <f>IF(N228="sníž. přenesená",J228,0)</f>
        <v>0</v>
      </c>
      <c r="BI228" s="146">
        <f>IF(N228="nulová",J228,0)</f>
        <v>0</v>
      </c>
      <c r="BJ228" s="17" t="s">
        <v>85</v>
      </c>
      <c r="BK228" s="146">
        <f>ROUND(I228*H228,2)</f>
        <v>0</v>
      </c>
      <c r="BL228" s="17" t="s">
        <v>150</v>
      </c>
      <c r="BM228" s="145" t="s">
        <v>1379</v>
      </c>
    </row>
    <row r="229" spans="2:65" s="1" customFormat="1" ht="24.2" customHeight="1">
      <c r="B229" s="32"/>
      <c r="C229" s="133" t="s">
        <v>277</v>
      </c>
      <c r="D229" s="133" t="s">
        <v>146</v>
      </c>
      <c r="E229" s="134" t="s">
        <v>1380</v>
      </c>
      <c r="F229" s="135" t="s">
        <v>1381</v>
      </c>
      <c r="G229" s="136" t="s">
        <v>1382</v>
      </c>
      <c r="H229" s="137">
        <v>4</v>
      </c>
      <c r="I229" s="138"/>
      <c r="J229" s="139">
        <f>ROUND(I229*H229,2)</f>
        <v>0</v>
      </c>
      <c r="K229" s="140"/>
      <c r="L229" s="32"/>
      <c r="M229" s="141" t="s">
        <v>1</v>
      </c>
      <c r="N229" s="142" t="s">
        <v>42</v>
      </c>
      <c r="P229" s="143">
        <f>O229*H229</f>
        <v>0</v>
      </c>
      <c r="Q229" s="143">
        <v>3.1E-4</v>
      </c>
      <c r="R229" s="143">
        <f>Q229*H229</f>
        <v>1.24E-3</v>
      </c>
      <c r="S229" s="143">
        <v>0</v>
      </c>
      <c r="T229" s="144">
        <f>S229*H229</f>
        <v>0</v>
      </c>
      <c r="AR229" s="145" t="s">
        <v>150</v>
      </c>
      <c r="AT229" s="145" t="s">
        <v>146</v>
      </c>
      <c r="AU229" s="145" t="s">
        <v>87</v>
      </c>
      <c r="AY229" s="17" t="s">
        <v>144</v>
      </c>
      <c r="BE229" s="146">
        <f>IF(N229="základní",J229,0)</f>
        <v>0</v>
      </c>
      <c r="BF229" s="146">
        <f>IF(N229="snížená",J229,0)</f>
        <v>0</v>
      </c>
      <c r="BG229" s="146">
        <f>IF(N229="zákl. přenesená",J229,0)</f>
        <v>0</v>
      </c>
      <c r="BH229" s="146">
        <f>IF(N229="sníž. přenesená",J229,0)</f>
        <v>0</v>
      </c>
      <c r="BI229" s="146">
        <f>IF(N229="nulová",J229,0)</f>
        <v>0</v>
      </c>
      <c r="BJ229" s="17" t="s">
        <v>85</v>
      </c>
      <c r="BK229" s="146">
        <f>ROUND(I229*H229,2)</f>
        <v>0</v>
      </c>
      <c r="BL229" s="17" t="s">
        <v>150</v>
      </c>
      <c r="BM229" s="145" t="s">
        <v>1383</v>
      </c>
    </row>
    <row r="230" spans="2:65" s="12" customFormat="1" ht="11.25">
      <c r="B230" s="147"/>
      <c r="D230" s="148" t="s">
        <v>152</v>
      </c>
      <c r="E230" s="149" t="s">
        <v>1</v>
      </c>
      <c r="F230" s="150" t="s">
        <v>737</v>
      </c>
      <c r="H230" s="149" t="s">
        <v>1</v>
      </c>
      <c r="I230" s="151"/>
      <c r="L230" s="147"/>
      <c r="M230" s="152"/>
      <c r="T230" s="153"/>
      <c r="AT230" s="149" t="s">
        <v>152</v>
      </c>
      <c r="AU230" s="149" t="s">
        <v>87</v>
      </c>
      <c r="AV230" s="12" t="s">
        <v>85</v>
      </c>
      <c r="AW230" s="12" t="s">
        <v>32</v>
      </c>
      <c r="AX230" s="12" t="s">
        <v>77</v>
      </c>
      <c r="AY230" s="149" t="s">
        <v>144</v>
      </c>
    </row>
    <row r="231" spans="2:65" s="13" customFormat="1" ht="11.25">
      <c r="B231" s="154"/>
      <c r="D231" s="148" t="s">
        <v>152</v>
      </c>
      <c r="E231" s="155" t="s">
        <v>1</v>
      </c>
      <c r="F231" s="156" t="s">
        <v>150</v>
      </c>
      <c r="H231" s="157">
        <v>4</v>
      </c>
      <c r="I231" s="158"/>
      <c r="L231" s="154"/>
      <c r="M231" s="159"/>
      <c r="T231" s="160"/>
      <c r="AT231" s="155" t="s">
        <v>152</v>
      </c>
      <c r="AU231" s="155" t="s">
        <v>87</v>
      </c>
      <c r="AV231" s="13" t="s">
        <v>87</v>
      </c>
      <c r="AW231" s="13" t="s">
        <v>32</v>
      </c>
      <c r="AX231" s="13" t="s">
        <v>85</v>
      </c>
      <c r="AY231" s="155" t="s">
        <v>144</v>
      </c>
    </row>
    <row r="232" spans="2:65" s="1" customFormat="1" ht="24.2" customHeight="1">
      <c r="B232" s="32"/>
      <c r="C232" s="133" t="s">
        <v>281</v>
      </c>
      <c r="D232" s="133" t="s">
        <v>146</v>
      </c>
      <c r="E232" s="134" t="s">
        <v>1384</v>
      </c>
      <c r="F232" s="135" t="s">
        <v>1385</v>
      </c>
      <c r="G232" s="136" t="s">
        <v>160</v>
      </c>
      <c r="H232" s="137">
        <v>4</v>
      </c>
      <c r="I232" s="138"/>
      <c r="J232" s="139">
        <f>ROUND(I232*H232,2)</f>
        <v>0</v>
      </c>
      <c r="K232" s="140"/>
      <c r="L232" s="32"/>
      <c r="M232" s="141" t="s">
        <v>1</v>
      </c>
      <c r="N232" s="142" t="s">
        <v>42</v>
      </c>
      <c r="P232" s="143">
        <f>O232*H232</f>
        <v>0</v>
      </c>
      <c r="Q232" s="143">
        <v>0.41488999999999998</v>
      </c>
      <c r="R232" s="143">
        <f>Q232*H232</f>
        <v>1.6595599999999999</v>
      </c>
      <c r="S232" s="143">
        <v>0</v>
      </c>
      <c r="T232" s="144">
        <f>S232*H232</f>
        <v>0</v>
      </c>
      <c r="AR232" s="145" t="s">
        <v>150</v>
      </c>
      <c r="AT232" s="145" t="s">
        <v>146</v>
      </c>
      <c r="AU232" s="145" t="s">
        <v>87</v>
      </c>
      <c r="AY232" s="17" t="s">
        <v>144</v>
      </c>
      <c r="BE232" s="146">
        <f>IF(N232="základní",J232,0)</f>
        <v>0</v>
      </c>
      <c r="BF232" s="146">
        <f>IF(N232="snížená",J232,0)</f>
        <v>0</v>
      </c>
      <c r="BG232" s="146">
        <f>IF(N232="zákl. přenesená",J232,0)</f>
        <v>0</v>
      </c>
      <c r="BH232" s="146">
        <f>IF(N232="sníž. přenesená",J232,0)</f>
        <v>0</v>
      </c>
      <c r="BI232" s="146">
        <f>IF(N232="nulová",J232,0)</f>
        <v>0</v>
      </c>
      <c r="BJ232" s="17" t="s">
        <v>85</v>
      </c>
      <c r="BK232" s="146">
        <f>ROUND(I232*H232,2)</f>
        <v>0</v>
      </c>
      <c r="BL232" s="17" t="s">
        <v>150</v>
      </c>
      <c r="BM232" s="145" t="s">
        <v>1386</v>
      </c>
    </row>
    <row r="233" spans="2:65" s="12" customFormat="1" ht="11.25">
      <c r="B233" s="147"/>
      <c r="D233" s="148" t="s">
        <v>152</v>
      </c>
      <c r="E233" s="149" t="s">
        <v>1</v>
      </c>
      <c r="F233" s="150" t="s">
        <v>1356</v>
      </c>
      <c r="H233" s="149" t="s">
        <v>1</v>
      </c>
      <c r="I233" s="151"/>
      <c r="L233" s="147"/>
      <c r="M233" s="152"/>
      <c r="T233" s="153"/>
      <c r="AT233" s="149" t="s">
        <v>152</v>
      </c>
      <c r="AU233" s="149" t="s">
        <v>87</v>
      </c>
      <c r="AV233" s="12" t="s">
        <v>85</v>
      </c>
      <c r="AW233" s="12" t="s">
        <v>32</v>
      </c>
      <c r="AX233" s="12" t="s">
        <v>77</v>
      </c>
      <c r="AY233" s="149" t="s">
        <v>144</v>
      </c>
    </row>
    <row r="234" spans="2:65" s="13" customFormat="1" ht="11.25">
      <c r="B234" s="154"/>
      <c r="D234" s="148" t="s">
        <v>152</v>
      </c>
      <c r="E234" s="155" t="s">
        <v>1</v>
      </c>
      <c r="F234" s="156" t="s">
        <v>150</v>
      </c>
      <c r="H234" s="157">
        <v>4</v>
      </c>
      <c r="I234" s="158"/>
      <c r="L234" s="154"/>
      <c r="M234" s="159"/>
      <c r="T234" s="160"/>
      <c r="AT234" s="155" t="s">
        <v>152</v>
      </c>
      <c r="AU234" s="155" t="s">
        <v>87</v>
      </c>
      <c r="AV234" s="13" t="s">
        <v>87</v>
      </c>
      <c r="AW234" s="13" t="s">
        <v>32</v>
      </c>
      <c r="AX234" s="13" t="s">
        <v>85</v>
      </c>
      <c r="AY234" s="155" t="s">
        <v>144</v>
      </c>
    </row>
    <row r="235" spans="2:65" s="1" customFormat="1" ht="21.75" customHeight="1">
      <c r="B235" s="32"/>
      <c r="C235" s="168" t="s">
        <v>285</v>
      </c>
      <c r="D235" s="168" t="s">
        <v>340</v>
      </c>
      <c r="E235" s="169" t="s">
        <v>1387</v>
      </c>
      <c r="F235" s="170" t="s">
        <v>1388</v>
      </c>
      <c r="G235" s="171" t="s">
        <v>160</v>
      </c>
      <c r="H235" s="172">
        <v>4</v>
      </c>
      <c r="I235" s="173"/>
      <c r="J235" s="174">
        <f>ROUND(I235*H235,2)</f>
        <v>0</v>
      </c>
      <c r="K235" s="175"/>
      <c r="L235" s="176"/>
      <c r="M235" s="177" t="s">
        <v>1</v>
      </c>
      <c r="N235" s="178" t="s">
        <v>42</v>
      </c>
      <c r="P235" s="143">
        <f>O235*H235</f>
        <v>0</v>
      </c>
      <c r="Q235" s="143">
        <v>1.6</v>
      </c>
      <c r="R235" s="143">
        <f>Q235*H235</f>
        <v>6.4</v>
      </c>
      <c r="S235" s="143">
        <v>0</v>
      </c>
      <c r="T235" s="144">
        <f>S235*H235</f>
        <v>0</v>
      </c>
      <c r="AR235" s="145" t="s">
        <v>186</v>
      </c>
      <c r="AT235" s="145" t="s">
        <v>340</v>
      </c>
      <c r="AU235" s="145" t="s">
        <v>87</v>
      </c>
      <c r="AY235" s="17" t="s">
        <v>144</v>
      </c>
      <c r="BE235" s="146">
        <f>IF(N235="základní",J235,0)</f>
        <v>0</v>
      </c>
      <c r="BF235" s="146">
        <f>IF(N235="snížená",J235,0)</f>
        <v>0</v>
      </c>
      <c r="BG235" s="146">
        <f>IF(N235="zákl. přenesená",J235,0)</f>
        <v>0</v>
      </c>
      <c r="BH235" s="146">
        <f>IF(N235="sníž. přenesená",J235,0)</f>
        <v>0</v>
      </c>
      <c r="BI235" s="146">
        <f>IF(N235="nulová",J235,0)</f>
        <v>0</v>
      </c>
      <c r="BJ235" s="17" t="s">
        <v>85</v>
      </c>
      <c r="BK235" s="146">
        <f>ROUND(I235*H235,2)</f>
        <v>0</v>
      </c>
      <c r="BL235" s="17" t="s">
        <v>150</v>
      </c>
      <c r="BM235" s="145" t="s">
        <v>1389</v>
      </c>
    </row>
    <row r="236" spans="2:65" s="1" customFormat="1" ht="24.2" customHeight="1">
      <c r="B236" s="32"/>
      <c r="C236" s="133" t="s">
        <v>289</v>
      </c>
      <c r="D236" s="133" t="s">
        <v>146</v>
      </c>
      <c r="E236" s="134" t="s">
        <v>1390</v>
      </c>
      <c r="F236" s="135" t="s">
        <v>1391</v>
      </c>
      <c r="G236" s="136" t="s">
        <v>160</v>
      </c>
      <c r="H236" s="137">
        <v>1</v>
      </c>
      <c r="I236" s="138"/>
      <c r="J236" s="139">
        <f>ROUND(I236*H236,2)</f>
        <v>0</v>
      </c>
      <c r="K236" s="140"/>
      <c r="L236" s="32"/>
      <c r="M236" s="141" t="s">
        <v>1</v>
      </c>
      <c r="N236" s="142" t="s">
        <v>42</v>
      </c>
      <c r="P236" s="143">
        <f>O236*H236</f>
        <v>0</v>
      </c>
      <c r="Q236" s="143">
        <v>0.41488999999999998</v>
      </c>
      <c r="R236" s="143">
        <f>Q236*H236</f>
        <v>0.41488999999999998</v>
      </c>
      <c r="S236" s="143">
        <v>0</v>
      </c>
      <c r="T236" s="144">
        <f>S236*H236</f>
        <v>0</v>
      </c>
      <c r="AR236" s="145" t="s">
        <v>150</v>
      </c>
      <c r="AT236" s="145" t="s">
        <v>146</v>
      </c>
      <c r="AU236" s="145" t="s">
        <v>87</v>
      </c>
      <c r="AY236" s="17" t="s">
        <v>144</v>
      </c>
      <c r="BE236" s="146">
        <f>IF(N236="základní",J236,0)</f>
        <v>0</v>
      </c>
      <c r="BF236" s="146">
        <f>IF(N236="snížená",J236,0)</f>
        <v>0</v>
      </c>
      <c r="BG236" s="146">
        <f>IF(N236="zákl. přenesená",J236,0)</f>
        <v>0</v>
      </c>
      <c r="BH236" s="146">
        <f>IF(N236="sníž. přenesená",J236,0)</f>
        <v>0</v>
      </c>
      <c r="BI236" s="146">
        <f>IF(N236="nulová",J236,0)</f>
        <v>0</v>
      </c>
      <c r="BJ236" s="17" t="s">
        <v>85</v>
      </c>
      <c r="BK236" s="146">
        <f>ROUND(I236*H236,2)</f>
        <v>0</v>
      </c>
      <c r="BL236" s="17" t="s">
        <v>150</v>
      </c>
      <c r="BM236" s="145" t="s">
        <v>1392</v>
      </c>
    </row>
    <row r="237" spans="2:65" s="12" customFormat="1" ht="11.25">
      <c r="B237" s="147"/>
      <c r="D237" s="148" t="s">
        <v>152</v>
      </c>
      <c r="E237" s="149" t="s">
        <v>1</v>
      </c>
      <c r="F237" s="150" t="s">
        <v>1356</v>
      </c>
      <c r="H237" s="149" t="s">
        <v>1</v>
      </c>
      <c r="I237" s="151"/>
      <c r="L237" s="147"/>
      <c r="M237" s="152"/>
      <c r="T237" s="153"/>
      <c r="AT237" s="149" t="s">
        <v>152</v>
      </c>
      <c r="AU237" s="149" t="s">
        <v>87</v>
      </c>
      <c r="AV237" s="12" t="s">
        <v>85</v>
      </c>
      <c r="AW237" s="12" t="s">
        <v>32</v>
      </c>
      <c r="AX237" s="12" t="s">
        <v>77</v>
      </c>
      <c r="AY237" s="149" t="s">
        <v>144</v>
      </c>
    </row>
    <row r="238" spans="2:65" s="13" customFormat="1" ht="11.25">
      <c r="B238" s="154"/>
      <c r="D238" s="148" t="s">
        <v>152</v>
      </c>
      <c r="E238" s="155" t="s">
        <v>1</v>
      </c>
      <c r="F238" s="156" t="s">
        <v>85</v>
      </c>
      <c r="H238" s="157">
        <v>1</v>
      </c>
      <c r="I238" s="158"/>
      <c r="L238" s="154"/>
      <c r="M238" s="159"/>
      <c r="T238" s="160"/>
      <c r="AT238" s="155" t="s">
        <v>152</v>
      </c>
      <c r="AU238" s="155" t="s">
        <v>87</v>
      </c>
      <c r="AV238" s="13" t="s">
        <v>87</v>
      </c>
      <c r="AW238" s="13" t="s">
        <v>32</v>
      </c>
      <c r="AX238" s="13" t="s">
        <v>85</v>
      </c>
      <c r="AY238" s="155" t="s">
        <v>144</v>
      </c>
    </row>
    <row r="239" spans="2:65" s="1" customFormat="1" ht="21.75" customHeight="1">
      <c r="B239" s="32"/>
      <c r="C239" s="168" t="s">
        <v>293</v>
      </c>
      <c r="D239" s="168" t="s">
        <v>340</v>
      </c>
      <c r="E239" s="169" t="s">
        <v>1393</v>
      </c>
      <c r="F239" s="170" t="s">
        <v>1394</v>
      </c>
      <c r="G239" s="171" t="s">
        <v>160</v>
      </c>
      <c r="H239" s="172">
        <v>1</v>
      </c>
      <c r="I239" s="173"/>
      <c r="J239" s="174">
        <f>ROUND(I239*H239,2)</f>
        <v>0</v>
      </c>
      <c r="K239" s="175"/>
      <c r="L239" s="176"/>
      <c r="M239" s="177" t="s">
        <v>1</v>
      </c>
      <c r="N239" s="178" t="s">
        <v>42</v>
      </c>
      <c r="P239" s="143">
        <f>O239*H239</f>
        <v>0</v>
      </c>
      <c r="Q239" s="143">
        <v>2.1</v>
      </c>
      <c r="R239" s="143">
        <f>Q239*H239</f>
        <v>2.1</v>
      </c>
      <c r="S239" s="143">
        <v>0</v>
      </c>
      <c r="T239" s="144">
        <f>S239*H239</f>
        <v>0</v>
      </c>
      <c r="AR239" s="145" t="s">
        <v>186</v>
      </c>
      <c r="AT239" s="145" t="s">
        <v>340</v>
      </c>
      <c r="AU239" s="145" t="s">
        <v>87</v>
      </c>
      <c r="AY239" s="17" t="s">
        <v>144</v>
      </c>
      <c r="BE239" s="146">
        <f>IF(N239="základní",J239,0)</f>
        <v>0</v>
      </c>
      <c r="BF239" s="146">
        <f>IF(N239="snížená",J239,0)</f>
        <v>0</v>
      </c>
      <c r="BG239" s="146">
        <f>IF(N239="zákl. přenesená",J239,0)</f>
        <v>0</v>
      </c>
      <c r="BH239" s="146">
        <f>IF(N239="sníž. přenesená",J239,0)</f>
        <v>0</v>
      </c>
      <c r="BI239" s="146">
        <f>IF(N239="nulová",J239,0)</f>
        <v>0</v>
      </c>
      <c r="BJ239" s="17" t="s">
        <v>85</v>
      </c>
      <c r="BK239" s="146">
        <f>ROUND(I239*H239,2)</f>
        <v>0</v>
      </c>
      <c r="BL239" s="17" t="s">
        <v>150</v>
      </c>
      <c r="BM239" s="145" t="s">
        <v>1395</v>
      </c>
    </row>
    <row r="240" spans="2:65" s="1" customFormat="1" ht="24.2" customHeight="1">
      <c r="B240" s="32"/>
      <c r="C240" s="133" t="s">
        <v>297</v>
      </c>
      <c r="D240" s="133" t="s">
        <v>146</v>
      </c>
      <c r="E240" s="134" t="s">
        <v>1396</v>
      </c>
      <c r="F240" s="135" t="s">
        <v>1397</v>
      </c>
      <c r="G240" s="136" t="s">
        <v>160</v>
      </c>
      <c r="H240" s="137">
        <v>3</v>
      </c>
      <c r="I240" s="138"/>
      <c r="J240" s="139">
        <f>ROUND(I240*H240,2)</f>
        <v>0</v>
      </c>
      <c r="K240" s="140"/>
      <c r="L240" s="32"/>
      <c r="M240" s="141" t="s">
        <v>1</v>
      </c>
      <c r="N240" s="142" t="s">
        <v>42</v>
      </c>
      <c r="P240" s="143">
        <f>O240*H240</f>
        <v>0</v>
      </c>
      <c r="Q240" s="143">
        <v>9.8899999999999995E-3</v>
      </c>
      <c r="R240" s="143">
        <f>Q240*H240</f>
        <v>2.9669999999999998E-2</v>
      </c>
      <c r="S240" s="143">
        <v>0</v>
      </c>
      <c r="T240" s="144">
        <f>S240*H240</f>
        <v>0</v>
      </c>
      <c r="AR240" s="145" t="s">
        <v>150</v>
      </c>
      <c r="AT240" s="145" t="s">
        <v>146</v>
      </c>
      <c r="AU240" s="145" t="s">
        <v>87</v>
      </c>
      <c r="AY240" s="17" t="s">
        <v>144</v>
      </c>
      <c r="BE240" s="146">
        <f>IF(N240="základní",J240,0)</f>
        <v>0</v>
      </c>
      <c r="BF240" s="146">
        <f>IF(N240="snížená",J240,0)</f>
        <v>0</v>
      </c>
      <c r="BG240" s="146">
        <f>IF(N240="zákl. přenesená",J240,0)</f>
        <v>0</v>
      </c>
      <c r="BH240" s="146">
        <f>IF(N240="sníž. přenesená",J240,0)</f>
        <v>0</v>
      </c>
      <c r="BI240" s="146">
        <f>IF(N240="nulová",J240,0)</f>
        <v>0</v>
      </c>
      <c r="BJ240" s="17" t="s">
        <v>85</v>
      </c>
      <c r="BK240" s="146">
        <f>ROUND(I240*H240,2)</f>
        <v>0</v>
      </c>
      <c r="BL240" s="17" t="s">
        <v>150</v>
      </c>
      <c r="BM240" s="145" t="s">
        <v>1398</v>
      </c>
    </row>
    <row r="241" spans="2:65" s="12" customFormat="1" ht="11.25">
      <c r="B241" s="147"/>
      <c r="D241" s="148" t="s">
        <v>152</v>
      </c>
      <c r="E241" s="149" t="s">
        <v>1</v>
      </c>
      <c r="F241" s="150" t="s">
        <v>1356</v>
      </c>
      <c r="H241" s="149" t="s">
        <v>1</v>
      </c>
      <c r="I241" s="151"/>
      <c r="L241" s="147"/>
      <c r="M241" s="152"/>
      <c r="T241" s="153"/>
      <c r="AT241" s="149" t="s">
        <v>152</v>
      </c>
      <c r="AU241" s="149" t="s">
        <v>87</v>
      </c>
      <c r="AV241" s="12" t="s">
        <v>85</v>
      </c>
      <c r="AW241" s="12" t="s">
        <v>32</v>
      </c>
      <c r="AX241" s="12" t="s">
        <v>77</v>
      </c>
      <c r="AY241" s="149" t="s">
        <v>144</v>
      </c>
    </row>
    <row r="242" spans="2:65" s="13" customFormat="1" ht="11.25">
      <c r="B242" s="154"/>
      <c r="D242" s="148" t="s">
        <v>152</v>
      </c>
      <c r="E242" s="155" t="s">
        <v>1</v>
      </c>
      <c r="F242" s="156" t="s">
        <v>163</v>
      </c>
      <c r="H242" s="157">
        <v>3</v>
      </c>
      <c r="I242" s="158"/>
      <c r="L242" s="154"/>
      <c r="M242" s="159"/>
      <c r="T242" s="160"/>
      <c r="AT242" s="155" t="s">
        <v>152</v>
      </c>
      <c r="AU242" s="155" t="s">
        <v>87</v>
      </c>
      <c r="AV242" s="13" t="s">
        <v>87</v>
      </c>
      <c r="AW242" s="13" t="s">
        <v>32</v>
      </c>
      <c r="AX242" s="13" t="s">
        <v>85</v>
      </c>
      <c r="AY242" s="155" t="s">
        <v>144</v>
      </c>
    </row>
    <row r="243" spans="2:65" s="1" customFormat="1" ht="16.5" customHeight="1">
      <c r="B243" s="32"/>
      <c r="C243" s="168" t="s">
        <v>302</v>
      </c>
      <c r="D243" s="168" t="s">
        <v>340</v>
      </c>
      <c r="E243" s="169" t="s">
        <v>1399</v>
      </c>
      <c r="F243" s="170" t="s">
        <v>1400</v>
      </c>
      <c r="G243" s="171" t="s">
        <v>160</v>
      </c>
      <c r="H243" s="172">
        <v>3</v>
      </c>
      <c r="I243" s="173"/>
      <c r="J243" s="174">
        <f>ROUND(I243*H243,2)</f>
        <v>0</v>
      </c>
      <c r="K243" s="175"/>
      <c r="L243" s="176"/>
      <c r="M243" s="177" t="s">
        <v>1</v>
      </c>
      <c r="N243" s="178" t="s">
        <v>42</v>
      </c>
      <c r="P243" s="143">
        <f>O243*H243</f>
        <v>0</v>
      </c>
      <c r="Q243" s="143">
        <v>0.52600000000000002</v>
      </c>
      <c r="R243" s="143">
        <f>Q243*H243</f>
        <v>1.5780000000000001</v>
      </c>
      <c r="S243" s="143">
        <v>0</v>
      </c>
      <c r="T243" s="144">
        <f>S243*H243</f>
        <v>0</v>
      </c>
      <c r="AR243" s="145" t="s">
        <v>186</v>
      </c>
      <c r="AT243" s="145" t="s">
        <v>340</v>
      </c>
      <c r="AU243" s="145" t="s">
        <v>87</v>
      </c>
      <c r="AY243" s="17" t="s">
        <v>144</v>
      </c>
      <c r="BE243" s="146">
        <f>IF(N243="základní",J243,0)</f>
        <v>0</v>
      </c>
      <c r="BF243" s="146">
        <f>IF(N243="snížená",J243,0)</f>
        <v>0</v>
      </c>
      <c r="BG243" s="146">
        <f>IF(N243="zákl. přenesená",J243,0)</f>
        <v>0</v>
      </c>
      <c r="BH243" s="146">
        <f>IF(N243="sníž. přenesená",J243,0)</f>
        <v>0</v>
      </c>
      <c r="BI243" s="146">
        <f>IF(N243="nulová",J243,0)</f>
        <v>0</v>
      </c>
      <c r="BJ243" s="17" t="s">
        <v>85</v>
      </c>
      <c r="BK243" s="146">
        <f>ROUND(I243*H243,2)</f>
        <v>0</v>
      </c>
      <c r="BL243" s="17" t="s">
        <v>150</v>
      </c>
      <c r="BM243" s="145" t="s">
        <v>1401</v>
      </c>
    </row>
    <row r="244" spans="2:65" s="1" customFormat="1" ht="24.2" customHeight="1">
      <c r="B244" s="32"/>
      <c r="C244" s="133" t="s">
        <v>307</v>
      </c>
      <c r="D244" s="133" t="s">
        <v>146</v>
      </c>
      <c r="E244" s="134" t="s">
        <v>1402</v>
      </c>
      <c r="F244" s="135" t="s">
        <v>1403</v>
      </c>
      <c r="G244" s="136" t="s">
        <v>160</v>
      </c>
      <c r="H244" s="137">
        <v>1</v>
      </c>
      <c r="I244" s="138"/>
      <c r="J244" s="139">
        <f>ROUND(I244*H244,2)</f>
        <v>0</v>
      </c>
      <c r="K244" s="140"/>
      <c r="L244" s="32"/>
      <c r="M244" s="141" t="s">
        <v>1</v>
      </c>
      <c r="N244" s="142" t="s">
        <v>42</v>
      </c>
      <c r="P244" s="143">
        <f>O244*H244</f>
        <v>0</v>
      </c>
      <c r="Q244" s="143">
        <v>9.8899999999999995E-3</v>
      </c>
      <c r="R244" s="143">
        <f>Q244*H244</f>
        <v>9.8899999999999995E-3</v>
      </c>
      <c r="S244" s="143">
        <v>0</v>
      </c>
      <c r="T244" s="144">
        <f>S244*H244</f>
        <v>0</v>
      </c>
      <c r="AR244" s="145" t="s">
        <v>150</v>
      </c>
      <c r="AT244" s="145" t="s">
        <v>146</v>
      </c>
      <c r="AU244" s="145" t="s">
        <v>87</v>
      </c>
      <c r="AY244" s="17" t="s">
        <v>144</v>
      </c>
      <c r="BE244" s="146">
        <f>IF(N244="základní",J244,0)</f>
        <v>0</v>
      </c>
      <c r="BF244" s="146">
        <f>IF(N244="snížená",J244,0)</f>
        <v>0</v>
      </c>
      <c r="BG244" s="146">
        <f>IF(N244="zákl. přenesená",J244,0)</f>
        <v>0</v>
      </c>
      <c r="BH244" s="146">
        <f>IF(N244="sníž. přenesená",J244,0)</f>
        <v>0</v>
      </c>
      <c r="BI244" s="146">
        <f>IF(N244="nulová",J244,0)</f>
        <v>0</v>
      </c>
      <c r="BJ244" s="17" t="s">
        <v>85</v>
      </c>
      <c r="BK244" s="146">
        <f>ROUND(I244*H244,2)</f>
        <v>0</v>
      </c>
      <c r="BL244" s="17" t="s">
        <v>150</v>
      </c>
      <c r="BM244" s="145" t="s">
        <v>1404</v>
      </c>
    </row>
    <row r="245" spans="2:65" s="1" customFormat="1" ht="21.75" customHeight="1">
      <c r="B245" s="32"/>
      <c r="C245" s="168" t="s">
        <v>311</v>
      </c>
      <c r="D245" s="168" t="s">
        <v>340</v>
      </c>
      <c r="E245" s="169" t="s">
        <v>1405</v>
      </c>
      <c r="F245" s="170" t="s">
        <v>1406</v>
      </c>
      <c r="G245" s="171" t="s">
        <v>160</v>
      </c>
      <c r="H245" s="172">
        <v>1</v>
      </c>
      <c r="I245" s="173"/>
      <c r="J245" s="174">
        <f>ROUND(I245*H245,2)</f>
        <v>0</v>
      </c>
      <c r="K245" s="175"/>
      <c r="L245" s="176"/>
      <c r="M245" s="177" t="s">
        <v>1</v>
      </c>
      <c r="N245" s="178" t="s">
        <v>42</v>
      </c>
      <c r="P245" s="143">
        <f>O245*H245</f>
        <v>0</v>
      </c>
      <c r="Q245" s="143">
        <v>1.054</v>
      </c>
      <c r="R245" s="143">
        <f>Q245*H245</f>
        <v>1.054</v>
      </c>
      <c r="S245" s="143">
        <v>0</v>
      </c>
      <c r="T245" s="144">
        <f>S245*H245</f>
        <v>0</v>
      </c>
      <c r="AR245" s="145" t="s">
        <v>186</v>
      </c>
      <c r="AT245" s="145" t="s">
        <v>340</v>
      </c>
      <c r="AU245" s="145" t="s">
        <v>87</v>
      </c>
      <c r="AY245" s="17" t="s">
        <v>144</v>
      </c>
      <c r="BE245" s="146">
        <f>IF(N245="základní",J245,0)</f>
        <v>0</v>
      </c>
      <c r="BF245" s="146">
        <f>IF(N245="snížená",J245,0)</f>
        <v>0</v>
      </c>
      <c r="BG245" s="146">
        <f>IF(N245="zákl. přenesená",J245,0)</f>
        <v>0</v>
      </c>
      <c r="BH245" s="146">
        <f>IF(N245="sníž. přenesená",J245,0)</f>
        <v>0</v>
      </c>
      <c r="BI245" s="146">
        <f>IF(N245="nulová",J245,0)</f>
        <v>0</v>
      </c>
      <c r="BJ245" s="17" t="s">
        <v>85</v>
      </c>
      <c r="BK245" s="146">
        <f>ROUND(I245*H245,2)</f>
        <v>0</v>
      </c>
      <c r="BL245" s="17" t="s">
        <v>150</v>
      </c>
      <c r="BM245" s="145" t="s">
        <v>1407</v>
      </c>
    </row>
    <row r="246" spans="2:65" s="1" customFormat="1" ht="24.2" customHeight="1">
      <c r="B246" s="32"/>
      <c r="C246" s="133" t="s">
        <v>316</v>
      </c>
      <c r="D246" s="133" t="s">
        <v>146</v>
      </c>
      <c r="E246" s="134" t="s">
        <v>1408</v>
      </c>
      <c r="F246" s="135" t="s">
        <v>1409</v>
      </c>
      <c r="G246" s="136" t="s">
        <v>160</v>
      </c>
      <c r="H246" s="137">
        <v>5</v>
      </c>
      <c r="I246" s="138"/>
      <c r="J246" s="139">
        <f>ROUND(I246*H246,2)</f>
        <v>0</v>
      </c>
      <c r="K246" s="140"/>
      <c r="L246" s="32"/>
      <c r="M246" s="141" t="s">
        <v>1</v>
      </c>
      <c r="N246" s="142" t="s">
        <v>42</v>
      </c>
      <c r="P246" s="143">
        <f>O246*H246</f>
        <v>0</v>
      </c>
      <c r="Q246" s="143">
        <v>1.218E-2</v>
      </c>
      <c r="R246" s="143">
        <f>Q246*H246</f>
        <v>6.0899999999999996E-2</v>
      </c>
      <c r="S246" s="143">
        <v>0</v>
      </c>
      <c r="T246" s="144">
        <f>S246*H246</f>
        <v>0</v>
      </c>
      <c r="AR246" s="145" t="s">
        <v>150</v>
      </c>
      <c r="AT246" s="145" t="s">
        <v>146</v>
      </c>
      <c r="AU246" s="145" t="s">
        <v>87</v>
      </c>
      <c r="AY246" s="17" t="s">
        <v>144</v>
      </c>
      <c r="BE246" s="146">
        <f>IF(N246="základní",J246,0)</f>
        <v>0</v>
      </c>
      <c r="BF246" s="146">
        <f>IF(N246="snížená",J246,0)</f>
        <v>0</v>
      </c>
      <c r="BG246" s="146">
        <f>IF(N246="zákl. přenesená",J246,0)</f>
        <v>0</v>
      </c>
      <c r="BH246" s="146">
        <f>IF(N246="sníž. přenesená",J246,0)</f>
        <v>0</v>
      </c>
      <c r="BI246" s="146">
        <f>IF(N246="nulová",J246,0)</f>
        <v>0</v>
      </c>
      <c r="BJ246" s="17" t="s">
        <v>85</v>
      </c>
      <c r="BK246" s="146">
        <f>ROUND(I246*H246,2)</f>
        <v>0</v>
      </c>
      <c r="BL246" s="17" t="s">
        <v>150</v>
      </c>
      <c r="BM246" s="145" t="s">
        <v>1410</v>
      </c>
    </row>
    <row r="247" spans="2:65" s="12" customFormat="1" ht="11.25">
      <c r="B247" s="147"/>
      <c r="D247" s="148" t="s">
        <v>152</v>
      </c>
      <c r="E247" s="149" t="s">
        <v>1</v>
      </c>
      <c r="F247" s="150" t="s">
        <v>1356</v>
      </c>
      <c r="H247" s="149" t="s">
        <v>1</v>
      </c>
      <c r="I247" s="151"/>
      <c r="L247" s="147"/>
      <c r="M247" s="152"/>
      <c r="T247" s="153"/>
      <c r="AT247" s="149" t="s">
        <v>152</v>
      </c>
      <c r="AU247" s="149" t="s">
        <v>87</v>
      </c>
      <c r="AV247" s="12" t="s">
        <v>85</v>
      </c>
      <c r="AW247" s="12" t="s">
        <v>32</v>
      </c>
      <c r="AX247" s="12" t="s">
        <v>77</v>
      </c>
      <c r="AY247" s="149" t="s">
        <v>144</v>
      </c>
    </row>
    <row r="248" spans="2:65" s="13" customFormat="1" ht="11.25">
      <c r="B248" s="154"/>
      <c r="D248" s="148" t="s">
        <v>152</v>
      </c>
      <c r="E248" s="155" t="s">
        <v>1</v>
      </c>
      <c r="F248" s="156" t="s">
        <v>172</v>
      </c>
      <c r="H248" s="157">
        <v>5</v>
      </c>
      <c r="I248" s="158"/>
      <c r="L248" s="154"/>
      <c r="M248" s="159"/>
      <c r="T248" s="160"/>
      <c r="AT248" s="155" t="s">
        <v>152</v>
      </c>
      <c r="AU248" s="155" t="s">
        <v>87</v>
      </c>
      <c r="AV248" s="13" t="s">
        <v>87</v>
      </c>
      <c r="AW248" s="13" t="s">
        <v>32</v>
      </c>
      <c r="AX248" s="13" t="s">
        <v>85</v>
      </c>
      <c r="AY248" s="155" t="s">
        <v>144</v>
      </c>
    </row>
    <row r="249" spans="2:65" s="1" customFormat="1" ht="24.2" customHeight="1">
      <c r="B249" s="32"/>
      <c r="C249" s="168" t="s">
        <v>321</v>
      </c>
      <c r="D249" s="168" t="s">
        <v>340</v>
      </c>
      <c r="E249" s="169" t="s">
        <v>1411</v>
      </c>
      <c r="F249" s="170" t="s">
        <v>1412</v>
      </c>
      <c r="G249" s="171" t="s">
        <v>160</v>
      </c>
      <c r="H249" s="172">
        <v>5</v>
      </c>
      <c r="I249" s="173"/>
      <c r="J249" s="174">
        <f>ROUND(I249*H249,2)</f>
        <v>0</v>
      </c>
      <c r="K249" s="175"/>
      <c r="L249" s="176"/>
      <c r="M249" s="177" t="s">
        <v>1</v>
      </c>
      <c r="N249" s="178" t="s">
        <v>42</v>
      </c>
      <c r="P249" s="143">
        <f>O249*H249</f>
        <v>0</v>
      </c>
      <c r="Q249" s="143">
        <v>0.58499999999999996</v>
      </c>
      <c r="R249" s="143">
        <f>Q249*H249</f>
        <v>2.9249999999999998</v>
      </c>
      <c r="S249" s="143">
        <v>0</v>
      </c>
      <c r="T249" s="144">
        <f>S249*H249</f>
        <v>0</v>
      </c>
      <c r="AR249" s="145" t="s">
        <v>186</v>
      </c>
      <c r="AT249" s="145" t="s">
        <v>340</v>
      </c>
      <c r="AU249" s="145" t="s">
        <v>87</v>
      </c>
      <c r="AY249" s="17" t="s">
        <v>144</v>
      </c>
      <c r="BE249" s="146">
        <f>IF(N249="základní",J249,0)</f>
        <v>0</v>
      </c>
      <c r="BF249" s="146">
        <f>IF(N249="snížená",J249,0)</f>
        <v>0</v>
      </c>
      <c r="BG249" s="146">
        <f>IF(N249="zákl. přenesená",J249,0)</f>
        <v>0</v>
      </c>
      <c r="BH249" s="146">
        <f>IF(N249="sníž. přenesená",J249,0)</f>
        <v>0</v>
      </c>
      <c r="BI249" s="146">
        <f>IF(N249="nulová",J249,0)</f>
        <v>0</v>
      </c>
      <c r="BJ249" s="17" t="s">
        <v>85</v>
      </c>
      <c r="BK249" s="146">
        <f>ROUND(I249*H249,2)</f>
        <v>0</v>
      </c>
      <c r="BL249" s="17" t="s">
        <v>150</v>
      </c>
      <c r="BM249" s="145" t="s">
        <v>1413</v>
      </c>
    </row>
    <row r="250" spans="2:65" s="1" customFormat="1" ht="24.2" customHeight="1">
      <c r="B250" s="32"/>
      <c r="C250" s="168" t="s">
        <v>325</v>
      </c>
      <c r="D250" s="168" t="s">
        <v>340</v>
      </c>
      <c r="E250" s="169" t="s">
        <v>1414</v>
      </c>
      <c r="F250" s="170" t="s">
        <v>1415</v>
      </c>
      <c r="G250" s="171" t="s">
        <v>160</v>
      </c>
      <c r="H250" s="172">
        <v>9</v>
      </c>
      <c r="I250" s="173"/>
      <c r="J250" s="174">
        <f>ROUND(I250*H250,2)</f>
        <v>0</v>
      </c>
      <c r="K250" s="175"/>
      <c r="L250" s="176"/>
      <c r="M250" s="177" t="s">
        <v>1</v>
      </c>
      <c r="N250" s="178" t="s">
        <v>42</v>
      </c>
      <c r="P250" s="143">
        <f>O250*H250</f>
        <v>0</v>
      </c>
      <c r="Q250" s="143">
        <v>2E-3</v>
      </c>
      <c r="R250" s="143">
        <f>Q250*H250</f>
        <v>1.8000000000000002E-2</v>
      </c>
      <c r="S250" s="143">
        <v>0</v>
      </c>
      <c r="T250" s="144">
        <f>S250*H250</f>
        <v>0</v>
      </c>
      <c r="AR250" s="145" t="s">
        <v>186</v>
      </c>
      <c r="AT250" s="145" t="s">
        <v>340</v>
      </c>
      <c r="AU250" s="145" t="s">
        <v>87</v>
      </c>
      <c r="AY250" s="17" t="s">
        <v>144</v>
      </c>
      <c r="BE250" s="146">
        <f>IF(N250="základní",J250,0)</f>
        <v>0</v>
      </c>
      <c r="BF250" s="146">
        <f>IF(N250="snížená",J250,0)</f>
        <v>0</v>
      </c>
      <c r="BG250" s="146">
        <f>IF(N250="zákl. přenesená",J250,0)</f>
        <v>0</v>
      </c>
      <c r="BH250" s="146">
        <f>IF(N250="sníž. přenesená",J250,0)</f>
        <v>0</v>
      </c>
      <c r="BI250" s="146">
        <f>IF(N250="nulová",J250,0)</f>
        <v>0</v>
      </c>
      <c r="BJ250" s="17" t="s">
        <v>85</v>
      </c>
      <c r="BK250" s="146">
        <f>ROUND(I250*H250,2)</f>
        <v>0</v>
      </c>
      <c r="BL250" s="17" t="s">
        <v>150</v>
      </c>
      <c r="BM250" s="145" t="s">
        <v>1416</v>
      </c>
    </row>
    <row r="251" spans="2:65" s="12" customFormat="1" ht="11.25">
      <c r="B251" s="147"/>
      <c r="D251" s="148" t="s">
        <v>152</v>
      </c>
      <c r="E251" s="149" t="s">
        <v>1</v>
      </c>
      <c r="F251" s="150" t="s">
        <v>1356</v>
      </c>
      <c r="H251" s="149" t="s">
        <v>1</v>
      </c>
      <c r="I251" s="151"/>
      <c r="L251" s="147"/>
      <c r="M251" s="152"/>
      <c r="T251" s="153"/>
      <c r="AT251" s="149" t="s">
        <v>152</v>
      </c>
      <c r="AU251" s="149" t="s">
        <v>87</v>
      </c>
      <c r="AV251" s="12" t="s">
        <v>85</v>
      </c>
      <c r="AW251" s="12" t="s">
        <v>32</v>
      </c>
      <c r="AX251" s="12" t="s">
        <v>77</v>
      </c>
      <c r="AY251" s="149" t="s">
        <v>144</v>
      </c>
    </row>
    <row r="252" spans="2:65" s="13" customFormat="1" ht="11.25">
      <c r="B252" s="154"/>
      <c r="D252" s="148" t="s">
        <v>152</v>
      </c>
      <c r="E252" s="155" t="s">
        <v>1</v>
      </c>
      <c r="F252" s="156" t="s">
        <v>191</v>
      </c>
      <c r="H252" s="157">
        <v>9</v>
      </c>
      <c r="I252" s="158"/>
      <c r="L252" s="154"/>
      <c r="M252" s="159"/>
      <c r="T252" s="160"/>
      <c r="AT252" s="155" t="s">
        <v>152</v>
      </c>
      <c r="AU252" s="155" t="s">
        <v>87</v>
      </c>
      <c r="AV252" s="13" t="s">
        <v>87</v>
      </c>
      <c r="AW252" s="13" t="s">
        <v>32</v>
      </c>
      <c r="AX252" s="13" t="s">
        <v>85</v>
      </c>
      <c r="AY252" s="155" t="s">
        <v>144</v>
      </c>
    </row>
    <row r="253" spans="2:65" s="1" customFormat="1" ht="37.9" customHeight="1">
      <c r="B253" s="32"/>
      <c r="C253" s="133" t="s">
        <v>334</v>
      </c>
      <c r="D253" s="133" t="s">
        <v>146</v>
      </c>
      <c r="E253" s="134" t="s">
        <v>1417</v>
      </c>
      <c r="F253" s="135" t="s">
        <v>1418</v>
      </c>
      <c r="G253" s="136" t="s">
        <v>160</v>
      </c>
      <c r="H253" s="137">
        <v>5</v>
      </c>
      <c r="I253" s="138"/>
      <c r="J253" s="139">
        <f>ROUND(I253*H253,2)</f>
        <v>0</v>
      </c>
      <c r="K253" s="140"/>
      <c r="L253" s="32"/>
      <c r="M253" s="141" t="s">
        <v>1</v>
      </c>
      <c r="N253" s="142" t="s">
        <v>42</v>
      </c>
      <c r="P253" s="143">
        <f>O253*H253</f>
        <v>0</v>
      </c>
      <c r="Q253" s="143">
        <v>0.09</v>
      </c>
      <c r="R253" s="143">
        <f>Q253*H253</f>
        <v>0.44999999999999996</v>
      </c>
      <c r="S253" s="143">
        <v>0</v>
      </c>
      <c r="T253" s="144">
        <f>S253*H253</f>
        <v>0</v>
      </c>
      <c r="AR253" s="145" t="s">
        <v>150</v>
      </c>
      <c r="AT253" s="145" t="s">
        <v>146</v>
      </c>
      <c r="AU253" s="145" t="s">
        <v>87</v>
      </c>
      <c r="AY253" s="17" t="s">
        <v>144</v>
      </c>
      <c r="BE253" s="146">
        <f>IF(N253="základní",J253,0)</f>
        <v>0</v>
      </c>
      <c r="BF253" s="146">
        <f>IF(N253="snížená",J253,0)</f>
        <v>0</v>
      </c>
      <c r="BG253" s="146">
        <f>IF(N253="zákl. přenesená",J253,0)</f>
        <v>0</v>
      </c>
      <c r="BH253" s="146">
        <f>IF(N253="sníž. přenesená",J253,0)</f>
        <v>0</v>
      </c>
      <c r="BI253" s="146">
        <f>IF(N253="nulová",J253,0)</f>
        <v>0</v>
      </c>
      <c r="BJ253" s="17" t="s">
        <v>85</v>
      </c>
      <c r="BK253" s="146">
        <f>ROUND(I253*H253,2)</f>
        <v>0</v>
      </c>
      <c r="BL253" s="17" t="s">
        <v>150</v>
      </c>
      <c r="BM253" s="145" t="s">
        <v>1419</v>
      </c>
    </row>
    <row r="254" spans="2:65" s="12" customFormat="1" ht="11.25">
      <c r="B254" s="147"/>
      <c r="D254" s="148" t="s">
        <v>152</v>
      </c>
      <c r="E254" s="149" t="s">
        <v>1</v>
      </c>
      <c r="F254" s="150" t="s">
        <v>737</v>
      </c>
      <c r="H254" s="149" t="s">
        <v>1</v>
      </c>
      <c r="I254" s="151"/>
      <c r="L254" s="147"/>
      <c r="M254" s="152"/>
      <c r="T254" s="153"/>
      <c r="AT254" s="149" t="s">
        <v>152</v>
      </c>
      <c r="AU254" s="149" t="s">
        <v>87</v>
      </c>
      <c r="AV254" s="12" t="s">
        <v>85</v>
      </c>
      <c r="AW254" s="12" t="s">
        <v>32</v>
      </c>
      <c r="AX254" s="12" t="s">
        <v>77</v>
      </c>
      <c r="AY254" s="149" t="s">
        <v>144</v>
      </c>
    </row>
    <row r="255" spans="2:65" s="12" customFormat="1" ht="11.25">
      <c r="B255" s="147"/>
      <c r="D255" s="148" t="s">
        <v>152</v>
      </c>
      <c r="E255" s="149" t="s">
        <v>1</v>
      </c>
      <c r="F255" s="150" t="s">
        <v>1344</v>
      </c>
      <c r="H255" s="149" t="s">
        <v>1</v>
      </c>
      <c r="I255" s="151"/>
      <c r="L255" s="147"/>
      <c r="M255" s="152"/>
      <c r="T255" s="153"/>
      <c r="AT255" s="149" t="s">
        <v>152</v>
      </c>
      <c r="AU255" s="149" t="s">
        <v>87</v>
      </c>
      <c r="AV255" s="12" t="s">
        <v>85</v>
      </c>
      <c r="AW255" s="12" t="s">
        <v>32</v>
      </c>
      <c r="AX255" s="12" t="s">
        <v>77</v>
      </c>
      <c r="AY255" s="149" t="s">
        <v>144</v>
      </c>
    </row>
    <row r="256" spans="2:65" s="12" customFormat="1" ht="11.25">
      <c r="B256" s="147"/>
      <c r="D256" s="148" t="s">
        <v>152</v>
      </c>
      <c r="E256" s="149" t="s">
        <v>1</v>
      </c>
      <c r="F256" s="150" t="s">
        <v>1420</v>
      </c>
      <c r="H256" s="149" t="s">
        <v>1</v>
      </c>
      <c r="I256" s="151"/>
      <c r="L256" s="147"/>
      <c r="M256" s="152"/>
      <c r="T256" s="153"/>
      <c r="AT256" s="149" t="s">
        <v>152</v>
      </c>
      <c r="AU256" s="149" t="s">
        <v>87</v>
      </c>
      <c r="AV256" s="12" t="s">
        <v>85</v>
      </c>
      <c r="AW256" s="12" t="s">
        <v>32</v>
      </c>
      <c r="AX256" s="12" t="s">
        <v>77</v>
      </c>
      <c r="AY256" s="149" t="s">
        <v>144</v>
      </c>
    </row>
    <row r="257" spans="2:65" s="13" customFormat="1" ht="11.25">
      <c r="B257" s="154"/>
      <c r="D257" s="148" t="s">
        <v>152</v>
      </c>
      <c r="E257" s="155" t="s">
        <v>1</v>
      </c>
      <c r="F257" s="156" t="s">
        <v>172</v>
      </c>
      <c r="H257" s="157">
        <v>5</v>
      </c>
      <c r="I257" s="158"/>
      <c r="L257" s="154"/>
      <c r="M257" s="159"/>
      <c r="T257" s="160"/>
      <c r="AT257" s="155" t="s">
        <v>152</v>
      </c>
      <c r="AU257" s="155" t="s">
        <v>87</v>
      </c>
      <c r="AV257" s="13" t="s">
        <v>87</v>
      </c>
      <c r="AW257" s="13" t="s">
        <v>32</v>
      </c>
      <c r="AX257" s="13" t="s">
        <v>85</v>
      </c>
      <c r="AY257" s="155" t="s">
        <v>144</v>
      </c>
    </row>
    <row r="258" spans="2:65" s="1" customFormat="1" ht="24.2" customHeight="1">
      <c r="B258" s="32"/>
      <c r="C258" s="168" t="s">
        <v>339</v>
      </c>
      <c r="D258" s="168" t="s">
        <v>340</v>
      </c>
      <c r="E258" s="169" t="s">
        <v>1421</v>
      </c>
      <c r="F258" s="170" t="s">
        <v>1422</v>
      </c>
      <c r="G258" s="171" t="s">
        <v>160</v>
      </c>
      <c r="H258" s="172">
        <v>5</v>
      </c>
      <c r="I258" s="173"/>
      <c r="J258" s="174">
        <f>ROUND(I258*H258,2)</f>
        <v>0</v>
      </c>
      <c r="K258" s="175"/>
      <c r="L258" s="176"/>
      <c r="M258" s="177" t="s">
        <v>1</v>
      </c>
      <c r="N258" s="178" t="s">
        <v>42</v>
      </c>
      <c r="P258" s="143">
        <f>O258*H258</f>
        <v>0</v>
      </c>
      <c r="Q258" s="143">
        <v>5.4600000000000003E-2</v>
      </c>
      <c r="R258" s="143">
        <f>Q258*H258</f>
        <v>0.27300000000000002</v>
      </c>
      <c r="S258" s="143">
        <v>0</v>
      </c>
      <c r="T258" s="144">
        <f>S258*H258</f>
        <v>0</v>
      </c>
      <c r="AR258" s="145" t="s">
        <v>186</v>
      </c>
      <c r="AT258" s="145" t="s">
        <v>340</v>
      </c>
      <c r="AU258" s="145" t="s">
        <v>87</v>
      </c>
      <c r="AY258" s="17" t="s">
        <v>144</v>
      </c>
      <c r="BE258" s="146">
        <f>IF(N258="základní",J258,0)</f>
        <v>0</v>
      </c>
      <c r="BF258" s="146">
        <f>IF(N258="snížená",J258,0)</f>
        <v>0</v>
      </c>
      <c r="BG258" s="146">
        <f>IF(N258="zákl. přenesená",J258,0)</f>
        <v>0</v>
      </c>
      <c r="BH258" s="146">
        <f>IF(N258="sníž. přenesená",J258,0)</f>
        <v>0</v>
      </c>
      <c r="BI258" s="146">
        <f>IF(N258="nulová",J258,0)</f>
        <v>0</v>
      </c>
      <c r="BJ258" s="17" t="s">
        <v>85</v>
      </c>
      <c r="BK258" s="146">
        <f>ROUND(I258*H258,2)</f>
        <v>0</v>
      </c>
      <c r="BL258" s="17" t="s">
        <v>150</v>
      </c>
      <c r="BM258" s="145" t="s">
        <v>1423</v>
      </c>
    </row>
    <row r="259" spans="2:65" s="12" customFormat="1" ht="11.25">
      <c r="B259" s="147"/>
      <c r="D259" s="148" t="s">
        <v>152</v>
      </c>
      <c r="E259" s="149" t="s">
        <v>1</v>
      </c>
      <c r="F259" s="150" t="s">
        <v>1356</v>
      </c>
      <c r="H259" s="149" t="s">
        <v>1</v>
      </c>
      <c r="I259" s="151"/>
      <c r="L259" s="147"/>
      <c r="M259" s="152"/>
      <c r="T259" s="153"/>
      <c r="AT259" s="149" t="s">
        <v>152</v>
      </c>
      <c r="AU259" s="149" t="s">
        <v>87</v>
      </c>
      <c r="AV259" s="12" t="s">
        <v>85</v>
      </c>
      <c r="AW259" s="12" t="s">
        <v>32</v>
      </c>
      <c r="AX259" s="12" t="s">
        <v>77</v>
      </c>
      <c r="AY259" s="149" t="s">
        <v>144</v>
      </c>
    </row>
    <row r="260" spans="2:65" s="13" customFormat="1" ht="11.25">
      <c r="B260" s="154"/>
      <c r="D260" s="148" t="s">
        <v>152</v>
      </c>
      <c r="E260" s="155" t="s">
        <v>1</v>
      </c>
      <c r="F260" s="156" t="s">
        <v>172</v>
      </c>
      <c r="H260" s="157">
        <v>5</v>
      </c>
      <c r="I260" s="158"/>
      <c r="L260" s="154"/>
      <c r="M260" s="159"/>
      <c r="T260" s="160"/>
      <c r="AT260" s="155" t="s">
        <v>152</v>
      </c>
      <c r="AU260" s="155" t="s">
        <v>87</v>
      </c>
      <c r="AV260" s="13" t="s">
        <v>87</v>
      </c>
      <c r="AW260" s="13" t="s">
        <v>32</v>
      </c>
      <c r="AX260" s="13" t="s">
        <v>85</v>
      </c>
      <c r="AY260" s="155" t="s">
        <v>144</v>
      </c>
    </row>
    <row r="261" spans="2:65" s="1" customFormat="1" ht="16.5" customHeight="1">
      <c r="B261" s="32"/>
      <c r="C261" s="133" t="s">
        <v>346</v>
      </c>
      <c r="D261" s="133" t="s">
        <v>146</v>
      </c>
      <c r="E261" s="134" t="s">
        <v>1424</v>
      </c>
      <c r="F261" s="135" t="s">
        <v>1425</v>
      </c>
      <c r="G261" s="136" t="s">
        <v>160</v>
      </c>
      <c r="H261" s="137">
        <v>5</v>
      </c>
      <c r="I261" s="138"/>
      <c r="J261" s="139">
        <f>ROUND(I261*H261,2)</f>
        <v>0</v>
      </c>
      <c r="K261" s="140"/>
      <c r="L261" s="32"/>
      <c r="M261" s="141" t="s">
        <v>1</v>
      </c>
      <c r="N261" s="142" t="s">
        <v>42</v>
      </c>
      <c r="P261" s="143">
        <f>O261*H261</f>
        <v>0</v>
      </c>
      <c r="Q261" s="143">
        <v>0</v>
      </c>
      <c r="R261" s="143">
        <f>Q261*H261</f>
        <v>0</v>
      </c>
      <c r="S261" s="143">
        <v>0</v>
      </c>
      <c r="T261" s="144">
        <f>S261*H261</f>
        <v>0</v>
      </c>
      <c r="AR261" s="145" t="s">
        <v>150</v>
      </c>
      <c r="AT261" s="145" t="s">
        <v>146</v>
      </c>
      <c r="AU261" s="145" t="s">
        <v>87</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1426</v>
      </c>
    </row>
    <row r="262" spans="2:65" s="12" customFormat="1" ht="11.25">
      <c r="B262" s="147"/>
      <c r="D262" s="148" t="s">
        <v>152</v>
      </c>
      <c r="E262" s="149" t="s">
        <v>1</v>
      </c>
      <c r="F262" s="150" t="s">
        <v>737</v>
      </c>
      <c r="H262" s="149" t="s">
        <v>1</v>
      </c>
      <c r="I262" s="151"/>
      <c r="L262" s="147"/>
      <c r="M262" s="152"/>
      <c r="T262" s="153"/>
      <c r="AT262" s="149" t="s">
        <v>152</v>
      </c>
      <c r="AU262" s="149" t="s">
        <v>87</v>
      </c>
      <c r="AV262" s="12" t="s">
        <v>85</v>
      </c>
      <c r="AW262" s="12" t="s">
        <v>32</v>
      </c>
      <c r="AX262" s="12" t="s">
        <v>77</v>
      </c>
      <c r="AY262" s="149" t="s">
        <v>144</v>
      </c>
    </row>
    <row r="263" spans="2:65" s="13" customFormat="1" ht="11.25">
      <c r="B263" s="154"/>
      <c r="D263" s="148" t="s">
        <v>152</v>
      </c>
      <c r="E263" s="155" t="s">
        <v>1</v>
      </c>
      <c r="F263" s="156" t="s">
        <v>1427</v>
      </c>
      <c r="H263" s="157">
        <v>5</v>
      </c>
      <c r="I263" s="158"/>
      <c r="L263" s="154"/>
      <c r="M263" s="159"/>
      <c r="T263" s="160"/>
      <c r="AT263" s="155" t="s">
        <v>152</v>
      </c>
      <c r="AU263" s="155" t="s">
        <v>87</v>
      </c>
      <c r="AV263" s="13" t="s">
        <v>87</v>
      </c>
      <c r="AW263" s="13" t="s">
        <v>32</v>
      </c>
      <c r="AX263" s="13" t="s">
        <v>85</v>
      </c>
      <c r="AY263" s="155" t="s">
        <v>144</v>
      </c>
    </row>
    <row r="264" spans="2:65" s="12" customFormat="1" ht="11.25">
      <c r="B264" s="147"/>
      <c r="D264" s="148" t="s">
        <v>152</v>
      </c>
      <c r="E264" s="149" t="s">
        <v>1</v>
      </c>
      <c r="F264" s="150" t="s">
        <v>1428</v>
      </c>
      <c r="H264" s="149" t="s">
        <v>1</v>
      </c>
      <c r="I264" s="151"/>
      <c r="L264" s="147"/>
      <c r="M264" s="152"/>
      <c r="T264" s="153"/>
      <c r="AT264" s="149" t="s">
        <v>152</v>
      </c>
      <c r="AU264" s="149" t="s">
        <v>87</v>
      </c>
      <c r="AV264" s="12" t="s">
        <v>85</v>
      </c>
      <c r="AW264" s="12" t="s">
        <v>32</v>
      </c>
      <c r="AX264" s="12" t="s">
        <v>77</v>
      </c>
      <c r="AY264" s="149" t="s">
        <v>144</v>
      </c>
    </row>
    <row r="265" spans="2:65" s="12" customFormat="1" ht="11.25">
      <c r="B265" s="147"/>
      <c r="D265" s="148" t="s">
        <v>152</v>
      </c>
      <c r="E265" s="149" t="s">
        <v>1</v>
      </c>
      <c r="F265" s="150" t="s">
        <v>1429</v>
      </c>
      <c r="H265" s="149" t="s">
        <v>1</v>
      </c>
      <c r="I265" s="151"/>
      <c r="L265" s="147"/>
      <c r="M265" s="152"/>
      <c r="T265" s="153"/>
      <c r="AT265" s="149" t="s">
        <v>152</v>
      </c>
      <c r="AU265" s="149" t="s">
        <v>87</v>
      </c>
      <c r="AV265" s="12" t="s">
        <v>85</v>
      </c>
      <c r="AW265" s="12" t="s">
        <v>32</v>
      </c>
      <c r="AX265" s="12" t="s">
        <v>77</v>
      </c>
      <c r="AY265" s="149" t="s">
        <v>144</v>
      </c>
    </row>
    <row r="266" spans="2:65" s="12" customFormat="1" ht="22.5">
      <c r="B266" s="147"/>
      <c r="D266" s="148" t="s">
        <v>152</v>
      </c>
      <c r="E266" s="149" t="s">
        <v>1</v>
      </c>
      <c r="F266" s="150" t="s">
        <v>1430</v>
      </c>
      <c r="H266" s="149" t="s">
        <v>1</v>
      </c>
      <c r="I266" s="151"/>
      <c r="L266" s="147"/>
      <c r="M266" s="152"/>
      <c r="T266" s="153"/>
      <c r="AT266" s="149" t="s">
        <v>152</v>
      </c>
      <c r="AU266" s="149" t="s">
        <v>87</v>
      </c>
      <c r="AV266" s="12" t="s">
        <v>85</v>
      </c>
      <c r="AW266" s="12" t="s">
        <v>32</v>
      </c>
      <c r="AX266" s="12" t="s">
        <v>77</v>
      </c>
      <c r="AY266" s="149" t="s">
        <v>144</v>
      </c>
    </row>
    <row r="267" spans="2:65" s="12" customFormat="1" ht="11.25">
      <c r="B267" s="147"/>
      <c r="D267" s="148" t="s">
        <v>152</v>
      </c>
      <c r="E267" s="149" t="s">
        <v>1</v>
      </c>
      <c r="F267" s="150" t="s">
        <v>1431</v>
      </c>
      <c r="H267" s="149" t="s">
        <v>1</v>
      </c>
      <c r="I267" s="151"/>
      <c r="L267" s="147"/>
      <c r="M267" s="152"/>
      <c r="T267" s="153"/>
      <c r="AT267" s="149" t="s">
        <v>152</v>
      </c>
      <c r="AU267" s="149" t="s">
        <v>87</v>
      </c>
      <c r="AV267" s="12" t="s">
        <v>85</v>
      </c>
      <c r="AW267" s="12" t="s">
        <v>32</v>
      </c>
      <c r="AX267" s="12" t="s">
        <v>77</v>
      </c>
      <c r="AY267" s="149" t="s">
        <v>144</v>
      </c>
    </row>
    <row r="268" spans="2:65" s="12" customFormat="1" ht="11.25">
      <c r="B268" s="147"/>
      <c r="D268" s="148" t="s">
        <v>152</v>
      </c>
      <c r="E268" s="149" t="s">
        <v>1</v>
      </c>
      <c r="F268" s="150" t="s">
        <v>1432</v>
      </c>
      <c r="H268" s="149" t="s">
        <v>1</v>
      </c>
      <c r="I268" s="151"/>
      <c r="L268" s="147"/>
      <c r="M268" s="152"/>
      <c r="T268" s="153"/>
      <c r="AT268" s="149" t="s">
        <v>152</v>
      </c>
      <c r="AU268" s="149" t="s">
        <v>87</v>
      </c>
      <c r="AV268" s="12" t="s">
        <v>85</v>
      </c>
      <c r="AW268" s="12" t="s">
        <v>32</v>
      </c>
      <c r="AX268" s="12" t="s">
        <v>77</v>
      </c>
      <c r="AY268" s="149" t="s">
        <v>144</v>
      </c>
    </row>
    <row r="269" spans="2:65" s="12" customFormat="1" ht="11.25">
      <c r="B269" s="147"/>
      <c r="D269" s="148" t="s">
        <v>152</v>
      </c>
      <c r="E269" s="149" t="s">
        <v>1</v>
      </c>
      <c r="F269" s="150" t="s">
        <v>1433</v>
      </c>
      <c r="H269" s="149" t="s">
        <v>1</v>
      </c>
      <c r="I269" s="151"/>
      <c r="L269" s="147"/>
      <c r="M269" s="152"/>
      <c r="T269" s="153"/>
      <c r="AT269" s="149" t="s">
        <v>152</v>
      </c>
      <c r="AU269" s="149" t="s">
        <v>87</v>
      </c>
      <c r="AV269" s="12" t="s">
        <v>85</v>
      </c>
      <c r="AW269" s="12" t="s">
        <v>32</v>
      </c>
      <c r="AX269" s="12" t="s">
        <v>77</v>
      </c>
      <c r="AY269" s="149" t="s">
        <v>144</v>
      </c>
    </row>
    <row r="270" spans="2:65" s="11" customFormat="1" ht="22.9" customHeight="1">
      <c r="B270" s="121"/>
      <c r="D270" s="122" t="s">
        <v>76</v>
      </c>
      <c r="E270" s="131" t="s">
        <v>191</v>
      </c>
      <c r="F270" s="131" t="s">
        <v>591</v>
      </c>
      <c r="I270" s="124"/>
      <c r="J270" s="132">
        <f>BK270</f>
        <v>0</v>
      </c>
      <c r="L270" s="121"/>
      <c r="M270" s="126"/>
      <c r="P270" s="127">
        <f>SUM(P271:P277)</f>
        <v>0</v>
      </c>
      <c r="R270" s="127">
        <f>SUM(R271:R277)</f>
        <v>0</v>
      </c>
      <c r="T270" s="128">
        <f>SUM(T271:T277)</f>
        <v>0</v>
      </c>
      <c r="AR270" s="122" t="s">
        <v>85</v>
      </c>
      <c r="AT270" s="129" t="s">
        <v>76</v>
      </c>
      <c r="AU270" s="129" t="s">
        <v>85</v>
      </c>
      <c r="AY270" s="122" t="s">
        <v>144</v>
      </c>
      <c r="BK270" s="130">
        <f>SUM(BK271:BK277)</f>
        <v>0</v>
      </c>
    </row>
    <row r="271" spans="2:65" s="1" customFormat="1" ht="16.5" customHeight="1">
      <c r="B271" s="32"/>
      <c r="C271" s="133" t="s">
        <v>350</v>
      </c>
      <c r="D271" s="133" t="s">
        <v>146</v>
      </c>
      <c r="E271" s="134" t="s">
        <v>1232</v>
      </c>
      <c r="F271" s="135" t="s">
        <v>1434</v>
      </c>
      <c r="G271" s="136" t="s">
        <v>160</v>
      </c>
      <c r="H271" s="137">
        <v>8</v>
      </c>
      <c r="I271" s="138"/>
      <c r="J271" s="139">
        <f>ROUND(I271*H271,2)</f>
        <v>0</v>
      </c>
      <c r="K271" s="140"/>
      <c r="L271" s="32"/>
      <c r="M271" s="141" t="s">
        <v>1</v>
      </c>
      <c r="N271" s="142" t="s">
        <v>42</v>
      </c>
      <c r="P271" s="143">
        <f>O271*H271</f>
        <v>0</v>
      </c>
      <c r="Q271" s="143">
        <v>0</v>
      </c>
      <c r="R271" s="143">
        <f>Q271*H271</f>
        <v>0</v>
      </c>
      <c r="S271" s="143">
        <v>0</v>
      </c>
      <c r="T271" s="144">
        <f>S271*H271</f>
        <v>0</v>
      </c>
      <c r="AR271" s="145" t="s">
        <v>150</v>
      </c>
      <c r="AT271" s="145" t="s">
        <v>146</v>
      </c>
      <c r="AU271" s="145" t="s">
        <v>87</v>
      </c>
      <c r="AY271" s="17" t="s">
        <v>144</v>
      </c>
      <c r="BE271" s="146">
        <f>IF(N271="základní",J271,0)</f>
        <v>0</v>
      </c>
      <c r="BF271" s="146">
        <f>IF(N271="snížená",J271,0)</f>
        <v>0</v>
      </c>
      <c r="BG271" s="146">
        <f>IF(N271="zákl. přenesená",J271,0)</f>
        <v>0</v>
      </c>
      <c r="BH271" s="146">
        <f>IF(N271="sníž. přenesená",J271,0)</f>
        <v>0</v>
      </c>
      <c r="BI271" s="146">
        <f>IF(N271="nulová",J271,0)</f>
        <v>0</v>
      </c>
      <c r="BJ271" s="17" t="s">
        <v>85</v>
      </c>
      <c r="BK271" s="146">
        <f>ROUND(I271*H271,2)</f>
        <v>0</v>
      </c>
      <c r="BL271" s="17" t="s">
        <v>150</v>
      </c>
      <c r="BM271" s="145" t="s">
        <v>1435</v>
      </c>
    </row>
    <row r="272" spans="2:65" s="12" customFormat="1" ht="11.25">
      <c r="B272" s="147"/>
      <c r="D272" s="148" t="s">
        <v>152</v>
      </c>
      <c r="E272" s="149" t="s">
        <v>1</v>
      </c>
      <c r="F272" s="150" t="s">
        <v>737</v>
      </c>
      <c r="H272" s="149" t="s">
        <v>1</v>
      </c>
      <c r="I272" s="151"/>
      <c r="L272" s="147"/>
      <c r="M272" s="152"/>
      <c r="T272" s="153"/>
      <c r="AT272" s="149" t="s">
        <v>152</v>
      </c>
      <c r="AU272" s="149" t="s">
        <v>87</v>
      </c>
      <c r="AV272" s="12" t="s">
        <v>85</v>
      </c>
      <c r="AW272" s="12" t="s">
        <v>32</v>
      </c>
      <c r="AX272" s="12" t="s">
        <v>77</v>
      </c>
      <c r="AY272" s="149" t="s">
        <v>144</v>
      </c>
    </row>
    <row r="273" spans="2:65" s="12" customFormat="1" ht="11.25">
      <c r="B273" s="147"/>
      <c r="D273" s="148" t="s">
        <v>152</v>
      </c>
      <c r="E273" s="149" t="s">
        <v>1</v>
      </c>
      <c r="F273" s="150" t="s">
        <v>739</v>
      </c>
      <c r="H273" s="149" t="s">
        <v>1</v>
      </c>
      <c r="I273" s="151"/>
      <c r="L273" s="147"/>
      <c r="M273" s="152"/>
      <c r="T273" s="153"/>
      <c r="AT273" s="149" t="s">
        <v>152</v>
      </c>
      <c r="AU273" s="149" t="s">
        <v>87</v>
      </c>
      <c r="AV273" s="12" t="s">
        <v>85</v>
      </c>
      <c r="AW273" s="12" t="s">
        <v>32</v>
      </c>
      <c r="AX273" s="12" t="s">
        <v>77</v>
      </c>
      <c r="AY273" s="149" t="s">
        <v>144</v>
      </c>
    </row>
    <row r="274" spans="2:65" s="12" customFormat="1" ht="22.5">
      <c r="B274" s="147"/>
      <c r="D274" s="148" t="s">
        <v>152</v>
      </c>
      <c r="E274" s="149" t="s">
        <v>1</v>
      </c>
      <c r="F274" s="150" t="s">
        <v>1436</v>
      </c>
      <c r="H274" s="149" t="s">
        <v>1</v>
      </c>
      <c r="I274" s="151"/>
      <c r="L274" s="147"/>
      <c r="M274" s="152"/>
      <c r="T274" s="153"/>
      <c r="AT274" s="149" t="s">
        <v>152</v>
      </c>
      <c r="AU274" s="149" t="s">
        <v>87</v>
      </c>
      <c r="AV274" s="12" t="s">
        <v>85</v>
      </c>
      <c r="AW274" s="12" t="s">
        <v>32</v>
      </c>
      <c r="AX274" s="12" t="s">
        <v>77</v>
      </c>
      <c r="AY274" s="149" t="s">
        <v>144</v>
      </c>
    </row>
    <row r="275" spans="2:65" s="13" customFormat="1" ht="11.25">
      <c r="B275" s="154"/>
      <c r="D275" s="148" t="s">
        <v>152</v>
      </c>
      <c r="E275" s="155" t="s">
        <v>1</v>
      </c>
      <c r="F275" s="156" t="s">
        <v>1437</v>
      </c>
      <c r="H275" s="157">
        <v>4</v>
      </c>
      <c r="I275" s="158"/>
      <c r="L275" s="154"/>
      <c r="M275" s="159"/>
      <c r="T275" s="160"/>
      <c r="AT275" s="155" t="s">
        <v>152</v>
      </c>
      <c r="AU275" s="155" t="s">
        <v>87</v>
      </c>
      <c r="AV275" s="13" t="s">
        <v>87</v>
      </c>
      <c r="AW275" s="13" t="s">
        <v>32</v>
      </c>
      <c r="AX275" s="13" t="s">
        <v>77</v>
      </c>
      <c r="AY275" s="155" t="s">
        <v>144</v>
      </c>
    </row>
    <row r="276" spans="2:65" s="13" customFormat="1" ht="11.25">
      <c r="B276" s="154"/>
      <c r="D276" s="148" t="s">
        <v>152</v>
      </c>
      <c r="E276" s="155" t="s">
        <v>1</v>
      </c>
      <c r="F276" s="156" t="s">
        <v>1438</v>
      </c>
      <c r="H276" s="157">
        <v>4</v>
      </c>
      <c r="I276" s="158"/>
      <c r="L276" s="154"/>
      <c r="M276" s="159"/>
      <c r="T276" s="160"/>
      <c r="AT276" s="155" t="s">
        <v>152</v>
      </c>
      <c r="AU276" s="155" t="s">
        <v>87</v>
      </c>
      <c r="AV276" s="13" t="s">
        <v>87</v>
      </c>
      <c r="AW276" s="13" t="s">
        <v>32</v>
      </c>
      <c r="AX276" s="13" t="s">
        <v>77</v>
      </c>
      <c r="AY276" s="155" t="s">
        <v>144</v>
      </c>
    </row>
    <row r="277" spans="2:65" s="14" customFormat="1" ht="11.25">
      <c r="B277" s="161"/>
      <c r="D277" s="148" t="s">
        <v>152</v>
      </c>
      <c r="E277" s="162" t="s">
        <v>1</v>
      </c>
      <c r="F277" s="163" t="s">
        <v>157</v>
      </c>
      <c r="H277" s="164">
        <v>8</v>
      </c>
      <c r="I277" s="165"/>
      <c r="L277" s="161"/>
      <c r="M277" s="166"/>
      <c r="T277" s="167"/>
      <c r="AT277" s="162" t="s">
        <v>152</v>
      </c>
      <c r="AU277" s="162" t="s">
        <v>87</v>
      </c>
      <c r="AV277" s="14" t="s">
        <v>150</v>
      </c>
      <c r="AW277" s="14" t="s">
        <v>32</v>
      </c>
      <c r="AX277" s="14" t="s">
        <v>85</v>
      </c>
      <c r="AY277" s="162" t="s">
        <v>144</v>
      </c>
    </row>
    <row r="278" spans="2:65" s="11" customFormat="1" ht="22.9" customHeight="1">
      <c r="B278" s="121"/>
      <c r="D278" s="122" t="s">
        <v>76</v>
      </c>
      <c r="E278" s="131" t="s">
        <v>664</v>
      </c>
      <c r="F278" s="131" t="s">
        <v>665</v>
      </c>
      <c r="I278" s="124"/>
      <c r="J278" s="132">
        <f>BK278</f>
        <v>0</v>
      </c>
      <c r="L278" s="121"/>
      <c r="M278" s="126"/>
      <c r="P278" s="127">
        <f>P279</f>
        <v>0</v>
      </c>
      <c r="R278" s="127">
        <f>R279</f>
        <v>0</v>
      </c>
      <c r="T278" s="128">
        <f>T279</f>
        <v>0</v>
      </c>
      <c r="AR278" s="122" t="s">
        <v>85</v>
      </c>
      <c r="AT278" s="129" t="s">
        <v>76</v>
      </c>
      <c r="AU278" s="129" t="s">
        <v>85</v>
      </c>
      <c r="AY278" s="122" t="s">
        <v>144</v>
      </c>
      <c r="BK278" s="130">
        <f>BK279</f>
        <v>0</v>
      </c>
    </row>
    <row r="279" spans="2:65" s="1" customFormat="1" ht="24.2" customHeight="1">
      <c r="B279" s="32"/>
      <c r="C279" s="133" t="s">
        <v>532</v>
      </c>
      <c r="D279" s="133" t="s">
        <v>146</v>
      </c>
      <c r="E279" s="134" t="s">
        <v>1257</v>
      </c>
      <c r="F279" s="135" t="s">
        <v>1258</v>
      </c>
      <c r="G279" s="136" t="s">
        <v>343</v>
      </c>
      <c r="H279" s="137">
        <v>945.39499999999998</v>
      </c>
      <c r="I279" s="138"/>
      <c r="J279" s="139">
        <f>ROUND(I279*H279,2)</f>
        <v>0</v>
      </c>
      <c r="K279" s="140"/>
      <c r="L279" s="32"/>
      <c r="M279" s="189" t="s">
        <v>1</v>
      </c>
      <c r="N279" s="190" t="s">
        <v>42</v>
      </c>
      <c r="O279" s="191"/>
      <c r="P279" s="192">
        <f>O279*H279</f>
        <v>0</v>
      </c>
      <c r="Q279" s="192">
        <v>0</v>
      </c>
      <c r="R279" s="192">
        <f>Q279*H279</f>
        <v>0</v>
      </c>
      <c r="S279" s="192">
        <v>0</v>
      </c>
      <c r="T279" s="193">
        <f>S279*H279</f>
        <v>0</v>
      </c>
      <c r="AR279" s="145" t="s">
        <v>150</v>
      </c>
      <c r="AT279" s="145" t="s">
        <v>146</v>
      </c>
      <c r="AU279" s="145" t="s">
        <v>87</v>
      </c>
      <c r="AY279" s="17" t="s">
        <v>144</v>
      </c>
      <c r="BE279" s="146">
        <f>IF(N279="základní",J279,0)</f>
        <v>0</v>
      </c>
      <c r="BF279" s="146">
        <f>IF(N279="snížená",J279,0)</f>
        <v>0</v>
      </c>
      <c r="BG279" s="146">
        <f>IF(N279="zákl. přenesená",J279,0)</f>
        <v>0</v>
      </c>
      <c r="BH279" s="146">
        <f>IF(N279="sníž. přenesená",J279,0)</f>
        <v>0</v>
      </c>
      <c r="BI279" s="146">
        <f>IF(N279="nulová",J279,0)</f>
        <v>0</v>
      </c>
      <c r="BJ279" s="17" t="s">
        <v>85</v>
      </c>
      <c r="BK279" s="146">
        <f>ROUND(I279*H279,2)</f>
        <v>0</v>
      </c>
      <c r="BL279" s="17" t="s">
        <v>150</v>
      </c>
      <c r="BM279" s="145" t="s">
        <v>1439</v>
      </c>
    </row>
    <row r="280" spans="2:65" s="1" customFormat="1" ht="6.95" customHeight="1">
      <c r="B280" s="44"/>
      <c r="C280" s="45"/>
      <c r="D280" s="45"/>
      <c r="E280" s="45"/>
      <c r="F280" s="45"/>
      <c r="G280" s="45"/>
      <c r="H280" s="45"/>
      <c r="I280" s="45"/>
      <c r="J280" s="45"/>
      <c r="K280" s="45"/>
      <c r="L280" s="32"/>
    </row>
  </sheetData>
  <sheetProtection algorithmName="SHA-512" hashValue="1gWgtyGnUQDn56HKajr8tmSfcxDgWYuj2YVhKtZRXLY75Kf1iBgIt/hh+b7tzcdfWZ2wmxf0kub6vintpaX8VQ==" saltValue="nPe/k9xoDgsPiUQnSxKopfRETTpOebdJuOa8TRa+wJXOJ3XZr6Az6TOX2PybwILtSuLDbJ0UgulGTDdPx96GHA==" spinCount="100000" sheet="1" objects="1" scenarios="1" formatColumns="0" formatRows="0" autoFilter="0"/>
  <autoFilter ref="C122:K279" xr:uid="{00000000-0009-0000-0000-000005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30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102</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30" customHeight="1">
      <c r="B9" s="32"/>
      <c r="E9" s="201" t="s">
        <v>1440</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731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ROUND(J124,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ROUND((SUM(BE124:BE301)),  2)</f>
        <v>0</v>
      </c>
      <c r="I33" s="92">
        <v>0.21</v>
      </c>
      <c r="J33" s="91">
        <f>ROUND(((SUM(BE124:BE301))*I33),  2)</f>
        <v>0</v>
      </c>
      <c r="L33" s="32"/>
    </row>
    <row r="34" spans="2:12" s="1" customFormat="1" ht="14.45" customHeight="1">
      <c r="B34" s="32"/>
      <c r="E34" s="27" t="s">
        <v>43</v>
      </c>
      <c r="F34" s="91">
        <f>ROUND((SUM(BF124:BF301)),  2)</f>
        <v>0</v>
      </c>
      <c r="I34" s="92">
        <v>0.12</v>
      </c>
      <c r="J34" s="91">
        <f>ROUND(((SUM(BF124:BF301))*I34),  2)</f>
        <v>0</v>
      </c>
      <c r="L34" s="32"/>
    </row>
    <row r="35" spans="2:12" s="1" customFormat="1" ht="14.45" hidden="1" customHeight="1">
      <c r="B35" s="32"/>
      <c r="E35" s="27" t="s">
        <v>44</v>
      </c>
      <c r="F35" s="91">
        <f>ROUND((SUM(BG124:BG301)),  2)</f>
        <v>0</v>
      </c>
      <c r="I35" s="92">
        <v>0.21</v>
      </c>
      <c r="J35" s="91">
        <f>0</f>
        <v>0</v>
      </c>
      <c r="L35" s="32"/>
    </row>
    <row r="36" spans="2:12" s="1" customFormat="1" ht="14.45" hidden="1" customHeight="1">
      <c r="B36" s="32"/>
      <c r="E36" s="27" t="s">
        <v>45</v>
      </c>
      <c r="F36" s="91">
        <f>ROUND((SUM(BH124:BH301)),  2)</f>
        <v>0</v>
      </c>
      <c r="I36" s="92">
        <v>0.12</v>
      </c>
      <c r="J36" s="91">
        <f>0</f>
        <v>0</v>
      </c>
      <c r="L36" s="32"/>
    </row>
    <row r="37" spans="2:12" s="1" customFormat="1" ht="14.45" hidden="1" customHeight="1">
      <c r="B37" s="32"/>
      <c r="E37" s="27" t="s">
        <v>46</v>
      </c>
      <c r="F37" s="91">
        <f>ROUND((SUM(BI124:BI301)),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30" customHeight="1">
      <c r="B87" s="32"/>
      <c r="E87" s="201" t="str">
        <f>E9</f>
        <v>SO 303 - SPLAŠKOVÁ PŘÍPOJKA PRO BUDOVU HASIČSKÉ ZBROJNICE</v>
      </c>
      <c r="F87" s="237"/>
      <c r="G87" s="237"/>
      <c r="H87" s="237"/>
      <c r="L87" s="32"/>
    </row>
    <row r="88" spans="2:47" s="1" customFormat="1" ht="6.95" customHeight="1">
      <c r="B88" s="32"/>
      <c r="L88" s="32"/>
    </row>
    <row r="89" spans="2:47" s="1" customFormat="1" ht="12" customHeight="1">
      <c r="B89" s="32"/>
      <c r="C89" s="27" t="s">
        <v>20</v>
      </c>
      <c r="F89" s="25" t="str">
        <f>F12</f>
        <v>Bolative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M. Morská</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J124</f>
        <v>0</v>
      </c>
      <c r="L96" s="32"/>
      <c r="AU96" s="17" t="s">
        <v>126</v>
      </c>
    </row>
    <row r="97" spans="2:12" s="8" customFormat="1" ht="24.95" customHeight="1">
      <c r="B97" s="104"/>
      <c r="D97" s="105" t="s">
        <v>127</v>
      </c>
      <c r="E97" s="106"/>
      <c r="F97" s="106"/>
      <c r="G97" s="106"/>
      <c r="H97" s="106"/>
      <c r="I97" s="106"/>
      <c r="J97" s="107">
        <f>J125</f>
        <v>0</v>
      </c>
      <c r="L97" s="104"/>
    </row>
    <row r="98" spans="2:12" s="9" customFormat="1" ht="19.899999999999999" customHeight="1">
      <c r="B98" s="108"/>
      <c r="D98" s="109" t="s">
        <v>128</v>
      </c>
      <c r="E98" s="110"/>
      <c r="F98" s="110"/>
      <c r="G98" s="110"/>
      <c r="H98" s="110"/>
      <c r="I98" s="110"/>
      <c r="J98" s="111">
        <f>J126</f>
        <v>0</v>
      </c>
      <c r="L98" s="108"/>
    </row>
    <row r="99" spans="2:12" s="9" customFormat="1" ht="19.899999999999999" customHeight="1">
      <c r="B99" s="108"/>
      <c r="D99" s="109" t="s">
        <v>357</v>
      </c>
      <c r="E99" s="110"/>
      <c r="F99" s="110"/>
      <c r="G99" s="110"/>
      <c r="H99" s="110"/>
      <c r="I99" s="110"/>
      <c r="J99" s="111">
        <f>J212</f>
        <v>0</v>
      </c>
      <c r="L99" s="108"/>
    </row>
    <row r="100" spans="2:12" s="9" customFormat="1" ht="19.899999999999999" customHeight="1">
      <c r="B100" s="108"/>
      <c r="D100" s="109" t="s">
        <v>1290</v>
      </c>
      <c r="E100" s="110"/>
      <c r="F100" s="110"/>
      <c r="G100" s="110"/>
      <c r="H100" s="110"/>
      <c r="I100" s="110"/>
      <c r="J100" s="111">
        <f>J229</f>
        <v>0</v>
      </c>
      <c r="L100" s="108"/>
    </row>
    <row r="101" spans="2:12" s="9" customFormat="1" ht="19.899999999999999" customHeight="1">
      <c r="B101" s="108"/>
      <c r="D101" s="109" t="s">
        <v>358</v>
      </c>
      <c r="E101" s="110"/>
      <c r="F101" s="110"/>
      <c r="G101" s="110"/>
      <c r="H101" s="110"/>
      <c r="I101" s="110"/>
      <c r="J101" s="111">
        <f>J255</f>
        <v>0</v>
      </c>
      <c r="L101" s="108"/>
    </row>
    <row r="102" spans="2:12" s="9" customFormat="1" ht="19.899999999999999" customHeight="1">
      <c r="B102" s="108"/>
      <c r="D102" s="109" t="s">
        <v>360</v>
      </c>
      <c r="E102" s="110"/>
      <c r="F102" s="110"/>
      <c r="G102" s="110"/>
      <c r="H102" s="110"/>
      <c r="I102" s="110"/>
      <c r="J102" s="111">
        <f>J260</f>
        <v>0</v>
      </c>
      <c r="L102" s="108"/>
    </row>
    <row r="103" spans="2:12" s="9" customFormat="1" ht="19.899999999999999" customHeight="1">
      <c r="B103" s="108"/>
      <c r="D103" s="109" t="s">
        <v>361</v>
      </c>
      <c r="E103" s="110"/>
      <c r="F103" s="110"/>
      <c r="G103" s="110"/>
      <c r="H103" s="110"/>
      <c r="I103" s="110"/>
      <c r="J103" s="111">
        <f>J286</f>
        <v>0</v>
      </c>
      <c r="L103" s="108"/>
    </row>
    <row r="104" spans="2:12" s="9" customFormat="1" ht="19.899999999999999" customHeight="1">
      <c r="B104" s="108"/>
      <c r="D104" s="109" t="s">
        <v>363</v>
      </c>
      <c r="E104" s="110"/>
      <c r="F104" s="110"/>
      <c r="G104" s="110"/>
      <c r="H104" s="110"/>
      <c r="I104" s="110"/>
      <c r="J104" s="111">
        <f>J300</f>
        <v>0</v>
      </c>
      <c r="L104" s="108"/>
    </row>
    <row r="105" spans="2:12" s="1" customFormat="1" ht="21.75" customHeight="1">
      <c r="B105" s="32"/>
      <c r="L105" s="32"/>
    </row>
    <row r="106" spans="2:12" s="1" customFormat="1" ht="6.95" customHeight="1">
      <c r="B106" s="44"/>
      <c r="C106" s="45"/>
      <c r="D106" s="45"/>
      <c r="E106" s="45"/>
      <c r="F106" s="45"/>
      <c r="G106" s="45"/>
      <c r="H106" s="45"/>
      <c r="I106" s="45"/>
      <c r="J106" s="45"/>
      <c r="K106" s="45"/>
      <c r="L106" s="32"/>
    </row>
    <row r="110" spans="2:12" s="1" customFormat="1" ht="6.95" customHeight="1">
      <c r="B110" s="46"/>
      <c r="C110" s="47"/>
      <c r="D110" s="47"/>
      <c r="E110" s="47"/>
      <c r="F110" s="47"/>
      <c r="G110" s="47"/>
      <c r="H110" s="47"/>
      <c r="I110" s="47"/>
      <c r="J110" s="47"/>
      <c r="K110" s="47"/>
      <c r="L110" s="32"/>
    </row>
    <row r="111" spans="2:12" s="1" customFormat="1" ht="24.95" customHeight="1">
      <c r="B111" s="32"/>
      <c r="C111" s="21" t="s">
        <v>129</v>
      </c>
      <c r="L111" s="32"/>
    </row>
    <row r="112" spans="2:12" s="1" customFormat="1" ht="6.95" customHeight="1">
      <c r="B112" s="32"/>
      <c r="L112" s="32"/>
    </row>
    <row r="113" spans="2:65" s="1" customFormat="1" ht="12" customHeight="1">
      <c r="B113" s="32"/>
      <c r="C113" s="27" t="s">
        <v>16</v>
      </c>
      <c r="L113" s="32"/>
    </row>
    <row r="114" spans="2:65" s="1" customFormat="1" ht="26.25" customHeight="1">
      <c r="B114" s="32"/>
      <c r="E114" s="235" t="str">
        <f>E7</f>
        <v>Revitalizace části areálu bývalého zemědělského družstva v Bolaticích - 1. etapa</v>
      </c>
      <c r="F114" s="236"/>
      <c r="G114" s="236"/>
      <c r="H114" s="236"/>
      <c r="L114" s="32"/>
    </row>
    <row r="115" spans="2:65" s="1" customFormat="1" ht="12" customHeight="1">
      <c r="B115" s="32"/>
      <c r="C115" s="27" t="s">
        <v>119</v>
      </c>
      <c r="L115" s="32"/>
    </row>
    <row r="116" spans="2:65" s="1" customFormat="1" ht="30" customHeight="1">
      <c r="B116" s="32"/>
      <c r="E116" s="201" t="str">
        <f>E9</f>
        <v>SO 303 - SPLAŠKOVÁ PŘÍPOJKA PRO BUDOVU HASIČSKÉ ZBROJNICE</v>
      </c>
      <c r="F116" s="237"/>
      <c r="G116" s="237"/>
      <c r="H116" s="237"/>
      <c r="L116" s="32"/>
    </row>
    <row r="117" spans="2:65" s="1" customFormat="1" ht="6.95" customHeight="1">
      <c r="B117" s="32"/>
      <c r="L117" s="32"/>
    </row>
    <row r="118" spans="2:65" s="1" customFormat="1" ht="12" customHeight="1">
      <c r="B118" s="32"/>
      <c r="C118" s="27" t="s">
        <v>20</v>
      </c>
      <c r="F118" s="25" t="str">
        <f>F12</f>
        <v>Bolative</v>
      </c>
      <c r="I118" s="27" t="s">
        <v>22</v>
      </c>
      <c r="J118" s="52" t="str">
        <f>IF(J12="","",J12)</f>
        <v>30. 8. 2023</v>
      </c>
      <c r="L118" s="32"/>
    </row>
    <row r="119" spans="2:65" s="1" customFormat="1" ht="6.95" customHeight="1">
      <c r="B119" s="32"/>
      <c r="L119" s="32"/>
    </row>
    <row r="120" spans="2:65" s="1" customFormat="1" ht="15.2" customHeight="1">
      <c r="B120" s="32"/>
      <c r="C120" s="27" t="s">
        <v>24</v>
      </c>
      <c r="F120" s="25" t="str">
        <f>E15</f>
        <v>Obec Bolatice</v>
      </c>
      <c r="I120" s="27" t="s">
        <v>30</v>
      </c>
      <c r="J120" s="30" t="str">
        <f>E21</f>
        <v>PROJEKT 2010, s.r.o.</v>
      </c>
      <c r="L120" s="32"/>
    </row>
    <row r="121" spans="2:65" s="1" customFormat="1" ht="15.2" customHeight="1">
      <c r="B121" s="32"/>
      <c r="C121" s="27" t="s">
        <v>28</v>
      </c>
      <c r="F121" s="25" t="str">
        <f>IF(E18="","",E18)</f>
        <v>Vyplň údaj</v>
      </c>
      <c r="I121" s="27" t="s">
        <v>33</v>
      </c>
      <c r="J121" s="30" t="str">
        <f>E24</f>
        <v>M. Morská</v>
      </c>
      <c r="L121" s="32"/>
    </row>
    <row r="122" spans="2:65" s="1" customFormat="1" ht="10.35" customHeight="1">
      <c r="B122" s="32"/>
      <c r="L122" s="32"/>
    </row>
    <row r="123" spans="2:65" s="10" customFormat="1" ht="29.25" customHeight="1">
      <c r="B123" s="112"/>
      <c r="C123" s="113" t="s">
        <v>130</v>
      </c>
      <c r="D123" s="114" t="s">
        <v>62</v>
      </c>
      <c r="E123" s="114" t="s">
        <v>58</v>
      </c>
      <c r="F123" s="114" t="s">
        <v>59</v>
      </c>
      <c r="G123" s="114" t="s">
        <v>131</v>
      </c>
      <c r="H123" s="114" t="s">
        <v>132</v>
      </c>
      <c r="I123" s="114" t="s">
        <v>133</v>
      </c>
      <c r="J123" s="115" t="s">
        <v>124</v>
      </c>
      <c r="K123" s="116" t="s">
        <v>134</v>
      </c>
      <c r="L123" s="112"/>
      <c r="M123" s="59" t="s">
        <v>1</v>
      </c>
      <c r="N123" s="60" t="s">
        <v>41</v>
      </c>
      <c r="O123" s="60" t="s">
        <v>135</v>
      </c>
      <c r="P123" s="60" t="s">
        <v>136</v>
      </c>
      <c r="Q123" s="60" t="s">
        <v>137</v>
      </c>
      <c r="R123" s="60" t="s">
        <v>138</v>
      </c>
      <c r="S123" s="60" t="s">
        <v>139</v>
      </c>
      <c r="T123" s="61" t="s">
        <v>140</v>
      </c>
    </row>
    <row r="124" spans="2:65" s="1" customFormat="1" ht="22.9" customHeight="1">
      <c r="B124" s="32"/>
      <c r="C124" s="64" t="s">
        <v>141</v>
      </c>
      <c r="J124" s="117">
        <f>BK124</f>
        <v>0</v>
      </c>
      <c r="L124" s="32"/>
      <c r="M124" s="62"/>
      <c r="N124" s="53"/>
      <c r="O124" s="53"/>
      <c r="P124" s="118">
        <f>P125</f>
        <v>0</v>
      </c>
      <c r="Q124" s="53"/>
      <c r="R124" s="118">
        <f>R125</f>
        <v>149.00687639</v>
      </c>
      <c r="S124" s="53"/>
      <c r="T124" s="119">
        <f>T125</f>
        <v>0</v>
      </c>
      <c r="AT124" s="17" t="s">
        <v>76</v>
      </c>
      <c r="AU124" s="17" t="s">
        <v>126</v>
      </c>
      <c r="BK124" s="120">
        <f>BK125</f>
        <v>0</v>
      </c>
    </row>
    <row r="125" spans="2:65" s="11" customFormat="1" ht="25.9" customHeight="1">
      <c r="B125" s="121"/>
      <c r="D125" s="122" t="s">
        <v>76</v>
      </c>
      <c r="E125" s="123" t="s">
        <v>142</v>
      </c>
      <c r="F125" s="123" t="s">
        <v>143</v>
      </c>
      <c r="I125" s="124"/>
      <c r="J125" s="125">
        <f>BK125</f>
        <v>0</v>
      </c>
      <c r="L125" s="121"/>
      <c r="M125" s="126"/>
      <c r="P125" s="127">
        <f>P126+P212+P229+P255+P260+P286+P300</f>
        <v>0</v>
      </c>
      <c r="R125" s="127">
        <f>R126+R212+R229+R255+R260+R286+R300</f>
        <v>149.00687639</v>
      </c>
      <c r="T125" s="128">
        <f>T126+T212+T229+T255+T260+T286+T300</f>
        <v>0</v>
      </c>
      <c r="AR125" s="122" t="s">
        <v>85</v>
      </c>
      <c r="AT125" s="129" t="s">
        <v>76</v>
      </c>
      <c r="AU125" s="129" t="s">
        <v>77</v>
      </c>
      <c r="AY125" s="122" t="s">
        <v>144</v>
      </c>
      <c r="BK125" s="130">
        <f>BK126+BK212+BK229+BK255+BK260+BK286+BK300</f>
        <v>0</v>
      </c>
    </row>
    <row r="126" spans="2:65" s="11" customFormat="1" ht="22.9" customHeight="1">
      <c r="B126" s="121"/>
      <c r="D126" s="122" t="s">
        <v>76</v>
      </c>
      <c r="E126" s="131" t="s">
        <v>85</v>
      </c>
      <c r="F126" s="131" t="s">
        <v>145</v>
      </c>
      <c r="I126" s="124"/>
      <c r="J126" s="132">
        <f>BK126</f>
        <v>0</v>
      </c>
      <c r="L126" s="121"/>
      <c r="M126" s="126"/>
      <c r="P126" s="127">
        <f>SUM(P127:P211)</f>
        <v>0</v>
      </c>
      <c r="R126" s="127">
        <f>SUM(R127:R211)</f>
        <v>141.48661899999999</v>
      </c>
      <c r="T126" s="128">
        <f>SUM(T127:T211)</f>
        <v>0</v>
      </c>
      <c r="AR126" s="122" t="s">
        <v>85</v>
      </c>
      <c r="AT126" s="129" t="s">
        <v>76</v>
      </c>
      <c r="AU126" s="129" t="s">
        <v>85</v>
      </c>
      <c r="AY126" s="122" t="s">
        <v>144</v>
      </c>
      <c r="BK126" s="130">
        <f>SUM(BK127:BK211)</f>
        <v>0</v>
      </c>
    </row>
    <row r="127" spans="2:65" s="1" customFormat="1" ht="24.2" customHeight="1">
      <c r="B127" s="32"/>
      <c r="C127" s="133" t="s">
        <v>85</v>
      </c>
      <c r="D127" s="133" t="s">
        <v>146</v>
      </c>
      <c r="E127" s="134" t="s">
        <v>1441</v>
      </c>
      <c r="F127" s="135" t="s">
        <v>1442</v>
      </c>
      <c r="G127" s="136" t="s">
        <v>198</v>
      </c>
      <c r="H127" s="137">
        <v>0.34300000000000003</v>
      </c>
      <c r="I127" s="138"/>
      <c r="J127" s="139">
        <f>ROUND(I127*H127,2)</f>
        <v>0</v>
      </c>
      <c r="K127" s="140"/>
      <c r="L127" s="32"/>
      <c r="M127" s="141" t="s">
        <v>1</v>
      </c>
      <c r="N127" s="142" t="s">
        <v>42</v>
      </c>
      <c r="P127" s="143">
        <f>O127*H127</f>
        <v>0</v>
      </c>
      <c r="Q127" s="143">
        <v>0</v>
      </c>
      <c r="R127" s="143">
        <f>Q127*H127</f>
        <v>0</v>
      </c>
      <c r="S127" s="143">
        <v>0</v>
      </c>
      <c r="T127" s="144">
        <f>S127*H127</f>
        <v>0</v>
      </c>
      <c r="AR127" s="145" t="s">
        <v>150</v>
      </c>
      <c r="AT127" s="145" t="s">
        <v>146</v>
      </c>
      <c r="AU127" s="145" t="s">
        <v>87</v>
      </c>
      <c r="AY127" s="17" t="s">
        <v>144</v>
      </c>
      <c r="BE127" s="146">
        <f>IF(N127="základní",J127,0)</f>
        <v>0</v>
      </c>
      <c r="BF127" s="146">
        <f>IF(N127="snížená",J127,0)</f>
        <v>0</v>
      </c>
      <c r="BG127" s="146">
        <f>IF(N127="zákl. přenesená",J127,0)</f>
        <v>0</v>
      </c>
      <c r="BH127" s="146">
        <f>IF(N127="sníž. přenesená",J127,0)</f>
        <v>0</v>
      </c>
      <c r="BI127" s="146">
        <f>IF(N127="nulová",J127,0)</f>
        <v>0</v>
      </c>
      <c r="BJ127" s="17" t="s">
        <v>85</v>
      </c>
      <c r="BK127" s="146">
        <f>ROUND(I127*H127,2)</f>
        <v>0</v>
      </c>
      <c r="BL127" s="17" t="s">
        <v>150</v>
      </c>
      <c r="BM127" s="145" t="s">
        <v>1443</v>
      </c>
    </row>
    <row r="128" spans="2:65" s="12" customFormat="1" ht="11.25">
      <c r="B128" s="147"/>
      <c r="D128" s="148" t="s">
        <v>152</v>
      </c>
      <c r="E128" s="149" t="s">
        <v>1</v>
      </c>
      <c r="F128" s="150" t="s">
        <v>1444</v>
      </c>
      <c r="H128" s="149" t="s">
        <v>1</v>
      </c>
      <c r="I128" s="151"/>
      <c r="L128" s="147"/>
      <c r="M128" s="152"/>
      <c r="T128" s="153"/>
      <c r="AT128" s="149" t="s">
        <v>152</v>
      </c>
      <c r="AU128" s="149" t="s">
        <v>87</v>
      </c>
      <c r="AV128" s="12" t="s">
        <v>85</v>
      </c>
      <c r="AW128" s="12" t="s">
        <v>32</v>
      </c>
      <c r="AX128" s="12" t="s">
        <v>77</v>
      </c>
      <c r="AY128" s="149" t="s">
        <v>144</v>
      </c>
    </row>
    <row r="129" spans="2:65" s="13" customFormat="1" ht="11.25">
      <c r="B129" s="154"/>
      <c r="D129" s="148" t="s">
        <v>152</v>
      </c>
      <c r="E129" s="155" t="s">
        <v>1</v>
      </c>
      <c r="F129" s="156" t="s">
        <v>1445</v>
      </c>
      <c r="H129" s="157">
        <v>0.34300000000000003</v>
      </c>
      <c r="I129" s="158"/>
      <c r="L129" s="154"/>
      <c r="M129" s="159"/>
      <c r="T129" s="160"/>
      <c r="AT129" s="155" t="s">
        <v>152</v>
      </c>
      <c r="AU129" s="155" t="s">
        <v>87</v>
      </c>
      <c r="AV129" s="13" t="s">
        <v>87</v>
      </c>
      <c r="AW129" s="13" t="s">
        <v>32</v>
      </c>
      <c r="AX129" s="13" t="s">
        <v>85</v>
      </c>
      <c r="AY129" s="155" t="s">
        <v>144</v>
      </c>
    </row>
    <row r="130" spans="2:65" s="1" customFormat="1" ht="33" customHeight="1">
      <c r="B130" s="32"/>
      <c r="C130" s="133" t="s">
        <v>87</v>
      </c>
      <c r="D130" s="133" t="s">
        <v>146</v>
      </c>
      <c r="E130" s="134" t="s">
        <v>1446</v>
      </c>
      <c r="F130" s="135" t="s">
        <v>1447</v>
      </c>
      <c r="G130" s="136" t="s">
        <v>198</v>
      </c>
      <c r="H130" s="137">
        <v>27</v>
      </c>
      <c r="I130" s="138"/>
      <c r="J130" s="139">
        <f>ROUND(I130*H130,2)</f>
        <v>0</v>
      </c>
      <c r="K130" s="140"/>
      <c r="L130" s="32"/>
      <c r="M130" s="141" t="s">
        <v>1</v>
      </c>
      <c r="N130" s="142" t="s">
        <v>42</v>
      </c>
      <c r="P130" s="143">
        <f>O130*H130</f>
        <v>0</v>
      </c>
      <c r="Q130" s="143">
        <v>0</v>
      </c>
      <c r="R130" s="143">
        <f>Q130*H130</f>
        <v>0</v>
      </c>
      <c r="S130" s="143">
        <v>0</v>
      </c>
      <c r="T130" s="144">
        <f>S130*H130</f>
        <v>0</v>
      </c>
      <c r="AR130" s="145" t="s">
        <v>150</v>
      </c>
      <c r="AT130" s="145" t="s">
        <v>146</v>
      </c>
      <c r="AU130" s="145" t="s">
        <v>87</v>
      </c>
      <c r="AY130" s="17" t="s">
        <v>144</v>
      </c>
      <c r="BE130" s="146">
        <f>IF(N130="základní",J130,0)</f>
        <v>0</v>
      </c>
      <c r="BF130" s="146">
        <f>IF(N130="snížená",J130,0)</f>
        <v>0</v>
      </c>
      <c r="BG130" s="146">
        <f>IF(N130="zákl. přenesená",J130,0)</f>
        <v>0</v>
      </c>
      <c r="BH130" s="146">
        <f>IF(N130="sníž. přenesená",J130,0)</f>
        <v>0</v>
      </c>
      <c r="BI130" s="146">
        <f>IF(N130="nulová",J130,0)</f>
        <v>0</v>
      </c>
      <c r="BJ130" s="17" t="s">
        <v>85</v>
      </c>
      <c r="BK130" s="146">
        <f>ROUND(I130*H130,2)</f>
        <v>0</v>
      </c>
      <c r="BL130" s="17" t="s">
        <v>150</v>
      </c>
      <c r="BM130" s="145" t="s">
        <v>1448</v>
      </c>
    </row>
    <row r="131" spans="2:65" s="12" customFormat="1" ht="11.25">
      <c r="B131" s="147"/>
      <c r="D131" s="148" t="s">
        <v>152</v>
      </c>
      <c r="E131" s="149" t="s">
        <v>1</v>
      </c>
      <c r="F131" s="150" t="s">
        <v>737</v>
      </c>
      <c r="H131" s="149" t="s">
        <v>1</v>
      </c>
      <c r="I131" s="151"/>
      <c r="L131" s="147"/>
      <c r="M131" s="152"/>
      <c r="T131" s="153"/>
      <c r="AT131" s="149" t="s">
        <v>152</v>
      </c>
      <c r="AU131" s="149" t="s">
        <v>87</v>
      </c>
      <c r="AV131" s="12" t="s">
        <v>85</v>
      </c>
      <c r="AW131" s="12" t="s">
        <v>32</v>
      </c>
      <c r="AX131" s="12" t="s">
        <v>77</v>
      </c>
      <c r="AY131" s="149" t="s">
        <v>144</v>
      </c>
    </row>
    <row r="132" spans="2:65" s="12" customFormat="1" ht="11.25">
      <c r="B132" s="147"/>
      <c r="D132" s="148" t="s">
        <v>152</v>
      </c>
      <c r="E132" s="149" t="s">
        <v>1</v>
      </c>
      <c r="F132" s="150" t="s">
        <v>1444</v>
      </c>
      <c r="H132" s="149" t="s">
        <v>1</v>
      </c>
      <c r="I132" s="151"/>
      <c r="L132" s="147"/>
      <c r="M132" s="152"/>
      <c r="T132" s="153"/>
      <c r="AT132" s="149" t="s">
        <v>152</v>
      </c>
      <c r="AU132" s="149" t="s">
        <v>87</v>
      </c>
      <c r="AV132" s="12" t="s">
        <v>85</v>
      </c>
      <c r="AW132" s="12" t="s">
        <v>32</v>
      </c>
      <c r="AX132" s="12" t="s">
        <v>77</v>
      </c>
      <c r="AY132" s="149" t="s">
        <v>144</v>
      </c>
    </row>
    <row r="133" spans="2:65" s="13" customFormat="1" ht="11.25">
      <c r="B133" s="154"/>
      <c r="D133" s="148" t="s">
        <v>152</v>
      </c>
      <c r="E133" s="155" t="s">
        <v>1</v>
      </c>
      <c r="F133" s="156" t="s">
        <v>1449</v>
      </c>
      <c r="H133" s="157">
        <v>27</v>
      </c>
      <c r="I133" s="158"/>
      <c r="L133" s="154"/>
      <c r="M133" s="159"/>
      <c r="T133" s="160"/>
      <c r="AT133" s="155" t="s">
        <v>152</v>
      </c>
      <c r="AU133" s="155" t="s">
        <v>87</v>
      </c>
      <c r="AV133" s="13" t="s">
        <v>87</v>
      </c>
      <c r="AW133" s="13" t="s">
        <v>32</v>
      </c>
      <c r="AX133" s="13" t="s">
        <v>85</v>
      </c>
      <c r="AY133" s="155" t="s">
        <v>144</v>
      </c>
    </row>
    <row r="134" spans="2:65" s="1" customFormat="1" ht="33" customHeight="1">
      <c r="B134" s="32"/>
      <c r="C134" s="133" t="s">
        <v>163</v>
      </c>
      <c r="D134" s="133" t="s">
        <v>146</v>
      </c>
      <c r="E134" s="134" t="s">
        <v>1450</v>
      </c>
      <c r="F134" s="135" t="s">
        <v>1451</v>
      </c>
      <c r="G134" s="136" t="s">
        <v>198</v>
      </c>
      <c r="H134" s="137">
        <v>90.1</v>
      </c>
      <c r="I134" s="138"/>
      <c r="J134" s="139">
        <f>ROUND(I134*H134,2)</f>
        <v>0</v>
      </c>
      <c r="K134" s="140"/>
      <c r="L134" s="32"/>
      <c r="M134" s="141" t="s">
        <v>1</v>
      </c>
      <c r="N134" s="142" t="s">
        <v>42</v>
      </c>
      <c r="P134" s="143">
        <f>O134*H134</f>
        <v>0</v>
      </c>
      <c r="Q134" s="143">
        <v>0</v>
      </c>
      <c r="R134" s="143">
        <f>Q134*H134</f>
        <v>0</v>
      </c>
      <c r="S134" s="143">
        <v>0</v>
      </c>
      <c r="T134" s="144">
        <f>S134*H134</f>
        <v>0</v>
      </c>
      <c r="AR134" s="145" t="s">
        <v>150</v>
      </c>
      <c r="AT134" s="145" t="s">
        <v>146</v>
      </c>
      <c r="AU134" s="145" t="s">
        <v>87</v>
      </c>
      <c r="AY134" s="17" t="s">
        <v>144</v>
      </c>
      <c r="BE134" s="146">
        <f>IF(N134="základní",J134,0)</f>
        <v>0</v>
      </c>
      <c r="BF134" s="146">
        <f>IF(N134="snížená",J134,0)</f>
        <v>0</v>
      </c>
      <c r="BG134" s="146">
        <f>IF(N134="zákl. přenesená",J134,0)</f>
        <v>0</v>
      </c>
      <c r="BH134" s="146">
        <f>IF(N134="sníž. přenesená",J134,0)</f>
        <v>0</v>
      </c>
      <c r="BI134" s="146">
        <f>IF(N134="nulová",J134,0)</f>
        <v>0</v>
      </c>
      <c r="BJ134" s="17" t="s">
        <v>85</v>
      </c>
      <c r="BK134" s="146">
        <f>ROUND(I134*H134,2)</f>
        <v>0</v>
      </c>
      <c r="BL134" s="17" t="s">
        <v>150</v>
      </c>
      <c r="BM134" s="145" t="s">
        <v>1452</v>
      </c>
    </row>
    <row r="135" spans="2:65" s="12" customFormat="1" ht="11.25">
      <c r="B135" s="147"/>
      <c r="D135" s="148" t="s">
        <v>152</v>
      </c>
      <c r="E135" s="149" t="s">
        <v>1</v>
      </c>
      <c r="F135" s="150" t="s">
        <v>1453</v>
      </c>
      <c r="H135" s="149" t="s">
        <v>1</v>
      </c>
      <c r="I135" s="151"/>
      <c r="L135" s="147"/>
      <c r="M135" s="152"/>
      <c r="T135" s="153"/>
      <c r="AT135" s="149" t="s">
        <v>152</v>
      </c>
      <c r="AU135" s="149" t="s">
        <v>87</v>
      </c>
      <c r="AV135" s="12" t="s">
        <v>85</v>
      </c>
      <c r="AW135" s="12" t="s">
        <v>32</v>
      </c>
      <c r="AX135" s="12" t="s">
        <v>77</v>
      </c>
      <c r="AY135" s="149" t="s">
        <v>144</v>
      </c>
    </row>
    <row r="136" spans="2:65" s="12" customFormat="1" ht="11.25">
      <c r="B136" s="147"/>
      <c r="D136" s="148" t="s">
        <v>152</v>
      </c>
      <c r="E136" s="149" t="s">
        <v>1</v>
      </c>
      <c r="F136" s="150" t="s">
        <v>773</v>
      </c>
      <c r="H136" s="149" t="s">
        <v>1</v>
      </c>
      <c r="I136" s="151"/>
      <c r="L136" s="147"/>
      <c r="M136" s="152"/>
      <c r="T136" s="153"/>
      <c r="AT136" s="149" t="s">
        <v>152</v>
      </c>
      <c r="AU136" s="149" t="s">
        <v>87</v>
      </c>
      <c r="AV136" s="12" t="s">
        <v>85</v>
      </c>
      <c r="AW136" s="12" t="s">
        <v>32</v>
      </c>
      <c r="AX136" s="12" t="s">
        <v>77</v>
      </c>
      <c r="AY136" s="149" t="s">
        <v>144</v>
      </c>
    </row>
    <row r="137" spans="2:65" s="13" customFormat="1" ht="11.25">
      <c r="B137" s="154"/>
      <c r="D137" s="148" t="s">
        <v>152</v>
      </c>
      <c r="E137" s="155" t="s">
        <v>1</v>
      </c>
      <c r="F137" s="156" t="s">
        <v>1454</v>
      </c>
      <c r="H137" s="157">
        <v>90.1</v>
      </c>
      <c r="I137" s="158"/>
      <c r="L137" s="154"/>
      <c r="M137" s="159"/>
      <c r="T137" s="160"/>
      <c r="AT137" s="155" t="s">
        <v>152</v>
      </c>
      <c r="AU137" s="155" t="s">
        <v>87</v>
      </c>
      <c r="AV137" s="13" t="s">
        <v>87</v>
      </c>
      <c r="AW137" s="13" t="s">
        <v>32</v>
      </c>
      <c r="AX137" s="13" t="s">
        <v>85</v>
      </c>
      <c r="AY137" s="155" t="s">
        <v>144</v>
      </c>
    </row>
    <row r="138" spans="2:65" s="1" customFormat="1" ht="33" customHeight="1">
      <c r="B138" s="32"/>
      <c r="C138" s="133" t="s">
        <v>150</v>
      </c>
      <c r="D138" s="133" t="s">
        <v>146</v>
      </c>
      <c r="E138" s="134" t="s">
        <v>1297</v>
      </c>
      <c r="F138" s="135" t="s">
        <v>1298</v>
      </c>
      <c r="G138" s="136" t="s">
        <v>198</v>
      </c>
      <c r="H138" s="137">
        <v>33.674999999999997</v>
      </c>
      <c r="I138" s="138"/>
      <c r="J138" s="139">
        <f>ROUND(I138*H138,2)</f>
        <v>0</v>
      </c>
      <c r="K138" s="140"/>
      <c r="L138" s="32"/>
      <c r="M138" s="141" t="s">
        <v>1</v>
      </c>
      <c r="N138" s="142" t="s">
        <v>42</v>
      </c>
      <c r="P138" s="143">
        <f>O138*H138</f>
        <v>0</v>
      </c>
      <c r="Q138" s="143">
        <v>0</v>
      </c>
      <c r="R138" s="143">
        <f>Q138*H138</f>
        <v>0</v>
      </c>
      <c r="S138" s="143">
        <v>0</v>
      </c>
      <c r="T138" s="144">
        <f>S138*H138</f>
        <v>0</v>
      </c>
      <c r="AR138" s="145" t="s">
        <v>150</v>
      </c>
      <c r="AT138" s="145" t="s">
        <v>146</v>
      </c>
      <c r="AU138" s="145" t="s">
        <v>87</v>
      </c>
      <c r="AY138" s="17" t="s">
        <v>144</v>
      </c>
      <c r="BE138" s="146">
        <f>IF(N138="základní",J138,0)</f>
        <v>0</v>
      </c>
      <c r="BF138" s="146">
        <f>IF(N138="snížená",J138,0)</f>
        <v>0</v>
      </c>
      <c r="BG138" s="146">
        <f>IF(N138="zákl. přenesená",J138,0)</f>
        <v>0</v>
      </c>
      <c r="BH138" s="146">
        <f>IF(N138="sníž. přenesená",J138,0)</f>
        <v>0</v>
      </c>
      <c r="BI138" s="146">
        <f>IF(N138="nulová",J138,0)</f>
        <v>0</v>
      </c>
      <c r="BJ138" s="17" t="s">
        <v>85</v>
      </c>
      <c r="BK138" s="146">
        <f>ROUND(I138*H138,2)</f>
        <v>0</v>
      </c>
      <c r="BL138" s="17" t="s">
        <v>150</v>
      </c>
      <c r="BM138" s="145" t="s">
        <v>1455</v>
      </c>
    </row>
    <row r="139" spans="2:65" s="12" customFormat="1" ht="11.25">
      <c r="B139" s="147"/>
      <c r="D139" s="148" t="s">
        <v>152</v>
      </c>
      <c r="E139" s="149" t="s">
        <v>1</v>
      </c>
      <c r="F139" s="150" t="s">
        <v>737</v>
      </c>
      <c r="H139" s="149" t="s">
        <v>1</v>
      </c>
      <c r="I139" s="151"/>
      <c r="L139" s="147"/>
      <c r="M139" s="152"/>
      <c r="T139" s="153"/>
      <c r="AT139" s="149" t="s">
        <v>152</v>
      </c>
      <c r="AU139" s="149" t="s">
        <v>87</v>
      </c>
      <c r="AV139" s="12" t="s">
        <v>85</v>
      </c>
      <c r="AW139" s="12" t="s">
        <v>32</v>
      </c>
      <c r="AX139" s="12" t="s">
        <v>77</v>
      </c>
      <c r="AY139" s="149" t="s">
        <v>144</v>
      </c>
    </row>
    <row r="140" spans="2:65" s="12" customFormat="1" ht="11.25">
      <c r="B140" s="147"/>
      <c r="D140" s="148" t="s">
        <v>152</v>
      </c>
      <c r="E140" s="149" t="s">
        <v>1</v>
      </c>
      <c r="F140" s="150" t="s">
        <v>1453</v>
      </c>
      <c r="H140" s="149" t="s">
        <v>1</v>
      </c>
      <c r="I140" s="151"/>
      <c r="L140" s="147"/>
      <c r="M140" s="152"/>
      <c r="T140" s="153"/>
      <c r="AT140" s="149" t="s">
        <v>152</v>
      </c>
      <c r="AU140" s="149" t="s">
        <v>87</v>
      </c>
      <c r="AV140" s="12" t="s">
        <v>85</v>
      </c>
      <c r="AW140" s="12" t="s">
        <v>32</v>
      </c>
      <c r="AX140" s="12" t="s">
        <v>77</v>
      </c>
      <c r="AY140" s="149" t="s">
        <v>144</v>
      </c>
    </row>
    <row r="141" spans="2:65" s="12" customFormat="1" ht="11.25">
      <c r="B141" s="147"/>
      <c r="D141" s="148" t="s">
        <v>152</v>
      </c>
      <c r="E141" s="149" t="s">
        <v>1</v>
      </c>
      <c r="F141" s="150" t="s">
        <v>739</v>
      </c>
      <c r="H141" s="149" t="s">
        <v>1</v>
      </c>
      <c r="I141" s="151"/>
      <c r="L141" s="147"/>
      <c r="M141" s="152"/>
      <c r="T141" s="153"/>
      <c r="AT141" s="149" t="s">
        <v>152</v>
      </c>
      <c r="AU141" s="149" t="s">
        <v>87</v>
      </c>
      <c r="AV141" s="12" t="s">
        <v>85</v>
      </c>
      <c r="AW141" s="12" t="s">
        <v>32</v>
      </c>
      <c r="AX141" s="12" t="s">
        <v>77</v>
      </c>
      <c r="AY141" s="149" t="s">
        <v>144</v>
      </c>
    </row>
    <row r="142" spans="2:65" s="12" customFormat="1" ht="11.25">
      <c r="B142" s="147"/>
      <c r="D142" s="148" t="s">
        <v>152</v>
      </c>
      <c r="E142" s="149" t="s">
        <v>1</v>
      </c>
      <c r="F142" s="150" t="s">
        <v>806</v>
      </c>
      <c r="H142" s="149" t="s">
        <v>1</v>
      </c>
      <c r="I142" s="151"/>
      <c r="L142" s="147"/>
      <c r="M142" s="152"/>
      <c r="T142" s="153"/>
      <c r="AT142" s="149" t="s">
        <v>152</v>
      </c>
      <c r="AU142" s="149" t="s">
        <v>87</v>
      </c>
      <c r="AV142" s="12" t="s">
        <v>85</v>
      </c>
      <c r="AW142" s="12" t="s">
        <v>32</v>
      </c>
      <c r="AX142" s="12" t="s">
        <v>77</v>
      </c>
      <c r="AY142" s="149" t="s">
        <v>144</v>
      </c>
    </row>
    <row r="143" spans="2:65" s="13" customFormat="1" ht="11.25">
      <c r="B143" s="154"/>
      <c r="D143" s="148" t="s">
        <v>152</v>
      </c>
      <c r="E143" s="155" t="s">
        <v>1</v>
      </c>
      <c r="F143" s="156" t="s">
        <v>1456</v>
      </c>
      <c r="H143" s="157">
        <v>31.774999999999999</v>
      </c>
      <c r="I143" s="158"/>
      <c r="L143" s="154"/>
      <c r="M143" s="159"/>
      <c r="T143" s="160"/>
      <c r="AT143" s="155" t="s">
        <v>152</v>
      </c>
      <c r="AU143" s="155" t="s">
        <v>87</v>
      </c>
      <c r="AV143" s="13" t="s">
        <v>87</v>
      </c>
      <c r="AW143" s="13" t="s">
        <v>32</v>
      </c>
      <c r="AX143" s="13" t="s">
        <v>77</v>
      </c>
      <c r="AY143" s="155" t="s">
        <v>144</v>
      </c>
    </row>
    <row r="144" spans="2:65" s="13" customFormat="1" ht="11.25">
      <c r="B144" s="154"/>
      <c r="D144" s="148" t="s">
        <v>152</v>
      </c>
      <c r="E144" s="155" t="s">
        <v>1</v>
      </c>
      <c r="F144" s="156" t="s">
        <v>1457</v>
      </c>
      <c r="H144" s="157">
        <v>1.9</v>
      </c>
      <c r="I144" s="158"/>
      <c r="L144" s="154"/>
      <c r="M144" s="159"/>
      <c r="T144" s="160"/>
      <c r="AT144" s="155" t="s">
        <v>152</v>
      </c>
      <c r="AU144" s="155" t="s">
        <v>87</v>
      </c>
      <c r="AV144" s="13" t="s">
        <v>87</v>
      </c>
      <c r="AW144" s="13" t="s">
        <v>32</v>
      </c>
      <c r="AX144" s="13" t="s">
        <v>77</v>
      </c>
      <c r="AY144" s="155" t="s">
        <v>144</v>
      </c>
    </row>
    <row r="145" spans="2:65" s="14" customFormat="1" ht="11.25">
      <c r="B145" s="161"/>
      <c r="D145" s="148" t="s">
        <v>152</v>
      </c>
      <c r="E145" s="162" t="s">
        <v>1</v>
      </c>
      <c r="F145" s="163" t="s">
        <v>157</v>
      </c>
      <c r="H145" s="164">
        <v>33.674999999999997</v>
      </c>
      <c r="I145" s="165"/>
      <c r="L145" s="161"/>
      <c r="M145" s="166"/>
      <c r="T145" s="167"/>
      <c r="AT145" s="162" t="s">
        <v>152</v>
      </c>
      <c r="AU145" s="162" t="s">
        <v>87</v>
      </c>
      <c r="AV145" s="14" t="s">
        <v>150</v>
      </c>
      <c r="AW145" s="14" t="s">
        <v>32</v>
      </c>
      <c r="AX145" s="14" t="s">
        <v>85</v>
      </c>
      <c r="AY145" s="162" t="s">
        <v>144</v>
      </c>
    </row>
    <row r="146" spans="2:65" s="1" customFormat="1" ht="21.75" customHeight="1">
      <c r="B146" s="32"/>
      <c r="C146" s="133" t="s">
        <v>172</v>
      </c>
      <c r="D146" s="133" t="s">
        <v>146</v>
      </c>
      <c r="E146" s="134" t="s">
        <v>815</v>
      </c>
      <c r="F146" s="135" t="s">
        <v>816</v>
      </c>
      <c r="G146" s="136" t="s">
        <v>149</v>
      </c>
      <c r="H146" s="137">
        <v>247.55</v>
      </c>
      <c r="I146" s="138"/>
      <c r="J146" s="139">
        <f>ROUND(I146*H146,2)</f>
        <v>0</v>
      </c>
      <c r="K146" s="140"/>
      <c r="L146" s="32"/>
      <c r="M146" s="141" t="s">
        <v>1</v>
      </c>
      <c r="N146" s="142" t="s">
        <v>42</v>
      </c>
      <c r="P146" s="143">
        <f>O146*H146</f>
        <v>0</v>
      </c>
      <c r="Q146" s="143">
        <v>5.8E-4</v>
      </c>
      <c r="R146" s="143">
        <f>Q146*H146</f>
        <v>0.14357900000000001</v>
      </c>
      <c r="S146" s="143">
        <v>0</v>
      </c>
      <c r="T146" s="144">
        <f>S146*H146</f>
        <v>0</v>
      </c>
      <c r="AR146" s="145" t="s">
        <v>150</v>
      </c>
      <c r="AT146" s="145" t="s">
        <v>146</v>
      </c>
      <c r="AU146" s="145" t="s">
        <v>87</v>
      </c>
      <c r="AY146" s="17" t="s">
        <v>144</v>
      </c>
      <c r="BE146" s="146">
        <f>IF(N146="základní",J146,0)</f>
        <v>0</v>
      </c>
      <c r="BF146" s="146">
        <f>IF(N146="snížená",J146,0)</f>
        <v>0</v>
      </c>
      <c r="BG146" s="146">
        <f>IF(N146="zákl. přenesená",J146,0)</f>
        <v>0</v>
      </c>
      <c r="BH146" s="146">
        <f>IF(N146="sníž. přenesená",J146,0)</f>
        <v>0</v>
      </c>
      <c r="BI146" s="146">
        <f>IF(N146="nulová",J146,0)</f>
        <v>0</v>
      </c>
      <c r="BJ146" s="17" t="s">
        <v>85</v>
      </c>
      <c r="BK146" s="146">
        <f>ROUND(I146*H146,2)</f>
        <v>0</v>
      </c>
      <c r="BL146" s="17" t="s">
        <v>150</v>
      </c>
      <c r="BM146" s="145" t="s">
        <v>1458</v>
      </c>
    </row>
    <row r="147" spans="2:65" s="13" customFormat="1" ht="11.25">
      <c r="B147" s="154"/>
      <c r="D147" s="148" t="s">
        <v>152</v>
      </c>
      <c r="E147" s="155" t="s">
        <v>1</v>
      </c>
      <c r="F147" s="156" t="s">
        <v>1459</v>
      </c>
      <c r="H147" s="157">
        <v>180.2</v>
      </c>
      <c r="I147" s="158"/>
      <c r="L147" s="154"/>
      <c r="M147" s="159"/>
      <c r="T147" s="160"/>
      <c r="AT147" s="155" t="s">
        <v>152</v>
      </c>
      <c r="AU147" s="155" t="s">
        <v>87</v>
      </c>
      <c r="AV147" s="13" t="s">
        <v>87</v>
      </c>
      <c r="AW147" s="13" t="s">
        <v>32</v>
      </c>
      <c r="AX147" s="13" t="s">
        <v>77</v>
      </c>
      <c r="AY147" s="155" t="s">
        <v>144</v>
      </c>
    </row>
    <row r="148" spans="2:65" s="13" customFormat="1" ht="11.25">
      <c r="B148" s="154"/>
      <c r="D148" s="148" t="s">
        <v>152</v>
      </c>
      <c r="E148" s="155" t="s">
        <v>1</v>
      </c>
      <c r="F148" s="156" t="s">
        <v>1460</v>
      </c>
      <c r="H148" s="157">
        <v>63.55</v>
      </c>
      <c r="I148" s="158"/>
      <c r="L148" s="154"/>
      <c r="M148" s="159"/>
      <c r="T148" s="160"/>
      <c r="AT148" s="155" t="s">
        <v>152</v>
      </c>
      <c r="AU148" s="155" t="s">
        <v>87</v>
      </c>
      <c r="AV148" s="13" t="s">
        <v>87</v>
      </c>
      <c r="AW148" s="13" t="s">
        <v>32</v>
      </c>
      <c r="AX148" s="13" t="s">
        <v>77</v>
      </c>
      <c r="AY148" s="155" t="s">
        <v>144</v>
      </c>
    </row>
    <row r="149" spans="2:65" s="13" customFormat="1" ht="11.25">
      <c r="B149" s="154"/>
      <c r="D149" s="148" t="s">
        <v>152</v>
      </c>
      <c r="E149" s="155" t="s">
        <v>1</v>
      </c>
      <c r="F149" s="156" t="s">
        <v>1461</v>
      </c>
      <c r="H149" s="157">
        <v>3.8</v>
      </c>
      <c r="I149" s="158"/>
      <c r="L149" s="154"/>
      <c r="M149" s="159"/>
      <c r="T149" s="160"/>
      <c r="AT149" s="155" t="s">
        <v>152</v>
      </c>
      <c r="AU149" s="155" t="s">
        <v>87</v>
      </c>
      <c r="AV149" s="13" t="s">
        <v>87</v>
      </c>
      <c r="AW149" s="13" t="s">
        <v>32</v>
      </c>
      <c r="AX149" s="13" t="s">
        <v>77</v>
      </c>
      <c r="AY149" s="155" t="s">
        <v>144</v>
      </c>
    </row>
    <row r="150" spans="2:65" s="14" customFormat="1" ht="11.25">
      <c r="B150" s="161"/>
      <c r="D150" s="148" t="s">
        <v>152</v>
      </c>
      <c r="E150" s="162" t="s">
        <v>1</v>
      </c>
      <c r="F150" s="163" t="s">
        <v>157</v>
      </c>
      <c r="H150" s="164">
        <v>247.55</v>
      </c>
      <c r="I150" s="165"/>
      <c r="L150" s="161"/>
      <c r="M150" s="166"/>
      <c r="T150" s="167"/>
      <c r="AT150" s="162" t="s">
        <v>152</v>
      </c>
      <c r="AU150" s="162" t="s">
        <v>87</v>
      </c>
      <c r="AV150" s="14" t="s">
        <v>150</v>
      </c>
      <c r="AW150" s="14" t="s">
        <v>32</v>
      </c>
      <c r="AX150" s="14" t="s">
        <v>85</v>
      </c>
      <c r="AY150" s="162" t="s">
        <v>144</v>
      </c>
    </row>
    <row r="151" spans="2:65" s="1" customFormat="1" ht="24.2" customHeight="1">
      <c r="B151" s="32"/>
      <c r="C151" s="133" t="s">
        <v>177</v>
      </c>
      <c r="D151" s="133" t="s">
        <v>146</v>
      </c>
      <c r="E151" s="134" t="s">
        <v>1462</v>
      </c>
      <c r="F151" s="135" t="s">
        <v>1463</v>
      </c>
      <c r="G151" s="136" t="s">
        <v>149</v>
      </c>
      <c r="H151" s="137">
        <v>36</v>
      </c>
      <c r="I151" s="138"/>
      <c r="J151" s="139">
        <f>ROUND(I151*H151,2)</f>
        <v>0</v>
      </c>
      <c r="K151" s="140"/>
      <c r="L151" s="32"/>
      <c r="M151" s="141" t="s">
        <v>1</v>
      </c>
      <c r="N151" s="142" t="s">
        <v>42</v>
      </c>
      <c r="P151" s="143">
        <f>O151*H151</f>
        <v>0</v>
      </c>
      <c r="Q151" s="143">
        <v>6.4000000000000005E-4</v>
      </c>
      <c r="R151" s="143">
        <f>Q151*H151</f>
        <v>2.3040000000000001E-2</v>
      </c>
      <c r="S151" s="143">
        <v>0</v>
      </c>
      <c r="T151" s="144">
        <f>S151*H151</f>
        <v>0</v>
      </c>
      <c r="AR151" s="145" t="s">
        <v>150</v>
      </c>
      <c r="AT151" s="145" t="s">
        <v>146</v>
      </c>
      <c r="AU151" s="145" t="s">
        <v>87</v>
      </c>
      <c r="AY151" s="17" t="s">
        <v>144</v>
      </c>
      <c r="BE151" s="146">
        <f>IF(N151="základní",J151,0)</f>
        <v>0</v>
      </c>
      <c r="BF151" s="146">
        <f>IF(N151="snížená",J151,0)</f>
        <v>0</v>
      </c>
      <c r="BG151" s="146">
        <f>IF(N151="zákl. přenesená",J151,0)</f>
        <v>0</v>
      </c>
      <c r="BH151" s="146">
        <f>IF(N151="sníž. přenesená",J151,0)</f>
        <v>0</v>
      </c>
      <c r="BI151" s="146">
        <f>IF(N151="nulová",J151,0)</f>
        <v>0</v>
      </c>
      <c r="BJ151" s="17" t="s">
        <v>85</v>
      </c>
      <c r="BK151" s="146">
        <f>ROUND(I151*H151,2)</f>
        <v>0</v>
      </c>
      <c r="BL151" s="17" t="s">
        <v>150</v>
      </c>
      <c r="BM151" s="145" t="s">
        <v>1464</v>
      </c>
    </row>
    <row r="152" spans="2:65" s="13" customFormat="1" ht="11.25">
      <c r="B152" s="154"/>
      <c r="D152" s="148" t="s">
        <v>152</v>
      </c>
      <c r="E152" s="155" t="s">
        <v>1</v>
      </c>
      <c r="F152" s="156" t="s">
        <v>1465</v>
      </c>
      <c r="H152" s="157">
        <v>36</v>
      </c>
      <c r="I152" s="158"/>
      <c r="L152" s="154"/>
      <c r="M152" s="159"/>
      <c r="T152" s="160"/>
      <c r="AT152" s="155" t="s">
        <v>152</v>
      </c>
      <c r="AU152" s="155" t="s">
        <v>87</v>
      </c>
      <c r="AV152" s="13" t="s">
        <v>87</v>
      </c>
      <c r="AW152" s="13" t="s">
        <v>32</v>
      </c>
      <c r="AX152" s="13" t="s">
        <v>85</v>
      </c>
      <c r="AY152" s="155" t="s">
        <v>144</v>
      </c>
    </row>
    <row r="153" spans="2:65" s="1" customFormat="1" ht="21.75" customHeight="1">
      <c r="B153" s="32"/>
      <c r="C153" s="133" t="s">
        <v>181</v>
      </c>
      <c r="D153" s="133" t="s">
        <v>146</v>
      </c>
      <c r="E153" s="134" t="s">
        <v>831</v>
      </c>
      <c r="F153" s="135" t="s">
        <v>832</v>
      </c>
      <c r="G153" s="136" t="s">
        <v>149</v>
      </c>
      <c r="H153" s="137">
        <v>247.55</v>
      </c>
      <c r="I153" s="138"/>
      <c r="J153" s="139">
        <f>ROUND(I153*H153,2)</f>
        <v>0</v>
      </c>
      <c r="K153" s="140"/>
      <c r="L153" s="32"/>
      <c r="M153" s="141" t="s">
        <v>1</v>
      </c>
      <c r="N153" s="142" t="s">
        <v>42</v>
      </c>
      <c r="P153" s="143">
        <f>O153*H153</f>
        <v>0</v>
      </c>
      <c r="Q153" s="143">
        <v>0</v>
      </c>
      <c r="R153" s="143">
        <f>Q153*H153</f>
        <v>0</v>
      </c>
      <c r="S153" s="143">
        <v>0</v>
      </c>
      <c r="T153" s="144">
        <f>S153*H153</f>
        <v>0</v>
      </c>
      <c r="AR153" s="145" t="s">
        <v>150</v>
      </c>
      <c r="AT153" s="145" t="s">
        <v>146</v>
      </c>
      <c r="AU153" s="145" t="s">
        <v>87</v>
      </c>
      <c r="AY153" s="17" t="s">
        <v>144</v>
      </c>
      <c r="BE153" s="146">
        <f>IF(N153="základní",J153,0)</f>
        <v>0</v>
      </c>
      <c r="BF153" s="146">
        <f>IF(N153="snížená",J153,0)</f>
        <v>0</v>
      </c>
      <c r="BG153" s="146">
        <f>IF(N153="zákl. přenesená",J153,0)</f>
        <v>0</v>
      </c>
      <c r="BH153" s="146">
        <f>IF(N153="sníž. přenesená",J153,0)</f>
        <v>0</v>
      </c>
      <c r="BI153" s="146">
        <f>IF(N153="nulová",J153,0)</f>
        <v>0</v>
      </c>
      <c r="BJ153" s="17" t="s">
        <v>85</v>
      </c>
      <c r="BK153" s="146">
        <f>ROUND(I153*H153,2)</f>
        <v>0</v>
      </c>
      <c r="BL153" s="17" t="s">
        <v>150</v>
      </c>
      <c r="BM153" s="145" t="s">
        <v>1466</v>
      </c>
    </row>
    <row r="154" spans="2:65" s="1" customFormat="1" ht="24.2" customHeight="1">
      <c r="B154" s="32"/>
      <c r="C154" s="133" t="s">
        <v>186</v>
      </c>
      <c r="D154" s="133" t="s">
        <v>146</v>
      </c>
      <c r="E154" s="134" t="s">
        <v>1467</v>
      </c>
      <c r="F154" s="135" t="s">
        <v>1468</v>
      </c>
      <c r="G154" s="136" t="s">
        <v>149</v>
      </c>
      <c r="H154" s="137">
        <v>36</v>
      </c>
      <c r="I154" s="138"/>
      <c r="J154" s="139">
        <f>ROUND(I154*H154,2)</f>
        <v>0</v>
      </c>
      <c r="K154" s="140"/>
      <c r="L154" s="32"/>
      <c r="M154" s="141" t="s">
        <v>1</v>
      </c>
      <c r="N154" s="142" t="s">
        <v>42</v>
      </c>
      <c r="P154" s="143">
        <f>O154*H154</f>
        <v>0</v>
      </c>
      <c r="Q154" s="143">
        <v>0</v>
      </c>
      <c r="R154" s="143">
        <f>Q154*H154</f>
        <v>0</v>
      </c>
      <c r="S154" s="143">
        <v>0</v>
      </c>
      <c r="T154" s="144">
        <f>S154*H154</f>
        <v>0</v>
      </c>
      <c r="AR154" s="145" t="s">
        <v>150</v>
      </c>
      <c r="AT154" s="145" t="s">
        <v>146</v>
      </c>
      <c r="AU154" s="145" t="s">
        <v>87</v>
      </c>
      <c r="AY154" s="17" t="s">
        <v>144</v>
      </c>
      <c r="BE154" s="146">
        <f>IF(N154="základní",J154,0)</f>
        <v>0</v>
      </c>
      <c r="BF154" s="146">
        <f>IF(N154="snížená",J154,0)</f>
        <v>0</v>
      </c>
      <c r="BG154" s="146">
        <f>IF(N154="zákl. přenesená",J154,0)</f>
        <v>0</v>
      </c>
      <c r="BH154" s="146">
        <f>IF(N154="sníž. přenesená",J154,0)</f>
        <v>0</v>
      </c>
      <c r="BI154" s="146">
        <f>IF(N154="nulová",J154,0)</f>
        <v>0</v>
      </c>
      <c r="BJ154" s="17" t="s">
        <v>85</v>
      </c>
      <c r="BK154" s="146">
        <f>ROUND(I154*H154,2)</f>
        <v>0</v>
      </c>
      <c r="BL154" s="17" t="s">
        <v>150</v>
      </c>
      <c r="BM154" s="145" t="s">
        <v>1469</v>
      </c>
    </row>
    <row r="155" spans="2:65" s="1" customFormat="1" ht="37.9" customHeight="1">
      <c r="B155" s="32"/>
      <c r="C155" s="133" t="s">
        <v>191</v>
      </c>
      <c r="D155" s="133" t="s">
        <v>146</v>
      </c>
      <c r="E155" s="134" t="s">
        <v>312</v>
      </c>
      <c r="F155" s="135" t="s">
        <v>313</v>
      </c>
      <c r="G155" s="136" t="s">
        <v>198</v>
      </c>
      <c r="H155" s="137">
        <v>154.04300000000001</v>
      </c>
      <c r="I155" s="138"/>
      <c r="J155" s="139">
        <f>ROUND(I155*H155,2)</f>
        <v>0</v>
      </c>
      <c r="K155" s="140"/>
      <c r="L155" s="32"/>
      <c r="M155" s="141" t="s">
        <v>1</v>
      </c>
      <c r="N155" s="142" t="s">
        <v>42</v>
      </c>
      <c r="P155" s="143">
        <f>O155*H155</f>
        <v>0</v>
      </c>
      <c r="Q155" s="143">
        <v>0</v>
      </c>
      <c r="R155" s="143">
        <f>Q155*H155</f>
        <v>0</v>
      </c>
      <c r="S155" s="143">
        <v>0</v>
      </c>
      <c r="T155" s="144">
        <f>S155*H155</f>
        <v>0</v>
      </c>
      <c r="AR155" s="145" t="s">
        <v>150</v>
      </c>
      <c r="AT155" s="145" t="s">
        <v>146</v>
      </c>
      <c r="AU155" s="145" t="s">
        <v>87</v>
      </c>
      <c r="AY155" s="17" t="s">
        <v>144</v>
      </c>
      <c r="BE155" s="146">
        <f>IF(N155="základní",J155,0)</f>
        <v>0</v>
      </c>
      <c r="BF155" s="146">
        <f>IF(N155="snížená",J155,0)</f>
        <v>0</v>
      </c>
      <c r="BG155" s="146">
        <f>IF(N155="zákl. přenesená",J155,0)</f>
        <v>0</v>
      </c>
      <c r="BH155" s="146">
        <f>IF(N155="sníž. přenesená",J155,0)</f>
        <v>0</v>
      </c>
      <c r="BI155" s="146">
        <f>IF(N155="nulová",J155,0)</f>
        <v>0</v>
      </c>
      <c r="BJ155" s="17" t="s">
        <v>85</v>
      </c>
      <c r="BK155" s="146">
        <f>ROUND(I155*H155,2)</f>
        <v>0</v>
      </c>
      <c r="BL155" s="17" t="s">
        <v>150</v>
      </c>
      <c r="BM155" s="145" t="s">
        <v>1470</v>
      </c>
    </row>
    <row r="156" spans="2:65" s="13" customFormat="1" ht="11.25">
      <c r="B156" s="154"/>
      <c r="D156" s="148" t="s">
        <v>152</v>
      </c>
      <c r="E156" s="155" t="s">
        <v>1</v>
      </c>
      <c r="F156" s="156" t="s">
        <v>1471</v>
      </c>
      <c r="H156" s="157">
        <v>90.442999999999998</v>
      </c>
      <c r="I156" s="158"/>
      <c r="L156" s="154"/>
      <c r="M156" s="159"/>
      <c r="T156" s="160"/>
      <c r="AT156" s="155" t="s">
        <v>152</v>
      </c>
      <c r="AU156" s="155" t="s">
        <v>87</v>
      </c>
      <c r="AV156" s="13" t="s">
        <v>87</v>
      </c>
      <c r="AW156" s="13" t="s">
        <v>32</v>
      </c>
      <c r="AX156" s="13" t="s">
        <v>77</v>
      </c>
      <c r="AY156" s="155" t="s">
        <v>144</v>
      </c>
    </row>
    <row r="157" spans="2:65" s="13" customFormat="1" ht="11.25">
      <c r="B157" s="154"/>
      <c r="D157" s="148" t="s">
        <v>152</v>
      </c>
      <c r="E157" s="155" t="s">
        <v>1</v>
      </c>
      <c r="F157" s="156" t="s">
        <v>1472</v>
      </c>
      <c r="H157" s="157">
        <v>63.6</v>
      </c>
      <c r="I157" s="158"/>
      <c r="L157" s="154"/>
      <c r="M157" s="159"/>
      <c r="T157" s="160"/>
      <c r="AT157" s="155" t="s">
        <v>152</v>
      </c>
      <c r="AU157" s="155" t="s">
        <v>87</v>
      </c>
      <c r="AV157" s="13" t="s">
        <v>87</v>
      </c>
      <c r="AW157" s="13" t="s">
        <v>32</v>
      </c>
      <c r="AX157" s="13" t="s">
        <v>77</v>
      </c>
      <c r="AY157" s="155" t="s">
        <v>144</v>
      </c>
    </row>
    <row r="158" spans="2:65" s="14" customFormat="1" ht="11.25">
      <c r="B158" s="161"/>
      <c r="D158" s="148" t="s">
        <v>152</v>
      </c>
      <c r="E158" s="162" t="s">
        <v>1</v>
      </c>
      <c r="F158" s="163" t="s">
        <v>157</v>
      </c>
      <c r="H158" s="164">
        <v>154.04300000000001</v>
      </c>
      <c r="I158" s="165"/>
      <c r="L158" s="161"/>
      <c r="M158" s="166"/>
      <c r="T158" s="167"/>
      <c r="AT158" s="162" t="s">
        <v>152</v>
      </c>
      <c r="AU158" s="162" t="s">
        <v>87</v>
      </c>
      <c r="AV158" s="14" t="s">
        <v>150</v>
      </c>
      <c r="AW158" s="14" t="s">
        <v>32</v>
      </c>
      <c r="AX158" s="14" t="s">
        <v>85</v>
      </c>
      <c r="AY158" s="162" t="s">
        <v>144</v>
      </c>
    </row>
    <row r="159" spans="2:65" s="1" customFormat="1" ht="37.9" customHeight="1">
      <c r="B159" s="32"/>
      <c r="C159" s="133" t="s">
        <v>195</v>
      </c>
      <c r="D159" s="133" t="s">
        <v>146</v>
      </c>
      <c r="E159" s="134" t="s">
        <v>841</v>
      </c>
      <c r="F159" s="135" t="s">
        <v>842</v>
      </c>
      <c r="G159" s="136" t="s">
        <v>198</v>
      </c>
      <c r="H159" s="137">
        <v>60.674999999999997</v>
      </c>
      <c r="I159" s="138"/>
      <c r="J159" s="139">
        <f>ROUND(I159*H159,2)</f>
        <v>0</v>
      </c>
      <c r="K159" s="140"/>
      <c r="L159" s="32"/>
      <c r="M159" s="141" t="s">
        <v>1</v>
      </c>
      <c r="N159" s="142" t="s">
        <v>42</v>
      </c>
      <c r="P159" s="143">
        <f>O159*H159</f>
        <v>0</v>
      </c>
      <c r="Q159" s="143">
        <v>0</v>
      </c>
      <c r="R159" s="143">
        <f>Q159*H159</f>
        <v>0</v>
      </c>
      <c r="S159" s="143">
        <v>0</v>
      </c>
      <c r="T159" s="144">
        <f>S159*H159</f>
        <v>0</v>
      </c>
      <c r="AR159" s="145" t="s">
        <v>150</v>
      </c>
      <c r="AT159" s="145" t="s">
        <v>146</v>
      </c>
      <c r="AU159" s="145" t="s">
        <v>87</v>
      </c>
      <c r="AY159" s="17" t="s">
        <v>144</v>
      </c>
      <c r="BE159" s="146">
        <f>IF(N159="základní",J159,0)</f>
        <v>0</v>
      </c>
      <c r="BF159" s="146">
        <f>IF(N159="snížená",J159,0)</f>
        <v>0</v>
      </c>
      <c r="BG159" s="146">
        <f>IF(N159="zákl. přenesená",J159,0)</f>
        <v>0</v>
      </c>
      <c r="BH159" s="146">
        <f>IF(N159="sníž. přenesená",J159,0)</f>
        <v>0</v>
      </c>
      <c r="BI159" s="146">
        <f>IF(N159="nulová",J159,0)</f>
        <v>0</v>
      </c>
      <c r="BJ159" s="17" t="s">
        <v>85</v>
      </c>
      <c r="BK159" s="146">
        <f>ROUND(I159*H159,2)</f>
        <v>0</v>
      </c>
      <c r="BL159" s="17" t="s">
        <v>150</v>
      </c>
      <c r="BM159" s="145" t="s">
        <v>1473</v>
      </c>
    </row>
    <row r="160" spans="2:65" s="13" customFormat="1" ht="11.25">
      <c r="B160" s="154"/>
      <c r="D160" s="148" t="s">
        <v>152</v>
      </c>
      <c r="E160" s="155" t="s">
        <v>1</v>
      </c>
      <c r="F160" s="156" t="s">
        <v>1474</v>
      </c>
      <c r="H160" s="157">
        <v>60.674999999999997</v>
      </c>
      <c r="I160" s="158"/>
      <c r="L160" s="154"/>
      <c r="M160" s="159"/>
      <c r="T160" s="160"/>
      <c r="AT160" s="155" t="s">
        <v>152</v>
      </c>
      <c r="AU160" s="155" t="s">
        <v>87</v>
      </c>
      <c r="AV160" s="13" t="s">
        <v>87</v>
      </c>
      <c r="AW160" s="13" t="s">
        <v>32</v>
      </c>
      <c r="AX160" s="13" t="s">
        <v>85</v>
      </c>
      <c r="AY160" s="155" t="s">
        <v>144</v>
      </c>
    </row>
    <row r="161" spans="2:65" s="1" customFormat="1" ht="37.9" customHeight="1">
      <c r="B161" s="32"/>
      <c r="C161" s="133" t="s">
        <v>202</v>
      </c>
      <c r="D161" s="133" t="s">
        <v>146</v>
      </c>
      <c r="E161" s="134" t="s">
        <v>405</v>
      </c>
      <c r="F161" s="135" t="s">
        <v>406</v>
      </c>
      <c r="G161" s="136" t="s">
        <v>198</v>
      </c>
      <c r="H161" s="137">
        <v>26.843</v>
      </c>
      <c r="I161" s="138"/>
      <c r="J161" s="139">
        <f>ROUND(I161*H161,2)</f>
        <v>0</v>
      </c>
      <c r="K161" s="140"/>
      <c r="L161" s="32"/>
      <c r="M161" s="141" t="s">
        <v>1</v>
      </c>
      <c r="N161" s="142" t="s">
        <v>42</v>
      </c>
      <c r="P161" s="143">
        <f>O161*H161</f>
        <v>0</v>
      </c>
      <c r="Q161" s="143">
        <v>0</v>
      </c>
      <c r="R161" s="143">
        <f>Q161*H161</f>
        <v>0</v>
      </c>
      <c r="S161" s="143">
        <v>0</v>
      </c>
      <c r="T161" s="144">
        <f>S161*H161</f>
        <v>0</v>
      </c>
      <c r="AR161" s="145" t="s">
        <v>150</v>
      </c>
      <c r="AT161" s="145" t="s">
        <v>146</v>
      </c>
      <c r="AU161" s="145" t="s">
        <v>87</v>
      </c>
      <c r="AY161" s="17" t="s">
        <v>144</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150</v>
      </c>
      <c r="BM161" s="145" t="s">
        <v>1475</v>
      </c>
    </row>
    <row r="162" spans="2:65" s="12" customFormat="1" ht="11.25">
      <c r="B162" s="147"/>
      <c r="D162" s="148" t="s">
        <v>152</v>
      </c>
      <c r="E162" s="149" t="s">
        <v>1</v>
      </c>
      <c r="F162" s="150" t="s">
        <v>1476</v>
      </c>
      <c r="H162" s="149" t="s">
        <v>1</v>
      </c>
      <c r="I162" s="151"/>
      <c r="L162" s="147"/>
      <c r="M162" s="152"/>
      <c r="T162" s="153"/>
      <c r="AT162" s="149" t="s">
        <v>152</v>
      </c>
      <c r="AU162" s="149" t="s">
        <v>87</v>
      </c>
      <c r="AV162" s="12" t="s">
        <v>85</v>
      </c>
      <c r="AW162" s="12" t="s">
        <v>32</v>
      </c>
      <c r="AX162" s="12" t="s">
        <v>77</v>
      </c>
      <c r="AY162" s="149" t="s">
        <v>144</v>
      </c>
    </row>
    <row r="163" spans="2:65" s="13" customFormat="1" ht="11.25">
      <c r="B163" s="154"/>
      <c r="D163" s="148" t="s">
        <v>152</v>
      </c>
      <c r="E163" s="155" t="s">
        <v>1</v>
      </c>
      <c r="F163" s="156" t="s">
        <v>1477</v>
      </c>
      <c r="H163" s="157">
        <v>90.442999999999998</v>
      </c>
      <c r="I163" s="158"/>
      <c r="L163" s="154"/>
      <c r="M163" s="159"/>
      <c r="T163" s="160"/>
      <c r="AT163" s="155" t="s">
        <v>152</v>
      </c>
      <c r="AU163" s="155" t="s">
        <v>87</v>
      </c>
      <c r="AV163" s="13" t="s">
        <v>87</v>
      </c>
      <c r="AW163" s="13" t="s">
        <v>32</v>
      </c>
      <c r="AX163" s="13" t="s">
        <v>77</v>
      </c>
      <c r="AY163" s="155" t="s">
        <v>144</v>
      </c>
    </row>
    <row r="164" spans="2:65" s="13" customFormat="1" ht="11.25">
      <c r="B164" s="154"/>
      <c r="D164" s="148" t="s">
        <v>152</v>
      </c>
      <c r="E164" s="155" t="s">
        <v>1</v>
      </c>
      <c r="F164" s="156" t="s">
        <v>1478</v>
      </c>
      <c r="H164" s="157">
        <v>-63.6</v>
      </c>
      <c r="I164" s="158"/>
      <c r="L164" s="154"/>
      <c r="M164" s="159"/>
      <c r="T164" s="160"/>
      <c r="AT164" s="155" t="s">
        <v>152</v>
      </c>
      <c r="AU164" s="155" t="s">
        <v>87</v>
      </c>
      <c r="AV164" s="13" t="s">
        <v>87</v>
      </c>
      <c r="AW164" s="13" t="s">
        <v>32</v>
      </c>
      <c r="AX164" s="13" t="s">
        <v>77</v>
      </c>
      <c r="AY164" s="155" t="s">
        <v>144</v>
      </c>
    </row>
    <row r="165" spans="2:65" s="14" customFormat="1" ht="11.25">
      <c r="B165" s="161"/>
      <c r="D165" s="148" t="s">
        <v>152</v>
      </c>
      <c r="E165" s="162" t="s">
        <v>1</v>
      </c>
      <c r="F165" s="163" t="s">
        <v>157</v>
      </c>
      <c r="H165" s="164">
        <v>26.842999999999996</v>
      </c>
      <c r="I165" s="165"/>
      <c r="L165" s="161"/>
      <c r="M165" s="166"/>
      <c r="T165" s="167"/>
      <c r="AT165" s="162" t="s">
        <v>152</v>
      </c>
      <c r="AU165" s="162" t="s">
        <v>87</v>
      </c>
      <c r="AV165" s="14" t="s">
        <v>150</v>
      </c>
      <c r="AW165" s="14" t="s">
        <v>32</v>
      </c>
      <c r="AX165" s="14" t="s">
        <v>85</v>
      </c>
      <c r="AY165" s="162" t="s">
        <v>144</v>
      </c>
    </row>
    <row r="166" spans="2:65" s="1" customFormat="1" ht="37.9" customHeight="1">
      <c r="B166" s="32"/>
      <c r="C166" s="133" t="s">
        <v>8</v>
      </c>
      <c r="D166" s="133" t="s">
        <v>146</v>
      </c>
      <c r="E166" s="134" t="s">
        <v>849</v>
      </c>
      <c r="F166" s="135" t="s">
        <v>850</v>
      </c>
      <c r="G166" s="136" t="s">
        <v>198</v>
      </c>
      <c r="H166" s="137">
        <v>268.43</v>
      </c>
      <c r="I166" s="138"/>
      <c r="J166" s="139">
        <f>ROUND(I166*H166,2)</f>
        <v>0</v>
      </c>
      <c r="K166" s="140"/>
      <c r="L166" s="32"/>
      <c r="M166" s="141" t="s">
        <v>1</v>
      </c>
      <c r="N166" s="142" t="s">
        <v>42</v>
      </c>
      <c r="P166" s="143">
        <f>O166*H166</f>
        <v>0</v>
      </c>
      <c r="Q166" s="143">
        <v>0</v>
      </c>
      <c r="R166" s="143">
        <f>Q166*H166</f>
        <v>0</v>
      </c>
      <c r="S166" s="143">
        <v>0</v>
      </c>
      <c r="T166" s="144">
        <f>S166*H166</f>
        <v>0</v>
      </c>
      <c r="AR166" s="145" t="s">
        <v>150</v>
      </c>
      <c r="AT166" s="145" t="s">
        <v>146</v>
      </c>
      <c r="AU166" s="145" t="s">
        <v>87</v>
      </c>
      <c r="AY166" s="17" t="s">
        <v>144</v>
      </c>
      <c r="BE166" s="146">
        <f>IF(N166="základní",J166,0)</f>
        <v>0</v>
      </c>
      <c r="BF166" s="146">
        <f>IF(N166="snížená",J166,0)</f>
        <v>0</v>
      </c>
      <c r="BG166" s="146">
        <f>IF(N166="zákl. přenesená",J166,0)</f>
        <v>0</v>
      </c>
      <c r="BH166" s="146">
        <f>IF(N166="sníž. přenesená",J166,0)</f>
        <v>0</v>
      </c>
      <c r="BI166" s="146">
        <f>IF(N166="nulová",J166,0)</f>
        <v>0</v>
      </c>
      <c r="BJ166" s="17" t="s">
        <v>85</v>
      </c>
      <c r="BK166" s="146">
        <f>ROUND(I166*H166,2)</f>
        <v>0</v>
      </c>
      <c r="BL166" s="17" t="s">
        <v>150</v>
      </c>
      <c r="BM166" s="145" t="s">
        <v>1479</v>
      </c>
    </row>
    <row r="167" spans="2:65" s="13" customFormat="1" ht="11.25">
      <c r="B167" s="154"/>
      <c r="D167" s="148" t="s">
        <v>152</v>
      </c>
      <c r="F167" s="156" t="s">
        <v>1480</v>
      </c>
      <c r="H167" s="157">
        <v>268.43</v>
      </c>
      <c r="I167" s="158"/>
      <c r="L167" s="154"/>
      <c r="M167" s="159"/>
      <c r="T167" s="160"/>
      <c r="AT167" s="155" t="s">
        <v>152</v>
      </c>
      <c r="AU167" s="155" t="s">
        <v>87</v>
      </c>
      <c r="AV167" s="13" t="s">
        <v>87</v>
      </c>
      <c r="AW167" s="13" t="s">
        <v>4</v>
      </c>
      <c r="AX167" s="13" t="s">
        <v>85</v>
      </c>
      <c r="AY167" s="155" t="s">
        <v>144</v>
      </c>
    </row>
    <row r="168" spans="2:65" s="1" customFormat="1" ht="37.9" customHeight="1">
      <c r="B168" s="32"/>
      <c r="C168" s="133" t="s">
        <v>209</v>
      </c>
      <c r="D168" s="133" t="s">
        <v>146</v>
      </c>
      <c r="E168" s="134" t="s">
        <v>853</v>
      </c>
      <c r="F168" s="135" t="s">
        <v>854</v>
      </c>
      <c r="G168" s="136" t="s">
        <v>198</v>
      </c>
      <c r="H168" s="137">
        <v>60.674999999999997</v>
      </c>
      <c r="I168" s="138"/>
      <c r="J168" s="139">
        <f>ROUND(I168*H168,2)</f>
        <v>0</v>
      </c>
      <c r="K168" s="140"/>
      <c r="L168" s="32"/>
      <c r="M168" s="141" t="s">
        <v>1</v>
      </c>
      <c r="N168" s="142" t="s">
        <v>42</v>
      </c>
      <c r="P168" s="143">
        <f>O168*H168</f>
        <v>0</v>
      </c>
      <c r="Q168" s="143">
        <v>0</v>
      </c>
      <c r="R168" s="143">
        <f>Q168*H168</f>
        <v>0</v>
      </c>
      <c r="S168" s="143">
        <v>0</v>
      </c>
      <c r="T168" s="144">
        <f>S168*H168</f>
        <v>0</v>
      </c>
      <c r="AR168" s="145" t="s">
        <v>150</v>
      </c>
      <c r="AT168" s="145" t="s">
        <v>146</v>
      </c>
      <c r="AU168" s="145" t="s">
        <v>87</v>
      </c>
      <c r="AY168" s="17" t="s">
        <v>144</v>
      </c>
      <c r="BE168" s="146">
        <f>IF(N168="základní",J168,0)</f>
        <v>0</v>
      </c>
      <c r="BF168" s="146">
        <f>IF(N168="snížená",J168,0)</f>
        <v>0</v>
      </c>
      <c r="BG168" s="146">
        <f>IF(N168="zákl. přenesená",J168,0)</f>
        <v>0</v>
      </c>
      <c r="BH168" s="146">
        <f>IF(N168="sníž. přenesená",J168,0)</f>
        <v>0</v>
      </c>
      <c r="BI168" s="146">
        <f>IF(N168="nulová",J168,0)</f>
        <v>0</v>
      </c>
      <c r="BJ168" s="17" t="s">
        <v>85</v>
      </c>
      <c r="BK168" s="146">
        <f>ROUND(I168*H168,2)</f>
        <v>0</v>
      </c>
      <c r="BL168" s="17" t="s">
        <v>150</v>
      </c>
      <c r="BM168" s="145" t="s">
        <v>1481</v>
      </c>
    </row>
    <row r="169" spans="2:65" s="13" customFormat="1" ht="11.25">
      <c r="B169" s="154"/>
      <c r="D169" s="148" t="s">
        <v>152</v>
      </c>
      <c r="E169" s="155" t="s">
        <v>1</v>
      </c>
      <c r="F169" s="156" t="s">
        <v>1482</v>
      </c>
      <c r="H169" s="157">
        <v>60.674999999999997</v>
      </c>
      <c r="I169" s="158"/>
      <c r="L169" s="154"/>
      <c r="M169" s="159"/>
      <c r="T169" s="160"/>
      <c r="AT169" s="155" t="s">
        <v>152</v>
      </c>
      <c r="AU169" s="155" t="s">
        <v>87</v>
      </c>
      <c r="AV169" s="13" t="s">
        <v>87</v>
      </c>
      <c r="AW169" s="13" t="s">
        <v>32</v>
      </c>
      <c r="AX169" s="13" t="s">
        <v>85</v>
      </c>
      <c r="AY169" s="155" t="s">
        <v>144</v>
      </c>
    </row>
    <row r="170" spans="2:65" s="1" customFormat="1" ht="37.9" customHeight="1">
      <c r="B170" s="32"/>
      <c r="C170" s="133" t="s">
        <v>213</v>
      </c>
      <c r="D170" s="133" t="s">
        <v>146</v>
      </c>
      <c r="E170" s="134" t="s">
        <v>415</v>
      </c>
      <c r="F170" s="135" t="s">
        <v>416</v>
      </c>
      <c r="G170" s="136" t="s">
        <v>198</v>
      </c>
      <c r="H170" s="137">
        <v>606.75</v>
      </c>
      <c r="I170" s="138"/>
      <c r="J170" s="139">
        <f>ROUND(I170*H170,2)</f>
        <v>0</v>
      </c>
      <c r="K170" s="140"/>
      <c r="L170" s="32"/>
      <c r="M170" s="141" t="s">
        <v>1</v>
      </c>
      <c r="N170" s="142" t="s">
        <v>42</v>
      </c>
      <c r="P170" s="143">
        <f>O170*H170</f>
        <v>0</v>
      </c>
      <c r="Q170" s="143">
        <v>0</v>
      </c>
      <c r="R170" s="143">
        <f>Q170*H170</f>
        <v>0</v>
      </c>
      <c r="S170" s="143">
        <v>0</v>
      </c>
      <c r="T170" s="144">
        <f>S170*H170</f>
        <v>0</v>
      </c>
      <c r="AR170" s="145" t="s">
        <v>150</v>
      </c>
      <c r="AT170" s="145" t="s">
        <v>146</v>
      </c>
      <c r="AU170" s="145" t="s">
        <v>87</v>
      </c>
      <c r="AY170" s="17" t="s">
        <v>144</v>
      </c>
      <c r="BE170" s="146">
        <f>IF(N170="základní",J170,0)</f>
        <v>0</v>
      </c>
      <c r="BF170" s="146">
        <f>IF(N170="snížená",J170,0)</f>
        <v>0</v>
      </c>
      <c r="BG170" s="146">
        <f>IF(N170="zákl. přenesená",J170,0)</f>
        <v>0</v>
      </c>
      <c r="BH170" s="146">
        <f>IF(N170="sníž. přenesená",J170,0)</f>
        <v>0</v>
      </c>
      <c r="BI170" s="146">
        <f>IF(N170="nulová",J170,0)</f>
        <v>0</v>
      </c>
      <c r="BJ170" s="17" t="s">
        <v>85</v>
      </c>
      <c r="BK170" s="146">
        <f>ROUND(I170*H170,2)</f>
        <v>0</v>
      </c>
      <c r="BL170" s="17" t="s">
        <v>150</v>
      </c>
      <c r="BM170" s="145" t="s">
        <v>1483</v>
      </c>
    </row>
    <row r="171" spans="2:65" s="13" customFormat="1" ht="11.25">
      <c r="B171" s="154"/>
      <c r="D171" s="148" t="s">
        <v>152</v>
      </c>
      <c r="F171" s="156" t="s">
        <v>1484</v>
      </c>
      <c r="H171" s="157">
        <v>606.75</v>
      </c>
      <c r="I171" s="158"/>
      <c r="L171" s="154"/>
      <c r="M171" s="159"/>
      <c r="T171" s="160"/>
      <c r="AT171" s="155" t="s">
        <v>152</v>
      </c>
      <c r="AU171" s="155" t="s">
        <v>87</v>
      </c>
      <c r="AV171" s="13" t="s">
        <v>87</v>
      </c>
      <c r="AW171" s="13" t="s">
        <v>4</v>
      </c>
      <c r="AX171" s="13" t="s">
        <v>85</v>
      </c>
      <c r="AY171" s="155" t="s">
        <v>144</v>
      </c>
    </row>
    <row r="172" spans="2:65" s="1" customFormat="1" ht="24.2" customHeight="1">
      <c r="B172" s="32"/>
      <c r="C172" s="133" t="s">
        <v>217</v>
      </c>
      <c r="D172" s="133" t="s">
        <v>146</v>
      </c>
      <c r="E172" s="134" t="s">
        <v>1485</v>
      </c>
      <c r="F172" s="135" t="s">
        <v>1486</v>
      </c>
      <c r="G172" s="136" t="s">
        <v>198</v>
      </c>
      <c r="H172" s="137">
        <v>90.442999999999998</v>
      </c>
      <c r="I172" s="138"/>
      <c r="J172" s="139">
        <f>ROUND(I172*H172,2)</f>
        <v>0</v>
      </c>
      <c r="K172" s="140"/>
      <c r="L172" s="32"/>
      <c r="M172" s="141" t="s">
        <v>1</v>
      </c>
      <c r="N172" s="142" t="s">
        <v>42</v>
      </c>
      <c r="P172" s="143">
        <f>O172*H172</f>
        <v>0</v>
      </c>
      <c r="Q172" s="143">
        <v>0</v>
      </c>
      <c r="R172" s="143">
        <f>Q172*H172</f>
        <v>0</v>
      </c>
      <c r="S172" s="143">
        <v>0</v>
      </c>
      <c r="T172" s="144">
        <f>S172*H172</f>
        <v>0</v>
      </c>
      <c r="AR172" s="145" t="s">
        <v>150</v>
      </c>
      <c r="AT172" s="145" t="s">
        <v>146</v>
      </c>
      <c r="AU172" s="145" t="s">
        <v>87</v>
      </c>
      <c r="AY172" s="17" t="s">
        <v>144</v>
      </c>
      <c r="BE172" s="146">
        <f>IF(N172="základní",J172,0)</f>
        <v>0</v>
      </c>
      <c r="BF172" s="146">
        <f>IF(N172="snížená",J172,0)</f>
        <v>0</v>
      </c>
      <c r="BG172" s="146">
        <f>IF(N172="zákl. přenesená",J172,0)</f>
        <v>0</v>
      </c>
      <c r="BH172" s="146">
        <f>IF(N172="sníž. přenesená",J172,0)</f>
        <v>0</v>
      </c>
      <c r="BI172" s="146">
        <f>IF(N172="nulová",J172,0)</f>
        <v>0</v>
      </c>
      <c r="BJ172" s="17" t="s">
        <v>85</v>
      </c>
      <c r="BK172" s="146">
        <f>ROUND(I172*H172,2)</f>
        <v>0</v>
      </c>
      <c r="BL172" s="17" t="s">
        <v>150</v>
      </c>
      <c r="BM172" s="145" t="s">
        <v>1487</v>
      </c>
    </row>
    <row r="173" spans="2:65" s="13" customFormat="1" ht="11.25">
      <c r="B173" s="154"/>
      <c r="D173" s="148" t="s">
        <v>152</v>
      </c>
      <c r="E173" s="155" t="s">
        <v>1</v>
      </c>
      <c r="F173" s="156" t="s">
        <v>1488</v>
      </c>
      <c r="H173" s="157">
        <v>26.843</v>
      </c>
      <c r="I173" s="158"/>
      <c r="L173" s="154"/>
      <c r="M173" s="159"/>
      <c r="T173" s="160"/>
      <c r="AT173" s="155" t="s">
        <v>152</v>
      </c>
      <c r="AU173" s="155" t="s">
        <v>87</v>
      </c>
      <c r="AV173" s="13" t="s">
        <v>87</v>
      </c>
      <c r="AW173" s="13" t="s">
        <v>32</v>
      </c>
      <c r="AX173" s="13" t="s">
        <v>77</v>
      </c>
      <c r="AY173" s="155" t="s">
        <v>144</v>
      </c>
    </row>
    <row r="174" spans="2:65" s="13" customFormat="1" ht="11.25">
      <c r="B174" s="154"/>
      <c r="D174" s="148" t="s">
        <v>152</v>
      </c>
      <c r="E174" s="155" t="s">
        <v>1</v>
      </c>
      <c r="F174" s="156" t="s">
        <v>1472</v>
      </c>
      <c r="H174" s="157">
        <v>63.6</v>
      </c>
      <c r="I174" s="158"/>
      <c r="L174" s="154"/>
      <c r="M174" s="159"/>
      <c r="T174" s="160"/>
      <c r="AT174" s="155" t="s">
        <v>152</v>
      </c>
      <c r="AU174" s="155" t="s">
        <v>87</v>
      </c>
      <c r="AV174" s="13" t="s">
        <v>87</v>
      </c>
      <c r="AW174" s="13" t="s">
        <v>32</v>
      </c>
      <c r="AX174" s="13" t="s">
        <v>77</v>
      </c>
      <c r="AY174" s="155" t="s">
        <v>144</v>
      </c>
    </row>
    <row r="175" spans="2:65" s="14" customFormat="1" ht="11.25">
      <c r="B175" s="161"/>
      <c r="D175" s="148" t="s">
        <v>152</v>
      </c>
      <c r="E175" s="162" t="s">
        <v>1</v>
      </c>
      <c r="F175" s="163" t="s">
        <v>157</v>
      </c>
      <c r="H175" s="164">
        <v>90.442999999999998</v>
      </c>
      <c r="I175" s="165"/>
      <c r="L175" s="161"/>
      <c r="M175" s="166"/>
      <c r="T175" s="167"/>
      <c r="AT175" s="162" t="s">
        <v>152</v>
      </c>
      <c r="AU175" s="162" t="s">
        <v>87</v>
      </c>
      <c r="AV175" s="14" t="s">
        <v>150</v>
      </c>
      <c r="AW175" s="14" t="s">
        <v>32</v>
      </c>
      <c r="AX175" s="14" t="s">
        <v>85</v>
      </c>
      <c r="AY175" s="162" t="s">
        <v>144</v>
      </c>
    </row>
    <row r="176" spans="2:65" s="1" customFormat="1" ht="24.2" customHeight="1">
      <c r="B176" s="32"/>
      <c r="C176" s="133" t="s">
        <v>221</v>
      </c>
      <c r="D176" s="133" t="s">
        <v>146</v>
      </c>
      <c r="E176" s="134" t="s">
        <v>1489</v>
      </c>
      <c r="F176" s="135" t="s">
        <v>1490</v>
      </c>
      <c r="G176" s="136" t="s">
        <v>198</v>
      </c>
      <c r="H176" s="137">
        <v>60.674999999999997</v>
      </c>
      <c r="I176" s="138"/>
      <c r="J176" s="139">
        <f>ROUND(I176*H176,2)</f>
        <v>0</v>
      </c>
      <c r="K176" s="140"/>
      <c r="L176" s="32"/>
      <c r="M176" s="141" t="s">
        <v>1</v>
      </c>
      <c r="N176" s="142" t="s">
        <v>42</v>
      </c>
      <c r="P176" s="143">
        <f>O176*H176</f>
        <v>0</v>
      </c>
      <c r="Q176" s="143">
        <v>0</v>
      </c>
      <c r="R176" s="143">
        <f>Q176*H176</f>
        <v>0</v>
      </c>
      <c r="S176" s="143">
        <v>0</v>
      </c>
      <c r="T176" s="144">
        <f>S176*H176</f>
        <v>0</v>
      </c>
      <c r="AR176" s="145" t="s">
        <v>150</v>
      </c>
      <c r="AT176" s="145" t="s">
        <v>146</v>
      </c>
      <c r="AU176" s="145" t="s">
        <v>87</v>
      </c>
      <c r="AY176" s="17" t="s">
        <v>144</v>
      </c>
      <c r="BE176" s="146">
        <f>IF(N176="základní",J176,0)</f>
        <v>0</v>
      </c>
      <c r="BF176" s="146">
        <f>IF(N176="snížená",J176,0)</f>
        <v>0</v>
      </c>
      <c r="BG176" s="146">
        <f>IF(N176="zákl. přenesená",J176,0)</f>
        <v>0</v>
      </c>
      <c r="BH176" s="146">
        <f>IF(N176="sníž. přenesená",J176,0)</f>
        <v>0</v>
      </c>
      <c r="BI176" s="146">
        <f>IF(N176="nulová",J176,0)</f>
        <v>0</v>
      </c>
      <c r="BJ176" s="17" t="s">
        <v>85</v>
      </c>
      <c r="BK176" s="146">
        <f>ROUND(I176*H176,2)</f>
        <v>0</v>
      </c>
      <c r="BL176" s="17" t="s">
        <v>150</v>
      </c>
      <c r="BM176" s="145" t="s">
        <v>1491</v>
      </c>
    </row>
    <row r="177" spans="2:65" s="1" customFormat="1" ht="33" customHeight="1">
      <c r="B177" s="32"/>
      <c r="C177" s="133" t="s">
        <v>225</v>
      </c>
      <c r="D177" s="133" t="s">
        <v>146</v>
      </c>
      <c r="E177" s="134" t="s">
        <v>426</v>
      </c>
      <c r="F177" s="135" t="s">
        <v>427</v>
      </c>
      <c r="G177" s="136" t="s">
        <v>343</v>
      </c>
      <c r="H177" s="137">
        <v>157.53200000000001</v>
      </c>
      <c r="I177" s="138"/>
      <c r="J177" s="139">
        <f>ROUND(I177*H177,2)</f>
        <v>0</v>
      </c>
      <c r="K177" s="140"/>
      <c r="L177" s="32"/>
      <c r="M177" s="141" t="s">
        <v>1</v>
      </c>
      <c r="N177" s="142" t="s">
        <v>42</v>
      </c>
      <c r="P177" s="143">
        <f>O177*H177</f>
        <v>0</v>
      </c>
      <c r="Q177" s="143">
        <v>0</v>
      </c>
      <c r="R177" s="143">
        <f>Q177*H177</f>
        <v>0</v>
      </c>
      <c r="S177" s="143">
        <v>0</v>
      </c>
      <c r="T177" s="144">
        <f>S177*H177</f>
        <v>0</v>
      </c>
      <c r="AR177" s="145" t="s">
        <v>150</v>
      </c>
      <c r="AT177" s="145" t="s">
        <v>146</v>
      </c>
      <c r="AU177" s="145" t="s">
        <v>87</v>
      </c>
      <c r="AY177" s="17" t="s">
        <v>144</v>
      </c>
      <c r="BE177" s="146">
        <f>IF(N177="základní",J177,0)</f>
        <v>0</v>
      </c>
      <c r="BF177" s="146">
        <f>IF(N177="snížená",J177,0)</f>
        <v>0</v>
      </c>
      <c r="BG177" s="146">
        <f>IF(N177="zákl. přenesená",J177,0)</f>
        <v>0</v>
      </c>
      <c r="BH177" s="146">
        <f>IF(N177="sníž. přenesená",J177,0)</f>
        <v>0</v>
      </c>
      <c r="BI177" s="146">
        <f>IF(N177="nulová",J177,0)</f>
        <v>0</v>
      </c>
      <c r="BJ177" s="17" t="s">
        <v>85</v>
      </c>
      <c r="BK177" s="146">
        <f>ROUND(I177*H177,2)</f>
        <v>0</v>
      </c>
      <c r="BL177" s="17" t="s">
        <v>150</v>
      </c>
      <c r="BM177" s="145" t="s">
        <v>1492</v>
      </c>
    </row>
    <row r="178" spans="2:65" s="13" customFormat="1" ht="11.25">
      <c r="B178" s="154"/>
      <c r="D178" s="148" t="s">
        <v>152</v>
      </c>
      <c r="F178" s="156" t="s">
        <v>1493</v>
      </c>
      <c r="H178" s="157">
        <v>157.53200000000001</v>
      </c>
      <c r="I178" s="158"/>
      <c r="L178" s="154"/>
      <c r="M178" s="159"/>
      <c r="T178" s="160"/>
      <c r="AT178" s="155" t="s">
        <v>152</v>
      </c>
      <c r="AU178" s="155" t="s">
        <v>87</v>
      </c>
      <c r="AV178" s="13" t="s">
        <v>87</v>
      </c>
      <c r="AW178" s="13" t="s">
        <v>4</v>
      </c>
      <c r="AX178" s="13" t="s">
        <v>85</v>
      </c>
      <c r="AY178" s="155" t="s">
        <v>144</v>
      </c>
    </row>
    <row r="179" spans="2:65" s="1" customFormat="1" ht="16.5" customHeight="1">
      <c r="B179" s="32"/>
      <c r="C179" s="133" t="s">
        <v>229</v>
      </c>
      <c r="D179" s="133" t="s">
        <v>146</v>
      </c>
      <c r="E179" s="134" t="s">
        <v>322</v>
      </c>
      <c r="F179" s="135" t="s">
        <v>323</v>
      </c>
      <c r="G179" s="136" t="s">
        <v>198</v>
      </c>
      <c r="H179" s="137">
        <v>87.518000000000001</v>
      </c>
      <c r="I179" s="138"/>
      <c r="J179" s="139">
        <f>ROUND(I179*H179,2)</f>
        <v>0</v>
      </c>
      <c r="K179" s="140"/>
      <c r="L179" s="32"/>
      <c r="M179" s="141" t="s">
        <v>1</v>
      </c>
      <c r="N179" s="142" t="s">
        <v>42</v>
      </c>
      <c r="P179" s="143">
        <f>O179*H179</f>
        <v>0</v>
      </c>
      <c r="Q179" s="143">
        <v>0</v>
      </c>
      <c r="R179" s="143">
        <f>Q179*H179</f>
        <v>0</v>
      </c>
      <c r="S179" s="143">
        <v>0</v>
      </c>
      <c r="T179" s="144">
        <f>S179*H179</f>
        <v>0</v>
      </c>
      <c r="AR179" s="145" t="s">
        <v>150</v>
      </c>
      <c r="AT179" s="145" t="s">
        <v>146</v>
      </c>
      <c r="AU179" s="145" t="s">
        <v>87</v>
      </c>
      <c r="AY179" s="17" t="s">
        <v>144</v>
      </c>
      <c r="BE179" s="146">
        <f>IF(N179="základní",J179,0)</f>
        <v>0</v>
      </c>
      <c r="BF179" s="146">
        <f>IF(N179="snížená",J179,0)</f>
        <v>0</v>
      </c>
      <c r="BG179" s="146">
        <f>IF(N179="zákl. přenesená",J179,0)</f>
        <v>0</v>
      </c>
      <c r="BH179" s="146">
        <f>IF(N179="sníž. přenesená",J179,0)</f>
        <v>0</v>
      </c>
      <c r="BI179" s="146">
        <f>IF(N179="nulová",J179,0)</f>
        <v>0</v>
      </c>
      <c r="BJ179" s="17" t="s">
        <v>85</v>
      </c>
      <c r="BK179" s="146">
        <f>ROUND(I179*H179,2)</f>
        <v>0</v>
      </c>
      <c r="BL179" s="17" t="s">
        <v>150</v>
      </c>
      <c r="BM179" s="145" t="s">
        <v>1494</v>
      </c>
    </row>
    <row r="180" spans="2:65" s="13" customFormat="1" ht="11.25">
      <c r="B180" s="154"/>
      <c r="D180" s="148" t="s">
        <v>152</v>
      </c>
      <c r="E180" s="155" t="s">
        <v>1</v>
      </c>
      <c r="F180" s="156" t="s">
        <v>1495</v>
      </c>
      <c r="H180" s="157">
        <v>87.518000000000001</v>
      </c>
      <c r="I180" s="158"/>
      <c r="L180" s="154"/>
      <c r="M180" s="159"/>
      <c r="T180" s="160"/>
      <c r="AT180" s="155" t="s">
        <v>152</v>
      </c>
      <c r="AU180" s="155" t="s">
        <v>87</v>
      </c>
      <c r="AV180" s="13" t="s">
        <v>87</v>
      </c>
      <c r="AW180" s="13" t="s">
        <v>32</v>
      </c>
      <c r="AX180" s="13" t="s">
        <v>85</v>
      </c>
      <c r="AY180" s="155" t="s">
        <v>144</v>
      </c>
    </row>
    <row r="181" spans="2:65" s="1" customFormat="1" ht="24.2" customHeight="1">
      <c r="B181" s="32"/>
      <c r="C181" s="133" t="s">
        <v>233</v>
      </c>
      <c r="D181" s="133" t="s">
        <v>146</v>
      </c>
      <c r="E181" s="134" t="s">
        <v>326</v>
      </c>
      <c r="F181" s="135" t="s">
        <v>327</v>
      </c>
      <c r="G181" s="136" t="s">
        <v>198</v>
      </c>
      <c r="H181" s="137">
        <v>104.46</v>
      </c>
      <c r="I181" s="138"/>
      <c r="J181" s="139">
        <f>ROUND(I181*H181,2)</f>
        <v>0</v>
      </c>
      <c r="K181" s="140"/>
      <c r="L181" s="32"/>
      <c r="M181" s="141" t="s">
        <v>1</v>
      </c>
      <c r="N181" s="142" t="s">
        <v>42</v>
      </c>
      <c r="P181" s="143">
        <f>O181*H181</f>
        <v>0</v>
      </c>
      <c r="Q181" s="143">
        <v>0</v>
      </c>
      <c r="R181" s="143">
        <f>Q181*H181</f>
        <v>0</v>
      </c>
      <c r="S181" s="143">
        <v>0</v>
      </c>
      <c r="T181" s="144">
        <f>S181*H181</f>
        <v>0</v>
      </c>
      <c r="AR181" s="145" t="s">
        <v>150</v>
      </c>
      <c r="AT181" s="145" t="s">
        <v>146</v>
      </c>
      <c r="AU181" s="145" t="s">
        <v>87</v>
      </c>
      <c r="AY181" s="17" t="s">
        <v>144</v>
      </c>
      <c r="BE181" s="146">
        <f>IF(N181="základní",J181,0)</f>
        <v>0</v>
      </c>
      <c r="BF181" s="146">
        <f>IF(N181="snížená",J181,0)</f>
        <v>0</v>
      </c>
      <c r="BG181" s="146">
        <f>IF(N181="zákl. přenesená",J181,0)</f>
        <v>0</v>
      </c>
      <c r="BH181" s="146">
        <f>IF(N181="sníž. přenesená",J181,0)</f>
        <v>0</v>
      </c>
      <c r="BI181" s="146">
        <f>IF(N181="nulová",J181,0)</f>
        <v>0</v>
      </c>
      <c r="BJ181" s="17" t="s">
        <v>85</v>
      </c>
      <c r="BK181" s="146">
        <f>ROUND(I181*H181,2)</f>
        <v>0</v>
      </c>
      <c r="BL181" s="17" t="s">
        <v>150</v>
      </c>
      <c r="BM181" s="145" t="s">
        <v>1496</v>
      </c>
    </row>
    <row r="182" spans="2:65" s="12" customFormat="1" ht="11.25">
      <c r="B182" s="147"/>
      <c r="D182" s="148" t="s">
        <v>152</v>
      </c>
      <c r="E182" s="149" t="s">
        <v>1</v>
      </c>
      <c r="F182" s="150" t="s">
        <v>737</v>
      </c>
      <c r="H182" s="149" t="s">
        <v>1</v>
      </c>
      <c r="I182" s="151"/>
      <c r="L182" s="147"/>
      <c r="M182" s="152"/>
      <c r="T182" s="153"/>
      <c r="AT182" s="149" t="s">
        <v>152</v>
      </c>
      <c r="AU182" s="149" t="s">
        <v>87</v>
      </c>
      <c r="AV182" s="12" t="s">
        <v>85</v>
      </c>
      <c r="AW182" s="12" t="s">
        <v>32</v>
      </c>
      <c r="AX182" s="12" t="s">
        <v>77</v>
      </c>
      <c r="AY182" s="149" t="s">
        <v>144</v>
      </c>
    </row>
    <row r="183" spans="2:65" s="12" customFormat="1" ht="11.25">
      <c r="B183" s="147"/>
      <c r="D183" s="148" t="s">
        <v>152</v>
      </c>
      <c r="E183" s="149" t="s">
        <v>1</v>
      </c>
      <c r="F183" s="150" t="s">
        <v>1453</v>
      </c>
      <c r="H183" s="149" t="s">
        <v>1</v>
      </c>
      <c r="I183" s="151"/>
      <c r="L183" s="147"/>
      <c r="M183" s="152"/>
      <c r="T183" s="153"/>
      <c r="AT183" s="149" t="s">
        <v>152</v>
      </c>
      <c r="AU183" s="149" t="s">
        <v>87</v>
      </c>
      <c r="AV183" s="12" t="s">
        <v>85</v>
      </c>
      <c r="AW183" s="12" t="s">
        <v>32</v>
      </c>
      <c r="AX183" s="12" t="s">
        <v>77</v>
      </c>
      <c r="AY183" s="149" t="s">
        <v>144</v>
      </c>
    </row>
    <row r="184" spans="2:65" s="12" customFormat="1" ht="11.25">
      <c r="B184" s="147"/>
      <c r="D184" s="148" t="s">
        <v>152</v>
      </c>
      <c r="E184" s="149" t="s">
        <v>1</v>
      </c>
      <c r="F184" s="150" t="s">
        <v>739</v>
      </c>
      <c r="H184" s="149" t="s">
        <v>1</v>
      </c>
      <c r="I184" s="151"/>
      <c r="L184" s="147"/>
      <c r="M184" s="152"/>
      <c r="T184" s="153"/>
      <c r="AT184" s="149" t="s">
        <v>152</v>
      </c>
      <c r="AU184" s="149" t="s">
        <v>87</v>
      </c>
      <c r="AV184" s="12" t="s">
        <v>85</v>
      </c>
      <c r="AW184" s="12" t="s">
        <v>32</v>
      </c>
      <c r="AX184" s="12" t="s">
        <v>77</v>
      </c>
      <c r="AY184" s="149" t="s">
        <v>144</v>
      </c>
    </row>
    <row r="185" spans="2:65" s="12" customFormat="1" ht="11.25">
      <c r="B185" s="147"/>
      <c r="D185" s="148" t="s">
        <v>152</v>
      </c>
      <c r="E185" s="149" t="s">
        <v>1</v>
      </c>
      <c r="F185" s="150" t="s">
        <v>874</v>
      </c>
      <c r="H185" s="149" t="s">
        <v>1</v>
      </c>
      <c r="I185" s="151"/>
      <c r="L185" s="147"/>
      <c r="M185" s="152"/>
      <c r="T185" s="153"/>
      <c r="AT185" s="149" t="s">
        <v>152</v>
      </c>
      <c r="AU185" s="149" t="s">
        <v>87</v>
      </c>
      <c r="AV185" s="12" t="s">
        <v>85</v>
      </c>
      <c r="AW185" s="12" t="s">
        <v>32</v>
      </c>
      <c r="AX185" s="12" t="s">
        <v>77</v>
      </c>
      <c r="AY185" s="149" t="s">
        <v>144</v>
      </c>
    </row>
    <row r="186" spans="2:65" s="12" customFormat="1" ht="11.25">
      <c r="B186" s="147"/>
      <c r="D186" s="148" t="s">
        <v>152</v>
      </c>
      <c r="E186" s="149" t="s">
        <v>1</v>
      </c>
      <c r="F186" s="150" t="s">
        <v>1322</v>
      </c>
      <c r="H186" s="149" t="s">
        <v>1</v>
      </c>
      <c r="I186" s="151"/>
      <c r="L186" s="147"/>
      <c r="M186" s="152"/>
      <c r="T186" s="153"/>
      <c r="AT186" s="149" t="s">
        <v>152</v>
      </c>
      <c r="AU186" s="149" t="s">
        <v>87</v>
      </c>
      <c r="AV186" s="12" t="s">
        <v>85</v>
      </c>
      <c r="AW186" s="12" t="s">
        <v>32</v>
      </c>
      <c r="AX186" s="12" t="s">
        <v>77</v>
      </c>
      <c r="AY186" s="149" t="s">
        <v>144</v>
      </c>
    </row>
    <row r="187" spans="2:65" s="13" customFormat="1" ht="11.25">
      <c r="B187" s="154"/>
      <c r="D187" s="148" t="s">
        <v>152</v>
      </c>
      <c r="E187" s="155" t="s">
        <v>1</v>
      </c>
      <c r="F187" s="156" t="s">
        <v>1449</v>
      </c>
      <c r="H187" s="157">
        <v>27</v>
      </c>
      <c r="I187" s="158"/>
      <c r="L187" s="154"/>
      <c r="M187" s="159"/>
      <c r="T187" s="160"/>
      <c r="AT187" s="155" t="s">
        <v>152</v>
      </c>
      <c r="AU187" s="155" t="s">
        <v>87</v>
      </c>
      <c r="AV187" s="13" t="s">
        <v>87</v>
      </c>
      <c r="AW187" s="13" t="s">
        <v>32</v>
      </c>
      <c r="AX187" s="13" t="s">
        <v>77</v>
      </c>
      <c r="AY187" s="155" t="s">
        <v>144</v>
      </c>
    </row>
    <row r="188" spans="2:65" s="12" customFormat="1" ht="11.25">
      <c r="B188" s="147"/>
      <c r="D188" s="148" t="s">
        <v>152</v>
      </c>
      <c r="E188" s="149" t="s">
        <v>1</v>
      </c>
      <c r="F188" s="150" t="s">
        <v>1497</v>
      </c>
      <c r="H188" s="149" t="s">
        <v>1</v>
      </c>
      <c r="I188" s="151"/>
      <c r="L188" s="147"/>
      <c r="M188" s="152"/>
      <c r="T188" s="153"/>
      <c r="AT188" s="149" t="s">
        <v>152</v>
      </c>
      <c r="AU188" s="149" t="s">
        <v>87</v>
      </c>
      <c r="AV188" s="12" t="s">
        <v>85</v>
      </c>
      <c r="AW188" s="12" t="s">
        <v>32</v>
      </c>
      <c r="AX188" s="12" t="s">
        <v>77</v>
      </c>
      <c r="AY188" s="149" t="s">
        <v>144</v>
      </c>
    </row>
    <row r="189" spans="2:65" s="13" customFormat="1" ht="11.25">
      <c r="B189" s="154"/>
      <c r="D189" s="148" t="s">
        <v>152</v>
      </c>
      <c r="E189" s="155" t="s">
        <v>1</v>
      </c>
      <c r="F189" s="156" t="s">
        <v>1498</v>
      </c>
      <c r="H189" s="157">
        <v>-2.7440000000000002</v>
      </c>
      <c r="I189" s="158"/>
      <c r="L189" s="154"/>
      <c r="M189" s="159"/>
      <c r="T189" s="160"/>
      <c r="AT189" s="155" t="s">
        <v>152</v>
      </c>
      <c r="AU189" s="155" t="s">
        <v>87</v>
      </c>
      <c r="AV189" s="13" t="s">
        <v>87</v>
      </c>
      <c r="AW189" s="13" t="s">
        <v>32</v>
      </c>
      <c r="AX189" s="13" t="s">
        <v>77</v>
      </c>
      <c r="AY189" s="155" t="s">
        <v>144</v>
      </c>
    </row>
    <row r="190" spans="2:65" s="12" customFormat="1" ht="11.25">
      <c r="B190" s="147"/>
      <c r="D190" s="148" t="s">
        <v>152</v>
      </c>
      <c r="E190" s="149" t="s">
        <v>1</v>
      </c>
      <c r="F190" s="150" t="s">
        <v>1499</v>
      </c>
      <c r="H190" s="149" t="s">
        <v>1</v>
      </c>
      <c r="I190" s="151"/>
      <c r="L190" s="147"/>
      <c r="M190" s="152"/>
      <c r="T190" s="153"/>
      <c r="AT190" s="149" t="s">
        <v>152</v>
      </c>
      <c r="AU190" s="149" t="s">
        <v>87</v>
      </c>
      <c r="AV190" s="12" t="s">
        <v>85</v>
      </c>
      <c r="AW190" s="12" t="s">
        <v>32</v>
      </c>
      <c r="AX190" s="12" t="s">
        <v>77</v>
      </c>
      <c r="AY190" s="149" t="s">
        <v>144</v>
      </c>
    </row>
    <row r="191" spans="2:65" s="13" customFormat="1" ht="11.25">
      <c r="B191" s="154"/>
      <c r="D191" s="148" t="s">
        <v>152</v>
      </c>
      <c r="E191" s="155" t="s">
        <v>1</v>
      </c>
      <c r="F191" s="156" t="s">
        <v>1500</v>
      </c>
      <c r="H191" s="157">
        <v>-6.5170000000000003</v>
      </c>
      <c r="I191" s="158"/>
      <c r="L191" s="154"/>
      <c r="M191" s="159"/>
      <c r="T191" s="160"/>
      <c r="AT191" s="155" t="s">
        <v>152</v>
      </c>
      <c r="AU191" s="155" t="s">
        <v>87</v>
      </c>
      <c r="AV191" s="13" t="s">
        <v>87</v>
      </c>
      <c r="AW191" s="13" t="s">
        <v>32</v>
      </c>
      <c r="AX191" s="13" t="s">
        <v>77</v>
      </c>
      <c r="AY191" s="155" t="s">
        <v>144</v>
      </c>
    </row>
    <row r="192" spans="2:65" s="13" customFormat="1" ht="11.25">
      <c r="B192" s="154"/>
      <c r="D192" s="148" t="s">
        <v>152</v>
      </c>
      <c r="E192" s="155" t="s">
        <v>1</v>
      </c>
      <c r="F192" s="156" t="s">
        <v>1501</v>
      </c>
      <c r="H192" s="157">
        <v>0.19600000000000001</v>
      </c>
      <c r="I192" s="158"/>
      <c r="L192" s="154"/>
      <c r="M192" s="159"/>
      <c r="T192" s="160"/>
      <c r="AT192" s="155" t="s">
        <v>152</v>
      </c>
      <c r="AU192" s="155" t="s">
        <v>87</v>
      </c>
      <c r="AV192" s="13" t="s">
        <v>87</v>
      </c>
      <c r="AW192" s="13" t="s">
        <v>32</v>
      </c>
      <c r="AX192" s="13" t="s">
        <v>77</v>
      </c>
      <c r="AY192" s="155" t="s">
        <v>144</v>
      </c>
    </row>
    <row r="193" spans="2:65" s="12" customFormat="1" ht="11.25">
      <c r="B193" s="147"/>
      <c r="D193" s="148" t="s">
        <v>152</v>
      </c>
      <c r="E193" s="149" t="s">
        <v>1</v>
      </c>
      <c r="F193" s="150" t="s">
        <v>746</v>
      </c>
      <c r="H193" s="149" t="s">
        <v>1</v>
      </c>
      <c r="I193" s="151"/>
      <c r="L193" s="147"/>
      <c r="M193" s="152"/>
      <c r="T193" s="153"/>
      <c r="AT193" s="149" t="s">
        <v>152</v>
      </c>
      <c r="AU193" s="149" t="s">
        <v>87</v>
      </c>
      <c r="AV193" s="12" t="s">
        <v>85</v>
      </c>
      <c r="AW193" s="12" t="s">
        <v>32</v>
      </c>
      <c r="AX193" s="12" t="s">
        <v>77</v>
      </c>
      <c r="AY193" s="149" t="s">
        <v>144</v>
      </c>
    </row>
    <row r="194" spans="2:65" s="13" customFormat="1" ht="11.25">
      <c r="B194" s="154"/>
      <c r="D194" s="148" t="s">
        <v>152</v>
      </c>
      <c r="E194" s="155" t="s">
        <v>1</v>
      </c>
      <c r="F194" s="156" t="s">
        <v>1502</v>
      </c>
      <c r="H194" s="157">
        <v>21.524999999999999</v>
      </c>
      <c r="I194" s="158"/>
      <c r="L194" s="154"/>
      <c r="M194" s="159"/>
      <c r="T194" s="160"/>
      <c r="AT194" s="155" t="s">
        <v>152</v>
      </c>
      <c r="AU194" s="155" t="s">
        <v>87</v>
      </c>
      <c r="AV194" s="13" t="s">
        <v>87</v>
      </c>
      <c r="AW194" s="13" t="s">
        <v>32</v>
      </c>
      <c r="AX194" s="13" t="s">
        <v>77</v>
      </c>
      <c r="AY194" s="155" t="s">
        <v>144</v>
      </c>
    </row>
    <row r="195" spans="2:65" s="13" customFormat="1" ht="11.25">
      <c r="B195" s="154"/>
      <c r="D195" s="148" t="s">
        <v>152</v>
      </c>
      <c r="E195" s="155" t="s">
        <v>1</v>
      </c>
      <c r="F195" s="156" t="s">
        <v>1503</v>
      </c>
      <c r="H195" s="157">
        <v>1.4</v>
      </c>
      <c r="I195" s="158"/>
      <c r="L195" s="154"/>
      <c r="M195" s="159"/>
      <c r="T195" s="160"/>
      <c r="AT195" s="155" t="s">
        <v>152</v>
      </c>
      <c r="AU195" s="155" t="s">
        <v>87</v>
      </c>
      <c r="AV195" s="13" t="s">
        <v>87</v>
      </c>
      <c r="AW195" s="13" t="s">
        <v>32</v>
      </c>
      <c r="AX195" s="13" t="s">
        <v>77</v>
      </c>
      <c r="AY195" s="155" t="s">
        <v>144</v>
      </c>
    </row>
    <row r="196" spans="2:65" s="15" customFormat="1" ht="11.25">
      <c r="B196" s="182"/>
      <c r="D196" s="148" t="s">
        <v>152</v>
      </c>
      <c r="E196" s="183" t="s">
        <v>1</v>
      </c>
      <c r="F196" s="184" t="s">
        <v>448</v>
      </c>
      <c r="H196" s="185">
        <v>40.86</v>
      </c>
      <c r="I196" s="186"/>
      <c r="L196" s="182"/>
      <c r="M196" s="187"/>
      <c r="T196" s="188"/>
      <c r="AT196" s="183" t="s">
        <v>152</v>
      </c>
      <c r="AU196" s="183" t="s">
        <v>87</v>
      </c>
      <c r="AV196" s="15" t="s">
        <v>163</v>
      </c>
      <c r="AW196" s="15" t="s">
        <v>32</v>
      </c>
      <c r="AX196" s="15" t="s">
        <v>77</v>
      </c>
      <c r="AY196" s="183" t="s">
        <v>144</v>
      </c>
    </row>
    <row r="197" spans="2:65" s="12" customFormat="1" ht="11.25">
      <c r="B197" s="147"/>
      <c r="D197" s="148" t="s">
        <v>152</v>
      </c>
      <c r="E197" s="149" t="s">
        <v>1</v>
      </c>
      <c r="F197" s="150" t="s">
        <v>1504</v>
      </c>
      <c r="H197" s="149" t="s">
        <v>1</v>
      </c>
      <c r="I197" s="151"/>
      <c r="L197" s="147"/>
      <c r="M197" s="152"/>
      <c r="T197" s="153"/>
      <c r="AT197" s="149" t="s">
        <v>152</v>
      </c>
      <c r="AU197" s="149" t="s">
        <v>87</v>
      </c>
      <c r="AV197" s="12" t="s">
        <v>85</v>
      </c>
      <c r="AW197" s="12" t="s">
        <v>32</v>
      </c>
      <c r="AX197" s="12" t="s">
        <v>77</v>
      </c>
      <c r="AY197" s="149" t="s">
        <v>144</v>
      </c>
    </row>
    <row r="198" spans="2:65" s="13" customFormat="1" ht="11.25">
      <c r="B198" s="154"/>
      <c r="D198" s="148" t="s">
        <v>152</v>
      </c>
      <c r="E198" s="155" t="s">
        <v>1</v>
      </c>
      <c r="F198" s="156" t="s">
        <v>1505</v>
      </c>
      <c r="H198" s="157">
        <v>63.6</v>
      </c>
      <c r="I198" s="158"/>
      <c r="L198" s="154"/>
      <c r="M198" s="159"/>
      <c r="T198" s="160"/>
      <c r="AT198" s="155" t="s">
        <v>152</v>
      </c>
      <c r="AU198" s="155" t="s">
        <v>87</v>
      </c>
      <c r="AV198" s="13" t="s">
        <v>87</v>
      </c>
      <c r="AW198" s="13" t="s">
        <v>32</v>
      </c>
      <c r="AX198" s="13" t="s">
        <v>77</v>
      </c>
      <c r="AY198" s="155" t="s">
        <v>144</v>
      </c>
    </row>
    <row r="199" spans="2:65" s="15" customFormat="1" ht="11.25">
      <c r="B199" s="182"/>
      <c r="D199" s="148" t="s">
        <v>152</v>
      </c>
      <c r="E199" s="183" t="s">
        <v>1</v>
      </c>
      <c r="F199" s="184" t="s">
        <v>448</v>
      </c>
      <c r="H199" s="185">
        <v>63.6</v>
      </c>
      <c r="I199" s="186"/>
      <c r="L199" s="182"/>
      <c r="M199" s="187"/>
      <c r="T199" s="188"/>
      <c r="AT199" s="183" t="s">
        <v>152</v>
      </c>
      <c r="AU199" s="183" t="s">
        <v>87</v>
      </c>
      <c r="AV199" s="15" t="s">
        <v>163</v>
      </c>
      <c r="AW199" s="15" t="s">
        <v>32</v>
      </c>
      <c r="AX199" s="15" t="s">
        <v>77</v>
      </c>
      <c r="AY199" s="183" t="s">
        <v>144</v>
      </c>
    </row>
    <row r="200" spans="2:65" s="14" customFormat="1" ht="11.25">
      <c r="B200" s="161"/>
      <c r="D200" s="148" t="s">
        <v>152</v>
      </c>
      <c r="E200" s="162" t="s">
        <v>1</v>
      </c>
      <c r="F200" s="163" t="s">
        <v>157</v>
      </c>
      <c r="H200" s="164">
        <v>104.46000000000001</v>
      </c>
      <c r="I200" s="165"/>
      <c r="L200" s="161"/>
      <c r="M200" s="166"/>
      <c r="T200" s="167"/>
      <c r="AT200" s="162" t="s">
        <v>152</v>
      </c>
      <c r="AU200" s="162" t="s">
        <v>87</v>
      </c>
      <c r="AV200" s="14" t="s">
        <v>150</v>
      </c>
      <c r="AW200" s="14" t="s">
        <v>32</v>
      </c>
      <c r="AX200" s="14" t="s">
        <v>85</v>
      </c>
      <c r="AY200" s="162" t="s">
        <v>144</v>
      </c>
    </row>
    <row r="201" spans="2:65" s="1" customFormat="1" ht="16.5" customHeight="1">
      <c r="B201" s="32"/>
      <c r="C201" s="168" t="s">
        <v>237</v>
      </c>
      <c r="D201" s="168" t="s">
        <v>340</v>
      </c>
      <c r="E201" s="169" t="s">
        <v>449</v>
      </c>
      <c r="F201" s="170" t="s">
        <v>450</v>
      </c>
      <c r="G201" s="171" t="s">
        <v>343</v>
      </c>
      <c r="H201" s="172">
        <v>81.72</v>
      </c>
      <c r="I201" s="173"/>
      <c r="J201" s="174">
        <f>ROUND(I201*H201,2)</f>
        <v>0</v>
      </c>
      <c r="K201" s="175"/>
      <c r="L201" s="176"/>
      <c r="M201" s="177" t="s">
        <v>1</v>
      </c>
      <c r="N201" s="178" t="s">
        <v>42</v>
      </c>
      <c r="P201" s="143">
        <f>O201*H201</f>
        <v>0</v>
      </c>
      <c r="Q201" s="143">
        <v>1</v>
      </c>
      <c r="R201" s="143">
        <f>Q201*H201</f>
        <v>81.72</v>
      </c>
      <c r="S201" s="143">
        <v>0</v>
      </c>
      <c r="T201" s="144">
        <f>S201*H201</f>
        <v>0</v>
      </c>
      <c r="AR201" s="145" t="s">
        <v>186</v>
      </c>
      <c r="AT201" s="145" t="s">
        <v>340</v>
      </c>
      <c r="AU201" s="145" t="s">
        <v>87</v>
      </c>
      <c r="AY201" s="17" t="s">
        <v>144</v>
      </c>
      <c r="BE201" s="146">
        <f>IF(N201="základní",J201,0)</f>
        <v>0</v>
      </c>
      <c r="BF201" s="146">
        <f>IF(N201="snížená",J201,0)</f>
        <v>0</v>
      </c>
      <c r="BG201" s="146">
        <f>IF(N201="zákl. přenesená",J201,0)</f>
        <v>0</v>
      </c>
      <c r="BH201" s="146">
        <f>IF(N201="sníž. přenesená",J201,0)</f>
        <v>0</v>
      </c>
      <c r="BI201" s="146">
        <f>IF(N201="nulová",J201,0)</f>
        <v>0</v>
      </c>
      <c r="BJ201" s="17" t="s">
        <v>85</v>
      </c>
      <c r="BK201" s="146">
        <f>ROUND(I201*H201,2)</f>
        <v>0</v>
      </c>
      <c r="BL201" s="17" t="s">
        <v>150</v>
      </c>
      <c r="BM201" s="145" t="s">
        <v>1506</v>
      </c>
    </row>
    <row r="202" spans="2:65" s="12" customFormat="1" ht="11.25">
      <c r="B202" s="147"/>
      <c r="D202" s="148" t="s">
        <v>152</v>
      </c>
      <c r="E202" s="149" t="s">
        <v>1</v>
      </c>
      <c r="F202" s="150" t="s">
        <v>1507</v>
      </c>
      <c r="H202" s="149" t="s">
        <v>1</v>
      </c>
      <c r="I202" s="151"/>
      <c r="L202" s="147"/>
      <c r="M202" s="152"/>
      <c r="T202" s="153"/>
      <c r="AT202" s="149" t="s">
        <v>152</v>
      </c>
      <c r="AU202" s="149" t="s">
        <v>87</v>
      </c>
      <c r="AV202" s="12" t="s">
        <v>85</v>
      </c>
      <c r="AW202" s="12" t="s">
        <v>32</v>
      </c>
      <c r="AX202" s="12" t="s">
        <v>77</v>
      </c>
      <c r="AY202" s="149" t="s">
        <v>144</v>
      </c>
    </row>
    <row r="203" spans="2:65" s="13" customFormat="1" ht="11.25">
      <c r="B203" s="154"/>
      <c r="D203" s="148" t="s">
        <v>152</v>
      </c>
      <c r="E203" s="155" t="s">
        <v>1</v>
      </c>
      <c r="F203" s="156" t="s">
        <v>1508</v>
      </c>
      <c r="H203" s="157">
        <v>40.86</v>
      </c>
      <c r="I203" s="158"/>
      <c r="L203" s="154"/>
      <c r="M203" s="159"/>
      <c r="T203" s="160"/>
      <c r="AT203" s="155" t="s">
        <v>152</v>
      </c>
      <c r="AU203" s="155" t="s">
        <v>87</v>
      </c>
      <c r="AV203" s="13" t="s">
        <v>87</v>
      </c>
      <c r="AW203" s="13" t="s">
        <v>32</v>
      </c>
      <c r="AX203" s="13" t="s">
        <v>85</v>
      </c>
      <c r="AY203" s="155" t="s">
        <v>144</v>
      </c>
    </row>
    <row r="204" spans="2:65" s="13" customFormat="1" ht="11.25">
      <c r="B204" s="154"/>
      <c r="D204" s="148" t="s">
        <v>152</v>
      </c>
      <c r="F204" s="156" t="s">
        <v>1509</v>
      </c>
      <c r="H204" s="157">
        <v>81.72</v>
      </c>
      <c r="I204" s="158"/>
      <c r="L204" s="154"/>
      <c r="M204" s="159"/>
      <c r="T204" s="160"/>
      <c r="AT204" s="155" t="s">
        <v>152</v>
      </c>
      <c r="AU204" s="155" t="s">
        <v>87</v>
      </c>
      <c r="AV204" s="13" t="s">
        <v>87</v>
      </c>
      <c r="AW204" s="13" t="s">
        <v>4</v>
      </c>
      <c r="AX204" s="13" t="s">
        <v>85</v>
      </c>
      <c r="AY204" s="155" t="s">
        <v>144</v>
      </c>
    </row>
    <row r="205" spans="2:65" s="1" customFormat="1" ht="24.2" customHeight="1">
      <c r="B205" s="32"/>
      <c r="C205" s="133" t="s">
        <v>7</v>
      </c>
      <c r="D205" s="133" t="s">
        <v>146</v>
      </c>
      <c r="E205" s="134" t="s">
        <v>453</v>
      </c>
      <c r="F205" s="135" t="s">
        <v>454</v>
      </c>
      <c r="G205" s="136" t="s">
        <v>198</v>
      </c>
      <c r="H205" s="137">
        <v>29.8</v>
      </c>
      <c r="I205" s="138"/>
      <c r="J205" s="139">
        <f>ROUND(I205*H205,2)</f>
        <v>0</v>
      </c>
      <c r="K205" s="140"/>
      <c r="L205" s="32"/>
      <c r="M205" s="141" t="s">
        <v>1</v>
      </c>
      <c r="N205" s="142" t="s">
        <v>42</v>
      </c>
      <c r="P205" s="143">
        <f>O205*H205</f>
        <v>0</v>
      </c>
      <c r="Q205" s="143">
        <v>0</v>
      </c>
      <c r="R205" s="143">
        <f>Q205*H205</f>
        <v>0</v>
      </c>
      <c r="S205" s="143">
        <v>0</v>
      </c>
      <c r="T205" s="144">
        <f>S205*H205</f>
        <v>0</v>
      </c>
      <c r="AR205" s="145" t="s">
        <v>150</v>
      </c>
      <c r="AT205" s="145" t="s">
        <v>146</v>
      </c>
      <c r="AU205" s="145" t="s">
        <v>87</v>
      </c>
      <c r="AY205" s="17" t="s">
        <v>144</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150</v>
      </c>
      <c r="BM205" s="145" t="s">
        <v>1510</v>
      </c>
    </row>
    <row r="206" spans="2:65" s="12" customFormat="1" ht="11.25">
      <c r="B206" s="147"/>
      <c r="D206" s="148" t="s">
        <v>152</v>
      </c>
      <c r="E206" s="149" t="s">
        <v>1</v>
      </c>
      <c r="F206" s="150" t="s">
        <v>739</v>
      </c>
      <c r="H206" s="149" t="s">
        <v>1</v>
      </c>
      <c r="I206" s="151"/>
      <c r="L206" s="147"/>
      <c r="M206" s="152"/>
      <c r="T206" s="153"/>
      <c r="AT206" s="149" t="s">
        <v>152</v>
      </c>
      <c r="AU206" s="149" t="s">
        <v>87</v>
      </c>
      <c r="AV206" s="12" t="s">
        <v>85</v>
      </c>
      <c r="AW206" s="12" t="s">
        <v>32</v>
      </c>
      <c r="AX206" s="12" t="s">
        <v>77</v>
      </c>
      <c r="AY206" s="149" t="s">
        <v>144</v>
      </c>
    </row>
    <row r="207" spans="2:65" s="13" customFormat="1" ht="11.25">
      <c r="B207" s="154"/>
      <c r="D207" s="148" t="s">
        <v>152</v>
      </c>
      <c r="E207" s="155" t="s">
        <v>1</v>
      </c>
      <c r="F207" s="156" t="s">
        <v>1511</v>
      </c>
      <c r="H207" s="157">
        <v>29.8</v>
      </c>
      <c r="I207" s="158"/>
      <c r="L207" s="154"/>
      <c r="M207" s="159"/>
      <c r="T207" s="160"/>
      <c r="AT207" s="155" t="s">
        <v>152</v>
      </c>
      <c r="AU207" s="155" t="s">
        <v>87</v>
      </c>
      <c r="AV207" s="13" t="s">
        <v>87</v>
      </c>
      <c r="AW207" s="13" t="s">
        <v>32</v>
      </c>
      <c r="AX207" s="13" t="s">
        <v>85</v>
      </c>
      <c r="AY207" s="155" t="s">
        <v>144</v>
      </c>
    </row>
    <row r="208" spans="2:65" s="1" customFormat="1" ht="16.5" customHeight="1">
      <c r="B208" s="32"/>
      <c r="C208" s="168" t="s">
        <v>244</v>
      </c>
      <c r="D208" s="168" t="s">
        <v>340</v>
      </c>
      <c r="E208" s="169" t="s">
        <v>457</v>
      </c>
      <c r="F208" s="170" t="s">
        <v>458</v>
      </c>
      <c r="G208" s="171" t="s">
        <v>343</v>
      </c>
      <c r="H208" s="172">
        <v>59.6</v>
      </c>
      <c r="I208" s="173"/>
      <c r="J208" s="174">
        <f>ROUND(I208*H208,2)</f>
        <v>0</v>
      </c>
      <c r="K208" s="175"/>
      <c r="L208" s="176"/>
      <c r="M208" s="177" t="s">
        <v>1</v>
      </c>
      <c r="N208" s="178" t="s">
        <v>42</v>
      </c>
      <c r="P208" s="143">
        <f>O208*H208</f>
        <v>0</v>
      </c>
      <c r="Q208" s="143">
        <v>1</v>
      </c>
      <c r="R208" s="143">
        <f>Q208*H208</f>
        <v>59.6</v>
      </c>
      <c r="S208" s="143">
        <v>0</v>
      </c>
      <c r="T208" s="144">
        <f>S208*H208</f>
        <v>0</v>
      </c>
      <c r="AR208" s="145" t="s">
        <v>186</v>
      </c>
      <c r="AT208" s="145" t="s">
        <v>340</v>
      </c>
      <c r="AU208" s="145" t="s">
        <v>87</v>
      </c>
      <c r="AY208" s="17" t="s">
        <v>144</v>
      </c>
      <c r="BE208" s="146">
        <f>IF(N208="základní",J208,0)</f>
        <v>0</v>
      </c>
      <c r="BF208" s="146">
        <f>IF(N208="snížená",J208,0)</f>
        <v>0</v>
      </c>
      <c r="BG208" s="146">
        <f>IF(N208="zákl. přenesená",J208,0)</f>
        <v>0</v>
      </c>
      <c r="BH208" s="146">
        <f>IF(N208="sníž. přenesená",J208,0)</f>
        <v>0</v>
      </c>
      <c r="BI208" s="146">
        <f>IF(N208="nulová",J208,0)</f>
        <v>0</v>
      </c>
      <c r="BJ208" s="17" t="s">
        <v>85</v>
      </c>
      <c r="BK208" s="146">
        <f>ROUND(I208*H208,2)</f>
        <v>0</v>
      </c>
      <c r="BL208" s="17" t="s">
        <v>150</v>
      </c>
      <c r="BM208" s="145" t="s">
        <v>1512</v>
      </c>
    </row>
    <row r="209" spans="2:65" s="13" customFormat="1" ht="11.25">
      <c r="B209" s="154"/>
      <c r="D209" s="148" t="s">
        <v>152</v>
      </c>
      <c r="F209" s="156" t="s">
        <v>1513</v>
      </c>
      <c r="H209" s="157">
        <v>59.6</v>
      </c>
      <c r="I209" s="158"/>
      <c r="L209" s="154"/>
      <c r="M209" s="159"/>
      <c r="T209" s="160"/>
      <c r="AT209" s="155" t="s">
        <v>152</v>
      </c>
      <c r="AU209" s="155" t="s">
        <v>87</v>
      </c>
      <c r="AV209" s="13" t="s">
        <v>87</v>
      </c>
      <c r="AW209" s="13" t="s">
        <v>4</v>
      </c>
      <c r="AX209" s="13" t="s">
        <v>85</v>
      </c>
      <c r="AY209" s="155" t="s">
        <v>144</v>
      </c>
    </row>
    <row r="210" spans="2:65" s="1" customFormat="1" ht="24.2" customHeight="1">
      <c r="B210" s="32"/>
      <c r="C210" s="133" t="s">
        <v>248</v>
      </c>
      <c r="D210" s="133" t="s">
        <v>146</v>
      </c>
      <c r="E210" s="134" t="s">
        <v>905</v>
      </c>
      <c r="F210" s="135" t="s">
        <v>906</v>
      </c>
      <c r="G210" s="136" t="s">
        <v>149</v>
      </c>
      <c r="H210" s="137">
        <v>9</v>
      </c>
      <c r="I210" s="138"/>
      <c r="J210" s="139">
        <f>ROUND(I210*H210,2)</f>
        <v>0</v>
      </c>
      <c r="K210" s="140"/>
      <c r="L210" s="32"/>
      <c r="M210" s="141" t="s">
        <v>1</v>
      </c>
      <c r="N210" s="142" t="s">
        <v>42</v>
      </c>
      <c r="P210" s="143">
        <f>O210*H210</f>
        <v>0</v>
      </c>
      <c r="Q210" s="143">
        <v>0</v>
      </c>
      <c r="R210" s="143">
        <f>Q210*H210</f>
        <v>0</v>
      </c>
      <c r="S210" s="143">
        <v>0</v>
      </c>
      <c r="T210" s="144">
        <f>S210*H210</f>
        <v>0</v>
      </c>
      <c r="AR210" s="145" t="s">
        <v>150</v>
      </c>
      <c r="AT210" s="145" t="s">
        <v>146</v>
      </c>
      <c r="AU210" s="145" t="s">
        <v>87</v>
      </c>
      <c r="AY210" s="17" t="s">
        <v>144</v>
      </c>
      <c r="BE210" s="146">
        <f>IF(N210="základní",J210,0)</f>
        <v>0</v>
      </c>
      <c r="BF210" s="146">
        <f>IF(N210="snížená",J210,0)</f>
        <v>0</v>
      </c>
      <c r="BG210" s="146">
        <f>IF(N210="zákl. přenesená",J210,0)</f>
        <v>0</v>
      </c>
      <c r="BH210" s="146">
        <f>IF(N210="sníž. přenesená",J210,0)</f>
        <v>0</v>
      </c>
      <c r="BI210" s="146">
        <f>IF(N210="nulová",J210,0)</f>
        <v>0</v>
      </c>
      <c r="BJ210" s="17" t="s">
        <v>85</v>
      </c>
      <c r="BK210" s="146">
        <f>ROUND(I210*H210,2)</f>
        <v>0</v>
      </c>
      <c r="BL210" s="17" t="s">
        <v>150</v>
      </c>
      <c r="BM210" s="145" t="s">
        <v>1514</v>
      </c>
    </row>
    <row r="211" spans="2:65" s="13" customFormat="1" ht="11.25">
      <c r="B211" s="154"/>
      <c r="D211" s="148" t="s">
        <v>152</v>
      </c>
      <c r="E211" s="155" t="s">
        <v>1</v>
      </c>
      <c r="F211" s="156" t="s">
        <v>1515</v>
      </c>
      <c r="H211" s="157">
        <v>9</v>
      </c>
      <c r="I211" s="158"/>
      <c r="L211" s="154"/>
      <c r="M211" s="159"/>
      <c r="T211" s="160"/>
      <c r="AT211" s="155" t="s">
        <v>152</v>
      </c>
      <c r="AU211" s="155" t="s">
        <v>87</v>
      </c>
      <c r="AV211" s="13" t="s">
        <v>87</v>
      </c>
      <c r="AW211" s="13" t="s">
        <v>32</v>
      </c>
      <c r="AX211" s="13" t="s">
        <v>85</v>
      </c>
      <c r="AY211" s="155" t="s">
        <v>144</v>
      </c>
    </row>
    <row r="212" spans="2:65" s="11" customFormat="1" ht="22.9" customHeight="1">
      <c r="B212" s="121"/>
      <c r="D212" s="122" t="s">
        <v>76</v>
      </c>
      <c r="E212" s="131" t="s">
        <v>87</v>
      </c>
      <c r="F212" s="131" t="s">
        <v>472</v>
      </c>
      <c r="I212" s="124"/>
      <c r="J212" s="132">
        <f>BK212</f>
        <v>0</v>
      </c>
      <c r="L212" s="121"/>
      <c r="M212" s="126"/>
      <c r="P212" s="127">
        <f>SUM(P213:P228)</f>
        <v>0</v>
      </c>
      <c r="R212" s="127">
        <f>SUM(R213:R228)</f>
        <v>6.9448023900000004</v>
      </c>
      <c r="T212" s="128">
        <f>SUM(T213:T228)</f>
        <v>0</v>
      </c>
      <c r="AR212" s="122" t="s">
        <v>85</v>
      </c>
      <c r="AT212" s="129" t="s">
        <v>76</v>
      </c>
      <c r="AU212" s="129" t="s">
        <v>85</v>
      </c>
      <c r="AY212" s="122" t="s">
        <v>144</v>
      </c>
      <c r="BK212" s="130">
        <f>SUM(BK213:BK228)</f>
        <v>0</v>
      </c>
    </row>
    <row r="213" spans="2:65" s="1" customFormat="1" ht="24.2" customHeight="1">
      <c r="B213" s="32"/>
      <c r="C213" s="133" t="s">
        <v>252</v>
      </c>
      <c r="D213" s="133" t="s">
        <v>146</v>
      </c>
      <c r="E213" s="134" t="s">
        <v>1516</v>
      </c>
      <c r="F213" s="135" t="s">
        <v>1517</v>
      </c>
      <c r="G213" s="136" t="s">
        <v>198</v>
      </c>
      <c r="H213" s="137">
        <v>1.1759999999999999</v>
      </c>
      <c r="I213" s="138"/>
      <c r="J213" s="139">
        <f>ROUND(I213*H213,2)</f>
        <v>0</v>
      </c>
      <c r="K213" s="140"/>
      <c r="L213" s="32"/>
      <c r="M213" s="141" t="s">
        <v>1</v>
      </c>
      <c r="N213" s="142" t="s">
        <v>42</v>
      </c>
      <c r="P213" s="143">
        <f>O213*H213</f>
        <v>0</v>
      </c>
      <c r="Q213" s="143">
        <v>2.16</v>
      </c>
      <c r="R213" s="143">
        <f>Q213*H213</f>
        <v>2.5401600000000002</v>
      </c>
      <c r="S213" s="143">
        <v>0</v>
      </c>
      <c r="T213" s="144">
        <f>S213*H213</f>
        <v>0</v>
      </c>
      <c r="AR213" s="145" t="s">
        <v>150</v>
      </c>
      <c r="AT213" s="145" t="s">
        <v>146</v>
      </c>
      <c r="AU213" s="145" t="s">
        <v>87</v>
      </c>
      <c r="AY213" s="17" t="s">
        <v>144</v>
      </c>
      <c r="BE213" s="146">
        <f>IF(N213="základní",J213,0)</f>
        <v>0</v>
      </c>
      <c r="BF213" s="146">
        <f>IF(N213="snížená",J213,0)</f>
        <v>0</v>
      </c>
      <c r="BG213" s="146">
        <f>IF(N213="zákl. přenesená",J213,0)</f>
        <v>0</v>
      </c>
      <c r="BH213" s="146">
        <f>IF(N213="sníž. přenesená",J213,0)</f>
        <v>0</v>
      </c>
      <c r="BI213" s="146">
        <f>IF(N213="nulová",J213,0)</f>
        <v>0</v>
      </c>
      <c r="BJ213" s="17" t="s">
        <v>85</v>
      </c>
      <c r="BK213" s="146">
        <f>ROUND(I213*H213,2)</f>
        <v>0</v>
      </c>
      <c r="BL213" s="17" t="s">
        <v>150</v>
      </c>
      <c r="BM213" s="145" t="s">
        <v>1518</v>
      </c>
    </row>
    <row r="214" spans="2:65" s="12" customFormat="1" ht="11.25">
      <c r="B214" s="147"/>
      <c r="D214" s="148" t="s">
        <v>152</v>
      </c>
      <c r="E214" s="149" t="s">
        <v>1</v>
      </c>
      <c r="F214" s="150" t="s">
        <v>1444</v>
      </c>
      <c r="H214" s="149" t="s">
        <v>1</v>
      </c>
      <c r="I214" s="151"/>
      <c r="L214" s="147"/>
      <c r="M214" s="152"/>
      <c r="T214" s="153"/>
      <c r="AT214" s="149" t="s">
        <v>152</v>
      </c>
      <c r="AU214" s="149" t="s">
        <v>87</v>
      </c>
      <c r="AV214" s="12" t="s">
        <v>85</v>
      </c>
      <c r="AW214" s="12" t="s">
        <v>32</v>
      </c>
      <c r="AX214" s="12" t="s">
        <v>77</v>
      </c>
      <c r="AY214" s="149" t="s">
        <v>144</v>
      </c>
    </row>
    <row r="215" spans="2:65" s="13" customFormat="1" ht="11.25">
      <c r="B215" s="154"/>
      <c r="D215" s="148" t="s">
        <v>152</v>
      </c>
      <c r="E215" s="155" t="s">
        <v>1</v>
      </c>
      <c r="F215" s="156" t="s">
        <v>1519</v>
      </c>
      <c r="H215" s="157">
        <v>1.1759999999999999</v>
      </c>
      <c r="I215" s="158"/>
      <c r="L215" s="154"/>
      <c r="M215" s="159"/>
      <c r="T215" s="160"/>
      <c r="AT215" s="155" t="s">
        <v>152</v>
      </c>
      <c r="AU215" s="155" t="s">
        <v>87</v>
      </c>
      <c r="AV215" s="13" t="s">
        <v>87</v>
      </c>
      <c r="AW215" s="13" t="s">
        <v>32</v>
      </c>
      <c r="AX215" s="13" t="s">
        <v>85</v>
      </c>
      <c r="AY215" s="155" t="s">
        <v>144</v>
      </c>
    </row>
    <row r="216" spans="2:65" s="1" customFormat="1" ht="24.2" customHeight="1">
      <c r="B216" s="32"/>
      <c r="C216" s="133" t="s">
        <v>257</v>
      </c>
      <c r="D216" s="133" t="s">
        <v>146</v>
      </c>
      <c r="E216" s="134" t="s">
        <v>1520</v>
      </c>
      <c r="F216" s="135" t="s">
        <v>1521</v>
      </c>
      <c r="G216" s="136" t="s">
        <v>198</v>
      </c>
      <c r="H216" s="137">
        <v>1.5680000000000001</v>
      </c>
      <c r="I216" s="138"/>
      <c r="J216" s="139">
        <f>ROUND(I216*H216,2)</f>
        <v>0</v>
      </c>
      <c r="K216" s="140"/>
      <c r="L216" s="32"/>
      <c r="M216" s="141" t="s">
        <v>1</v>
      </c>
      <c r="N216" s="142" t="s">
        <v>42</v>
      </c>
      <c r="P216" s="143">
        <f>O216*H216</f>
        <v>0</v>
      </c>
      <c r="Q216" s="143">
        <v>2.5018699999999998</v>
      </c>
      <c r="R216" s="143">
        <f>Q216*H216</f>
        <v>3.9229321599999998</v>
      </c>
      <c r="S216" s="143">
        <v>0</v>
      </c>
      <c r="T216" s="144">
        <f>S216*H216</f>
        <v>0</v>
      </c>
      <c r="AR216" s="145" t="s">
        <v>150</v>
      </c>
      <c r="AT216" s="145" t="s">
        <v>146</v>
      </c>
      <c r="AU216" s="145" t="s">
        <v>87</v>
      </c>
      <c r="AY216" s="17" t="s">
        <v>144</v>
      </c>
      <c r="BE216" s="146">
        <f>IF(N216="základní",J216,0)</f>
        <v>0</v>
      </c>
      <c r="BF216" s="146">
        <f>IF(N216="snížená",J216,0)</f>
        <v>0</v>
      </c>
      <c r="BG216" s="146">
        <f>IF(N216="zákl. přenesená",J216,0)</f>
        <v>0</v>
      </c>
      <c r="BH216" s="146">
        <f>IF(N216="sníž. přenesená",J216,0)</f>
        <v>0</v>
      </c>
      <c r="BI216" s="146">
        <f>IF(N216="nulová",J216,0)</f>
        <v>0</v>
      </c>
      <c r="BJ216" s="17" t="s">
        <v>85</v>
      </c>
      <c r="BK216" s="146">
        <f>ROUND(I216*H216,2)</f>
        <v>0</v>
      </c>
      <c r="BL216" s="17" t="s">
        <v>150</v>
      </c>
      <c r="BM216" s="145" t="s">
        <v>1522</v>
      </c>
    </row>
    <row r="217" spans="2:65" s="12" customFormat="1" ht="11.25">
      <c r="B217" s="147"/>
      <c r="D217" s="148" t="s">
        <v>152</v>
      </c>
      <c r="E217" s="149" t="s">
        <v>1</v>
      </c>
      <c r="F217" s="150" t="s">
        <v>1444</v>
      </c>
      <c r="H217" s="149" t="s">
        <v>1</v>
      </c>
      <c r="I217" s="151"/>
      <c r="L217" s="147"/>
      <c r="M217" s="152"/>
      <c r="T217" s="153"/>
      <c r="AT217" s="149" t="s">
        <v>152</v>
      </c>
      <c r="AU217" s="149" t="s">
        <v>87</v>
      </c>
      <c r="AV217" s="12" t="s">
        <v>85</v>
      </c>
      <c r="AW217" s="12" t="s">
        <v>32</v>
      </c>
      <c r="AX217" s="12" t="s">
        <v>77</v>
      </c>
      <c r="AY217" s="149" t="s">
        <v>144</v>
      </c>
    </row>
    <row r="218" spans="2:65" s="13" customFormat="1" ht="11.25">
      <c r="B218" s="154"/>
      <c r="D218" s="148" t="s">
        <v>152</v>
      </c>
      <c r="E218" s="155" t="s">
        <v>1</v>
      </c>
      <c r="F218" s="156" t="s">
        <v>1523</v>
      </c>
      <c r="H218" s="157">
        <v>1.5680000000000001</v>
      </c>
      <c r="I218" s="158"/>
      <c r="L218" s="154"/>
      <c r="M218" s="159"/>
      <c r="T218" s="160"/>
      <c r="AT218" s="155" t="s">
        <v>152</v>
      </c>
      <c r="AU218" s="155" t="s">
        <v>87</v>
      </c>
      <c r="AV218" s="13" t="s">
        <v>87</v>
      </c>
      <c r="AW218" s="13" t="s">
        <v>32</v>
      </c>
      <c r="AX218" s="13" t="s">
        <v>85</v>
      </c>
      <c r="AY218" s="155" t="s">
        <v>144</v>
      </c>
    </row>
    <row r="219" spans="2:65" s="1" customFormat="1" ht="16.5" customHeight="1">
      <c r="B219" s="32"/>
      <c r="C219" s="133" t="s">
        <v>262</v>
      </c>
      <c r="D219" s="133" t="s">
        <v>146</v>
      </c>
      <c r="E219" s="134" t="s">
        <v>1524</v>
      </c>
      <c r="F219" s="135" t="s">
        <v>1525</v>
      </c>
      <c r="G219" s="136" t="s">
        <v>149</v>
      </c>
      <c r="H219" s="137">
        <v>2.2400000000000002</v>
      </c>
      <c r="I219" s="138"/>
      <c r="J219" s="139">
        <f>ROUND(I219*H219,2)</f>
        <v>0</v>
      </c>
      <c r="K219" s="140"/>
      <c r="L219" s="32"/>
      <c r="M219" s="141" t="s">
        <v>1</v>
      </c>
      <c r="N219" s="142" t="s">
        <v>42</v>
      </c>
      <c r="P219" s="143">
        <f>O219*H219</f>
        <v>0</v>
      </c>
      <c r="Q219" s="143">
        <v>2.47E-3</v>
      </c>
      <c r="R219" s="143">
        <f>Q219*H219</f>
        <v>5.5328E-3</v>
      </c>
      <c r="S219" s="143">
        <v>0</v>
      </c>
      <c r="T219" s="144">
        <f>S219*H219</f>
        <v>0</v>
      </c>
      <c r="AR219" s="145" t="s">
        <v>150</v>
      </c>
      <c r="AT219" s="145" t="s">
        <v>146</v>
      </c>
      <c r="AU219" s="145" t="s">
        <v>87</v>
      </c>
      <c r="AY219" s="17" t="s">
        <v>144</v>
      </c>
      <c r="BE219" s="146">
        <f>IF(N219="základní",J219,0)</f>
        <v>0</v>
      </c>
      <c r="BF219" s="146">
        <f>IF(N219="snížená",J219,0)</f>
        <v>0</v>
      </c>
      <c r="BG219" s="146">
        <f>IF(N219="zákl. přenesená",J219,0)</f>
        <v>0</v>
      </c>
      <c r="BH219" s="146">
        <f>IF(N219="sníž. přenesená",J219,0)</f>
        <v>0</v>
      </c>
      <c r="BI219" s="146">
        <f>IF(N219="nulová",J219,0)</f>
        <v>0</v>
      </c>
      <c r="BJ219" s="17" t="s">
        <v>85</v>
      </c>
      <c r="BK219" s="146">
        <f>ROUND(I219*H219,2)</f>
        <v>0</v>
      </c>
      <c r="BL219" s="17" t="s">
        <v>150</v>
      </c>
      <c r="BM219" s="145" t="s">
        <v>1526</v>
      </c>
    </row>
    <row r="220" spans="2:65" s="13" customFormat="1" ht="11.25">
      <c r="B220" s="154"/>
      <c r="D220" s="148" t="s">
        <v>152</v>
      </c>
      <c r="E220" s="155" t="s">
        <v>1</v>
      </c>
      <c r="F220" s="156" t="s">
        <v>1527</v>
      </c>
      <c r="H220" s="157">
        <v>2.2400000000000002</v>
      </c>
      <c r="I220" s="158"/>
      <c r="L220" s="154"/>
      <c r="M220" s="159"/>
      <c r="T220" s="160"/>
      <c r="AT220" s="155" t="s">
        <v>152</v>
      </c>
      <c r="AU220" s="155" t="s">
        <v>87</v>
      </c>
      <c r="AV220" s="13" t="s">
        <v>87</v>
      </c>
      <c r="AW220" s="13" t="s">
        <v>32</v>
      </c>
      <c r="AX220" s="13" t="s">
        <v>85</v>
      </c>
      <c r="AY220" s="155" t="s">
        <v>144</v>
      </c>
    </row>
    <row r="221" spans="2:65" s="1" customFormat="1" ht="16.5" customHeight="1">
      <c r="B221" s="32"/>
      <c r="C221" s="133" t="s">
        <v>267</v>
      </c>
      <c r="D221" s="133" t="s">
        <v>146</v>
      </c>
      <c r="E221" s="134" t="s">
        <v>1528</v>
      </c>
      <c r="F221" s="135" t="s">
        <v>1529</v>
      </c>
      <c r="G221" s="136" t="s">
        <v>149</v>
      </c>
      <c r="H221" s="137">
        <v>2.2400000000000002</v>
      </c>
      <c r="I221" s="138"/>
      <c r="J221" s="139">
        <f>ROUND(I221*H221,2)</f>
        <v>0</v>
      </c>
      <c r="K221" s="140"/>
      <c r="L221" s="32"/>
      <c r="M221" s="141" t="s">
        <v>1</v>
      </c>
      <c r="N221" s="142" t="s">
        <v>42</v>
      </c>
      <c r="P221" s="143">
        <f>O221*H221</f>
        <v>0</v>
      </c>
      <c r="Q221" s="143">
        <v>0</v>
      </c>
      <c r="R221" s="143">
        <f>Q221*H221</f>
        <v>0</v>
      </c>
      <c r="S221" s="143">
        <v>0</v>
      </c>
      <c r="T221" s="144">
        <f>S221*H221</f>
        <v>0</v>
      </c>
      <c r="AR221" s="145" t="s">
        <v>150</v>
      </c>
      <c r="AT221" s="145" t="s">
        <v>146</v>
      </c>
      <c r="AU221" s="145" t="s">
        <v>87</v>
      </c>
      <c r="AY221" s="17" t="s">
        <v>144</v>
      </c>
      <c r="BE221" s="146">
        <f>IF(N221="základní",J221,0)</f>
        <v>0</v>
      </c>
      <c r="BF221" s="146">
        <f>IF(N221="snížená",J221,0)</f>
        <v>0</v>
      </c>
      <c r="BG221" s="146">
        <f>IF(N221="zákl. přenesená",J221,0)</f>
        <v>0</v>
      </c>
      <c r="BH221" s="146">
        <f>IF(N221="sníž. přenesená",J221,0)</f>
        <v>0</v>
      </c>
      <c r="BI221" s="146">
        <f>IF(N221="nulová",J221,0)</f>
        <v>0</v>
      </c>
      <c r="BJ221" s="17" t="s">
        <v>85</v>
      </c>
      <c r="BK221" s="146">
        <f>ROUND(I221*H221,2)</f>
        <v>0</v>
      </c>
      <c r="BL221" s="17" t="s">
        <v>150</v>
      </c>
      <c r="BM221" s="145" t="s">
        <v>1530</v>
      </c>
    </row>
    <row r="222" spans="2:65" s="1" customFormat="1" ht="16.5" customHeight="1">
      <c r="B222" s="32"/>
      <c r="C222" s="133" t="s">
        <v>272</v>
      </c>
      <c r="D222" s="133" t="s">
        <v>146</v>
      </c>
      <c r="E222" s="134" t="s">
        <v>1531</v>
      </c>
      <c r="F222" s="135" t="s">
        <v>1532</v>
      </c>
      <c r="G222" s="136" t="s">
        <v>343</v>
      </c>
      <c r="H222" s="137">
        <v>0.10199999999999999</v>
      </c>
      <c r="I222" s="138"/>
      <c r="J222" s="139">
        <f>ROUND(I222*H222,2)</f>
        <v>0</v>
      </c>
      <c r="K222" s="140"/>
      <c r="L222" s="32"/>
      <c r="M222" s="141" t="s">
        <v>1</v>
      </c>
      <c r="N222" s="142" t="s">
        <v>42</v>
      </c>
      <c r="P222" s="143">
        <f>O222*H222</f>
        <v>0</v>
      </c>
      <c r="Q222" s="143">
        <v>1.06277</v>
      </c>
      <c r="R222" s="143">
        <f>Q222*H222</f>
        <v>0.10840253999999999</v>
      </c>
      <c r="S222" s="143">
        <v>0</v>
      </c>
      <c r="T222" s="144">
        <f>S222*H222</f>
        <v>0</v>
      </c>
      <c r="AR222" s="145" t="s">
        <v>150</v>
      </c>
      <c r="AT222" s="145" t="s">
        <v>146</v>
      </c>
      <c r="AU222" s="145" t="s">
        <v>87</v>
      </c>
      <c r="AY222" s="17" t="s">
        <v>144</v>
      </c>
      <c r="BE222" s="146">
        <f>IF(N222="základní",J222,0)</f>
        <v>0</v>
      </c>
      <c r="BF222" s="146">
        <f>IF(N222="snížená",J222,0)</f>
        <v>0</v>
      </c>
      <c r="BG222" s="146">
        <f>IF(N222="zákl. přenesená",J222,0)</f>
        <v>0</v>
      </c>
      <c r="BH222" s="146">
        <f>IF(N222="sníž. přenesená",J222,0)</f>
        <v>0</v>
      </c>
      <c r="BI222" s="146">
        <f>IF(N222="nulová",J222,0)</f>
        <v>0</v>
      </c>
      <c r="BJ222" s="17" t="s">
        <v>85</v>
      </c>
      <c r="BK222" s="146">
        <f>ROUND(I222*H222,2)</f>
        <v>0</v>
      </c>
      <c r="BL222" s="17" t="s">
        <v>150</v>
      </c>
      <c r="BM222" s="145" t="s">
        <v>1533</v>
      </c>
    </row>
    <row r="223" spans="2:65" s="12" customFormat="1" ht="11.25">
      <c r="B223" s="147"/>
      <c r="D223" s="148" t="s">
        <v>152</v>
      </c>
      <c r="E223" s="149" t="s">
        <v>1</v>
      </c>
      <c r="F223" s="150" t="s">
        <v>1444</v>
      </c>
      <c r="H223" s="149" t="s">
        <v>1</v>
      </c>
      <c r="I223" s="151"/>
      <c r="L223" s="147"/>
      <c r="M223" s="152"/>
      <c r="T223" s="153"/>
      <c r="AT223" s="149" t="s">
        <v>152</v>
      </c>
      <c r="AU223" s="149" t="s">
        <v>87</v>
      </c>
      <c r="AV223" s="12" t="s">
        <v>85</v>
      </c>
      <c r="AW223" s="12" t="s">
        <v>32</v>
      </c>
      <c r="AX223" s="12" t="s">
        <v>77</v>
      </c>
      <c r="AY223" s="149" t="s">
        <v>144</v>
      </c>
    </row>
    <row r="224" spans="2:65" s="12" customFormat="1" ht="11.25">
      <c r="B224" s="147"/>
      <c r="D224" s="148" t="s">
        <v>152</v>
      </c>
      <c r="E224" s="149" t="s">
        <v>1</v>
      </c>
      <c r="F224" s="150" t="s">
        <v>1534</v>
      </c>
      <c r="H224" s="149" t="s">
        <v>1</v>
      </c>
      <c r="I224" s="151"/>
      <c r="L224" s="147"/>
      <c r="M224" s="152"/>
      <c r="T224" s="153"/>
      <c r="AT224" s="149" t="s">
        <v>152</v>
      </c>
      <c r="AU224" s="149" t="s">
        <v>87</v>
      </c>
      <c r="AV224" s="12" t="s">
        <v>85</v>
      </c>
      <c r="AW224" s="12" t="s">
        <v>32</v>
      </c>
      <c r="AX224" s="12" t="s">
        <v>77</v>
      </c>
      <c r="AY224" s="149" t="s">
        <v>144</v>
      </c>
    </row>
    <row r="225" spans="2:65" s="13" customFormat="1" ht="11.25">
      <c r="B225" s="154"/>
      <c r="D225" s="148" t="s">
        <v>152</v>
      </c>
      <c r="E225" s="155" t="s">
        <v>1</v>
      </c>
      <c r="F225" s="156" t="s">
        <v>1535</v>
      </c>
      <c r="H225" s="157">
        <v>0.10199999999999999</v>
      </c>
      <c r="I225" s="158"/>
      <c r="L225" s="154"/>
      <c r="M225" s="159"/>
      <c r="T225" s="160"/>
      <c r="AT225" s="155" t="s">
        <v>152</v>
      </c>
      <c r="AU225" s="155" t="s">
        <v>87</v>
      </c>
      <c r="AV225" s="13" t="s">
        <v>87</v>
      </c>
      <c r="AW225" s="13" t="s">
        <v>32</v>
      </c>
      <c r="AX225" s="13" t="s">
        <v>85</v>
      </c>
      <c r="AY225" s="155" t="s">
        <v>144</v>
      </c>
    </row>
    <row r="226" spans="2:65" s="1" customFormat="1" ht="16.5" customHeight="1">
      <c r="B226" s="32"/>
      <c r="C226" s="133" t="s">
        <v>277</v>
      </c>
      <c r="D226" s="133" t="s">
        <v>146</v>
      </c>
      <c r="E226" s="134" t="s">
        <v>1536</v>
      </c>
      <c r="F226" s="135" t="s">
        <v>1537</v>
      </c>
      <c r="G226" s="136" t="s">
        <v>198</v>
      </c>
      <c r="H226" s="137">
        <v>0.14699999999999999</v>
      </c>
      <c r="I226" s="138"/>
      <c r="J226" s="139">
        <f>ROUND(I226*H226,2)</f>
        <v>0</v>
      </c>
      <c r="K226" s="140"/>
      <c r="L226" s="32"/>
      <c r="M226" s="141" t="s">
        <v>1</v>
      </c>
      <c r="N226" s="142" t="s">
        <v>42</v>
      </c>
      <c r="P226" s="143">
        <f>O226*H226</f>
        <v>0</v>
      </c>
      <c r="Q226" s="143">
        <v>2.5018699999999998</v>
      </c>
      <c r="R226" s="143">
        <f>Q226*H226</f>
        <v>0.36777488999999997</v>
      </c>
      <c r="S226" s="143">
        <v>0</v>
      </c>
      <c r="T226" s="144">
        <f>S226*H226</f>
        <v>0</v>
      </c>
      <c r="AR226" s="145" t="s">
        <v>150</v>
      </c>
      <c r="AT226" s="145" t="s">
        <v>146</v>
      </c>
      <c r="AU226" s="145" t="s">
        <v>87</v>
      </c>
      <c r="AY226" s="17" t="s">
        <v>144</v>
      </c>
      <c r="BE226" s="146">
        <f>IF(N226="základní",J226,0)</f>
        <v>0</v>
      </c>
      <c r="BF226" s="146">
        <f>IF(N226="snížená",J226,0)</f>
        <v>0</v>
      </c>
      <c r="BG226" s="146">
        <f>IF(N226="zákl. přenesená",J226,0)</f>
        <v>0</v>
      </c>
      <c r="BH226" s="146">
        <f>IF(N226="sníž. přenesená",J226,0)</f>
        <v>0</v>
      </c>
      <c r="BI226" s="146">
        <f>IF(N226="nulová",J226,0)</f>
        <v>0</v>
      </c>
      <c r="BJ226" s="17" t="s">
        <v>85</v>
      </c>
      <c r="BK226" s="146">
        <f>ROUND(I226*H226,2)</f>
        <v>0</v>
      </c>
      <c r="BL226" s="17" t="s">
        <v>150</v>
      </c>
      <c r="BM226" s="145" t="s">
        <v>1538</v>
      </c>
    </row>
    <row r="227" spans="2:65" s="12" customFormat="1" ht="11.25">
      <c r="B227" s="147"/>
      <c r="D227" s="148" t="s">
        <v>152</v>
      </c>
      <c r="E227" s="149" t="s">
        <v>1</v>
      </c>
      <c r="F227" s="150" t="s">
        <v>1444</v>
      </c>
      <c r="H227" s="149" t="s">
        <v>1</v>
      </c>
      <c r="I227" s="151"/>
      <c r="L227" s="147"/>
      <c r="M227" s="152"/>
      <c r="T227" s="153"/>
      <c r="AT227" s="149" t="s">
        <v>152</v>
      </c>
      <c r="AU227" s="149" t="s">
        <v>87</v>
      </c>
      <c r="AV227" s="12" t="s">
        <v>85</v>
      </c>
      <c r="AW227" s="12" t="s">
        <v>32</v>
      </c>
      <c r="AX227" s="12" t="s">
        <v>77</v>
      </c>
      <c r="AY227" s="149" t="s">
        <v>144</v>
      </c>
    </row>
    <row r="228" spans="2:65" s="13" customFormat="1" ht="11.25">
      <c r="B228" s="154"/>
      <c r="D228" s="148" t="s">
        <v>152</v>
      </c>
      <c r="E228" s="155" t="s">
        <v>1</v>
      </c>
      <c r="F228" s="156" t="s">
        <v>1539</v>
      </c>
      <c r="H228" s="157">
        <v>0.14699999999999999</v>
      </c>
      <c r="I228" s="158"/>
      <c r="L228" s="154"/>
      <c r="M228" s="159"/>
      <c r="T228" s="160"/>
      <c r="AT228" s="155" t="s">
        <v>152</v>
      </c>
      <c r="AU228" s="155" t="s">
        <v>87</v>
      </c>
      <c r="AV228" s="13" t="s">
        <v>87</v>
      </c>
      <c r="AW228" s="13" t="s">
        <v>32</v>
      </c>
      <c r="AX228" s="13" t="s">
        <v>85</v>
      </c>
      <c r="AY228" s="155" t="s">
        <v>144</v>
      </c>
    </row>
    <row r="229" spans="2:65" s="11" customFormat="1" ht="22.9" customHeight="1">
      <c r="B229" s="121"/>
      <c r="D229" s="122" t="s">
        <v>76</v>
      </c>
      <c r="E229" s="131" t="s">
        <v>163</v>
      </c>
      <c r="F229" s="131" t="s">
        <v>1337</v>
      </c>
      <c r="I229" s="124"/>
      <c r="J229" s="132">
        <f>BK229</f>
        <v>0</v>
      </c>
      <c r="L229" s="121"/>
      <c r="M229" s="126"/>
      <c r="P229" s="127">
        <f>SUM(P230:P254)</f>
        <v>0</v>
      </c>
      <c r="R229" s="127">
        <f>SUM(R230:R254)</f>
        <v>0</v>
      </c>
      <c r="T229" s="128">
        <f>SUM(T230:T254)</f>
        <v>0</v>
      </c>
      <c r="AR229" s="122" t="s">
        <v>85</v>
      </c>
      <c r="AT229" s="129" t="s">
        <v>76</v>
      </c>
      <c r="AU229" s="129" t="s">
        <v>85</v>
      </c>
      <c r="AY229" s="122" t="s">
        <v>144</v>
      </c>
      <c r="BK229" s="130">
        <f>SUM(BK230:BK254)</f>
        <v>0</v>
      </c>
    </row>
    <row r="230" spans="2:65" s="1" customFormat="1" ht="33" customHeight="1">
      <c r="B230" s="32"/>
      <c r="C230" s="133" t="s">
        <v>281</v>
      </c>
      <c r="D230" s="133" t="s">
        <v>146</v>
      </c>
      <c r="E230" s="134" t="s">
        <v>1540</v>
      </c>
      <c r="F230" s="135" t="s">
        <v>1541</v>
      </c>
      <c r="G230" s="136" t="s">
        <v>1542</v>
      </c>
      <c r="H230" s="137">
        <v>1</v>
      </c>
      <c r="I230" s="138"/>
      <c r="J230" s="139">
        <f>ROUND(I230*H230,2)</f>
        <v>0</v>
      </c>
      <c r="K230" s="140"/>
      <c r="L230" s="32"/>
      <c r="M230" s="141" t="s">
        <v>1</v>
      </c>
      <c r="N230" s="142" t="s">
        <v>42</v>
      </c>
      <c r="P230" s="143">
        <f>O230*H230</f>
        <v>0</v>
      </c>
      <c r="Q230" s="143">
        <v>0</v>
      </c>
      <c r="R230" s="143">
        <f>Q230*H230</f>
        <v>0</v>
      </c>
      <c r="S230" s="143">
        <v>0</v>
      </c>
      <c r="T230" s="144">
        <f>S230*H230</f>
        <v>0</v>
      </c>
      <c r="AR230" s="145" t="s">
        <v>150</v>
      </c>
      <c r="AT230" s="145" t="s">
        <v>146</v>
      </c>
      <c r="AU230" s="145" t="s">
        <v>87</v>
      </c>
      <c r="AY230" s="17" t="s">
        <v>144</v>
      </c>
      <c r="BE230" s="146">
        <f>IF(N230="základní",J230,0)</f>
        <v>0</v>
      </c>
      <c r="BF230" s="146">
        <f>IF(N230="snížená",J230,0)</f>
        <v>0</v>
      </c>
      <c r="BG230" s="146">
        <f>IF(N230="zákl. přenesená",J230,0)</f>
        <v>0</v>
      </c>
      <c r="BH230" s="146">
        <f>IF(N230="sníž. přenesená",J230,0)</f>
        <v>0</v>
      </c>
      <c r="BI230" s="146">
        <f>IF(N230="nulová",J230,0)</f>
        <v>0</v>
      </c>
      <c r="BJ230" s="17" t="s">
        <v>85</v>
      </c>
      <c r="BK230" s="146">
        <f>ROUND(I230*H230,2)</f>
        <v>0</v>
      </c>
      <c r="BL230" s="17" t="s">
        <v>150</v>
      </c>
      <c r="BM230" s="145" t="s">
        <v>1543</v>
      </c>
    </row>
    <row r="231" spans="2:65" s="12" customFormat="1" ht="11.25">
      <c r="B231" s="147"/>
      <c r="D231" s="148" t="s">
        <v>152</v>
      </c>
      <c r="E231" s="149" t="s">
        <v>1</v>
      </c>
      <c r="F231" s="150" t="s">
        <v>737</v>
      </c>
      <c r="H231" s="149" t="s">
        <v>1</v>
      </c>
      <c r="I231" s="151"/>
      <c r="L231" s="147"/>
      <c r="M231" s="152"/>
      <c r="T231" s="153"/>
      <c r="AT231" s="149" t="s">
        <v>152</v>
      </c>
      <c r="AU231" s="149" t="s">
        <v>87</v>
      </c>
      <c r="AV231" s="12" t="s">
        <v>85</v>
      </c>
      <c r="AW231" s="12" t="s">
        <v>32</v>
      </c>
      <c r="AX231" s="12" t="s">
        <v>77</v>
      </c>
      <c r="AY231" s="149" t="s">
        <v>144</v>
      </c>
    </row>
    <row r="232" spans="2:65" s="12" customFormat="1" ht="11.25">
      <c r="B232" s="147"/>
      <c r="D232" s="148" t="s">
        <v>152</v>
      </c>
      <c r="E232" s="149" t="s">
        <v>1</v>
      </c>
      <c r="F232" s="150" t="s">
        <v>1444</v>
      </c>
      <c r="H232" s="149" t="s">
        <v>1</v>
      </c>
      <c r="I232" s="151"/>
      <c r="L232" s="147"/>
      <c r="M232" s="152"/>
      <c r="T232" s="153"/>
      <c r="AT232" s="149" t="s">
        <v>152</v>
      </c>
      <c r="AU232" s="149" t="s">
        <v>87</v>
      </c>
      <c r="AV232" s="12" t="s">
        <v>85</v>
      </c>
      <c r="AW232" s="12" t="s">
        <v>32</v>
      </c>
      <c r="AX232" s="12" t="s">
        <v>77</v>
      </c>
      <c r="AY232" s="149" t="s">
        <v>144</v>
      </c>
    </row>
    <row r="233" spans="2:65" s="13" customFormat="1" ht="11.25">
      <c r="B233" s="154"/>
      <c r="D233" s="148" t="s">
        <v>152</v>
      </c>
      <c r="E233" s="155" t="s">
        <v>1</v>
      </c>
      <c r="F233" s="156" t="s">
        <v>85</v>
      </c>
      <c r="H233" s="157">
        <v>1</v>
      </c>
      <c r="I233" s="158"/>
      <c r="L233" s="154"/>
      <c r="M233" s="159"/>
      <c r="T233" s="160"/>
      <c r="AT233" s="155" t="s">
        <v>152</v>
      </c>
      <c r="AU233" s="155" t="s">
        <v>87</v>
      </c>
      <c r="AV233" s="13" t="s">
        <v>87</v>
      </c>
      <c r="AW233" s="13" t="s">
        <v>32</v>
      </c>
      <c r="AX233" s="13" t="s">
        <v>85</v>
      </c>
      <c r="AY233" s="155" t="s">
        <v>144</v>
      </c>
    </row>
    <row r="234" spans="2:65" s="12" customFormat="1" ht="11.25">
      <c r="B234" s="147"/>
      <c r="D234" s="148" t="s">
        <v>152</v>
      </c>
      <c r="E234" s="149" t="s">
        <v>1</v>
      </c>
      <c r="F234" s="150" t="s">
        <v>1544</v>
      </c>
      <c r="H234" s="149" t="s">
        <v>1</v>
      </c>
      <c r="I234" s="151"/>
      <c r="L234" s="147"/>
      <c r="M234" s="152"/>
      <c r="T234" s="153"/>
      <c r="AT234" s="149" t="s">
        <v>152</v>
      </c>
      <c r="AU234" s="149" t="s">
        <v>87</v>
      </c>
      <c r="AV234" s="12" t="s">
        <v>85</v>
      </c>
      <c r="AW234" s="12" t="s">
        <v>32</v>
      </c>
      <c r="AX234" s="12" t="s">
        <v>77</v>
      </c>
      <c r="AY234" s="149" t="s">
        <v>144</v>
      </c>
    </row>
    <row r="235" spans="2:65" s="12" customFormat="1" ht="11.25">
      <c r="B235" s="147"/>
      <c r="D235" s="148" t="s">
        <v>152</v>
      </c>
      <c r="E235" s="149" t="s">
        <v>1</v>
      </c>
      <c r="F235" s="150" t="s">
        <v>1545</v>
      </c>
      <c r="H235" s="149" t="s">
        <v>1</v>
      </c>
      <c r="I235" s="151"/>
      <c r="L235" s="147"/>
      <c r="M235" s="152"/>
      <c r="T235" s="153"/>
      <c r="AT235" s="149" t="s">
        <v>152</v>
      </c>
      <c r="AU235" s="149" t="s">
        <v>87</v>
      </c>
      <c r="AV235" s="12" t="s">
        <v>85</v>
      </c>
      <c r="AW235" s="12" t="s">
        <v>32</v>
      </c>
      <c r="AX235" s="12" t="s">
        <v>77</v>
      </c>
      <c r="AY235" s="149" t="s">
        <v>144</v>
      </c>
    </row>
    <row r="236" spans="2:65" s="12" customFormat="1" ht="33.75">
      <c r="B236" s="147"/>
      <c r="D236" s="148" t="s">
        <v>152</v>
      </c>
      <c r="E236" s="149" t="s">
        <v>1</v>
      </c>
      <c r="F236" s="150" t="s">
        <v>1546</v>
      </c>
      <c r="H236" s="149" t="s">
        <v>1</v>
      </c>
      <c r="I236" s="151"/>
      <c r="L236" s="147"/>
      <c r="M236" s="152"/>
      <c r="T236" s="153"/>
      <c r="AT236" s="149" t="s">
        <v>152</v>
      </c>
      <c r="AU236" s="149" t="s">
        <v>87</v>
      </c>
      <c r="AV236" s="12" t="s">
        <v>85</v>
      </c>
      <c r="AW236" s="12" t="s">
        <v>32</v>
      </c>
      <c r="AX236" s="12" t="s">
        <v>77</v>
      </c>
      <c r="AY236" s="149" t="s">
        <v>144</v>
      </c>
    </row>
    <row r="237" spans="2:65" s="12" customFormat="1" ht="22.5">
      <c r="B237" s="147"/>
      <c r="D237" s="148" t="s">
        <v>152</v>
      </c>
      <c r="E237" s="149" t="s">
        <v>1</v>
      </c>
      <c r="F237" s="150" t="s">
        <v>1547</v>
      </c>
      <c r="H237" s="149" t="s">
        <v>1</v>
      </c>
      <c r="I237" s="151"/>
      <c r="L237" s="147"/>
      <c r="M237" s="152"/>
      <c r="T237" s="153"/>
      <c r="AT237" s="149" t="s">
        <v>152</v>
      </c>
      <c r="AU237" s="149" t="s">
        <v>87</v>
      </c>
      <c r="AV237" s="12" t="s">
        <v>85</v>
      </c>
      <c r="AW237" s="12" t="s">
        <v>32</v>
      </c>
      <c r="AX237" s="12" t="s">
        <v>77</v>
      </c>
      <c r="AY237" s="149" t="s">
        <v>144</v>
      </c>
    </row>
    <row r="238" spans="2:65" s="12" customFormat="1" ht="11.25">
      <c r="B238" s="147"/>
      <c r="D238" s="148" t="s">
        <v>152</v>
      </c>
      <c r="E238" s="149" t="s">
        <v>1</v>
      </c>
      <c r="F238" s="150" t="s">
        <v>1548</v>
      </c>
      <c r="H238" s="149" t="s">
        <v>1</v>
      </c>
      <c r="I238" s="151"/>
      <c r="L238" s="147"/>
      <c r="M238" s="152"/>
      <c r="T238" s="153"/>
      <c r="AT238" s="149" t="s">
        <v>152</v>
      </c>
      <c r="AU238" s="149" t="s">
        <v>87</v>
      </c>
      <c r="AV238" s="12" t="s">
        <v>85</v>
      </c>
      <c r="AW238" s="12" t="s">
        <v>32</v>
      </c>
      <c r="AX238" s="12" t="s">
        <v>77</v>
      </c>
      <c r="AY238" s="149" t="s">
        <v>144</v>
      </c>
    </row>
    <row r="239" spans="2:65" s="12" customFormat="1" ht="22.5">
      <c r="B239" s="147"/>
      <c r="D239" s="148" t="s">
        <v>152</v>
      </c>
      <c r="E239" s="149" t="s">
        <v>1</v>
      </c>
      <c r="F239" s="150" t="s">
        <v>1549</v>
      </c>
      <c r="H239" s="149" t="s">
        <v>1</v>
      </c>
      <c r="I239" s="151"/>
      <c r="L239" s="147"/>
      <c r="M239" s="152"/>
      <c r="T239" s="153"/>
      <c r="AT239" s="149" t="s">
        <v>152</v>
      </c>
      <c r="AU239" s="149" t="s">
        <v>87</v>
      </c>
      <c r="AV239" s="12" t="s">
        <v>85</v>
      </c>
      <c r="AW239" s="12" t="s">
        <v>32</v>
      </c>
      <c r="AX239" s="12" t="s">
        <v>77</v>
      </c>
      <c r="AY239" s="149" t="s">
        <v>144</v>
      </c>
    </row>
    <row r="240" spans="2:65" s="12" customFormat="1" ht="11.25">
      <c r="B240" s="147"/>
      <c r="D240" s="148" t="s">
        <v>152</v>
      </c>
      <c r="E240" s="149" t="s">
        <v>1</v>
      </c>
      <c r="F240" s="150" t="s">
        <v>1550</v>
      </c>
      <c r="H240" s="149" t="s">
        <v>1</v>
      </c>
      <c r="I240" s="151"/>
      <c r="L240" s="147"/>
      <c r="M240" s="152"/>
      <c r="T240" s="153"/>
      <c r="AT240" s="149" t="s">
        <v>152</v>
      </c>
      <c r="AU240" s="149" t="s">
        <v>87</v>
      </c>
      <c r="AV240" s="12" t="s">
        <v>85</v>
      </c>
      <c r="AW240" s="12" t="s">
        <v>32</v>
      </c>
      <c r="AX240" s="12" t="s">
        <v>77</v>
      </c>
      <c r="AY240" s="149" t="s">
        <v>144</v>
      </c>
    </row>
    <row r="241" spans="2:65" s="12" customFormat="1" ht="33.75">
      <c r="B241" s="147"/>
      <c r="D241" s="148" t="s">
        <v>152</v>
      </c>
      <c r="E241" s="149" t="s">
        <v>1</v>
      </c>
      <c r="F241" s="150" t="s">
        <v>1551</v>
      </c>
      <c r="H241" s="149" t="s">
        <v>1</v>
      </c>
      <c r="I241" s="151"/>
      <c r="L241" s="147"/>
      <c r="M241" s="152"/>
      <c r="T241" s="153"/>
      <c r="AT241" s="149" t="s">
        <v>152</v>
      </c>
      <c r="AU241" s="149" t="s">
        <v>87</v>
      </c>
      <c r="AV241" s="12" t="s">
        <v>85</v>
      </c>
      <c r="AW241" s="12" t="s">
        <v>32</v>
      </c>
      <c r="AX241" s="12" t="s">
        <v>77</v>
      </c>
      <c r="AY241" s="149" t="s">
        <v>144</v>
      </c>
    </row>
    <row r="242" spans="2:65" s="12" customFormat="1" ht="11.25">
      <c r="B242" s="147"/>
      <c r="D242" s="148" t="s">
        <v>152</v>
      </c>
      <c r="E242" s="149" t="s">
        <v>1</v>
      </c>
      <c r="F242" s="150" t="s">
        <v>1552</v>
      </c>
      <c r="H242" s="149" t="s">
        <v>1</v>
      </c>
      <c r="I242" s="151"/>
      <c r="L242" s="147"/>
      <c r="M242" s="152"/>
      <c r="T242" s="153"/>
      <c r="AT242" s="149" t="s">
        <v>152</v>
      </c>
      <c r="AU242" s="149" t="s">
        <v>87</v>
      </c>
      <c r="AV242" s="12" t="s">
        <v>85</v>
      </c>
      <c r="AW242" s="12" t="s">
        <v>32</v>
      </c>
      <c r="AX242" s="12" t="s">
        <v>77</v>
      </c>
      <c r="AY242" s="149" t="s">
        <v>144</v>
      </c>
    </row>
    <row r="243" spans="2:65" s="12" customFormat="1" ht="11.25">
      <c r="B243" s="147"/>
      <c r="D243" s="148" t="s">
        <v>152</v>
      </c>
      <c r="E243" s="149" t="s">
        <v>1</v>
      </c>
      <c r="F243" s="150" t="s">
        <v>1553</v>
      </c>
      <c r="H243" s="149" t="s">
        <v>1</v>
      </c>
      <c r="I243" s="151"/>
      <c r="L243" s="147"/>
      <c r="M243" s="152"/>
      <c r="T243" s="153"/>
      <c r="AT243" s="149" t="s">
        <v>152</v>
      </c>
      <c r="AU243" s="149" t="s">
        <v>87</v>
      </c>
      <c r="AV243" s="12" t="s">
        <v>85</v>
      </c>
      <c r="AW243" s="12" t="s">
        <v>32</v>
      </c>
      <c r="AX243" s="12" t="s">
        <v>77</v>
      </c>
      <c r="AY243" s="149" t="s">
        <v>144</v>
      </c>
    </row>
    <row r="244" spans="2:65" s="12" customFormat="1" ht="11.25">
      <c r="B244" s="147"/>
      <c r="D244" s="148" t="s">
        <v>152</v>
      </c>
      <c r="E244" s="149" t="s">
        <v>1</v>
      </c>
      <c r="F244" s="150" t="s">
        <v>1554</v>
      </c>
      <c r="H244" s="149" t="s">
        <v>1</v>
      </c>
      <c r="I244" s="151"/>
      <c r="L244" s="147"/>
      <c r="M244" s="152"/>
      <c r="T244" s="153"/>
      <c r="AT244" s="149" t="s">
        <v>152</v>
      </c>
      <c r="AU244" s="149" t="s">
        <v>87</v>
      </c>
      <c r="AV244" s="12" t="s">
        <v>85</v>
      </c>
      <c r="AW244" s="12" t="s">
        <v>32</v>
      </c>
      <c r="AX244" s="12" t="s">
        <v>77</v>
      </c>
      <c r="AY244" s="149" t="s">
        <v>144</v>
      </c>
    </row>
    <row r="245" spans="2:65" s="12" customFormat="1" ht="11.25">
      <c r="B245" s="147"/>
      <c r="D245" s="148" t="s">
        <v>152</v>
      </c>
      <c r="E245" s="149" t="s">
        <v>1</v>
      </c>
      <c r="F245" s="150" t="s">
        <v>1555</v>
      </c>
      <c r="H245" s="149" t="s">
        <v>1</v>
      </c>
      <c r="I245" s="151"/>
      <c r="L245" s="147"/>
      <c r="M245" s="152"/>
      <c r="T245" s="153"/>
      <c r="AT245" s="149" t="s">
        <v>152</v>
      </c>
      <c r="AU245" s="149" t="s">
        <v>87</v>
      </c>
      <c r="AV245" s="12" t="s">
        <v>85</v>
      </c>
      <c r="AW245" s="12" t="s">
        <v>32</v>
      </c>
      <c r="AX245" s="12" t="s">
        <v>77</v>
      </c>
      <c r="AY245" s="149" t="s">
        <v>144</v>
      </c>
    </row>
    <row r="246" spans="2:65" s="12" customFormat="1" ht="11.25">
      <c r="B246" s="147"/>
      <c r="D246" s="148" t="s">
        <v>152</v>
      </c>
      <c r="E246" s="149" t="s">
        <v>1</v>
      </c>
      <c r="F246" s="150" t="s">
        <v>1556</v>
      </c>
      <c r="H246" s="149" t="s">
        <v>1</v>
      </c>
      <c r="I246" s="151"/>
      <c r="L246" s="147"/>
      <c r="M246" s="152"/>
      <c r="T246" s="153"/>
      <c r="AT246" s="149" t="s">
        <v>152</v>
      </c>
      <c r="AU246" s="149" t="s">
        <v>87</v>
      </c>
      <c r="AV246" s="12" t="s">
        <v>85</v>
      </c>
      <c r="AW246" s="12" t="s">
        <v>32</v>
      </c>
      <c r="AX246" s="12" t="s">
        <v>77</v>
      </c>
      <c r="AY246" s="149" t="s">
        <v>144</v>
      </c>
    </row>
    <row r="247" spans="2:65" s="12" customFormat="1" ht="11.25">
      <c r="B247" s="147"/>
      <c r="D247" s="148" t="s">
        <v>152</v>
      </c>
      <c r="E247" s="149" t="s">
        <v>1</v>
      </c>
      <c r="F247" s="150" t="s">
        <v>1557</v>
      </c>
      <c r="H247" s="149" t="s">
        <v>1</v>
      </c>
      <c r="I247" s="151"/>
      <c r="L247" s="147"/>
      <c r="M247" s="152"/>
      <c r="T247" s="153"/>
      <c r="AT247" s="149" t="s">
        <v>152</v>
      </c>
      <c r="AU247" s="149" t="s">
        <v>87</v>
      </c>
      <c r="AV247" s="12" t="s">
        <v>85</v>
      </c>
      <c r="AW247" s="12" t="s">
        <v>32</v>
      </c>
      <c r="AX247" s="12" t="s">
        <v>77</v>
      </c>
      <c r="AY247" s="149" t="s">
        <v>144</v>
      </c>
    </row>
    <row r="248" spans="2:65" s="12" customFormat="1" ht="11.25">
      <c r="B248" s="147"/>
      <c r="D248" s="148" t="s">
        <v>152</v>
      </c>
      <c r="E248" s="149" t="s">
        <v>1</v>
      </c>
      <c r="F248" s="150" t="s">
        <v>1558</v>
      </c>
      <c r="H248" s="149" t="s">
        <v>1</v>
      </c>
      <c r="I248" s="151"/>
      <c r="L248" s="147"/>
      <c r="M248" s="152"/>
      <c r="T248" s="153"/>
      <c r="AT248" s="149" t="s">
        <v>152</v>
      </c>
      <c r="AU248" s="149" t="s">
        <v>87</v>
      </c>
      <c r="AV248" s="12" t="s">
        <v>85</v>
      </c>
      <c r="AW248" s="12" t="s">
        <v>32</v>
      </c>
      <c r="AX248" s="12" t="s">
        <v>77</v>
      </c>
      <c r="AY248" s="149" t="s">
        <v>144</v>
      </c>
    </row>
    <row r="249" spans="2:65" s="12" customFormat="1" ht="11.25">
      <c r="B249" s="147"/>
      <c r="D249" s="148" t="s">
        <v>152</v>
      </c>
      <c r="E249" s="149" t="s">
        <v>1</v>
      </c>
      <c r="F249" s="150" t="s">
        <v>1559</v>
      </c>
      <c r="H249" s="149" t="s">
        <v>1</v>
      </c>
      <c r="I249" s="151"/>
      <c r="L249" s="147"/>
      <c r="M249" s="152"/>
      <c r="T249" s="153"/>
      <c r="AT249" s="149" t="s">
        <v>152</v>
      </c>
      <c r="AU249" s="149" t="s">
        <v>87</v>
      </c>
      <c r="AV249" s="12" t="s">
        <v>85</v>
      </c>
      <c r="AW249" s="12" t="s">
        <v>32</v>
      </c>
      <c r="AX249" s="12" t="s">
        <v>77</v>
      </c>
      <c r="AY249" s="149" t="s">
        <v>144</v>
      </c>
    </row>
    <row r="250" spans="2:65" s="12" customFormat="1" ht="11.25">
      <c r="B250" s="147"/>
      <c r="D250" s="148" t="s">
        <v>152</v>
      </c>
      <c r="E250" s="149" t="s">
        <v>1</v>
      </c>
      <c r="F250" s="150" t="s">
        <v>1560</v>
      </c>
      <c r="H250" s="149" t="s">
        <v>1</v>
      </c>
      <c r="I250" s="151"/>
      <c r="L250" s="147"/>
      <c r="M250" s="152"/>
      <c r="T250" s="153"/>
      <c r="AT250" s="149" t="s">
        <v>152</v>
      </c>
      <c r="AU250" s="149" t="s">
        <v>87</v>
      </c>
      <c r="AV250" s="12" t="s">
        <v>85</v>
      </c>
      <c r="AW250" s="12" t="s">
        <v>32</v>
      </c>
      <c r="AX250" s="12" t="s">
        <v>77</v>
      </c>
      <c r="AY250" s="149" t="s">
        <v>144</v>
      </c>
    </row>
    <row r="251" spans="2:65" s="12" customFormat="1" ht="11.25">
      <c r="B251" s="147"/>
      <c r="D251" s="148" t="s">
        <v>152</v>
      </c>
      <c r="E251" s="149" t="s">
        <v>1</v>
      </c>
      <c r="F251" s="150" t="s">
        <v>1561</v>
      </c>
      <c r="H251" s="149" t="s">
        <v>1</v>
      </c>
      <c r="I251" s="151"/>
      <c r="L251" s="147"/>
      <c r="M251" s="152"/>
      <c r="T251" s="153"/>
      <c r="AT251" s="149" t="s">
        <v>152</v>
      </c>
      <c r="AU251" s="149" t="s">
        <v>87</v>
      </c>
      <c r="AV251" s="12" t="s">
        <v>85</v>
      </c>
      <c r="AW251" s="12" t="s">
        <v>32</v>
      </c>
      <c r="AX251" s="12" t="s">
        <v>77</v>
      </c>
      <c r="AY251" s="149" t="s">
        <v>144</v>
      </c>
    </row>
    <row r="252" spans="2:65" s="12" customFormat="1" ht="11.25">
      <c r="B252" s="147"/>
      <c r="D252" s="148" t="s">
        <v>152</v>
      </c>
      <c r="E252" s="149" t="s">
        <v>1</v>
      </c>
      <c r="F252" s="150" t="s">
        <v>1562</v>
      </c>
      <c r="H252" s="149" t="s">
        <v>1</v>
      </c>
      <c r="I252" s="151"/>
      <c r="L252" s="147"/>
      <c r="M252" s="152"/>
      <c r="T252" s="153"/>
      <c r="AT252" s="149" t="s">
        <v>152</v>
      </c>
      <c r="AU252" s="149" t="s">
        <v>87</v>
      </c>
      <c r="AV252" s="12" t="s">
        <v>85</v>
      </c>
      <c r="AW252" s="12" t="s">
        <v>32</v>
      </c>
      <c r="AX252" s="12" t="s">
        <v>77</v>
      </c>
      <c r="AY252" s="149" t="s">
        <v>144</v>
      </c>
    </row>
    <row r="253" spans="2:65" s="12" customFormat="1" ht="11.25">
      <c r="B253" s="147"/>
      <c r="D253" s="148" t="s">
        <v>152</v>
      </c>
      <c r="E253" s="149" t="s">
        <v>1</v>
      </c>
      <c r="F253" s="150" t="s">
        <v>1563</v>
      </c>
      <c r="H253" s="149" t="s">
        <v>1</v>
      </c>
      <c r="I253" s="151"/>
      <c r="L253" s="147"/>
      <c r="M253" s="152"/>
      <c r="T253" s="153"/>
      <c r="AT253" s="149" t="s">
        <v>152</v>
      </c>
      <c r="AU253" s="149" t="s">
        <v>87</v>
      </c>
      <c r="AV253" s="12" t="s">
        <v>85</v>
      </c>
      <c r="AW253" s="12" t="s">
        <v>32</v>
      </c>
      <c r="AX253" s="12" t="s">
        <v>77</v>
      </c>
      <c r="AY253" s="149" t="s">
        <v>144</v>
      </c>
    </row>
    <row r="254" spans="2:65" s="12" customFormat="1" ht="11.25">
      <c r="B254" s="147"/>
      <c r="D254" s="148" t="s">
        <v>152</v>
      </c>
      <c r="E254" s="149" t="s">
        <v>1</v>
      </c>
      <c r="F254" s="150" t="s">
        <v>1564</v>
      </c>
      <c r="H254" s="149" t="s">
        <v>1</v>
      </c>
      <c r="I254" s="151"/>
      <c r="L254" s="147"/>
      <c r="M254" s="152"/>
      <c r="T254" s="153"/>
      <c r="AT254" s="149" t="s">
        <v>152</v>
      </c>
      <c r="AU254" s="149" t="s">
        <v>87</v>
      </c>
      <c r="AV254" s="12" t="s">
        <v>85</v>
      </c>
      <c r="AW254" s="12" t="s">
        <v>32</v>
      </c>
      <c r="AX254" s="12" t="s">
        <v>77</v>
      </c>
      <c r="AY254" s="149" t="s">
        <v>144</v>
      </c>
    </row>
    <row r="255" spans="2:65" s="11" customFormat="1" ht="22.9" customHeight="1">
      <c r="B255" s="121"/>
      <c r="D255" s="122" t="s">
        <v>76</v>
      </c>
      <c r="E255" s="131" t="s">
        <v>150</v>
      </c>
      <c r="F255" s="131" t="s">
        <v>493</v>
      </c>
      <c r="I255" s="124"/>
      <c r="J255" s="132">
        <f>BK255</f>
        <v>0</v>
      </c>
      <c r="L255" s="121"/>
      <c r="M255" s="126"/>
      <c r="P255" s="127">
        <f>SUM(P256:P259)</f>
        <v>0</v>
      </c>
      <c r="R255" s="127">
        <f>SUM(R256:R259)</f>
        <v>0</v>
      </c>
      <c r="T255" s="128">
        <f>SUM(T256:T259)</f>
        <v>0</v>
      </c>
      <c r="AR255" s="122" t="s">
        <v>85</v>
      </c>
      <c r="AT255" s="129" t="s">
        <v>76</v>
      </c>
      <c r="AU255" s="129" t="s">
        <v>85</v>
      </c>
      <c r="AY255" s="122" t="s">
        <v>144</v>
      </c>
      <c r="BK255" s="130">
        <f>SUM(BK256:BK259)</f>
        <v>0</v>
      </c>
    </row>
    <row r="256" spans="2:65" s="1" customFormat="1" ht="16.5" customHeight="1">
      <c r="B256" s="32"/>
      <c r="C256" s="133" t="s">
        <v>285</v>
      </c>
      <c r="D256" s="133" t="s">
        <v>146</v>
      </c>
      <c r="E256" s="134" t="s">
        <v>494</v>
      </c>
      <c r="F256" s="135" t="s">
        <v>495</v>
      </c>
      <c r="G256" s="136" t="s">
        <v>198</v>
      </c>
      <c r="H256" s="137">
        <v>7.45</v>
      </c>
      <c r="I256" s="138"/>
      <c r="J256" s="139">
        <f>ROUND(I256*H256,2)</f>
        <v>0</v>
      </c>
      <c r="K256" s="140"/>
      <c r="L256" s="32"/>
      <c r="M256" s="141" t="s">
        <v>1</v>
      </c>
      <c r="N256" s="142" t="s">
        <v>42</v>
      </c>
      <c r="P256" s="143">
        <f>O256*H256</f>
        <v>0</v>
      </c>
      <c r="Q256" s="143">
        <v>0</v>
      </c>
      <c r="R256" s="143">
        <f>Q256*H256</f>
        <v>0</v>
      </c>
      <c r="S256" s="143">
        <v>0</v>
      </c>
      <c r="T256" s="144">
        <f>S256*H256</f>
        <v>0</v>
      </c>
      <c r="AR256" s="145" t="s">
        <v>150</v>
      </c>
      <c r="AT256" s="145" t="s">
        <v>146</v>
      </c>
      <c r="AU256" s="145" t="s">
        <v>87</v>
      </c>
      <c r="AY256" s="17" t="s">
        <v>144</v>
      </c>
      <c r="BE256" s="146">
        <f>IF(N256="základní",J256,0)</f>
        <v>0</v>
      </c>
      <c r="BF256" s="146">
        <f>IF(N256="snížená",J256,0)</f>
        <v>0</v>
      </c>
      <c r="BG256" s="146">
        <f>IF(N256="zákl. přenesená",J256,0)</f>
        <v>0</v>
      </c>
      <c r="BH256" s="146">
        <f>IF(N256="sníž. přenesená",J256,0)</f>
        <v>0</v>
      </c>
      <c r="BI256" s="146">
        <f>IF(N256="nulová",J256,0)</f>
        <v>0</v>
      </c>
      <c r="BJ256" s="17" t="s">
        <v>85</v>
      </c>
      <c r="BK256" s="146">
        <f>ROUND(I256*H256,2)</f>
        <v>0</v>
      </c>
      <c r="BL256" s="17" t="s">
        <v>150</v>
      </c>
      <c r="BM256" s="145" t="s">
        <v>1565</v>
      </c>
    </row>
    <row r="257" spans="2:65" s="12" customFormat="1" ht="11.25">
      <c r="B257" s="147"/>
      <c r="D257" s="148" t="s">
        <v>152</v>
      </c>
      <c r="E257" s="149" t="s">
        <v>1</v>
      </c>
      <c r="F257" s="150" t="s">
        <v>739</v>
      </c>
      <c r="H257" s="149" t="s">
        <v>1</v>
      </c>
      <c r="I257" s="151"/>
      <c r="L257" s="147"/>
      <c r="M257" s="152"/>
      <c r="T257" s="153"/>
      <c r="AT257" s="149" t="s">
        <v>152</v>
      </c>
      <c r="AU257" s="149" t="s">
        <v>87</v>
      </c>
      <c r="AV257" s="12" t="s">
        <v>85</v>
      </c>
      <c r="AW257" s="12" t="s">
        <v>32</v>
      </c>
      <c r="AX257" s="12" t="s">
        <v>77</v>
      </c>
      <c r="AY257" s="149" t="s">
        <v>144</v>
      </c>
    </row>
    <row r="258" spans="2:65" s="12" customFormat="1" ht="11.25">
      <c r="B258" s="147"/>
      <c r="D258" s="148" t="s">
        <v>152</v>
      </c>
      <c r="E258" s="149" t="s">
        <v>1</v>
      </c>
      <c r="F258" s="150" t="s">
        <v>1347</v>
      </c>
      <c r="H258" s="149" t="s">
        <v>1</v>
      </c>
      <c r="I258" s="151"/>
      <c r="L258" s="147"/>
      <c r="M258" s="152"/>
      <c r="T258" s="153"/>
      <c r="AT258" s="149" t="s">
        <v>152</v>
      </c>
      <c r="AU258" s="149" t="s">
        <v>87</v>
      </c>
      <c r="AV258" s="12" t="s">
        <v>85</v>
      </c>
      <c r="AW258" s="12" t="s">
        <v>32</v>
      </c>
      <c r="AX258" s="12" t="s">
        <v>77</v>
      </c>
      <c r="AY258" s="149" t="s">
        <v>144</v>
      </c>
    </row>
    <row r="259" spans="2:65" s="13" customFormat="1" ht="11.25">
      <c r="B259" s="154"/>
      <c r="D259" s="148" t="s">
        <v>152</v>
      </c>
      <c r="E259" s="155" t="s">
        <v>1</v>
      </c>
      <c r="F259" s="156" t="s">
        <v>1566</v>
      </c>
      <c r="H259" s="157">
        <v>7.45</v>
      </c>
      <c r="I259" s="158"/>
      <c r="L259" s="154"/>
      <c r="M259" s="159"/>
      <c r="T259" s="160"/>
      <c r="AT259" s="155" t="s">
        <v>152</v>
      </c>
      <c r="AU259" s="155" t="s">
        <v>87</v>
      </c>
      <c r="AV259" s="13" t="s">
        <v>87</v>
      </c>
      <c r="AW259" s="13" t="s">
        <v>32</v>
      </c>
      <c r="AX259" s="13" t="s">
        <v>85</v>
      </c>
      <c r="AY259" s="155" t="s">
        <v>144</v>
      </c>
    </row>
    <row r="260" spans="2:65" s="11" customFormat="1" ht="22.9" customHeight="1">
      <c r="B260" s="121"/>
      <c r="D260" s="122" t="s">
        <v>76</v>
      </c>
      <c r="E260" s="131" t="s">
        <v>186</v>
      </c>
      <c r="F260" s="131" t="s">
        <v>542</v>
      </c>
      <c r="I260" s="124"/>
      <c r="J260" s="132">
        <f>BK260</f>
        <v>0</v>
      </c>
      <c r="L260" s="121"/>
      <c r="M260" s="126"/>
      <c r="P260" s="127">
        <f>SUM(P261:P285)</f>
        <v>0</v>
      </c>
      <c r="R260" s="127">
        <f>SUM(R261:R285)</f>
        <v>0.57545499999999994</v>
      </c>
      <c r="T260" s="128">
        <f>SUM(T261:T285)</f>
        <v>0</v>
      </c>
      <c r="AR260" s="122" t="s">
        <v>85</v>
      </c>
      <c r="AT260" s="129" t="s">
        <v>76</v>
      </c>
      <c r="AU260" s="129" t="s">
        <v>85</v>
      </c>
      <c r="AY260" s="122" t="s">
        <v>144</v>
      </c>
      <c r="BK260" s="130">
        <f>SUM(BK261:BK285)</f>
        <v>0</v>
      </c>
    </row>
    <row r="261" spans="2:65" s="1" customFormat="1" ht="33" customHeight="1">
      <c r="B261" s="32"/>
      <c r="C261" s="133" t="s">
        <v>289</v>
      </c>
      <c r="D261" s="133" t="s">
        <v>146</v>
      </c>
      <c r="E261" s="134" t="s">
        <v>1567</v>
      </c>
      <c r="F261" s="135" t="s">
        <v>1568</v>
      </c>
      <c r="G261" s="136" t="s">
        <v>483</v>
      </c>
      <c r="H261" s="137">
        <v>74.5</v>
      </c>
      <c r="I261" s="138"/>
      <c r="J261" s="139">
        <f>ROUND(I261*H261,2)</f>
        <v>0</v>
      </c>
      <c r="K261" s="140"/>
      <c r="L261" s="32"/>
      <c r="M261" s="141" t="s">
        <v>1</v>
      </c>
      <c r="N261" s="142" t="s">
        <v>42</v>
      </c>
      <c r="P261" s="143">
        <f>O261*H261</f>
        <v>0</v>
      </c>
      <c r="Q261" s="143">
        <v>0</v>
      </c>
      <c r="R261" s="143">
        <f>Q261*H261</f>
        <v>0</v>
      </c>
      <c r="S261" s="143">
        <v>0</v>
      </c>
      <c r="T261" s="144">
        <f>S261*H261</f>
        <v>0</v>
      </c>
      <c r="AR261" s="145" t="s">
        <v>150</v>
      </c>
      <c r="AT261" s="145" t="s">
        <v>146</v>
      </c>
      <c r="AU261" s="145" t="s">
        <v>87</v>
      </c>
      <c r="AY261" s="17" t="s">
        <v>144</v>
      </c>
      <c r="BE261" s="146">
        <f>IF(N261="základní",J261,0)</f>
        <v>0</v>
      </c>
      <c r="BF261" s="146">
        <f>IF(N261="snížená",J261,0)</f>
        <v>0</v>
      </c>
      <c r="BG261" s="146">
        <f>IF(N261="zákl. přenesená",J261,0)</f>
        <v>0</v>
      </c>
      <c r="BH261" s="146">
        <f>IF(N261="sníž. přenesená",J261,0)</f>
        <v>0</v>
      </c>
      <c r="BI261" s="146">
        <f>IF(N261="nulová",J261,0)</f>
        <v>0</v>
      </c>
      <c r="BJ261" s="17" t="s">
        <v>85</v>
      </c>
      <c r="BK261" s="146">
        <f>ROUND(I261*H261,2)</f>
        <v>0</v>
      </c>
      <c r="BL261" s="17" t="s">
        <v>150</v>
      </c>
      <c r="BM261" s="145" t="s">
        <v>1569</v>
      </c>
    </row>
    <row r="262" spans="2:65" s="12" customFormat="1" ht="11.25">
      <c r="B262" s="147"/>
      <c r="D262" s="148" t="s">
        <v>152</v>
      </c>
      <c r="E262" s="149" t="s">
        <v>1</v>
      </c>
      <c r="F262" s="150" t="s">
        <v>737</v>
      </c>
      <c r="H262" s="149" t="s">
        <v>1</v>
      </c>
      <c r="I262" s="151"/>
      <c r="L262" s="147"/>
      <c r="M262" s="152"/>
      <c r="T262" s="153"/>
      <c r="AT262" s="149" t="s">
        <v>152</v>
      </c>
      <c r="AU262" s="149" t="s">
        <v>87</v>
      </c>
      <c r="AV262" s="12" t="s">
        <v>85</v>
      </c>
      <c r="AW262" s="12" t="s">
        <v>32</v>
      </c>
      <c r="AX262" s="12" t="s">
        <v>77</v>
      </c>
      <c r="AY262" s="149" t="s">
        <v>144</v>
      </c>
    </row>
    <row r="263" spans="2:65" s="12" customFormat="1" ht="11.25">
      <c r="B263" s="147"/>
      <c r="D263" s="148" t="s">
        <v>152</v>
      </c>
      <c r="E263" s="149" t="s">
        <v>1</v>
      </c>
      <c r="F263" s="150" t="s">
        <v>1453</v>
      </c>
      <c r="H263" s="149" t="s">
        <v>1</v>
      </c>
      <c r="I263" s="151"/>
      <c r="L263" s="147"/>
      <c r="M263" s="152"/>
      <c r="T263" s="153"/>
      <c r="AT263" s="149" t="s">
        <v>152</v>
      </c>
      <c r="AU263" s="149" t="s">
        <v>87</v>
      </c>
      <c r="AV263" s="12" t="s">
        <v>85</v>
      </c>
      <c r="AW263" s="12" t="s">
        <v>32</v>
      </c>
      <c r="AX263" s="12" t="s">
        <v>77</v>
      </c>
      <c r="AY263" s="149" t="s">
        <v>144</v>
      </c>
    </row>
    <row r="264" spans="2:65" s="13" customFormat="1" ht="11.25">
      <c r="B264" s="154"/>
      <c r="D264" s="148" t="s">
        <v>152</v>
      </c>
      <c r="E264" s="155" t="s">
        <v>1</v>
      </c>
      <c r="F264" s="156" t="s">
        <v>1570</v>
      </c>
      <c r="H264" s="157">
        <v>74.5</v>
      </c>
      <c r="I264" s="158"/>
      <c r="L264" s="154"/>
      <c r="M264" s="159"/>
      <c r="T264" s="160"/>
      <c r="AT264" s="155" t="s">
        <v>152</v>
      </c>
      <c r="AU264" s="155" t="s">
        <v>87</v>
      </c>
      <c r="AV264" s="13" t="s">
        <v>87</v>
      </c>
      <c r="AW264" s="13" t="s">
        <v>32</v>
      </c>
      <c r="AX264" s="13" t="s">
        <v>85</v>
      </c>
      <c r="AY264" s="155" t="s">
        <v>144</v>
      </c>
    </row>
    <row r="265" spans="2:65" s="1" customFormat="1" ht="33" customHeight="1">
      <c r="B265" s="32"/>
      <c r="C265" s="168" t="s">
        <v>293</v>
      </c>
      <c r="D265" s="168" t="s">
        <v>340</v>
      </c>
      <c r="E265" s="169" t="s">
        <v>1571</v>
      </c>
      <c r="F265" s="170" t="s">
        <v>1572</v>
      </c>
      <c r="G265" s="171" t="s">
        <v>483</v>
      </c>
      <c r="H265" s="172">
        <v>74.5</v>
      </c>
      <c r="I265" s="173"/>
      <c r="J265" s="174">
        <f>ROUND(I265*H265,2)</f>
        <v>0</v>
      </c>
      <c r="K265" s="175"/>
      <c r="L265" s="176"/>
      <c r="M265" s="177" t="s">
        <v>1</v>
      </c>
      <c r="N265" s="178" t="s">
        <v>42</v>
      </c>
      <c r="P265" s="143">
        <f>O265*H265</f>
        <v>0</v>
      </c>
      <c r="Q265" s="143">
        <v>1.4E-3</v>
      </c>
      <c r="R265" s="143">
        <f>Q265*H265</f>
        <v>0.1043</v>
      </c>
      <c r="S265" s="143">
        <v>0</v>
      </c>
      <c r="T265" s="144">
        <f>S265*H265</f>
        <v>0</v>
      </c>
      <c r="AR265" s="145" t="s">
        <v>186</v>
      </c>
      <c r="AT265" s="145" t="s">
        <v>340</v>
      </c>
      <c r="AU265" s="145" t="s">
        <v>87</v>
      </c>
      <c r="AY265" s="17" t="s">
        <v>144</v>
      </c>
      <c r="BE265" s="146">
        <f>IF(N265="základní",J265,0)</f>
        <v>0</v>
      </c>
      <c r="BF265" s="146">
        <f>IF(N265="snížená",J265,0)</f>
        <v>0</v>
      </c>
      <c r="BG265" s="146">
        <f>IF(N265="zákl. přenesená",J265,0)</f>
        <v>0</v>
      </c>
      <c r="BH265" s="146">
        <f>IF(N265="sníž. přenesená",J265,0)</f>
        <v>0</v>
      </c>
      <c r="BI265" s="146">
        <f>IF(N265="nulová",J265,0)</f>
        <v>0</v>
      </c>
      <c r="BJ265" s="17" t="s">
        <v>85</v>
      </c>
      <c r="BK265" s="146">
        <f>ROUND(I265*H265,2)</f>
        <v>0</v>
      </c>
      <c r="BL265" s="17" t="s">
        <v>150</v>
      </c>
      <c r="BM265" s="145" t="s">
        <v>1573</v>
      </c>
    </row>
    <row r="266" spans="2:65" s="1" customFormat="1" ht="24.2" customHeight="1">
      <c r="B266" s="32"/>
      <c r="C266" s="133" t="s">
        <v>297</v>
      </c>
      <c r="D266" s="133" t="s">
        <v>146</v>
      </c>
      <c r="E266" s="134" t="s">
        <v>1574</v>
      </c>
      <c r="F266" s="135" t="s">
        <v>1575</v>
      </c>
      <c r="G266" s="136" t="s">
        <v>160</v>
      </c>
      <c r="H266" s="137">
        <v>18</v>
      </c>
      <c r="I266" s="138"/>
      <c r="J266" s="139">
        <f>ROUND(I266*H266,2)</f>
        <v>0</v>
      </c>
      <c r="K266" s="140"/>
      <c r="L266" s="32"/>
      <c r="M266" s="141" t="s">
        <v>1</v>
      </c>
      <c r="N266" s="142" t="s">
        <v>42</v>
      </c>
      <c r="P266" s="143">
        <f>O266*H266</f>
        <v>0</v>
      </c>
      <c r="Q266" s="143">
        <v>0</v>
      </c>
      <c r="R266" s="143">
        <f>Q266*H266</f>
        <v>0</v>
      </c>
      <c r="S266" s="143">
        <v>0</v>
      </c>
      <c r="T266" s="144">
        <f>S266*H266</f>
        <v>0</v>
      </c>
      <c r="AR266" s="145" t="s">
        <v>150</v>
      </c>
      <c r="AT266" s="145" t="s">
        <v>146</v>
      </c>
      <c r="AU266" s="145" t="s">
        <v>87</v>
      </c>
      <c r="AY266" s="17" t="s">
        <v>144</v>
      </c>
      <c r="BE266" s="146">
        <f>IF(N266="základní",J266,0)</f>
        <v>0</v>
      </c>
      <c r="BF266" s="146">
        <f>IF(N266="snížená",J266,0)</f>
        <v>0</v>
      </c>
      <c r="BG266" s="146">
        <f>IF(N266="zákl. přenesená",J266,0)</f>
        <v>0</v>
      </c>
      <c r="BH266" s="146">
        <f>IF(N266="sníž. přenesená",J266,0)</f>
        <v>0</v>
      </c>
      <c r="BI266" s="146">
        <f>IF(N266="nulová",J266,0)</f>
        <v>0</v>
      </c>
      <c r="BJ266" s="17" t="s">
        <v>85</v>
      </c>
      <c r="BK266" s="146">
        <f>ROUND(I266*H266,2)</f>
        <v>0</v>
      </c>
      <c r="BL266" s="17" t="s">
        <v>150</v>
      </c>
      <c r="BM266" s="145" t="s">
        <v>1576</v>
      </c>
    </row>
    <row r="267" spans="2:65" s="1" customFormat="1" ht="16.5" customHeight="1">
      <c r="B267" s="32"/>
      <c r="C267" s="168" t="s">
        <v>302</v>
      </c>
      <c r="D267" s="168" t="s">
        <v>340</v>
      </c>
      <c r="E267" s="169" t="s">
        <v>1017</v>
      </c>
      <c r="F267" s="170" t="s">
        <v>1018</v>
      </c>
      <c r="G267" s="171" t="s">
        <v>160</v>
      </c>
      <c r="H267" s="172">
        <v>18</v>
      </c>
      <c r="I267" s="173"/>
      <c r="J267" s="174">
        <f>ROUND(I267*H267,2)</f>
        <v>0</v>
      </c>
      <c r="K267" s="175"/>
      <c r="L267" s="176"/>
      <c r="M267" s="177" t="s">
        <v>1</v>
      </c>
      <c r="N267" s="178" t="s">
        <v>42</v>
      </c>
      <c r="P267" s="143">
        <f>O267*H267</f>
        <v>0</v>
      </c>
      <c r="Q267" s="143">
        <v>2.2000000000000001E-4</v>
      </c>
      <c r="R267" s="143">
        <f>Q267*H267</f>
        <v>3.96E-3</v>
      </c>
      <c r="S267" s="143">
        <v>0</v>
      </c>
      <c r="T267" s="144">
        <f>S267*H267</f>
        <v>0</v>
      </c>
      <c r="AR267" s="145" t="s">
        <v>186</v>
      </c>
      <c r="AT267" s="145" t="s">
        <v>340</v>
      </c>
      <c r="AU267" s="145" t="s">
        <v>87</v>
      </c>
      <c r="AY267" s="17" t="s">
        <v>144</v>
      </c>
      <c r="BE267" s="146">
        <f>IF(N267="základní",J267,0)</f>
        <v>0</v>
      </c>
      <c r="BF267" s="146">
        <f>IF(N267="snížená",J267,0)</f>
        <v>0</v>
      </c>
      <c r="BG267" s="146">
        <f>IF(N267="zákl. přenesená",J267,0)</f>
        <v>0</v>
      </c>
      <c r="BH267" s="146">
        <f>IF(N267="sníž. přenesená",J267,0)</f>
        <v>0</v>
      </c>
      <c r="BI267" s="146">
        <f>IF(N267="nulová",J267,0)</f>
        <v>0</v>
      </c>
      <c r="BJ267" s="17" t="s">
        <v>85</v>
      </c>
      <c r="BK267" s="146">
        <f>ROUND(I267*H267,2)</f>
        <v>0</v>
      </c>
      <c r="BL267" s="17" t="s">
        <v>150</v>
      </c>
      <c r="BM267" s="145" t="s">
        <v>1577</v>
      </c>
    </row>
    <row r="268" spans="2:65" s="12" customFormat="1" ht="11.25">
      <c r="B268" s="147"/>
      <c r="D268" s="148" t="s">
        <v>152</v>
      </c>
      <c r="E268" s="149" t="s">
        <v>1</v>
      </c>
      <c r="F268" s="150" t="s">
        <v>1453</v>
      </c>
      <c r="H268" s="149" t="s">
        <v>1</v>
      </c>
      <c r="I268" s="151"/>
      <c r="L268" s="147"/>
      <c r="M268" s="152"/>
      <c r="T268" s="153"/>
      <c r="AT268" s="149" t="s">
        <v>152</v>
      </c>
      <c r="AU268" s="149" t="s">
        <v>87</v>
      </c>
      <c r="AV268" s="12" t="s">
        <v>85</v>
      </c>
      <c r="AW268" s="12" t="s">
        <v>32</v>
      </c>
      <c r="AX268" s="12" t="s">
        <v>77</v>
      </c>
      <c r="AY268" s="149" t="s">
        <v>144</v>
      </c>
    </row>
    <row r="269" spans="2:65" s="13" customFormat="1" ht="11.25">
      <c r="B269" s="154"/>
      <c r="D269" s="148" t="s">
        <v>152</v>
      </c>
      <c r="E269" s="155" t="s">
        <v>1</v>
      </c>
      <c r="F269" s="156" t="s">
        <v>229</v>
      </c>
      <c r="H269" s="157">
        <v>18</v>
      </c>
      <c r="I269" s="158"/>
      <c r="L269" s="154"/>
      <c r="M269" s="159"/>
      <c r="T269" s="160"/>
      <c r="AT269" s="155" t="s">
        <v>152</v>
      </c>
      <c r="AU269" s="155" t="s">
        <v>87</v>
      </c>
      <c r="AV269" s="13" t="s">
        <v>87</v>
      </c>
      <c r="AW269" s="13" t="s">
        <v>32</v>
      </c>
      <c r="AX269" s="13" t="s">
        <v>85</v>
      </c>
      <c r="AY269" s="155" t="s">
        <v>144</v>
      </c>
    </row>
    <row r="270" spans="2:65" s="1" customFormat="1" ht="24.2" customHeight="1">
      <c r="B270" s="32"/>
      <c r="C270" s="133" t="s">
        <v>307</v>
      </c>
      <c r="D270" s="133" t="s">
        <v>146</v>
      </c>
      <c r="E270" s="134" t="s">
        <v>1578</v>
      </c>
      <c r="F270" s="135" t="s">
        <v>1579</v>
      </c>
      <c r="G270" s="136" t="s">
        <v>160</v>
      </c>
      <c r="H270" s="137">
        <v>2</v>
      </c>
      <c r="I270" s="138"/>
      <c r="J270" s="139">
        <f>ROUND(I270*H270,2)</f>
        <v>0</v>
      </c>
      <c r="K270" s="140"/>
      <c r="L270" s="32"/>
      <c r="M270" s="141" t="s">
        <v>1</v>
      </c>
      <c r="N270" s="142" t="s">
        <v>42</v>
      </c>
      <c r="P270" s="143">
        <f>O270*H270</f>
        <v>0</v>
      </c>
      <c r="Q270" s="143">
        <v>0</v>
      </c>
      <c r="R270" s="143">
        <f>Q270*H270</f>
        <v>0</v>
      </c>
      <c r="S270" s="143">
        <v>0</v>
      </c>
      <c r="T270" s="144">
        <f>S270*H270</f>
        <v>0</v>
      </c>
      <c r="AR270" s="145" t="s">
        <v>150</v>
      </c>
      <c r="AT270" s="145" t="s">
        <v>146</v>
      </c>
      <c r="AU270" s="145" t="s">
        <v>87</v>
      </c>
      <c r="AY270" s="17" t="s">
        <v>144</v>
      </c>
      <c r="BE270" s="146">
        <f>IF(N270="základní",J270,0)</f>
        <v>0</v>
      </c>
      <c r="BF270" s="146">
        <f>IF(N270="snížená",J270,0)</f>
        <v>0</v>
      </c>
      <c r="BG270" s="146">
        <f>IF(N270="zákl. přenesená",J270,0)</f>
        <v>0</v>
      </c>
      <c r="BH270" s="146">
        <f>IF(N270="sníž. přenesená",J270,0)</f>
        <v>0</v>
      </c>
      <c r="BI270" s="146">
        <f>IF(N270="nulová",J270,0)</f>
        <v>0</v>
      </c>
      <c r="BJ270" s="17" t="s">
        <v>85</v>
      </c>
      <c r="BK270" s="146">
        <f>ROUND(I270*H270,2)</f>
        <v>0</v>
      </c>
      <c r="BL270" s="17" t="s">
        <v>150</v>
      </c>
      <c r="BM270" s="145" t="s">
        <v>1580</v>
      </c>
    </row>
    <row r="271" spans="2:65" s="1" customFormat="1" ht="16.5" customHeight="1">
      <c r="B271" s="32"/>
      <c r="C271" s="168" t="s">
        <v>311</v>
      </c>
      <c r="D271" s="168" t="s">
        <v>340</v>
      </c>
      <c r="E271" s="169" t="s">
        <v>1581</v>
      </c>
      <c r="F271" s="170" t="s">
        <v>1582</v>
      </c>
      <c r="G271" s="171" t="s">
        <v>160</v>
      </c>
      <c r="H271" s="172">
        <v>2</v>
      </c>
      <c r="I271" s="173"/>
      <c r="J271" s="174">
        <f>ROUND(I271*H271,2)</f>
        <v>0</v>
      </c>
      <c r="K271" s="175"/>
      <c r="L271" s="176"/>
      <c r="M271" s="177" t="s">
        <v>1</v>
      </c>
      <c r="N271" s="178" t="s">
        <v>42</v>
      </c>
      <c r="P271" s="143">
        <f>O271*H271</f>
        <v>0</v>
      </c>
      <c r="Q271" s="143">
        <v>3.6000000000000002E-4</v>
      </c>
      <c r="R271" s="143">
        <f>Q271*H271</f>
        <v>7.2000000000000005E-4</v>
      </c>
      <c r="S271" s="143">
        <v>0</v>
      </c>
      <c r="T271" s="144">
        <f>S271*H271</f>
        <v>0</v>
      </c>
      <c r="AR271" s="145" t="s">
        <v>186</v>
      </c>
      <c r="AT271" s="145" t="s">
        <v>340</v>
      </c>
      <c r="AU271" s="145" t="s">
        <v>87</v>
      </c>
      <c r="AY271" s="17" t="s">
        <v>144</v>
      </c>
      <c r="BE271" s="146">
        <f>IF(N271="základní",J271,0)</f>
        <v>0</v>
      </c>
      <c r="BF271" s="146">
        <f>IF(N271="snížená",J271,0)</f>
        <v>0</v>
      </c>
      <c r="BG271" s="146">
        <f>IF(N271="zákl. přenesená",J271,0)</f>
        <v>0</v>
      </c>
      <c r="BH271" s="146">
        <f>IF(N271="sníž. přenesená",J271,0)</f>
        <v>0</v>
      </c>
      <c r="BI271" s="146">
        <f>IF(N271="nulová",J271,0)</f>
        <v>0</v>
      </c>
      <c r="BJ271" s="17" t="s">
        <v>85</v>
      </c>
      <c r="BK271" s="146">
        <f>ROUND(I271*H271,2)</f>
        <v>0</v>
      </c>
      <c r="BL271" s="17" t="s">
        <v>150</v>
      </c>
      <c r="BM271" s="145" t="s">
        <v>1583</v>
      </c>
    </row>
    <row r="272" spans="2:65" s="12" customFormat="1" ht="11.25">
      <c r="B272" s="147"/>
      <c r="D272" s="148" t="s">
        <v>152</v>
      </c>
      <c r="E272" s="149" t="s">
        <v>1</v>
      </c>
      <c r="F272" s="150" t="s">
        <v>1453</v>
      </c>
      <c r="H272" s="149" t="s">
        <v>1</v>
      </c>
      <c r="I272" s="151"/>
      <c r="L272" s="147"/>
      <c r="M272" s="152"/>
      <c r="T272" s="153"/>
      <c r="AT272" s="149" t="s">
        <v>152</v>
      </c>
      <c r="AU272" s="149" t="s">
        <v>87</v>
      </c>
      <c r="AV272" s="12" t="s">
        <v>85</v>
      </c>
      <c r="AW272" s="12" t="s">
        <v>32</v>
      </c>
      <c r="AX272" s="12" t="s">
        <v>77</v>
      </c>
      <c r="AY272" s="149" t="s">
        <v>144</v>
      </c>
    </row>
    <row r="273" spans="2:65" s="13" customFormat="1" ht="11.25">
      <c r="B273" s="154"/>
      <c r="D273" s="148" t="s">
        <v>152</v>
      </c>
      <c r="E273" s="155" t="s">
        <v>1</v>
      </c>
      <c r="F273" s="156" t="s">
        <v>87</v>
      </c>
      <c r="H273" s="157">
        <v>2</v>
      </c>
      <c r="I273" s="158"/>
      <c r="L273" s="154"/>
      <c r="M273" s="159"/>
      <c r="T273" s="160"/>
      <c r="AT273" s="155" t="s">
        <v>152</v>
      </c>
      <c r="AU273" s="155" t="s">
        <v>87</v>
      </c>
      <c r="AV273" s="13" t="s">
        <v>87</v>
      </c>
      <c r="AW273" s="13" t="s">
        <v>32</v>
      </c>
      <c r="AX273" s="13" t="s">
        <v>85</v>
      </c>
      <c r="AY273" s="155" t="s">
        <v>144</v>
      </c>
    </row>
    <row r="274" spans="2:65" s="1" customFormat="1" ht="24.2" customHeight="1">
      <c r="B274" s="32"/>
      <c r="C274" s="133" t="s">
        <v>316</v>
      </c>
      <c r="D274" s="133" t="s">
        <v>146</v>
      </c>
      <c r="E274" s="134" t="s">
        <v>1584</v>
      </c>
      <c r="F274" s="135" t="s">
        <v>1585</v>
      </c>
      <c r="G274" s="136" t="s">
        <v>160</v>
      </c>
      <c r="H274" s="137">
        <v>2</v>
      </c>
      <c r="I274" s="138"/>
      <c r="J274" s="139">
        <f>ROUND(I274*H274,2)</f>
        <v>0</v>
      </c>
      <c r="K274" s="140"/>
      <c r="L274" s="32"/>
      <c r="M274" s="141" t="s">
        <v>1</v>
      </c>
      <c r="N274" s="142" t="s">
        <v>42</v>
      </c>
      <c r="P274" s="143">
        <f>O274*H274</f>
        <v>0</v>
      </c>
      <c r="Q274" s="143">
        <v>0</v>
      </c>
      <c r="R274" s="143">
        <f>Q274*H274</f>
        <v>0</v>
      </c>
      <c r="S274" s="143">
        <v>0</v>
      </c>
      <c r="T274" s="144">
        <f>S274*H274</f>
        <v>0</v>
      </c>
      <c r="AR274" s="145" t="s">
        <v>150</v>
      </c>
      <c r="AT274" s="145" t="s">
        <v>146</v>
      </c>
      <c r="AU274" s="145" t="s">
        <v>87</v>
      </c>
      <c r="AY274" s="17" t="s">
        <v>144</v>
      </c>
      <c r="BE274" s="146">
        <f>IF(N274="základní",J274,0)</f>
        <v>0</v>
      </c>
      <c r="BF274" s="146">
        <f>IF(N274="snížená",J274,0)</f>
        <v>0</v>
      </c>
      <c r="BG274" s="146">
        <f>IF(N274="zákl. přenesená",J274,0)</f>
        <v>0</v>
      </c>
      <c r="BH274" s="146">
        <f>IF(N274="sníž. přenesená",J274,0)</f>
        <v>0</v>
      </c>
      <c r="BI274" s="146">
        <f>IF(N274="nulová",J274,0)</f>
        <v>0</v>
      </c>
      <c r="BJ274" s="17" t="s">
        <v>85</v>
      </c>
      <c r="BK274" s="146">
        <f>ROUND(I274*H274,2)</f>
        <v>0</v>
      </c>
      <c r="BL274" s="17" t="s">
        <v>150</v>
      </c>
      <c r="BM274" s="145" t="s">
        <v>1586</v>
      </c>
    </row>
    <row r="275" spans="2:65" s="1" customFormat="1" ht="16.5" customHeight="1">
      <c r="B275" s="32"/>
      <c r="C275" s="168" t="s">
        <v>321</v>
      </c>
      <c r="D275" s="168" t="s">
        <v>340</v>
      </c>
      <c r="E275" s="169" t="s">
        <v>1587</v>
      </c>
      <c r="F275" s="170" t="s">
        <v>1588</v>
      </c>
      <c r="G275" s="171" t="s">
        <v>160</v>
      </c>
      <c r="H275" s="172">
        <v>2</v>
      </c>
      <c r="I275" s="173"/>
      <c r="J275" s="174">
        <f>ROUND(I275*H275,2)</f>
        <v>0</v>
      </c>
      <c r="K275" s="175"/>
      <c r="L275" s="176"/>
      <c r="M275" s="177" t="s">
        <v>1</v>
      </c>
      <c r="N275" s="178" t="s">
        <v>42</v>
      </c>
      <c r="P275" s="143">
        <f>O275*H275</f>
        <v>0</v>
      </c>
      <c r="Q275" s="143">
        <v>2.0000000000000001E-4</v>
      </c>
      <c r="R275" s="143">
        <f>Q275*H275</f>
        <v>4.0000000000000002E-4</v>
      </c>
      <c r="S275" s="143">
        <v>0</v>
      </c>
      <c r="T275" s="144">
        <f>S275*H275</f>
        <v>0</v>
      </c>
      <c r="AR275" s="145" t="s">
        <v>186</v>
      </c>
      <c r="AT275" s="145" t="s">
        <v>340</v>
      </c>
      <c r="AU275" s="145" t="s">
        <v>87</v>
      </c>
      <c r="AY275" s="17" t="s">
        <v>144</v>
      </c>
      <c r="BE275" s="146">
        <f>IF(N275="základní",J275,0)</f>
        <v>0</v>
      </c>
      <c r="BF275" s="146">
        <f>IF(N275="snížená",J275,0)</f>
        <v>0</v>
      </c>
      <c r="BG275" s="146">
        <f>IF(N275="zákl. přenesená",J275,0)</f>
        <v>0</v>
      </c>
      <c r="BH275" s="146">
        <f>IF(N275="sníž. přenesená",J275,0)</f>
        <v>0</v>
      </c>
      <c r="BI275" s="146">
        <f>IF(N275="nulová",J275,0)</f>
        <v>0</v>
      </c>
      <c r="BJ275" s="17" t="s">
        <v>85</v>
      </c>
      <c r="BK275" s="146">
        <f>ROUND(I275*H275,2)</f>
        <v>0</v>
      </c>
      <c r="BL275" s="17" t="s">
        <v>150</v>
      </c>
      <c r="BM275" s="145" t="s">
        <v>1589</v>
      </c>
    </row>
    <row r="276" spans="2:65" s="12" customFormat="1" ht="11.25">
      <c r="B276" s="147"/>
      <c r="D276" s="148" t="s">
        <v>152</v>
      </c>
      <c r="E276" s="149" t="s">
        <v>1</v>
      </c>
      <c r="F276" s="150" t="s">
        <v>1453</v>
      </c>
      <c r="H276" s="149" t="s">
        <v>1</v>
      </c>
      <c r="I276" s="151"/>
      <c r="L276" s="147"/>
      <c r="M276" s="152"/>
      <c r="T276" s="153"/>
      <c r="AT276" s="149" t="s">
        <v>152</v>
      </c>
      <c r="AU276" s="149" t="s">
        <v>87</v>
      </c>
      <c r="AV276" s="12" t="s">
        <v>85</v>
      </c>
      <c r="AW276" s="12" t="s">
        <v>32</v>
      </c>
      <c r="AX276" s="12" t="s">
        <v>77</v>
      </c>
      <c r="AY276" s="149" t="s">
        <v>144</v>
      </c>
    </row>
    <row r="277" spans="2:65" s="13" customFormat="1" ht="11.25">
      <c r="B277" s="154"/>
      <c r="D277" s="148" t="s">
        <v>152</v>
      </c>
      <c r="E277" s="155" t="s">
        <v>1</v>
      </c>
      <c r="F277" s="156" t="s">
        <v>87</v>
      </c>
      <c r="H277" s="157">
        <v>2</v>
      </c>
      <c r="I277" s="158"/>
      <c r="L277" s="154"/>
      <c r="M277" s="159"/>
      <c r="T277" s="160"/>
      <c r="AT277" s="155" t="s">
        <v>152</v>
      </c>
      <c r="AU277" s="155" t="s">
        <v>87</v>
      </c>
      <c r="AV277" s="13" t="s">
        <v>87</v>
      </c>
      <c r="AW277" s="13" t="s">
        <v>32</v>
      </c>
      <c r="AX277" s="13" t="s">
        <v>85</v>
      </c>
      <c r="AY277" s="155" t="s">
        <v>144</v>
      </c>
    </row>
    <row r="278" spans="2:65" s="1" customFormat="1" ht="16.5" customHeight="1">
      <c r="B278" s="32"/>
      <c r="C278" s="133" t="s">
        <v>325</v>
      </c>
      <c r="D278" s="133" t="s">
        <v>146</v>
      </c>
      <c r="E278" s="134" t="s">
        <v>1134</v>
      </c>
      <c r="F278" s="135" t="s">
        <v>1135</v>
      </c>
      <c r="G278" s="136" t="s">
        <v>483</v>
      </c>
      <c r="H278" s="137">
        <v>74.5</v>
      </c>
      <c r="I278" s="138"/>
      <c r="J278" s="139">
        <f>ROUND(I278*H278,2)</f>
        <v>0</v>
      </c>
      <c r="K278" s="140"/>
      <c r="L278" s="32"/>
      <c r="M278" s="141" t="s">
        <v>1</v>
      </c>
      <c r="N278" s="142" t="s">
        <v>42</v>
      </c>
      <c r="P278" s="143">
        <f>O278*H278</f>
        <v>0</v>
      </c>
      <c r="Q278" s="143">
        <v>0</v>
      </c>
      <c r="R278" s="143">
        <f>Q278*H278</f>
        <v>0</v>
      </c>
      <c r="S278" s="143">
        <v>0</v>
      </c>
      <c r="T278" s="144">
        <f>S278*H278</f>
        <v>0</v>
      </c>
      <c r="AR278" s="145" t="s">
        <v>150</v>
      </c>
      <c r="AT278" s="145" t="s">
        <v>146</v>
      </c>
      <c r="AU278" s="145" t="s">
        <v>87</v>
      </c>
      <c r="AY278" s="17" t="s">
        <v>144</v>
      </c>
      <c r="BE278" s="146">
        <f>IF(N278="základní",J278,0)</f>
        <v>0</v>
      </c>
      <c r="BF278" s="146">
        <f>IF(N278="snížená",J278,0)</f>
        <v>0</v>
      </c>
      <c r="BG278" s="146">
        <f>IF(N278="zákl. přenesená",J278,0)</f>
        <v>0</v>
      </c>
      <c r="BH278" s="146">
        <f>IF(N278="sníž. přenesená",J278,0)</f>
        <v>0</v>
      </c>
      <c r="BI278" s="146">
        <f>IF(N278="nulová",J278,0)</f>
        <v>0</v>
      </c>
      <c r="BJ278" s="17" t="s">
        <v>85</v>
      </c>
      <c r="BK278" s="146">
        <f>ROUND(I278*H278,2)</f>
        <v>0</v>
      </c>
      <c r="BL278" s="17" t="s">
        <v>150</v>
      </c>
      <c r="BM278" s="145" t="s">
        <v>1590</v>
      </c>
    </row>
    <row r="279" spans="2:65" s="12" customFormat="1" ht="11.25">
      <c r="B279" s="147"/>
      <c r="D279" s="148" t="s">
        <v>152</v>
      </c>
      <c r="E279" s="149" t="s">
        <v>1</v>
      </c>
      <c r="F279" s="150" t="s">
        <v>737</v>
      </c>
      <c r="H279" s="149" t="s">
        <v>1</v>
      </c>
      <c r="I279" s="151"/>
      <c r="L279" s="147"/>
      <c r="M279" s="152"/>
      <c r="T279" s="153"/>
      <c r="AT279" s="149" t="s">
        <v>152</v>
      </c>
      <c r="AU279" s="149" t="s">
        <v>87</v>
      </c>
      <c r="AV279" s="12" t="s">
        <v>85</v>
      </c>
      <c r="AW279" s="12" t="s">
        <v>32</v>
      </c>
      <c r="AX279" s="12" t="s">
        <v>77</v>
      </c>
      <c r="AY279" s="149" t="s">
        <v>144</v>
      </c>
    </row>
    <row r="280" spans="2:65" s="13" customFormat="1" ht="11.25">
      <c r="B280" s="154"/>
      <c r="D280" s="148" t="s">
        <v>152</v>
      </c>
      <c r="E280" s="155" t="s">
        <v>1</v>
      </c>
      <c r="F280" s="156" t="s">
        <v>1570</v>
      </c>
      <c r="H280" s="157">
        <v>74.5</v>
      </c>
      <c r="I280" s="158"/>
      <c r="L280" s="154"/>
      <c r="M280" s="159"/>
      <c r="T280" s="160"/>
      <c r="AT280" s="155" t="s">
        <v>152</v>
      </c>
      <c r="AU280" s="155" t="s">
        <v>87</v>
      </c>
      <c r="AV280" s="13" t="s">
        <v>87</v>
      </c>
      <c r="AW280" s="13" t="s">
        <v>32</v>
      </c>
      <c r="AX280" s="13" t="s">
        <v>85</v>
      </c>
      <c r="AY280" s="155" t="s">
        <v>144</v>
      </c>
    </row>
    <row r="281" spans="2:65" s="1" customFormat="1" ht="24.2" customHeight="1">
      <c r="B281" s="32"/>
      <c r="C281" s="133" t="s">
        <v>334</v>
      </c>
      <c r="D281" s="133" t="s">
        <v>146</v>
      </c>
      <c r="E281" s="134" t="s">
        <v>1142</v>
      </c>
      <c r="F281" s="135" t="s">
        <v>1143</v>
      </c>
      <c r="G281" s="136" t="s">
        <v>160</v>
      </c>
      <c r="H281" s="137">
        <v>1</v>
      </c>
      <c r="I281" s="138"/>
      <c r="J281" s="139">
        <f>ROUND(I281*H281,2)</f>
        <v>0</v>
      </c>
      <c r="K281" s="140"/>
      <c r="L281" s="32"/>
      <c r="M281" s="141" t="s">
        <v>1</v>
      </c>
      <c r="N281" s="142" t="s">
        <v>42</v>
      </c>
      <c r="P281" s="143">
        <f>O281*H281</f>
        <v>0</v>
      </c>
      <c r="Q281" s="143">
        <v>0.45937</v>
      </c>
      <c r="R281" s="143">
        <f>Q281*H281</f>
        <v>0.45937</v>
      </c>
      <c r="S281" s="143">
        <v>0</v>
      </c>
      <c r="T281" s="144">
        <f>S281*H281</f>
        <v>0</v>
      </c>
      <c r="AR281" s="145" t="s">
        <v>150</v>
      </c>
      <c r="AT281" s="145" t="s">
        <v>146</v>
      </c>
      <c r="AU281" s="145" t="s">
        <v>87</v>
      </c>
      <c r="AY281" s="17" t="s">
        <v>144</v>
      </c>
      <c r="BE281" s="146">
        <f>IF(N281="základní",J281,0)</f>
        <v>0</v>
      </c>
      <c r="BF281" s="146">
        <f>IF(N281="snížená",J281,0)</f>
        <v>0</v>
      </c>
      <c r="BG281" s="146">
        <f>IF(N281="zákl. přenesená",J281,0)</f>
        <v>0</v>
      </c>
      <c r="BH281" s="146">
        <f>IF(N281="sníž. přenesená",J281,0)</f>
        <v>0</v>
      </c>
      <c r="BI281" s="146">
        <f>IF(N281="nulová",J281,0)</f>
        <v>0</v>
      </c>
      <c r="BJ281" s="17" t="s">
        <v>85</v>
      </c>
      <c r="BK281" s="146">
        <f>ROUND(I281*H281,2)</f>
        <v>0</v>
      </c>
      <c r="BL281" s="17" t="s">
        <v>150</v>
      </c>
      <c r="BM281" s="145" t="s">
        <v>1591</v>
      </c>
    </row>
    <row r="282" spans="2:65" s="1" customFormat="1" ht="21.75" customHeight="1">
      <c r="B282" s="32"/>
      <c r="C282" s="133" t="s">
        <v>339</v>
      </c>
      <c r="D282" s="133" t="s">
        <v>146</v>
      </c>
      <c r="E282" s="134" t="s">
        <v>1202</v>
      </c>
      <c r="F282" s="135" t="s">
        <v>1203</v>
      </c>
      <c r="G282" s="136" t="s">
        <v>483</v>
      </c>
      <c r="H282" s="137">
        <v>74.5</v>
      </c>
      <c r="I282" s="138"/>
      <c r="J282" s="139">
        <f>ROUND(I282*H282,2)</f>
        <v>0</v>
      </c>
      <c r="K282" s="140"/>
      <c r="L282" s="32"/>
      <c r="M282" s="141" t="s">
        <v>1</v>
      </c>
      <c r="N282" s="142" t="s">
        <v>42</v>
      </c>
      <c r="P282" s="143">
        <f>O282*H282</f>
        <v>0</v>
      </c>
      <c r="Q282" s="143">
        <v>9.0000000000000006E-5</v>
      </c>
      <c r="R282" s="143">
        <f>Q282*H282</f>
        <v>6.705E-3</v>
      </c>
      <c r="S282" s="143">
        <v>0</v>
      </c>
      <c r="T282" s="144">
        <f>S282*H282</f>
        <v>0</v>
      </c>
      <c r="AR282" s="145" t="s">
        <v>150</v>
      </c>
      <c r="AT282" s="145" t="s">
        <v>146</v>
      </c>
      <c r="AU282" s="145" t="s">
        <v>87</v>
      </c>
      <c r="AY282" s="17" t="s">
        <v>144</v>
      </c>
      <c r="BE282" s="146">
        <f>IF(N282="základní",J282,0)</f>
        <v>0</v>
      </c>
      <c r="BF282" s="146">
        <f>IF(N282="snížená",J282,0)</f>
        <v>0</v>
      </c>
      <c r="BG282" s="146">
        <f>IF(N282="zákl. přenesená",J282,0)</f>
        <v>0</v>
      </c>
      <c r="BH282" s="146">
        <f>IF(N282="sníž. přenesená",J282,0)</f>
        <v>0</v>
      </c>
      <c r="BI282" s="146">
        <f>IF(N282="nulová",J282,0)</f>
        <v>0</v>
      </c>
      <c r="BJ282" s="17" t="s">
        <v>85</v>
      </c>
      <c r="BK282" s="146">
        <f>ROUND(I282*H282,2)</f>
        <v>0</v>
      </c>
      <c r="BL282" s="17" t="s">
        <v>150</v>
      </c>
      <c r="BM282" s="145" t="s">
        <v>1592</v>
      </c>
    </row>
    <row r="283" spans="2:65" s="12" customFormat="1" ht="11.25">
      <c r="B283" s="147"/>
      <c r="D283" s="148" t="s">
        <v>152</v>
      </c>
      <c r="E283" s="149" t="s">
        <v>1</v>
      </c>
      <c r="F283" s="150" t="s">
        <v>737</v>
      </c>
      <c r="H283" s="149" t="s">
        <v>1</v>
      </c>
      <c r="I283" s="151"/>
      <c r="L283" s="147"/>
      <c r="M283" s="152"/>
      <c r="T283" s="153"/>
      <c r="AT283" s="149" t="s">
        <v>152</v>
      </c>
      <c r="AU283" s="149" t="s">
        <v>87</v>
      </c>
      <c r="AV283" s="12" t="s">
        <v>85</v>
      </c>
      <c r="AW283" s="12" t="s">
        <v>32</v>
      </c>
      <c r="AX283" s="12" t="s">
        <v>77</v>
      </c>
      <c r="AY283" s="149" t="s">
        <v>144</v>
      </c>
    </row>
    <row r="284" spans="2:65" s="12" customFormat="1" ht="11.25">
      <c r="B284" s="147"/>
      <c r="D284" s="148" t="s">
        <v>152</v>
      </c>
      <c r="E284" s="149" t="s">
        <v>1</v>
      </c>
      <c r="F284" s="150" t="s">
        <v>1453</v>
      </c>
      <c r="H284" s="149" t="s">
        <v>1</v>
      </c>
      <c r="I284" s="151"/>
      <c r="L284" s="147"/>
      <c r="M284" s="152"/>
      <c r="T284" s="153"/>
      <c r="AT284" s="149" t="s">
        <v>152</v>
      </c>
      <c r="AU284" s="149" t="s">
        <v>87</v>
      </c>
      <c r="AV284" s="12" t="s">
        <v>85</v>
      </c>
      <c r="AW284" s="12" t="s">
        <v>32</v>
      </c>
      <c r="AX284" s="12" t="s">
        <v>77</v>
      </c>
      <c r="AY284" s="149" t="s">
        <v>144</v>
      </c>
    </row>
    <row r="285" spans="2:65" s="13" customFormat="1" ht="11.25">
      <c r="B285" s="154"/>
      <c r="D285" s="148" t="s">
        <v>152</v>
      </c>
      <c r="E285" s="155" t="s">
        <v>1</v>
      </c>
      <c r="F285" s="156" t="s">
        <v>1593</v>
      </c>
      <c r="H285" s="157">
        <v>74.5</v>
      </c>
      <c r="I285" s="158"/>
      <c r="L285" s="154"/>
      <c r="M285" s="159"/>
      <c r="T285" s="160"/>
      <c r="AT285" s="155" t="s">
        <v>152</v>
      </c>
      <c r="AU285" s="155" t="s">
        <v>87</v>
      </c>
      <c r="AV285" s="13" t="s">
        <v>87</v>
      </c>
      <c r="AW285" s="13" t="s">
        <v>32</v>
      </c>
      <c r="AX285" s="13" t="s">
        <v>85</v>
      </c>
      <c r="AY285" s="155" t="s">
        <v>144</v>
      </c>
    </row>
    <row r="286" spans="2:65" s="11" customFormat="1" ht="22.9" customHeight="1">
      <c r="B286" s="121"/>
      <c r="D286" s="122" t="s">
        <v>76</v>
      </c>
      <c r="E286" s="131" t="s">
        <v>191</v>
      </c>
      <c r="F286" s="131" t="s">
        <v>591</v>
      </c>
      <c r="I286" s="124"/>
      <c r="J286" s="132">
        <f>BK286</f>
        <v>0</v>
      </c>
      <c r="L286" s="121"/>
      <c r="M286" s="126"/>
      <c r="P286" s="127">
        <f>SUM(P287:P299)</f>
        <v>0</v>
      </c>
      <c r="R286" s="127">
        <f>SUM(R287:R299)</f>
        <v>0</v>
      </c>
      <c r="T286" s="128">
        <f>SUM(T287:T299)</f>
        <v>0</v>
      </c>
      <c r="AR286" s="122" t="s">
        <v>85</v>
      </c>
      <c r="AT286" s="129" t="s">
        <v>76</v>
      </c>
      <c r="AU286" s="129" t="s">
        <v>85</v>
      </c>
      <c r="AY286" s="122" t="s">
        <v>144</v>
      </c>
      <c r="BK286" s="130">
        <f>SUM(BK287:BK299)</f>
        <v>0</v>
      </c>
    </row>
    <row r="287" spans="2:65" s="1" customFormat="1" ht="21.75" customHeight="1">
      <c r="B287" s="32"/>
      <c r="C287" s="133" t="s">
        <v>346</v>
      </c>
      <c r="D287" s="133" t="s">
        <v>146</v>
      </c>
      <c r="E287" s="134" t="s">
        <v>1594</v>
      </c>
      <c r="F287" s="135" t="s">
        <v>1595</v>
      </c>
      <c r="G287" s="136" t="s">
        <v>160</v>
      </c>
      <c r="H287" s="137">
        <v>1</v>
      </c>
      <c r="I287" s="138"/>
      <c r="J287" s="139">
        <f>ROUND(I287*H287,2)</f>
        <v>0</v>
      </c>
      <c r="K287" s="140"/>
      <c r="L287" s="32"/>
      <c r="M287" s="141" t="s">
        <v>1</v>
      </c>
      <c r="N287" s="142" t="s">
        <v>42</v>
      </c>
      <c r="P287" s="143">
        <f>O287*H287</f>
        <v>0</v>
      </c>
      <c r="Q287" s="143">
        <v>0</v>
      </c>
      <c r="R287" s="143">
        <f>Q287*H287</f>
        <v>0</v>
      </c>
      <c r="S287" s="143">
        <v>0</v>
      </c>
      <c r="T287" s="144">
        <f>S287*H287</f>
        <v>0</v>
      </c>
      <c r="AR287" s="145" t="s">
        <v>150</v>
      </c>
      <c r="AT287" s="145" t="s">
        <v>146</v>
      </c>
      <c r="AU287" s="145" t="s">
        <v>87</v>
      </c>
      <c r="AY287" s="17" t="s">
        <v>144</v>
      </c>
      <c r="BE287" s="146">
        <f>IF(N287="základní",J287,0)</f>
        <v>0</v>
      </c>
      <c r="BF287" s="146">
        <f>IF(N287="snížená",J287,0)</f>
        <v>0</v>
      </c>
      <c r="BG287" s="146">
        <f>IF(N287="zákl. přenesená",J287,0)</f>
        <v>0</v>
      </c>
      <c r="BH287" s="146">
        <f>IF(N287="sníž. přenesená",J287,0)</f>
        <v>0</v>
      </c>
      <c r="BI287" s="146">
        <f>IF(N287="nulová",J287,0)</f>
        <v>0</v>
      </c>
      <c r="BJ287" s="17" t="s">
        <v>85</v>
      </c>
      <c r="BK287" s="146">
        <f>ROUND(I287*H287,2)</f>
        <v>0</v>
      </c>
      <c r="BL287" s="17" t="s">
        <v>150</v>
      </c>
      <c r="BM287" s="145" t="s">
        <v>1596</v>
      </c>
    </row>
    <row r="288" spans="2:65" s="12" customFormat="1" ht="11.25">
      <c r="B288" s="147"/>
      <c r="D288" s="148" t="s">
        <v>152</v>
      </c>
      <c r="E288" s="149" t="s">
        <v>1</v>
      </c>
      <c r="F288" s="150" t="s">
        <v>737</v>
      </c>
      <c r="H288" s="149" t="s">
        <v>1</v>
      </c>
      <c r="I288" s="151"/>
      <c r="L288" s="147"/>
      <c r="M288" s="152"/>
      <c r="T288" s="153"/>
      <c r="AT288" s="149" t="s">
        <v>152</v>
      </c>
      <c r="AU288" s="149" t="s">
        <v>87</v>
      </c>
      <c r="AV288" s="12" t="s">
        <v>85</v>
      </c>
      <c r="AW288" s="12" t="s">
        <v>32</v>
      </c>
      <c r="AX288" s="12" t="s">
        <v>77</v>
      </c>
      <c r="AY288" s="149" t="s">
        <v>144</v>
      </c>
    </row>
    <row r="289" spans="2:65" s="12" customFormat="1" ht="11.25">
      <c r="B289" s="147"/>
      <c r="D289" s="148" t="s">
        <v>152</v>
      </c>
      <c r="E289" s="149" t="s">
        <v>1</v>
      </c>
      <c r="F289" s="150" t="s">
        <v>1444</v>
      </c>
      <c r="H289" s="149" t="s">
        <v>1</v>
      </c>
      <c r="I289" s="151"/>
      <c r="L289" s="147"/>
      <c r="M289" s="152"/>
      <c r="T289" s="153"/>
      <c r="AT289" s="149" t="s">
        <v>152</v>
      </c>
      <c r="AU289" s="149" t="s">
        <v>87</v>
      </c>
      <c r="AV289" s="12" t="s">
        <v>85</v>
      </c>
      <c r="AW289" s="12" t="s">
        <v>32</v>
      </c>
      <c r="AX289" s="12" t="s">
        <v>77</v>
      </c>
      <c r="AY289" s="149" t="s">
        <v>144</v>
      </c>
    </row>
    <row r="290" spans="2:65" s="13" customFormat="1" ht="11.25">
      <c r="B290" s="154"/>
      <c r="D290" s="148" t="s">
        <v>152</v>
      </c>
      <c r="E290" s="155" t="s">
        <v>1</v>
      </c>
      <c r="F290" s="156" t="s">
        <v>85</v>
      </c>
      <c r="H290" s="157">
        <v>1</v>
      </c>
      <c r="I290" s="158"/>
      <c r="L290" s="154"/>
      <c r="M290" s="159"/>
      <c r="T290" s="160"/>
      <c r="AT290" s="155" t="s">
        <v>152</v>
      </c>
      <c r="AU290" s="155" t="s">
        <v>87</v>
      </c>
      <c r="AV290" s="13" t="s">
        <v>87</v>
      </c>
      <c r="AW290" s="13" t="s">
        <v>32</v>
      </c>
      <c r="AX290" s="13" t="s">
        <v>85</v>
      </c>
      <c r="AY290" s="155" t="s">
        <v>144</v>
      </c>
    </row>
    <row r="291" spans="2:65" s="12" customFormat="1" ht="11.25">
      <c r="B291" s="147"/>
      <c r="D291" s="148" t="s">
        <v>152</v>
      </c>
      <c r="E291" s="149" t="s">
        <v>1</v>
      </c>
      <c r="F291" s="150" t="s">
        <v>1597</v>
      </c>
      <c r="H291" s="149" t="s">
        <v>1</v>
      </c>
      <c r="I291" s="151"/>
      <c r="L291" s="147"/>
      <c r="M291" s="152"/>
      <c r="T291" s="153"/>
      <c r="AT291" s="149" t="s">
        <v>152</v>
      </c>
      <c r="AU291" s="149" t="s">
        <v>87</v>
      </c>
      <c r="AV291" s="12" t="s">
        <v>85</v>
      </c>
      <c r="AW291" s="12" t="s">
        <v>32</v>
      </c>
      <c r="AX291" s="12" t="s">
        <v>77</v>
      </c>
      <c r="AY291" s="149" t="s">
        <v>144</v>
      </c>
    </row>
    <row r="292" spans="2:65" s="1" customFormat="1" ht="16.5" customHeight="1">
      <c r="B292" s="32"/>
      <c r="C292" s="133" t="s">
        <v>350</v>
      </c>
      <c r="D292" s="133" t="s">
        <v>146</v>
      </c>
      <c r="E292" s="134" t="s">
        <v>1232</v>
      </c>
      <c r="F292" s="135" t="s">
        <v>1434</v>
      </c>
      <c r="G292" s="136" t="s">
        <v>160</v>
      </c>
      <c r="H292" s="137">
        <v>2</v>
      </c>
      <c r="I292" s="138"/>
      <c r="J292" s="139">
        <f>ROUND(I292*H292,2)</f>
        <v>0</v>
      </c>
      <c r="K292" s="140"/>
      <c r="L292" s="32"/>
      <c r="M292" s="141" t="s">
        <v>1</v>
      </c>
      <c r="N292" s="142" t="s">
        <v>42</v>
      </c>
      <c r="P292" s="143">
        <f>O292*H292</f>
        <v>0</v>
      </c>
      <c r="Q292" s="143">
        <v>0</v>
      </c>
      <c r="R292" s="143">
        <f>Q292*H292</f>
        <v>0</v>
      </c>
      <c r="S292" s="143">
        <v>0</v>
      </c>
      <c r="T292" s="144">
        <f>S292*H292</f>
        <v>0</v>
      </c>
      <c r="AR292" s="145" t="s">
        <v>150</v>
      </c>
      <c r="AT292" s="145" t="s">
        <v>146</v>
      </c>
      <c r="AU292" s="145" t="s">
        <v>87</v>
      </c>
      <c r="AY292" s="17" t="s">
        <v>144</v>
      </c>
      <c r="BE292" s="146">
        <f>IF(N292="základní",J292,0)</f>
        <v>0</v>
      </c>
      <c r="BF292" s="146">
        <f>IF(N292="snížená",J292,0)</f>
        <v>0</v>
      </c>
      <c r="BG292" s="146">
        <f>IF(N292="zákl. přenesená",J292,0)</f>
        <v>0</v>
      </c>
      <c r="BH292" s="146">
        <f>IF(N292="sníž. přenesená",J292,0)</f>
        <v>0</v>
      </c>
      <c r="BI292" s="146">
        <f>IF(N292="nulová",J292,0)</f>
        <v>0</v>
      </c>
      <c r="BJ292" s="17" t="s">
        <v>85</v>
      </c>
      <c r="BK292" s="146">
        <f>ROUND(I292*H292,2)</f>
        <v>0</v>
      </c>
      <c r="BL292" s="17" t="s">
        <v>150</v>
      </c>
      <c r="BM292" s="145" t="s">
        <v>1598</v>
      </c>
    </row>
    <row r="293" spans="2:65" s="12" customFormat="1" ht="11.25">
      <c r="B293" s="147"/>
      <c r="D293" s="148" t="s">
        <v>152</v>
      </c>
      <c r="E293" s="149" t="s">
        <v>1</v>
      </c>
      <c r="F293" s="150" t="s">
        <v>737</v>
      </c>
      <c r="H293" s="149" t="s">
        <v>1</v>
      </c>
      <c r="I293" s="151"/>
      <c r="L293" s="147"/>
      <c r="M293" s="152"/>
      <c r="T293" s="153"/>
      <c r="AT293" s="149" t="s">
        <v>152</v>
      </c>
      <c r="AU293" s="149" t="s">
        <v>87</v>
      </c>
      <c r="AV293" s="12" t="s">
        <v>85</v>
      </c>
      <c r="AW293" s="12" t="s">
        <v>32</v>
      </c>
      <c r="AX293" s="12" t="s">
        <v>77</v>
      </c>
      <c r="AY293" s="149" t="s">
        <v>144</v>
      </c>
    </row>
    <row r="294" spans="2:65" s="12" customFormat="1" ht="11.25">
      <c r="B294" s="147"/>
      <c r="D294" s="148" t="s">
        <v>152</v>
      </c>
      <c r="E294" s="149" t="s">
        <v>1</v>
      </c>
      <c r="F294" s="150" t="s">
        <v>739</v>
      </c>
      <c r="H294" s="149" t="s">
        <v>1</v>
      </c>
      <c r="I294" s="151"/>
      <c r="L294" s="147"/>
      <c r="M294" s="152"/>
      <c r="T294" s="153"/>
      <c r="AT294" s="149" t="s">
        <v>152</v>
      </c>
      <c r="AU294" s="149" t="s">
        <v>87</v>
      </c>
      <c r="AV294" s="12" t="s">
        <v>85</v>
      </c>
      <c r="AW294" s="12" t="s">
        <v>32</v>
      </c>
      <c r="AX294" s="12" t="s">
        <v>77</v>
      </c>
      <c r="AY294" s="149" t="s">
        <v>144</v>
      </c>
    </row>
    <row r="295" spans="2:65" s="12" customFormat="1" ht="22.5">
      <c r="B295" s="147"/>
      <c r="D295" s="148" t="s">
        <v>152</v>
      </c>
      <c r="E295" s="149" t="s">
        <v>1</v>
      </c>
      <c r="F295" s="150" t="s">
        <v>1436</v>
      </c>
      <c r="H295" s="149" t="s">
        <v>1</v>
      </c>
      <c r="I295" s="151"/>
      <c r="L295" s="147"/>
      <c r="M295" s="152"/>
      <c r="T295" s="153"/>
      <c r="AT295" s="149" t="s">
        <v>152</v>
      </c>
      <c r="AU295" s="149" t="s">
        <v>87</v>
      </c>
      <c r="AV295" s="12" t="s">
        <v>85</v>
      </c>
      <c r="AW295" s="12" t="s">
        <v>32</v>
      </c>
      <c r="AX295" s="12" t="s">
        <v>77</v>
      </c>
      <c r="AY295" s="149" t="s">
        <v>144</v>
      </c>
    </row>
    <row r="296" spans="2:65" s="13" customFormat="1" ht="11.25">
      <c r="B296" s="154"/>
      <c r="D296" s="148" t="s">
        <v>152</v>
      </c>
      <c r="E296" s="155" t="s">
        <v>1</v>
      </c>
      <c r="F296" s="156" t="s">
        <v>1599</v>
      </c>
      <c r="H296" s="157">
        <v>1</v>
      </c>
      <c r="I296" s="158"/>
      <c r="L296" s="154"/>
      <c r="M296" s="159"/>
      <c r="T296" s="160"/>
      <c r="AT296" s="155" t="s">
        <v>152</v>
      </c>
      <c r="AU296" s="155" t="s">
        <v>87</v>
      </c>
      <c r="AV296" s="13" t="s">
        <v>87</v>
      </c>
      <c r="AW296" s="13" t="s">
        <v>32</v>
      </c>
      <c r="AX296" s="13" t="s">
        <v>77</v>
      </c>
      <c r="AY296" s="155" t="s">
        <v>144</v>
      </c>
    </row>
    <row r="297" spans="2:65" s="13" customFormat="1" ht="11.25">
      <c r="B297" s="154"/>
      <c r="D297" s="148" t="s">
        <v>152</v>
      </c>
      <c r="E297" s="155" t="s">
        <v>1</v>
      </c>
      <c r="F297" s="156" t="s">
        <v>1600</v>
      </c>
      <c r="H297" s="157">
        <v>1</v>
      </c>
      <c r="I297" s="158"/>
      <c r="L297" s="154"/>
      <c r="M297" s="159"/>
      <c r="T297" s="160"/>
      <c r="AT297" s="155" t="s">
        <v>152</v>
      </c>
      <c r="AU297" s="155" t="s">
        <v>87</v>
      </c>
      <c r="AV297" s="13" t="s">
        <v>87</v>
      </c>
      <c r="AW297" s="13" t="s">
        <v>32</v>
      </c>
      <c r="AX297" s="13" t="s">
        <v>77</v>
      </c>
      <c r="AY297" s="155" t="s">
        <v>144</v>
      </c>
    </row>
    <row r="298" spans="2:65" s="14" customFormat="1" ht="11.25">
      <c r="B298" s="161"/>
      <c r="D298" s="148" t="s">
        <v>152</v>
      </c>
      <c r="E298" s="162" t="s">
        <v>1</v>
      </c>
      <c r="F298" s="163" t="s">
        <v>157</v>
      </c>
      <c r="H298" s="164">
        <v>2</v>
      </c>
      <c r="I298" s="165"/>
      <c r="L298" s="161"/>
      <c r="M298" s="166"/>
      <c r="T298" s="167"/>
      <c r="AT298" s="162" t="s">
        <v>152</v>
      </c>
      <c r="AU298" s="162" t="s">
        <v>87</v>
      </c>
      <c r="AV298" s="14" t="s">
        <v>150</v>
      </c>
      <c r="AW298" s="14" t="s">
        <v>32</v>
      </c>
      <c r="AX298" s="14" t="s">
        <v>85</v>
      </c>
      <c r="AY298" s="162" t="s">
        <v>144</v>
      </c>
    </row>
    <row r="299" spans="2:65" s="1" customFormat="1" ht="24.2" customHeight="1">
      <c r="B299" s="32"/>
      <c r="C299" s="133" t="s">
        <v>532</v>
      </c>
      <c r="D299" s="133" t="s">
        <v>146</v>
      </c>
      <c r="E299" s="134" t="s">
        <v>1601</v>
      </c>
      <c r="F299" s="135" t="s">
        <v>1602</v>
      </c>
      <c r="G299" s="136" t="s">
        <v>160</v>
      </c>
      <c r="H299" s="137">
        <v>1</v>
      </c>
      <c r="I299" s="138"/>
      <c r="J299" s="139">
        <f>ROUND(I299*H299,2)</f>
        <v>0</v>
      </c>
      <c r="K299" s="140"/>
      <c r="L299" s="32"/>
      <c r="M299" s="141" t="s">
        <v>1</v>
      </c>
      <c r="N299" s="142" t="s">
        <v>42</v>
      </c>
      <c r="P299" s="143">
        <f>O299*H299</f>
        <v>0</v>
      </c>
      <c r="Q299" s="143">
        <v>0</v>
      </c>
      <c r="R299" s="143">
        <f>Q299*H299</f>
        <v>0</v>
      </c>
      <c r="S299" s="143">
        <v>0</v>
      </c>
      <c r="T299" s="144">
        <f>S299*H299</f>
        <v>0</v>
      </c>
      <c r="AR299" s="145" t="s">
        <v>150</v>
      </c>
      <c r="AT299" s="145" t="s">
        <v>146</v>
      </c>
      <c r="AU299" s="145" t="s">
        <v>87</v>
      </c>
      <c r="AY299" s="17" t="s">
        <v>144</v>
      </c>
      <c r="BE299" s="146">
        <f>IF(N299="základní",J299,0)</f>
        <v>0</v>
      </c>
      <c r="BF299" s="146">
        <f>IF(N299="snížená",J299,0)</f>
        <v>0</v>
      </c>
      <c r="BG299" s="146">
        <f>IF(N299="zákl. přenesená",J299,0)</f>
        <v>0</v>
      </c>
      <c r="BH299" s="146">
        <f>IF(N299="sníž. přenesená",J299,0)</f>
        <v>0</v>
      </c>
      <c r="BI299" s="146">
        <f>IF(N299="nulová",J299,0)</f>
        <v>0</v>
      </c>
      <c r="BJ299" s="17" t="s">
        <v>85</v>
      </c>
      <c r="BK299" s="146">
        <f>ROUND(I299*H299,2)</f>
        <v>0</v>
      </c>
      <c r="BL299" s="17" t="s">
        <v>150</v>
      </c>
      <c r="BM299" s="145" t="s">
        <v>1603</v>
      </c>
    </row>
    <row r="300" spans="2:65" s="11" customFormat="1" ht="22.9" customHeight="1">
      <c r="B300" s="121"/>
      <c r="D300" s="122" t="s">
        <v>76</v>
      </c>
      <c r="E300" s="131" t="s">
        <v>664</v>
      </c>
      <c r="F300" s="131" t="s">
        <v>665</v>
      </c>
      <c r="I300" s="124"/>
      <c r="J300" s="132">
        <f>BK300</f>
        <v>0</v>
      </c>
      <c r="L300" s="121"/>
      <c r="M300" s="126"/>
      <c r="P300" s="127">
        <f>P301</f>
        <v>0</v>
      </c>
      <c r="R300" s="127">
        <f>R301</f>
        <v>0</v>
      </c>
      <c r="T300" s="128">
        <f>T301</f>
        <v>0</v>
      </c>
      <c r="AR300" s="122" t="s">
        <v>85</v>
      </c>
      <c r="AT300" s="129" t="s">
        <v>76</v>
      </c>
      <c r="AU300" s="129" t="s">
        <v>85</v>
      </c>
      <c r="AY300" s="122" t="s">
        <v>144</v>
      </c>
      <c r="BK300" s="130">
        <f>BK301</f>
        <v>0</v>
      </c>
    </row>
    <row r="301" spans="2:65" s="1" customFormat="1" ht="24.2" customHeight="1">
      <c r="B301" s="32"/>
      <c r="C301" s="133" t="s">
        <v>536</v>
      </c>
      <c r="D301" s="133" t="s">
        <v>146</v>
      </c>
      <c r="E301" s="134" t="s">
        <v>1257</v>
      </c>
      <c r="F301" s="135" t="s">
        <v>1258</v>
      </c>
      <c r="G301" s="136" t="s">
        <v>343</v>
      </c>
      <c r="H301" s="137">
        <v>149.00700000000001</v>
      </c>
      <c r="I301" s="138"/>
      <c r="J301" s="139">
        <f>ROUND(I301*H301,2)</f>
        <v>0</v>
      </c>
      <c r="K301" s="140"/>
      <c r="L301" s="32"/>
      <c r="M301" s="189" t="s">
        <v>1</v>
      </c>
      <c r="N301" s="190" t="s">
        <v>42</v>
      </c>
      <c r="O301" s="191"/>
      <c r="P301" s="192">
        <f>O301*H301</f>
        <v>0</v>
      </c>
      <c r="Q301" s="192">
        <v>0</v>
      </c>
      <c r="R301" s="192">
        <f>Q301*H301</f>
        <v>0</v>
      </c>
      <c r="S301" s="192">
        <v>0</v>
      </c>
      <c r="T301" s="193">
        <f>S301*H301</f>
        <v>0</v>
      </c>
      <c r="AR301" s="145" t="s">
        <v>150</v>
      </c>
      <c r="AT301" s="145" t="s">
        <v>146</v>
      </c>
      <c r="AU301" s="145" t="s">
        <v>87</v>
      </c>
      <c r="AY301" s="17" t="s">
        <v>144</v>
      </c>
      <c r="BE301" s="146">
        <f>IF(N301="základní",J301,0)</f>
        <v>0</v>
      </c>
      <c r="BF301" s="146">
        <f>IF(N301="snížená",J301,0)</f>
        <v>0</v>
      </c>
      <c r="BG301" s="146">
        <f>IF(N301="zákl. přenesená",J301,0)</f>
        <v>0</v>
      </c>
      <c r="BH301" s="146">
        <f>IF(N301="sníž. přenesená",J301,0)</f>
        <v>0</v>
      </c>
      <c r="BI301" s="146">
        <f>IF(N301="nulová",J301,0)</f>
        <v>0</v>
      </c>
      <c r="BJ301" s="17" t="s">
        <v>85</v>
      </c>
      <c r="BK301" s="146">
        <f>ROUND(I301*H301,2)</f>
        <v>0</v>
      </c>
      <c r="BL301" s="17" t="s">
        <v>150</v>
      </c>
      <c r="BM301" s="145" t="s">
        <v>1604</v>
      </c>
    </row>
    <row r="302" spans="2:65" s="1" customFormat="1" ht="6.95" customHeight="1">
      <c r="B302" s="44"/>
      <c r="C302" s="45"/>
      <c r="D302" s="45"/>
      <c r="E302" s="45"/>
      <c r="F302" s="45"/>
      <c r="G302" s="45"/>
      <c r="H302" s="45"/>
      <c r="I302" s="45"/>
      <c r="J302" s="45"/>
      <c r="K302" s="45"/>
      <c r="L302" s="32"/>
    </row>
  </sheetData>
  <sheetProtection algorithmName="SHA-512" hashValue="3PimKqWzuxFGdL0YeiPYki0JnL67Wkbyj7d9eWZHsEyHH6NxF5bY6D9Eup6YsxrOvbQPaS8W1x3BOkNR+ZM1TQ==" saltValue="WPrQqedjtiF7BZneLlD9DgE/v+knGkC8BLpBdMNvH+6lY5nDsNLngyPyiP7kxxnNaeJ1XVaL15ln6SfqcgoPaA==" spinCount="100000" sheet="1" objects="1" scenarios="1" formatColumns="0" formatRows="0" autoFilter="0"/>
  <autoFilter ref="C123:K301" xr:uid="{00000000-0009-0000-0000-000006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44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8"/>
      <c r="M2" s="208"/>
      <c r="N2" s="208"/>
      <c r="O2" s="208"/>
      <c r="P2" s="208"/>
      <c r="Q2" s="208"/>
      <c r="R2" s="208"/>
      <c r="S2" s="208"/>
      <c r="T2" s="208"/>
      <c r="U2" s="208"/>
      <c r="V2" s="208"/>
      <c r="AT2" s="17" t="s">
        <v>105</v>
      </c>
    </row>
    <row r="3" spans="2:46" ht="6.95" customHeight="1">
      <c r="B3" s="18"/>
      <c r="C3" s="19"/>
      <c r="D3" s="19"/>
      <c r="E3" s="19"/>
      <c r="F3" s="19"/>
      <c r="G3" s="19"/>
      <c r="H3" s="19"/>
      <c r="I3" s="19"/>
      <c r="J3" s="19"/>
      <c r="K3" s="19"/>
      <c r="L3" s="20"/>
      <c r="AT3" s="17" t="s">
        <v>87</v>
      </c>
    </row>
    <row r="4" spans="2:46" ht="24.95" customHeight="1">
      <c r="B4" s="20"/>
      <c r="D4" s="21" t="s">
        <v>118</v>
      </c>
      <c r="L4" s="20"/>
      <c r="M4" s="88" t="s">
        <v>10</v>
      </c>
      <c r="AT4" s="17" t="s">
        <v>4</v>
      </c>
    </row>
    <row r="5" spans="2:46" ht="6.95" customHeight="1">
      <c r="B5" s="20"/>
      <c r="L5" s="20"/>
    </row>
    <row r="6" spans="2:46" ht="12" customHeight="1">
      <c r="B6" s="20"/>
      <c r="D6" s="27" t="s">
        <v>16</v>
      </c>
      <c r="L6" s="20"/>
    </row>
    <row r="7" spans="2:46" ht="26.25" customHeight="1">
      <c r="B7" s="20"/>
      <c r="E7" s="235" t="str">
        <f>'Rekapitulace stavby'!K6</f>
        <v>Revitalizace části areálu bývalého zemědělského družstva v Bolaticích - 1. etapa</v>
      </c>
      <c r="F7" s="236"/>
      <c r="G7" s="236"/>
      <c r="H7" s="236"/>
      <c r="L7" s="20"/>
    </row>
    <row r="8" spans="2:46" s="1" customFormat="1" ht="12" customHeight="1">
      <c r="B8" s="32"/>
      <c r="D8" s="27" t="s">
        <v>119</v>
      </c>
      <c r="L8" s="32"/>
    </row>
    <row r="9" spans="2:46" s="1" customFormat="1" ht="16.5" customHeight="1">
      <c r="B9" s="32"/>
      <c r="E9" s="201" t="s">
        <v>1605</v>
      </c>
      <c r="F9" s="237"/>
      <c r="G9" s="237"/>
      <c r="H9" s="23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731</v>
      </c>
      <c r="I12" s="27" t="s">
        <v>22</v>
      </c>
      <c r="J12" s="52" t="str">
        <f>'Rekapitulace stavby'!AN8</f>
        <v>30. 8. 2023</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8" t="str">
        <f>'Rekapitulace stavby'!E14</f>
        <v>Vyplň údaj</v>
      </c>
      <c r="F18" s="207"/>
      <c r="G18" s="207"/>
      <c r="H18" s="207"/>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16.5" customHeight="1">
      <c r="B27" s="89"/>
      <c r="E27" s="212" t="s">
        <v>1</v>
      </c>
      <c r="F27" s="212"/>
      <c r="G27" s="212"/>
      <c r="H27" s="21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ROUND(J125,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ROUND((SUM(BE125:BE440)),  2)</f>
        <v>0</v>
      </c>
      <c r="I33" s="92">
        <v>0.21</v>
      </c>
      <c r="J33" s="91">
        <f>ROUND(((SUM(BE125:BE440))*I33),  2)</f>
        <v>0</v>
      </c>
      <c r="L33" s="32"/>
    </row>
    <row r="34" spans="2:12" s="1" customFormat="1" ht="14.45" customHeight="1">
      <c r="B34" s="32"/>
      <c r="E34" s="27" t="s">
        <v>43</v>
      </c>
      <c r="F34" s="91">
        <f>ROUND((SUM(BF125:BF440)),  2)</f>
        <v>0</v>
      </c>
      <c r="I34" s="92">
        <v>0.12</v>
      </c>
      <c r="J34" s="91">
        <f>ROUND(((SUM(BF125:BF440))*I34),  2)</f>
        <v>0</v>
      </c>
      <c r="L34" s="32"/>
    </row>
    <row r="35" spans="2:12" s="1" customFormat="1" ht="14.45" hidden="1" customHeight="1">
      <c r="B35" s="32"/>
      <c r="E35" s="27" t="s">
        <v>44</v>
      </c>
      <c r="F35" s="91">
        <f>ROUND((SUM(BG125:BG440)),  2)</f>
        <v>0</v>
      </c>
      <c r="I35" s="92">
        <v>0.21</v>
      </c>
      <c r="J35" s="91">
        <f>0</f>
        <v>0</v>
      </c>
      <c r="L35" s="32"/>
    </row>
    <row r="36" spans="2:12" s="1" customFormat="1" ht="14.45" hidden="1" customHeight="1">
      <c r="B36" s="32"/>
      <c r="E36" s="27" t="s">
        <v>45</v>
      </c>
      <c r="F36" s="91">
        <f>ROUND((SUM(BH125:BH440)),  2)</f>
        <v>0</v>
      </c>
      <c r="I36" s="92">
        <v>0.12</v>
      </c>
      <c r="J36" s="91">
        <f>0</f>
        <v>0</v>
      </c>
      <c r="L36" s="32"/>
    </row>
    <row r="37" spans="2:12" s="1" customFormat="1" ht="14.45" hidden="1" customHeight="1">
      <c r="B37" s="32"/>
      <c r="E37" s="27" t="s">
        <v>46</v>
      </c>
      <c r="F37" s="91">
        <f>ROUND((SUM(BI125:BI440)),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122</v>
      </c>
      <c r="L82" s="32"/>
    </row>
    <row r="83" spans="2:47" s="1" customFormat="1" ht="6.95" customHeight="1">
      <c r="B83" s="32"/>
      <c r="L83" s="32"/>
    </row>
    <row r="84" spans="2:47" s="1" customFormat="1" ht="12" customHeight="1">
      <c r="B84" s="32"/>
      <c r="C84" s="27" t="s">
        <v>16</v>
      </c>
      <c r="L84" s="32"/>
    </row>
    <row r="85" spans="2:47" s="1" customFormat="1" ht="26.25" customHeight="1">
      <c r="B85" s="32"/>
      <c r="E85" s="235" t="str">
        <f>E7</f>
        <v>Revitalizace části areálu bývalého zemědělského družstva v Bolaticích - 1. etapa</v>
      </c>
      <c r="F85" s="236"/>
      <c r="G85" s="236"/>
      <c r="H85" s="236"/>
      <c r="L85" s="32"/>
    </row>
    <row r="86" spans="2:47" s="1" customFormat="1" ht="12" customHeight="1">
      <c r="B86" s="32"/>
      <c r="C86" s="27" t="s">
        <v>119</v>
      </c>
      <c r="L86" s="32"/>
    </row>
    <row r="87" spans="2:47" s="1" customFormat="1" ht="16.5" customHeight="1">
      <c r="B87" s="32"/>
      <c r="E87" s="201" t="str">
        <f>E9</f>
        <v>SO 304 - DEŠŤOVÁ KANALIZACE</v>
      </c>
      <c r="F87" s="237"/>
      <c r="G87" s="237"/>
      <c r="H87" s="237"/>
      <c r="L87" s="32"/>
    </row>
    <row r="88" spans="2:47" s="1" customFormat="1" ht="6.95" customHeight="1">
      <c r="B88" s="32"/>
      <c r="L88" s="32"/>
    </row>
    <row r="89" spans="2:47" s="1" customFormat="1" ht="12" customHeight="1">
      <c r="B89" s="32"/>
      <c r="C89" s="27" t="s">
        <v>20</v>
      </c>
      <c r="F89" s="25" t="str">
        <f>F12</f>
        <v>Bolative</v>
      </c>
      <c r="I89" s="27" t="s">
        <v>22</v>
      </c>
      <c r="J89" s="52" t="str">
        <f>IF(J12="","",J12)</f>
        <v>30. 8. 2023</v>
      </c>
      <c r="L89" s="32"/>
    </row>
    <row r="90" spans="2:47" s="1" customFormat="1" ht="6.95" customHeight="1">
      <c r="B90" s="32"/>
      <c r="L90" s="32"/>
    </row>
    <row r="91" spans="2:47" s="1" customFormat="1" ht="15.2" customHeight="1">
      <c r="B91" s="32"/>
      <c r="C91" s="27" t="s">
        <v>24</v>
      </c>
      <c r="F91" s="25" t="str">
        <f>E15</f>
        <v>Obec Bolatice</v>
      </c>
      <c r="I91" s="27" t="s">
        <v>30</v>
      </c>
      <c r="J91" s="30" t="str">
        <f>E21</f>
        <v>PROJEKT 2010, s.r.o.</v>
      </c>
      <c r="L91" s="32"/>
    </row>
    <row r="92" spans="2:47" s="1" customFormat="1" ht="15.2" customHeight="1">
      <c r="B92" s="32"/>
      <c r="C92" s="27" t="s">
        <v>28</v>
      </c>
      <c r="F92" s="25" t="str">
        <f>IF(E18="","",E18)</f>
        <v>Vyplň údaj</v>
      </c>
      <c r="I92" s="27" t="s">
        <v>33</v>
      </c>
      <c r="J92" s="30" t="str">
        <f>E24</f>
        <v>M. Morská</v>
      </c>
      <c r="L92" s="32"/>
    </row>
    <row r="93" spans="2:47" s="1" customFormat="1" ht="10.35" customHeight="1">
      <c r="B93" s="32"/>
      <c r="L93" s="32"/>
    </row>
    <row r="94" spans="2:47" s="1" customFormat="1" ht="29.25" customHeight="1">
      <c r="B94" s="32"/>
      <c r="C94" s="101" t="s">
        <v>123</v>
      </c>
      <c r="D94" s="93"/>
      <c r="E94" s="93"/>
      <c r="F94" s="93"/>
      <c r="G94" s="93"/>
      <c r="H94" s="93"/>
      <c r="I94" s="93"/>
      <c r="J94" s="102" t="s">
        <v>124</v>
      </c>
      <c r="K94" s="93"/>
      <c r="L94" s="32"/>
    </row>
    <row r="95" spans="2:47" s="1" customFormat="1" ht="10.35" customHeight="1">
      <c r="B95" s="32"/>
      <c r="L95" s="32"/>
    </row>
    <row r="96" spans="2:47" s="1" customFormat="1" ht="22.9" customHeight="1">
      <c r="B96" s="32"/>
      <c r="C96" s="103" t="s">
        <v>125</v>
      </c>
      <c r="J96" s="66">
        <f>J125</f>
        <v>0</v>
      </c>
      <c r="L96" s="32"/>
      <c r="AU96" s="17" t="s">
        <v>126</v>
      </c>
    </row>
    <row r="97" spans="2:12" s="8" customFormat="1" ht="24.95" customHeight="1">
      <c r="B97" s="104"/>
      <c r="D97" s="105" t="s">
        <v>127</v>
      </c>
      <c r="E97" s="106"/>
      <c r="F97" s="106"/>
      <c r="G97" s="106"/>
      <c r="H97" s="106"/>
      <c r="I97" s="106"/>
      <c r="J97" s="107">
        <f>J126</f>
        <v>0</v>
      </c>
      <c r="L97" s="104"/>
    </row>
    <row r="98" spans="2:12" s="9" customFormat="1" ht="19.899999999999999" customHeight="1">
      <c r="B98" s="108"/>
      <c r="D98" s="109" t="s">
        <v>128</v>
      </c>
      <c r="E98" s="110"/>
      <c r="F98" s="110"/>
      <c r="G98" s="110"/>
      <c r="H98" s="110"/>
      <c r="I98" s="110"/>
      <c r="J98" s="111">
        <f>J127</f>
        <v>0</v>
      </c>
      <c r="L98" s="108"/>
    </row>
    <row r="99" spans="2:12" s="9" customFormat="1" ht="19.899999999999999" customHeight="1">
      <c r="B99" s="108"/>
      <c r="D99" s="109" t="s">
        <v>1290</v>
      </c>
      <c r="E99" s="110"/>
      <c r="F99" s="110"/>
      <c r="G99" s="110"/>
      <c r="H99" s="110"/>
      <c r="I99" s="110"/>
      <c r="J99" s="111">
        <f>J274</f>
        <v>0</v>
      </c>
      <c r="L99" s="108"/>
    </row>
    <row r="100" spans="2:12" s="9" customFormat="1" ht="19.899999999999999" customHeight="1">
      <c r="B100" s="108"/>
      <c r="D100" s="109" t="s">
        <v>358</v>
      </c>
      <c r="E100" s="110"/>
      <c r="F100" s="110"/>
      <c r="G100" s="110"/>
      <c r="H100" s="110"/>
      <c r="I100" s="110"/>
      <c r="J100" s="111">
        <f>J279</f>
        <v>0</v>
      </c>
      <c r="L100" s="108"/>
    </row>
    <row r="101" spans="2:12" s="9" customFormat="1" ht="19.899999999999999" customHeight="1">
      <c r="B101" s="108"/>
      <c r="D101" s="109" t="s">
        <v>360</v>
      </c>
      <c r="E101" s="110"/>
      <c r="F101" s="110"/>
      <c r="G101" s="110"/>
      <c r="H101" s="110"/>
      <c r="I101" s="110"/>
      <c r="J101" s="111">
        <f>J310</f>
        <v>0</v>
      </c>
      <c r="L101" s="108"/>
    </row>
    <row r="102" spans="2:12" s="9" customFormat="1" ht="19.899999999999999" customHeight="1">
      <c r="B102" s="108"/>
      <c r="D102" s="109" t="s">
        <v>361</v>
      </c>
      <c r="E102" s="110"/>
      <c r="F102" s="110"/>
      <c r="G102" s="110"/>
      <c r="H102" s="110"/>
      <c r="I102" s="110"/>
      <c r="J102" s="111">
        <f>J413</f>
        <v>0</v>
      </c>
      <c r="L102" s="108"/>
    </row>
    <row r="103" spans="2:12" s="9" customFormat="1" ht="19.899999999999999" customHeight="1">
      <c r="B103" s="108"/>
      <c r="D103" s="109" t="s">
        <v>363</v>
      </c>
      <c r="E103" s="110"/>
      <c r="F103" s="110"/>
      <c r="G103" s="110"/>
      <c r="H103" s="110"/>
      <c r="I103" s="110"/>
      <c r="J103" s="111">
        <f>J430</f>
        <v>0</v>
      </c>
      <c r="L103" s="108"/>
    </row>
    <row r="104" spans="2:12" s="8" customFormat="1" ht="24.95" customHeight="1">
      <c r="B104" s="104"/>
      <c r="D104" s="105" t="s">
        <v>1606</v>
      </c>
      <c r="E104" s="106"/>
      <c r="F104" s="106"/>
      <c r="G104" s="106"/>
      <c r="H104" s="106"/>
      <c r="I104" s="106"/>
      <c r="J104" s="107">
        <f>J432</f>
        <v>0</v>
      </c>
      <c r="L104" s="104"/>
    </row>
    <row r="105" spans="2:12" s="9" customFormat="1" ht="19.899999999999999" customHeight="1">
      <c r="B105" s="108"/>
      <c r="D105" s="109" t="s">
        <v>1607</v>
      </c>
      <c r="E105" s="110"/>
      <c r="F105" s="110"/>
      <c r="G105" s="110"/>
      <c r="H105" s="110"/>
      <c r="I105" s="110"/>
      <c r="J105" s="111">
        <f>J433</f>
        <v>0</v>
      </c>
      <c r="L105" s="108"/>
    </row>
    <row r="106" spans="2:12" s="1" customFormat="1" ht="21.75" customHeight="1">
      <c r="B106" s="32"/>
      <c r="L106" s="32"/>
    </row>
    <row r="107" spans="2:12" s="1" customFormat="1" ht="6.95" customHeight="1">
      <c r="B107" s="44"/>
      <c r="C107" s="45"/>
      <c r="D107" s="45"/>
      <c r="E107" s="45"/>
      <c r="F107" s="45"/>
      <c r="G107" s="45"/>
      <c r="H107" s="45"/>
      <c r="I107" s="45"/>
      <c r="J107" s="45"/>
      <c r="K107" s="45"/>
      <c r="L107" s="32"/>
    </row>
    <row r="111" spans="2:12" s="1" customFormat="1" ht="6.95" customHeight="1">
      <c r="B111" s="46"/>
      <c r="C111" s="47"/>
      <c r="D111" s="47"/>
      <c r="E111" s="47"/>
      <c r="F111" s="47"/>
      <c r="G111" s="47"/>
      <c r="H111" s="47"/>
      <c r="I111" s="47"/>
      <c r="J111" s="47"/>
      <c r="K111" s="47"/>
      <c r="L111" s="32"/>
    </row>
    <row r="112" spans="2:12" s="1" customFormat="1" ht="24.95" customHeight="1">
      <c r="B112" s="32"/>
      <c r="C112" s="21" t="s">
        <v>129</v>
      </c>
      <c r="L112" s="32"/>
    </row>
    <row r="113" spans="2:65" s="1" customFormat="1" ht="6.95" customHeight="1">
      <c r="B113" s="32"/>
      <c r="L113" s="32"/>
    </row>
    <row r="114" spans="2:65" s="1" customFormat="1" ht="12" customHeight="1">
      <c r="B114" s="32"/>
      <c r="C114" s="27" t="s">
        <v>16</v>
      </c>
      <c r="L114" s="32"/>
    </row>
    <row r="115" spans="2:65" s="1" customFormat="1" ht="26.25" customHeight="1">
      <c r="B115" s="32"/>
      <c r="E115" s="235" t="str">
        <f>E7</f>
        <v>Revitalizace části areálu bývalého zemědělského družstva v Bolaticích - 1. etapa</v>
      </c>
      <c r="F115" s="236"/>
      <c r="G115" s="236"/>
      <c r="H115" s="236"/>
      <c r="L115" s="32"/>
    </row>
    <row r="116" spans="2:65" s="1" customFormat="1" ht="12" customHeight="1">
      <c r="B116" s="32"/>
      <c r="C116" s="27" t="s">
        <v>119</v>
      </c>
      <c r="L116" s="32"/>
    </row>
    <row r="117" spans="2:65" s="1" customFormat="1" ht="16.5" customHeight="1">
      <c r="B117" s="32"/>
      <c r="E117" s="201" t="str">
        <f>E9</f>
        <v>SO 304 - DEŠŤOVÁ KANALIZACE</v>
      </c>
      <c r="F117" s="237"/>
      <c r="G117" s="237"/>
      <c r="H117" s="237"/>
      <c r="L117" s="32"/>
    </row>
    <row r="118" spans="2:65" s="1" customFormat="1" ht="6.95" customHeight="1">
      <c r="B118" s="32"/>
      <c r="L118" s="32"/>
    </row>
    <row r="119" spans="2:65" s="1" customFormat="1" ht="12" customHeight="1">
      <c r="B119" s="32"/>
      <c r="C119" s="27" t="s">
        <v>20</v>
      </c>
      <c r="F119" s="25" t="str">
        <f>F12</f>
        <v>Bolative</v>
      </c>
      <c r="I119" s="27" t="s">
        <v>22</v>
      </c>
      <c r="J119" s="52" t="str">
        <f>IF(J12="","",J12)</f>
        <v>30. 8. 2023</v>
      </c>
      <c r="L119" s="32"/>
    </row>
    <row r="120" spans="2:65" s="1" customFormat="1" ht="6.95" customHeight="1">
      <c r="B120" s="32"/>
      <c r="L120" s="32"/>
    </row>
    <row r="121" spans="2:65" s="1" customFormat="1" ht="15.2" customHeight="1">
      <c r="B121" s="32"/>
      <c r="C121" s="27" t="s">
        <v>24</v>
      </c>
      <c r="F121" s="25" t="str">
        <f>E15</f>
        <v>Obec Bolatice</v>
      </c>
      <c r="I121" s="27" t="s">
        <v>30</v>
      </c>
      <c r="J121" s="30" t="str">
        <f>E21</f>
        <v>PROJEKT 2010, s.r.o.</v>
      </c>
      <c r="L121" s="32"/>
    </row>
    <row r="122" spans="2:65" s="1" customFormat="1" ht="15.2" customHeight="1">
      <c r="B122" s="32"/>
      <c r="C122" s="27" t="s">
        <v>28</v>
      </c>
      <c r="F122" s="25" t="str">
        <f>IF(E18="","",E18)</f>
        <v>Vyplň údaj</v>
      </c>
      <c r="I122" s="27" t="s">
        <v>33</v>
      </c>
      <c r="J122" s="30" t="str">
        <f>E24</f>
        <v>M. Morská</v>
      </c>
      <c r="L122" s="32"/>
    </row>
    <row r="123" spans="2:65" s="1" customFormat="1" ht="10.35" customHeight="1">
      <c r="B123" s="32"/>
      <c r="L123" s="32"/>
    </row>
    <row r="124" spans="2:65" s="10" customFormat="1" ht="29.25" customHeight="1">
      <c r="B124" s="112"/>
      <c r="C124" s="113" t="s">
        <v>130</v>
      </c>
      <c r="D124" s="114" t="s">
        <v>62</v>
      </c>
      <c r="E124" s="114" t="s">
        <v>58</v>
      </c>
      <c r="F124" s="114" t="s">
        <v>59</v>
      </c>
      <c r="G124" s="114" t="s">
        <v>131</v>
      </c>
      <c r="H124" s="114" t="s">
        <v>132</v>
      </c>
      <c r="I124" s="114" t="s">
        <v>133</v>
      </c>
      <c r="J124" s="115" t="s">
        <v>124</v>
      </c>
      <c r="K124" s="116" t="s">
        <v>134</v>
      </c>
      <c r="L124" s="112"/>
      <c r="M124" s="59" t="s">
        <v>1</v>
      </c>
      <c r="N124" s="60" t="s">
        <v>41</v>
      </c>
      <c r="O124" s="60" t="s">
        <v>135</v>
      </c>
      <c r="P124" s="60" t="s">
        <v>136</v>
      </c>
      <c r="Q124" s="60" t="s">
        <v>137</v>
      </c>
      <c r="R124" s="60" t="s">
        <v>138</v>
      </c>
      <c r="S124" s="60" t="s">
        <v>139</v>
      </c>
      <c r="T124" s="61" t="s">
        <v>140</v>
      </c>
    </row>
    <row r="125" spans="2:65" s="1" customFormat="1" ht="22.9" customHeight="1">
      <c r="B125" s="32"/>
      <c r="C125" s="64" t="s">
        <v>141</v>
      </c>
      <c r="J125" s="117">
        <f>BK125</f>
        <v>0</v>
      </c>
      <c r="L125" s="32"/>
      <c r="M125" s="62"/>
      <c r="N125" s="53"/>
      <c r="O125" s="53"/>
      <c r="P125" s="118">
        <f>P126+P432</f>
        <v>0</v>
      </c>
      <c r="Q125" s="53"/>
      <c r="R125" s="118">
        <f>R126+R432</f>
        <v>1685.7696261200001</v>
      </c>
      <c r="S125" s="53"/>
      <c r="T125" s="119">
        <f>T126+T432</f>
        <v>8.3400000000000002E-2</v>
      </c>
      <c r="AT125" s="17" t="s">
        <v>76</v>
      </c>
      <c r="AU125" s="17" t="s">
        <v>126</v>
      </c>
      <c r="BK125" s="120">
        <f>BK126+BK432</f>
        <v>0</v>
      </c>
    </row>
    <row r="126" spans="2:65" s="11" customFormat="1" ht="25.9" customHeight="1">
      <c r="B126" s="121"/>
      <c r="D126" s="122" t="s">
        <v>76</v>
      </c>
      <c r="E126" s="123" t="s">
        <v>142</v>
      </c>
      <c r="F126" s="123" t="s">
        <v>143</v>
      </c>
      <c r="I126" s="124"/>
      <c r="J126" s="125">
        <f>BK126</f>
        <v>0</v>
      </c>
      <c r="L126" s="121"/>
      <c r="M126" s="126"/>
      <c r="P126" s="127">
        <f>P127+P274+P279+P310+P413+P430</f>
        <v>0</v>
      </c>
      <c r="R126" s="127">
        <f>R127+R274+R279+R310+R413+R430</f>
        <v>1685.5583061200002</v>
      </c>
      <c r="T126" s="128">
        <f>T127+T274+T279+T310+T413+T430</f>
        <v>8.3400000000000002E-2</v>
      </c>
      <c r="AR126" s="122" t="s">
        <v>85</v>
      </c>
      <c r="AT126" s="129" t="s">
        <v>76</v>
      </c>
      <c r="AU126" s="129" t="s">
        <v>77</v>
      </c>
      <c r="AY126" s="122" t="s">
        <v>144</v>
      </c>
      <c r="BK126" s="130">
        <f>BK127+BK274+BK279+BK310+BK413+BK430</f>
        <v>0</v>
      </c>
    </row>
    <row r="127" spans="2:65" s="11" customFormat="1" ht="22.9" customHeight="1">
      <c r="B127" s="121"/>
      <c r="D127" s="122" t="s">
        <v>76</v>
      </c>
      <c r="E127" s="131" t="s">
        <v>85</v>
      </c>
      <c r="F127" s="131" t="s">
        <v>145</v>
      </c>
      <c r="I127" s="124"/>
      <c r="J127" s="132">
        <f>BK127</f>
        <v>0</v>
      </c>
      <c r="L127" s="121"/>
      <c r="M127" s="126"/>
      <c r="P127" s="127">
        <f>SUM(P128:P273)</f>
        <v>0</v>
      </c>
      <c r="R127" s="127">
        <f>SUM(R128:R273)</f>
        <v>1633.1881680000001</v>
      </c>
      <c r="T127" s="128">
        <f>SUM(T128:T273)</f>
        <v>0</v>
      </c>
      <c r="AR127" s="122" t="s">
        <v>85</v>
      </c>
      <c r="AT127" s="129" t="s">
        <v>76</v>
      </c>
      <c r="AU127" s="129" t="s">
        <v>85</v>
      </c>
      <c r="AY127" s="122" t="s">
        <v>144</v>
      </c>
      <c r="BK127" s="130">
        <f>SUM(BK128:BK273)</f>
        <v>0</v>
      </c>
    </row>
    <row r="128" spans="2:65" s="1" customFormat="1" ht="24.2" customHeight="1">
      <c r="B128" s="32"/>
      <c r="C128" s="133" t="s">
        <v>85</v>
      </c>
      <c r="D128" s="133" t="s">
        <v>146</v>
      </c>
      <c r="E128" s="134" t="s">
        <v>1608</v>
      </c>
      <c r="F128" s="135" t="s">
        <v>1609</v>
      </c>
      <c r="G128" s="136" t="s">
        <v>198</v>
      </c>
      <c r="H128" s="137">
        <v>58.4</v>
      </c>
      <c r="I128" s="138"/>
      <c r="J128" s="139">
        <f>ROUND(I128*H128,2)</f>
        <v>0</v>
      </c>
      <c r="K128" s="140"/>
      <c r="L128" s="32"/>
      <c r="M128" s="141" t="s">
        <v>1</v>
      </c>
      <c r="N128" s="142" t="s">
        <v>42</v>
      </c>
      <c r="P128" s="143">
        <f>O128*H128</f>
        <v>0</v>
      </c>
      <c r="Q128" s="143">
        <v>0</v>
      </c>
      <c r="R128" s="143">
        <f>Q128*H128</f>
        <v>0</v>
      </c>
      <c r="S128" s="143">
        <v>0</v>
      </c>
      <c r="T128" s="144">
        <f>S128*H128</f>
        <v>0</v>
      </c>
      <c r="AR128" s="145" t="s">
        <v>150</v>
      </c>
      <c r="AT128" s="145" t="s">
        <v>146</v>
      </c>
      <c r="AU128" s="145" t="s">
        <v>87</v>
      </c>
      <c r="AY128" s="17" t="s">
        <v>144</v>
      </c>
      <c r="BE128" s="146">
        <f>IF(N128="základní",J128,0)</f>
        <v>0</v>
      </c>
      <c r="BF128" s="146">
        <f>IF(N128="snížená",J128,0)</f>
        <v>0</v>
      </c>
      <c r="BG128" s="146">
        <f>IF(N128="zákl. přenesená",J128,0)</f>
        <v>0</v>
      </c>
      <c r="BH128" s="146">
        <f>IF(N128="sníž. přenesená",J128,0)</f>
        <v>0</v>
      </c>
      <c r="BI128" s="146">
        <f>IF(N128="nulová",J128,0)</f>
        <v>0</v>
      </c>
      <c r="BJ128" s="17" t="s">
        <v>85</v>
      </c>
      <c r="BK128" s="146">
        <f>ROUND(I128*H128,2)</f>
        <v>0</v>
      </c>
      <c r="BL128" s="17" t="s">
        <v>150</v>
      </c>
      <c r="BM128" s="145" t="s">
        <v>1610</v>
      </c>
    </row>
    <row r="129" spans="2:65" s="12" customFormat="1" ht="11.25">
      <c r="B129" s="147"/>
      <c r="D129" s="148" t="s">
        <v>152</v>
      </c>
      <c r="E129" s="149" t="s">
        <v>1</v>
      </c>
      <c r="F129" s="150" t="s">
        <v>1611</v>
      </c>
      <c r="H129" s="149" t="s">
        <v>1</v>
      </c>
      <c r="I129" s="151"/>
      <c r="L129" s="147"/>
      <c r="M129" s="152"/>
      <c r="T129" s="153"/>
      <c r="AT129" s="149" t="s">
        <v>152</v>
      </c>
      <c r="AU129" s="149" t="s">
        <v>87</v>
      </c>
      <c r="AV129" s="12" t="s">
        <v>85</v>
      </c>
      <c r="AW129" s="12" t="s">
        <v>32</v>
      </c>
      <c r="AX129" s="12" t="s">
        <v>77</v>
      </c>
      <c r="AY129" s="149" t="s">
        <v>144</v>
      </c>
    </row>
    <row r="130" spans="2:65" s="12" customFormat="1" ht="11.25">
      <c r="B130" s="147"/>
      <c r="D130" s="148" t="s">
        <v>152</v>
      </c>
      <c r="E130" s="149" t="s">
        <v>1</v>
      </c>
      <c r="F130" s="150" t="s">
        <v>1612</v>
      </c>
      <c r="H130" s="149" t="s">
        <v>1</v>
      </c>
      <c r="I130" s="151"/>
      <c r="L130" s="147"/>
      <c r="M130" s="152"/>
      <c r="T130" s="153"/>
      <c r="AT130" s="149" t="s">
        <v>152</v>
      </c>
      <c r="AU130" s="149" t="s">
        <v>87</v>
      </c>
      <c r="AV130" s="12" t="s">
        <v>85</v>
      </c>
      <c r="AW130" s="12" t="s">
        <v>32</v>
      </c>
      <c r="AX130" s="12" t="s">
        <v>77</v>
      </c>
      <c r="AY130" s="149" t="s">
        <v>144</v>
      </c>
    </row>
    <row r="131" spans="2:65" s="12" customFormat="1" ht="11.25">
      <c r="B131" s="147"/>
      <c r="D131" s="148" t="s">
        <v>152</v>
      </c>
      <c r="E131" s="149" t="s">
        <v>1</v>
      </c>
      <c r="F131" s="150" t="s">
        <v>773</v>
      </c>
      <c r="H131" s="149" t="s">
        <v>1</v>
      </c>
      <c r="I131" s="151"/>
      <c r="L131" s="147"/>
      <c r="M131" s="152"/>
      <c r="T131" s="153"/>
      <c r="AT131" s="149" t="s">
        <v>152</v>
      </c>
      <c r="AU131" s="149" t="s">
        <v>87</v>
      </c>
      <c r="AV131" s="12" t="s">
        <v>85</v>
      </c>
      <c r="AW131" s="12" t="s">
        <v>32</v>
      </c>
      <c r="AX131" s="12" t="s">
        <v>77</v>
      </c>
      <c r="AY131" s="149" t="s">
        <v>144</v>
      </c>
    </row>
    <row r="132" spans="2:65" s="12" customFormat="1" ht="11.25">
      <c r="B132" s="147"/>
      <c r="D132" s="148" t="s">
        <v>152</v>
      </c>
      <c r="E132" s="149" t="s">
        <v>1</v>
      </c>
      <c r="F132" s="150" t="s">
        <v>1613</v>
      </c>
      <c r="H132" s="149" t="s">
        <v>1</v>
      </c>
      <c r="I132" s="151"/>
      <c r="L132" s="147"/>
      <c r="M132" s="152"/>
      <c r="T132" s="153"/>
      <c r="AT132" s="149" t="s">
        <v>152</v>
      </c>
      <c r="AU132" s="149" t="s">
        <v>87</v>
      </c>
      <c r="AV132" s="12" t="s">
        <v>85</v>
      </c>
      <c r="AW132" s="12" t="s">
        <v>32</v>
      </c>
      <c r="AX132" s="12" t="s">
        <v>77</v>
      </c>
      <c r="AY132" s="149" t="s">
        <v>144</v>
      </c>
    </row>
    <row r="133" spans="2:65" s="13" customFormat="1" ht="11.25">
      <c r="B133" s="154"/>
      <c r="D133" s="148" t="s">
        <v>152</v>
      </c>
      <c r="E133" s="155" t="s">
        <v>1</v>
      </c>
      <c r="F133" s="156" t="s">
        <v>1614</v>
      </c>
      <c r="H133" s="157">
        <v>8.8000000000000007</v>
      </c>
      <c r="I133" s="158"/>
      <c r="L133" s="154"/>
      <c r="M133" s="159"/>
      <c r="T133" s="160"/>
      <c r="AT133" s="155" t="s">
        <v>152</v>
      </c>
      <c r="AU133" s="155" t="s">
        <v>87</v>
      </c>
      <c r="AV133" s="13" t="s">
        <v>87</v>
      </c>
      <c r="AW133" s="13" t="s">
        <v>32</v>
      </c>
      <c r="AX133" s="13" t="s">
        <v>77</v>
      </c>
      <c r="AY133" s="155" t="s">
        <v>144</v>
      </c>
    </row>
    <row r="134" spans="2:65" s="13" customFormat="1" ht="11.25">
      <c r="B134" s="154"/>
      <c r="D134" s="148" t="s">
        <v>152</v>
      </c>
      <c r="E134" s="155" t="s">
        <v>1</v>
      </c>
      <c r="F134" s="156" t="s">
        <v>1615</v>
      </c>
      <c r="H134" s="157">
        <v>20.8</v>
      </c>
      <c r="I134" s="158"/>
      <c r="L134" s="154"/>
      <c r="M134" s="159"/>
      <c r="T134" s="160"/>
      <c r="AT134" s="155" t="s">
        <v>152</v>
      </c>
      <c r="AU134" s="155" t="s">
        <v>87</v>
      </c>
      <c r="AV134" s="13" t="s">
        <v>87</v>
      </c>
      <c r="AW134" s="13" t="s">
        <v>32</v>
      </c>
      <c r="AX134" s="13" t="s">
        <v>77</v>
      </c>
      <c r="AY134" s="155" t="s">
        <v>144</v>
      </c>
    </row>
    <row r="135" spans="2:65" s="13" customFormat="1" ht="11.25">
      <c r="B135" s="154"/>
      <c r="D135" s="148" t="s">
        <v>152</v>
      </c>
      <c r="E135" s="155" t="s">
        <v>1</v>
      </c>
      <c r="F135" s="156" t="s">
        <v>1616</v>
      </c>
      <c r="H135" s="157">
        <v>11.6</v>
      </c>
      <c r="I135" s="158"/>
      <c r="L135" s="154"/>
      <c r="M135" s="159"/>
      <c r="T135" s="160"/>
      <c r="AT135" s="155" t="s">
        <v>152</v>
      </c>
      <c r="AU135" s="155" t="s">
        <v>87</v>
      </c>
      <c r="AV135" s="13" t="s">
        <v>87</v>
      </c>
      <c r="AW135" s="13" t="s">
        <v>32</v>
      </c>
      <c r="AX135" s="13" t="s">
        <v>77</v>
      </c>
      <c r="AY135" s="155" t="s">
        <v>144</v>
      </c>
    </row>
    <row r="136" spans="2:65" s="12" customFormat="1" ht="11.25">
      <c r="B136" s="147"/>
      <c r="D136" s="148" t="s">
        <v>152</v>
      </c>
      <c r="E136" s="149" t="s">
        <v>1</v>
      </c>
      <c r="F136" s="150" t="s">
        <v>1617</v>
      </c>
      <c r="H136" s="149" t="s">
        <v>1</v>
      </c>
      <c r="I136" s="151"/>
      <c r="L136" s="147"/>
      <c r="M136" s="152"/>
      <c r="T136" s="153"/>
      <c r="AT136" s="149" t="s">
        <v>152</v>
      </c>
      <c r="AU136" s="149" t="s">
        <v>87</v>
      </c>
      <c r="AV136" s="12" t="s">
        <v>85</v>
      </c>
      <c r="AW136" s="12" t="s">
        <v>32</v>
      </c>
      <c r="AX136" s="12" t="s">
        <v>77</v>
      </c>
      <c r="AY136" s="149" t="s">
        <v>144</v>
      </c>
    </row>
    <row r="137" spans="2:65" s="13" customFormat="1" ht="11.25">
      <c r="B137" s="154"/>
      <c r="D137" s="148" t="s">
        <v>152</v>
      </c>
      <c r="E137" s="155" t="s">
        <v>1</v>
      </c>
      <c r="F137" s="156" t="s">
        <v>1618</v>
      </c>
      <c r="H137" s="157">
        <v>17.2</v>
      </c>
      <c r="I137" s="158"/>
      <c r="L137" s="154"/>
      <c r="M137" s="159"/>
      <c r="T137" s="160"/>
      <c r="AT137" s="155" t="s">
        <v>152</v>
      </c>
      <c r="AU137" s="155" t="s">
        <v>87</v>
      </c>
      <c r="AV137" s="13" t="s">
        <v>87</v>
      </c>
      <c r="AW137" s="13" t="s">
        <v>32</v>
      </c>
      <c r="AX137" s="13" t="s">
        <v>77</v>
      </c>
      <c r="AY137" s="155" t="s">
        <v>144</v>
      </c>
    </row>
    <row r="138" spans="2:65" s="14" customFormat="1" ht="11.25">
      <c r="B138" s="161"/>
      <c r="D138" s="148" t="s">
        <v>152</v>
      </c>
      <c r="E138" s="162" t="s">
        <v>1</v>
      </c>
      <c r="F138" s="163" t="s">
        <v>157</v>
      </c>
      <c r="H138" s="164">
        <v>58.400000000000006</v>
      </c>
      <c r="I138" s="165"/>
      <c r="L138" s="161"/>
      <c r="M138" s="166"/>
      <c r="T138" s="167"/>
      <c r="AT138" s="162" t="s">
        <v>152</v>
      </c>
      <c r="AU138" s="162" t="s">
        <v>87</v>
      </c>
      <c r="AV138" s="14" t="s">
        <v>150</v>
      </c>
      <c r="AW138" s="14" t="s">
        <v>32</v>
      </c>
      <c r="AX138" s="14" t="s">
        <v>85</v>
      </c>
      <c r="AY138" s="162" t="s">
        <v>144</v>
      </c>
    </row>
    <row r="139" spans="2:65" s="1" customFormat="1" ht="33" customHeight="1">
      <c r="B139" s="32"/>
      <c r="C139" s="133" t="s">
        <v>87</v>
      </c>
      <c r="D139" s="133" t="s">
        <v>146</v>
      </c>
      <c r="E139" s="134" t="s">
        <v>786</v>
      </c>
      <c r="F139" s="135" t="s">
        <v>787</v>
      </c>
      <c r="G139" s="136" t="s">
        <v>198</v>
      </c>
      <c r="H139" s="137">
        <v>69.680000000000007</v>
      </c>
      <c r="I139" s="138"/>
      <c r="J139" s="139">
        <f>ROUND(I139*H139,2)</f>
        <v>0</v>
      </c>
      <c r="K139" s="140"/>
      <c r="L139" s="32"/>
      <c r="M139" s="141" t="s">
        <v>1</v>
      </c>
      <c r="N139" s="142" t="s">
        <v>42</v>
      </c>
      <c r="P139" s="143">
        <f>O139*H139</f>
        <v>0</v>
      </c>
      <c r="Q139" s="143">
        <v>0</v>
      </c>
      <c r="R139" s="143">
        <f>Q139*H139</f>
        <v>0</v>
      </c>
      <c r="S139" s="143">
        <v>0</v>
      </c>
      <c r="T139" s="144">
        <f>S139*H139</f>
        <v>0</v>
      </c>
      <c r="AR139" s="145" t="s">
        <v>150</v>
      </c>
      <c r="AT139" s="145" t="s">
        <v>146</v>
      </c>
      <c r="AU139" s="145" t="s">
        <v>87</v>
      </c>
      <c r="AY139" s="17" t="s">
        <v>144</v>
      </c>
      <c r="BE139" s="146">
        <f>IF(N139="základní",J139,0)</f>
        <v>0</v>
      </c>
      <c r="BF139" s="146">
        <f>IF(N139="snížená",J139,0)</f>
        <v>0</v>
      </c>
      <c r="BG139" s="146">
        <f>IF(N139="zákl. přenesená",J139,0)</f>
        <v>0</v>
      </c>
      <c r="BH139" s="146">
        <f>IF(N139="sníž. přenesená",J139,0)</f>
        <v>0</v>
      </c>
      <c r="BI139" s="146">
        <f>IF(N139="nulová",J139,0)</f>
        <v>0</v>
      </c>
      <c r="BJ139" s="17" t="s">
        <v>85</v>
      </c>
      <c r="BK139" s="146">
        <f>ROUND(I139*H139,2)</f>
        <v>0</v>
      </c>
      <c r="BL139" s="17" t="s">
        <v>150</v>
      </c>
      <c r="BM139" s="145" t="s">
        <v>1619</v>
      </c>
    </row>
    <row r="140" spans="2:65" s="12" customFormat="1" ht="11.25">
      <c r="B140" s="147"/>
      <c r="D140" s="148" t="s">
        <v>152</v>
      </c>
      <c r="E140" s="149" t="s">
        <v>1</v>
      </c>
      <c r="F140" s="150" t="s">
        <v>1620</v>
      </c>
      <c r="H140" s="149" t="s">
        <v>1</v>
      </c>
      <c r="I140" s="151"/>
      <c r="L140" s="147"/>
      <c r="M140" s="152"/>
      <c r="T140" s="153"/>
      <c r="AT140" s="149" t="s">
        <v>152</v>
      </c>
      <c r="AU140" s="149" t="s">
        <v>87</v>
      </c>
      <c r="AV140" s="12" t="s">
        <v>85</v>
      </c>
      <c r="AW140" s="12" t="s">
        <v>32</v>
      </c>
      <c r="AX140" s="12" t="s">
        <v>77</v>
      </c>
      <c r="AY140" s="149" t="s">
        <v>144</v>
      </c>
    </row>
    <row r="141" spans="2:65" s="12" customFormat="1" ht="11.25">
      <c r="B141" s="147"/>
      <c r="D141" s="148" t="s">
        <v>152</v>
      </c>
      <c r="E141" s="149" t="s">
        <v>1</v>
      </c>
      <c r="F141" s="150" t="s">
        <v>1611</v>
      </c>
      <c r="H141" s="149" t="s">
        <v>1</v>
      </c>
      <c r="I141" s="151"/>
      <c r="L141" s="147"/>
      <c r="M141" s="152"/>
      <c r="T141" s="153"/>
      <c r="AT141" s="149" t="s">
        <v>152</v>
      </c>
      <c r="AU141" s="149" t="s">
        <v>87</v>
      </c>
      <c r="AV141" s="12" t="s">
        <v>85</v>
      </c>
      <c r="AW141" s="12" t="s">
        <v>32</v>
      </c>
      <c r="AX141" s="12" t="s">
        <v>77</v>
      </c>
      <c r="AY141" s="149" t="s">
        <v>144</v>
      </c>
    </row>
    <row r="142" spans="2:65" s="12" customFormat="1" ht="11.25">
      <c r="B142" s="147"/>
      <c r="D142" s="148" t="s">
        <v>152</v>
      </c>
      <c r="E142" s="149" t="s">
        <v>1</v>
      </c>
      <c r="F142" s="150" t="s">
        <v>1621</v>
      </c>
      <c r="H142" s="149" t="s">
        <v>1</v>
      </c>
      <c r="I142" s="151"/>
      <c r="L142" s="147"/>
      <c r="M142" s="152"/>
      <c r="T142" s="153"/>
      <c r="AT142" s="149" t="s">
        <v>152</v>
      </c>
      <c r="AU142" s="149" t="s">
        <v>87</v>
      </c>
      <c r="AV142" s="12" t="s">
        <v>85</v>
      </c>
      <c r="AW142" s="12" t="s">
        <v>32</v>
      </c>
      <c r="AX142" s="12" t="s">
        <v>77</v>
      </c>
      <c r="AY142" s="149" t="s">
        <v>144</v>
      </c>
    </row>
    <row r="143" spans="2:65" s="12" customFormat="1" ht="11.25">
      <c r="B143" s="147"/>
      <c r="D143" s="148" t="s">
        <v>152</v>
      </c>
      <c r="E143" s="149" t="s">
        <v>1</v>
      </c>
      <c r="F143" s="150" t="s">
        <v>806</v>
      </c>
      <c r="H143" s="149" t="s">
        <v>1</v>
      </c>
      <c r="I143" s="151"/>
      <c r="L143" s="147"/>
      <c r="M143" s="152"/>
      <c r="T143" s="153"/>
      <c r="AT143" s="149" t="s">
        <v>152</v>
      </c>
      <c r="AU143" s="149" t="s">
        <v>87</v>
      </c>
      <c r="AV143" s="12" t="s">
        <v>85</v>
      </c>
      <c r="AW143" s="12" t="s">
        <v>32</v>
      </c>
      <c r="AX143" s="12" t="s">
        <v>77</v>
      </c>
      <c r="AY143" s="149" t="s">
        <v>144</v>
      </c>
    </row>
    <row r="144" spans="2:65" s="12" customFormat="1" ht="11.25">
      <c r="B144" s="147"/>
      <c r="D144" s="148" t="s">
        <v>152</v>
      </c>
      <c r="E144" s="149" t="s">
        <v>1</v>
      </c>
      <c r="F144" s="150" t="s">
        <v>1613</v>
      </c>
      <c r="H144" s="149" t="s">
        <v>1</v>
      </c>
      <c r="I144" s="151"/>
      <c r="L144" s="147"/>
      <c r="M144" s="152"/>
      <c r="T144" s="153"/>
      <c r="AT144" s="149" t="s">
        <v>152</v>
      </c>
      <c r="AU144" s="149" t="s">
        <v>87</v>
      </c>
      <c r="AV144" s="12" t="s">
        <v>85</v>
      </c>
      <c r="AW144" s="12" t="s">
        <v>32</v>
      </c>
      <c r="AX144" s="12" t="s">
        <v>77</v>
      </c>
      <c r="AY144" s="149" t="s">
        <v>144</v>
      </c>
    </row>
    <row r="145" spans="2:65" s="13" customFormat="1" ht="11.25">
      <c r="B145" s="154"/>
      <c r="D145" s="148" t="s">
        <v>152</v>
      </c>
      <c r="E145" s="155" t="s">
        <v>1</v>
      </c>
      <c r="F145" s="156" t="s">
        <v>1622</v>
      </c>
      <c r="H145" s="157">
        <v>50.4</v>
      </c>
      <c r="I145" s="158"/>
      <c r="L145" s="154"/>
      <c r="M145" s="159"/>
      <c r="T145" s="160"/>
      <c r="AT145" s="155" t="s">
        <v>152</v>
      </c>
      <c r="AU145" s="155" t="s">
        <v>87</v>
      </c>
      <c r="AV145" s="13" t="s">
        <v>87</v>
      </c>
      <c r="AW145" s="13" t="s">
        <v>32</v>
      </c>
      <c r="AX145" s="13" t="s">
        <v>77</v>
      </c>
      <c r="AY145" s="155" t="s">
        <v>144</v>
      </c>
    </row>
    <row r="146" spans="2:65" s="13" customFormat="1" ht="11.25">
      <c r="B146" s="154"/>
      <c r="D146" s="148" t="s">
        <v>152</v>
      </c>
      <c r="E146" s="155" t="s">
        <v>1</v>
      </c>
      <c r="F146" s="156" t="s">
        <v>1623</v>
      </c>
      <c r="H146" s="157">
        <v>14.08</v>
      </c>
      <c r="I146" s="158"/>
      <c r="L146" s="154"/>
      <c r="M146" s="159"/>
      <c r="T146" s="160"/>
      <c r="AT146" s="155" t="s">
        <v>152</v>
      </c>
      <c r="AU146" s="155" t="s">
        <v>87</v>
      </c>
      <c r="AV146" s="13" t="s">
        <v>87</v>
      </c>
      <c r="AW146" s="13" t="s">
        <v>32</v>
      </c>
      <c r="AX146" s="13" t="s">
        <v>77</v>
      </c>
      <c r="AY146" s="155" t="s">
        <v>144</v>
      </c>
    </row>
    <row r="147" spans="2:65" s="13" customFormat="1" ht="11.25">
      <c r="B147" s="154"/>
      <c r="D147" s="148" t="s">
        <v>152</v>
      </c>
      <c r="E147" s="155" t="s">
        <v>1</v>
      </c>
      <c r="F147" s="156" t="s">
        <v>1624</v>
      </c>
      <c r="H147" s="157">
        <v>5.2</v>
      </c>
      <c r="I147" s="158"/>
      <c r="L147" s="154"/>
      <c r="M147" s="159"/>
      <c r="T147" s="160"/>
      <c r="AT147" s="155" t="s">
        <v>152</v>
      </c>
      <c r="AU147" s="155" t="s">
        <v>87</v>
      </c>
      <c r="AV147" s="13" t="s">
        <v>87</v>
      </c>
      <c r="AW147" s="13" t="s">
        <v>32</v>
      </c>
      <c r="AX147" s="13" t="s">
        <v>77</v>
      </c>
      <c r="AY147" s="155" t="s">
        <v>144</v>
      </c>
    </row>
    <row r="148" spans="2:65" s="14" customFormat="1" ht="11.25">
      <c r="B148" s="161"/>
      <c r="D148" s="148" t="s">
        <v>152</v>
      </c>
      <c r="E148" s="162" t="s">
        <v>1</v>
      </c>
      <c r="F148" s="163" t="s">
        <v>157</v>
      </c>
      <c r="H148" s="164">
        <v>69.680000000000007</v>
      </c>
      <c r="I148" s="165"/>
      <c r="L148" s="161"/>
      <c r="M148" s="166"/>
      <c r="T148" s="167"/>
      <c r="AT148" s="162" t="s">
        <v>152</v>
      </c>
      <c r="AU148" s="162" t="s">
        <v>87</v>
      </c>
      <c r="AV148" s="14" t="s">
        <v>150</v>
      </c>
      <c r="AW148" s="14" t="s">
        <v>32</v>
      </c>
      <c r="AX148" s="14" t="s">
        <v>85</v>
      </c>
      <c r="AY148" s="162" t="s">
        <v>144</v>
      </c>
    </row>
    <row r="149" spans="2:65" s="1" customFormat="1" ht="33" customHeight="1">
      <c r="B149" s="32"/>
      <c r="C149" s="133" t="s">
        <v>163</v>
      </c>
      <c r="D149" s="133" t="s">
        <v>146</v>
      </c>
      <c r="E149" s="134" t="s">
        <v>792</v>
      </c>
      <c r="F149" s="135" t="s">
        <v>793</v>
      </c>
      <c r="G149" s="136" t="s">
        <v>198</v>
      </c>
      <c r="H149" s="137">
        <v>350.30399999999997</v>
      </c>
      <c r="I149" s="138"/>
      <c r="J149" s="139">
        <f>ROUND(I149*H149,2)</f>
        <v>0</v>
      </c>
      <c r="K149" s="140"/>
      <c r="L149" s="32"/>
      <c r="M149" s="141" t="s">
        <v>1</v>
      </c>
      <c r="N149" s="142" t="s">
        <v>42</v>
      </c>
      <c r="P149" s="143">
        <f>O149*H149</f>
        <v>0</v>
      </c>
      <c r="Q149" s="143">
        <v>0</v>
      </c>
      <c r="R149" s="143">
        <f>Q149*H149</f>
        <v>0</v>
      </c>
      <c r="S149" s="143">
        <v>0</v>
      </c>
      <c r="T149" s="144">
        <f>S149*H149</f>
        <v>0</v>
      </c>
      <c r="AR149" s="145" t="s">
        <v>150</v>
      </c>
      <c r="AT149" s="145" t="s">
        <v>146</v>
      </c>
      <c r="AU149" s="145" t="s">
        <v>87</v>
      </c>
      <c r="AY149" s="17" t="s">
        <v>144</v>
      </c>
      <c r="BE149" s="146">
        <f>IF(N149="základní",J149,0)</f>
        <v>0</v>
      </c>
      <c r="BF149" s="146">
        <f>IF(N149="snížená",J149,0)</f>
        <v>0</v>
      </c>
      <c r="BG149" s="146">
        <f>IF(N149="zákl. přenesená",J149,0)</f>
        <v>0</v>
      </c>
      <c r="BH149" s="146">
        <f>IF(N149="sníž. přenesená",J149,0)</f>
        <v>0</v>
      </c>
      <c r="BI149" s="146">
        <f>IF(N149="nulová",J149,0)</f>
        <v>0</v>
      </c>
      <c r="BJ149" s="17" t="s">
        <v>85</v>
      </c>
      <c r="BK149" s="146">
        <f>ROUND(I149*H149,2)</f>
        <v>0</v>
      </c>
      <c r="BL149" s="17" t="s">
        <v>150</v>
      </c>
      <c r="BM149" s="145" t="s">
        <v>1625</v>
      </c>
    </row>
    <row r="150" spans="2:65" s="12" customFormat="1" ht="11.25">
      <c r="B150" s="147"/>
      <c r="D150" s="148" t="s">
        <v>152</v>
      </c>
      <c r="E150" s="149" t="s">
        <v>1</v>
      </c>
      <c r="F150" s="150" t="s">
        <v>737</v>
      </c>
      <c r="H150" s="149" t="s">
        <v>1</v>
      </c>
      <c r="I150" s="151"/>
      <c r="L150" s="147"/>
      <c r="M150" s="152"/>
      <c r="T150" s="153"/>
      <c r="AT150" s="149" t="s">
        <v>152</v>
      </c>
      <c r="AU150" s="149" t="s">
        <v>87</v>
      </c>
      <c r="AV150" s="12" t="s">
        <v>85</v>
      </c>
      <c r="AW150" s="12" t="s">
        <v>32</v>
      </c>
      <c r="AX150" s="12" t="s">
        <v>77</v>
      </c>
      <c r="AY150" s="149" t="s">
        <v>144</v>
      </c>
    </row>
    <row r="151" spans="2:65" s="12" customFormat="1" ht="11.25">
      <c r="B151" s="147"/>
      <c r="D151" s="148" t="s">
        <v>152</v>
      </c>
      <c r="E151" s="149" t="s">
        <v>1</v>
      </c>
      <c r="F151" s="150" t="s">
        <v>1620</v>
      </c>
      <c r="H151" s="149" t="s">
        <v>1</v>
      </c>
      <c r="I151" s="151"/>
      <c r="L151" s="147"/>
      <c r="M151" s="152"/>
      <c r="T151" s="153"/>
      <c r="AT151" s="149" t="s">
        <v>152</v>
      </c>
      <c r="AU151" s="149" t="s">
        <v>87</v>
      </c>
      <c r="AV151" s="12" t="s">
        <v>85</v>
      </c>
      <c r="AW151" s="12" t="s">
        <v>32</v>
      </c>
      <c r="AX151" s="12" t="s">
        <v>77</v>
      </c>
      <c r="AY151" s="149" t="s">
        <v>144</v>
      </c>
    </row>
    <row r="152" spans="2:65" s="12" customFormat="1" ht="11.25">
      <c r="B152" s="147"/>
      <c r="D152" s="148" t="s">
        <v>152</v>
      </c>
      <c r="E152" s="149" t="s">
        <v>1</v>
      </c>
      <c r="F152" s="150" t="s">
        <v>1626</v>
      </c>
      <c r="H152" s="149" t="s">
        <v>1</v>
      </c>
      <c r="I152" s="151"/>
      <c r="L152" s="147"/>
      <c r="M152" s="152"/>
      <c r="T152" s="153"/>
      <c r="AT152" s="149" t="s">
        <v>152</v>
      </c>
      <c r="AU152" s="149" t="s">
        <v>87</v>
      </c>
      <c r="AV152" s="12" t="s">
        <v>85</v>
      </c>
      <c r="AW152" s="12" t="s">
        <v>32</v>
      </c>
      <c r="AX152" s="12" t="s">
        <v>77</v>
      </c>
      <c r="AY152" s="149" t="s">
        <v>144</v>
      </c>
    </row>
    <row r="153" spans="2:65" s="12" customFormat="1" ht="11.25">
      <c r="B153" s="147"/>
      <c r="D153" s="148" t="s">
        <v>152</v>
      </c>
      <c r="E153" s="149" t="s">
        <v>1</v>
      </c>
      <c r="F153" s="150" t="s">
        <v>1627</v>
      </c>
      <c r="H153" s="149" t="s">
        <v>1</v>
      </c>
      <c r="I153" s="151"/>
      <c r="L153" s="147"/>
      <c r="M153" s="152"/>
      <c r="T153" s="153"/>
      <c r="AT153" s="149" t="s">
        <v>152</v>
      </c>
      <c r="AU153" s="149" t="s">
        <v>87</v>
      </c>
      <c r="AV153" s="12" t="s">
        <v>85</v>
      </c>
      <c r="AW153" s="12" t="s">
        <v>32</v>
      </c>
      <c r="AX153" s="12" t="s">
        <v>77</v>
      </c>
      <c r="AY153" s="149" t="s">
        <v>144</v>
      </c>
    </row>
    <row r="154" spans="2:65" s="12" customFormat="1" ht="11.25">
      <c r="B154" s="147"/>
      <c r="D154" s="148" t="s">
        <v>152</v>
      </c>
      <c r="E154" s="149" t="s">
        <v>1</v>
      </c>
      <c r="F154" s="150" t="s">
        <v>1612</v>
      </c>
      <c r="H154" s="149" t="s">
        <v>1</v>
      </c>
      <c r="I154" s="151"/>
      <c r="L154" s="147"/>
      <c r="M154" s="152"/>
      <c r="T154" s="153"/>
      <c r="AT154" s="149" t="s">
        <v>152</v>
      </c>
      <c r="AU154" s="149" t="s">
        <v>87</v>
      </c>
      <c r="AV154" s="12" t="s">
        <v>85</v>
      </c>
      <c r="AW154" s="12" t="s">
        <v>32</v>
      </c>
      <c r="AX154" s="12" t="s">
        <v>77</v>
      </c>
      <c r="AY154" s="149" t="s">
        <v>144</v>
      </c>
    </row>
    <row r="155" spans="2:65" s="12" customFormat="1" ht="11.25">
      <c r="B155" s="147"/>
      <c r="D155" s="148" t="s">
        <v>152</v>
      </c>
      <c r="E155" s="149" t="s">
        <v>1</v>
      </c>
      <c r="F155" s="150" t="s">
        <v>739</v>
      </c>
      <c r="H155" s="149" t="s">
        <v>1</v>
      </c>
      <c r="I155" s="151"/>
      <c r="L155" s="147"/>
      <c r="M155" s="152"/>
      <c r="T155" s="153"/>
      <c r="AT155" s="149" t="s">
        <v>152</v>
      </c>
      <c r="AU155" s="149" t="s">
        <v>87</v>
      </c>
      <c r="AV155" s="12" t="s">
        <v>85</v>
      </c>
      <c r="AW155" s="12" t="s">
        <v>32</v>
      </c>
      <c r="AX155" s="12" t="s">
        <v>77</v>
      </c>
      <c r="AY155" s="149" t="s">
        <v>144</v>
      </c>
    </row>
    <row r="156" spans="2:65" s="12" customFormat="1" ht="11.25">
      <c r="B156" s="147"/>
      <c r="D156" s="148" t="s">
        <v>152</v>
      </c>
      <c r="E156" s="149" t="s">
        <v>1</v>
      </c>
      <c r="F156" s="150" t="s">
        <v>773</v>
      </c>
      <c r="H156" s="149" t="s">
        <v>1</v>
      </c>
      <c r="I156" s="151"/>
      <c r="L156" s="147"/>
      <c r="M156" s="152"/>
      <c r="T156" s="153"/>
      <c r="AT156" s="149" t="s">
        <v>152</v>
      </c>
      <c r="AU156" s="149" t="s">
        <v>87</v>
      </c>
      <c r="AV156" s="12" t="s">
        <v>85</v>
      </c>
      <c r="AW156" s="12" t="s">
        <v>32</v>
      </c>
      <c r="AX156" s="12" t="s">
        <v>77</v>
      </c>
      <c r="AY156" s="149" t="s">
        <v>144</v>
      </c>
    </row>
    <row r="157" spans="2:65" s="13" customFormat="1" ht="11.25">
      <c r="B157" s="154"/>
      <c r="D157" s="148" t="s">
        <v>152</v>
      </c>
      <c r="E157" s="155" t="s">
        <v>1</v>
      </c>
      <c r="F157" s="156" t="s">
        <v>1628</v>
      </c>
      <c r="H157" s="157">
        <v>96.695999999999998</v>
      </c>
      <c r="I157" s="158"/>
      <c r="L157" s="154"/>
      <c r="M157" s="159"/>
      <c r="T157" s="160"/>
      <c r="AT157" s="155" t="s">
        <v>152</v>
      </c>
      <c r="AU157" s="155" t="s">
        <v>87</v>
      </c>
      <c r="AV157" s="13" t="s">
        <v>87</v>
      </c>
      <c r="AW157" s="13" t="s">
        <v>32</v>
      </c>
      <c r="AX157" s="13" t="s">
        <v>77</v>
      </c>
      <c r="AY157" s="155" t="s">
        <v>144</v>
      </c>
    </row>
    <row r="158" spans="2:65" s="13" customFormat="1" ht="11.25">
      <c r="B158" s="154"/>
      <c r="D158" s="148" t="s">
        <v>152</v>
      </c>
      <c r="E158" s="155" t="s">
        <v>1</v>
      </c>
      <c r="F158" s="156" t="s">
        <v>1629</v>
      </c>
      <c r="H158" s="157">
        <v>217.72800000000001</v>
      </c>
      <c r="I158" s="158"/>
      <c r="L158" s="154"/>
      <c r="M158" s="159"/>
      <c r="T158" s="160"/>
      <c r="AT158" s="155" t="s">
        <v>152</v>
      </c>
      <c r="AU158" s="155" t="s">
        <v>87</v>
      </c>
      <c r="AV158" s="13" t="s">
        <v>87</v>
      </c>
      <c r="AW158" s="13" t="s">
        <v>32</v>
      </c>
      <c r="AX158" s="13" t="s">
        <v>77</v>
      </c>
      <c r="AY158" s="155" t="s">
        <v>144</v>
      </c>
    </row>
    <row r="159" spans="2:65" s="13" customFormat="1" ht="11.25">
      <c r="B159" s="154"/>
      <c r="D159" s="148" t="s">
        <v>152</v>
      </c>
      <c r="E159" s="155" t="s">
        <v>1</v>
      </c>
      <c r="F159" s="156" t="s">
        <v>1630</v>
      </c>
      <c r="H159" s="157">
        <v>35.880000000000003</v>
      </c>
      <c r="I159" s="158"/>
      <c r="L159" s="154"/>
      <c r="M159" s="159"/>
      <c r="T159" s="160"/>
      <c r="AT159" s="155" t="s">
        <v>152</v>
      </c>
      <c r="AU159" s="155" t="s">
        <v>87</v>
      </c>
      <c r="AV159" s="13" t="s">
        <v>87</v>
      </c>
      <c r="AW159" s="13" t="s">
        <v>32</v>
      </c>
      <c r="AX159" s="13" t="s">
        <v>77</v>
      </c>
      <c r="AY159" s="155" t="s">
        <v>144</v>
      </c>
    </row>
    <row r="160" spans="2:65" s="14" customFormat="1" ht="11.25">
      <c r="B160" s="161"/>
      <c r="D160" s="148" t="s">
        <v>152</v>
      </c>
      <c r="E160" s="162" t="s">
        <v>1</v>
      </c>
      <c r="F160" s="163" t="s">
        <v>157</v>
      </c>
      <c r="H160" s="164">
        <v>350.30399999999997</v>
      </c>
      <c r="I160" s="165"/>
      <c r="L160" s="161"/>
      <c r="M160" s="166"/>
      <c r="T160" s="167"/>
      <c r="AT160" s="162" t="s">
        <v>152</v>
      </c>
      <c r="AU160" s="162" t="s">
        <v>87</v>
      </c>
      <c r="AV160" s="14" t="s">
        <v>150</v>
      </c>
      <c r="AW160" s="14" t="s">
        <v>32</v>
      </c>
      <c r="AX160" s="14" t="s">
        <v>85</v>
      </c>
      <c r="AY160" s="162" t="s">
        <v>144</v>
      </c>
    </row>
    <row r="161" spans="2:65" s="1" customFormat="1" ht="33" customHeight="1">
      <c r="B161" s="32"/>
      <c r="C161" s="133" t="s">
        <v>150</v>
      </c>
      <c r="D161" s="133" t="s">
        <v>146</v>
      </c>
      <c r="E161" s="134" t="s">
        <v>803</v>
      </c>
      <c r="F161" s="135" t="s">
        <v>804</v>
      </c>
      <c r="G161" s="136" t="s">
        <v>198</v>
      </c>
      <c r="H161" s="137">
        <v>722.71199999999999</v>
      </c>
      <c r="I161" s="138"/>
      <c r="J161" s="139">
        <f>ROUND(I161*H161,2)</f>
        <v>0</v>
      </c>
      <c r="K161" s="140"/>
      <c r="L161" s="32"/>
      <c r="M161" s="141" t="s">
        <v>1</v>
      </c>
      <c r="N161" s="142" t="s">
        <v>42</v>
      </c>
      <c r="P161" s="143">
        <f>O161*H161</f>
        <v>0</v>
      </c>
      <c r="Q161" s="143">
        <v>0</v>
      </c>
      <c r="R161" s="143">
        <f>Q161*H161</f>
        <v>0</v>
      </c>
      <c r="S161" s="143">
        <v>0</v>
      </c>
      <c r="T161" s="144">
        <f>S161*H161</f>
        <v>0</v>
      </c>
      <c r="AR161" s="145" t="s">
        <v>150</v>
      </c>
      <c r="AT161" s="145" t="s">
        <v>146</v>
      </c>
      <c r="AU161" s="145" t="s">
        <v>87</v>
      </c>
      <c r="AY161" s="17" t="s">
        <v>144</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150</v>
      </c>
      <c r="BM161" s="145" t="s">
        <v>1631</v>
      </c>
    </row>
    <row r="162" spans="2:65" s="12" customFormat="1" ht="11.25">
      <c r="B162" s="147"/>
      <c r="D162" s="148" t="s">
        <v>152</v>
      </c>
      <c r="E162" s="149" t="s">
        <v>1</v>
      </c>
      <c r="F162" s="150" t="s">
        <v>737</v>
      </c>
      <c r="H162" s="149" t="s">
        <v>1</v>
      </c>
      <c r="I162" s="151"/>
      <c r="L162" s="147"/>
      <c r="M162" s="152"/>
      <c r="T162" s="153"/>
      <c r="AT162" s="149" t="s">
        <v>152</v>
      </c>
      <c r="AU162" s="149" t="s">
        <v>87</v>
      </c>
      <c r="AV162" s="12" t="s">
        <v>85</v>
      </c>
      <c r="AW162" s="12" t="s">
        <v>32</v>
      </c>
      <c r="AX162" s="12" t="s">
        <v>77</v>
      </c>
      <c r="AY162" s="149" t="s">
        <v>144</v>
      </c>
    </row>
    <row r="163" spans="2:65" s="12" customFormat="1" ht="11.25">
      <c r="B163" s="147"/>
      <c r="D163" s="148" t="s">
        <v>152</v>
      </c>
      <c r="E163" s="149" t="s">
        <v>1</v>
      </c>
      <c r="F163" s="150" t="s">
        <v>1632</v>
      </c>
      <c r="H163" s="149" t="s">
        <v>1</v>
      </c>
      <c r="I163" s="151"/>
      <c r="L163" s="147"/>
      <c r="M163" s="152"/>
      <c r="T163" s="153"/>
      <c r="AT163" s="149" t="s">
        <v>152</v>
      </c>
      <c r="AU163" s="149" t="s">
        <v>87</v>
      </c>
      <c r="AV163" s="12" t="s">
        <v>85</v>
      </c>
      <c r="AW163" s="12" t="s">
        <v>32</v>
      </c>
      <c r="AX163" s="12" t="s">
        <v>77</v>
      </c>
      <c r="AY163" s="149" t="s">
        <v>144</v>
      </c>
    </row>
    <row r="164" spans="2:65" s="12" customFormat="1" ht="11.25">
      <c r="B164" s="147"/>
      <c r="D164" s="148" t="s">
        <v>152</v>
      </c>
      <c r="E164" s="149" t="s">
        <v>1</v>
      </c>
      <c r="F164" s="150" t="s">
        <v>1620</v>
      </c>
      <c r="H164" s="149" t="s">
        <v>1</v>
      </c>
      <c r="I164" s="151"/>
      <c r="L164" s="147"/>
      <c r="M164" s="152"/>
      <c r="T164" s="153"/>
      <c r="AT164" s="149" t="s">
        <v>152</v>
      </c>
      <c r="AU164" s="149" t="s">
        <v>87</v>
      </c>
      <c r="AV164" s="12" t="s">
        <v>85</v>
      </c>
      <c r="AW164" s="12" t="s">
        <v>32</v>
      </c>
      <c r="AX164" s="12" t="s">
        <v>77</v>
      </c>
      <c r="AY164" s="149" t="s">
        <v>144</v>
      </c>
    </row>
    <row r="165" spans="2:65" s="12" customFormat="1" ht="11.25">
      <c r="B165" s="147"/>
      <c r="D165" s="148" t="s">
        <v>152</v>
      </c>
      <c r="E165" s="149" t="s">
        <v>1</v>
      </c>
      <c r="F165" s="150" t="s">
        <v>1626</v>
      </c>
      <c r="H165" s="149" t="s">
        <v>1</v>
      </c>
      <c r="I165" s="151"/>
      <c r="L165" s="147"/>
      <c r="M165" s="152"/>
      <c r="T165" s="153"/>
      <c r="AT165" s="149" t="s">
        <v>152</v>
      </c>
      <c r="AU165" s="149" t="s">
        <v>87</v>
      </c>
      <c r="AV165" s="12" t="s">
        <v>85</v>
      </c>
      <c r="AW165" s="12" t="s">
        <v>32</v>
      </c>
      <c r="AX165" s="12" t="s">
        <v>77</v>
      </c>
      <c r="AY165" s="149" t="s">
        <v>144</v>
      </c>
    </row>
    <row r="166" spans="2:65" s="12" customFormat="1" ht="11.25">
      <c r="B166" s="147"/>
      <c r="D166" s="148" t="s">
        <v>152</v>
      </c>
      <c r="E166" s="149" t="s">
        <v>1</v>
      </c>
      <c r="F166" s="150" t="s">
        <v>1627</v>
      </c>
      <c r="H166" s="149" t="s">
        <v>1</v>
      </c>
      <c r="I166" s="151"/>
      <c r="L166" s="147"/>
      <c r="M166" s="152"/>
      <c r="T166" s="153"/>
      <c r="AT166" s="149" t="s">
        <v>152</v>
      </c>
      <c r="AU166" s="149" t="s">
        <v>87</v>
      </c>
      <c r="AV166" s="12" t="s">
        <v>85</v>
      </c>
      <c r="AW166" s="12" t="s">
        <v>32</v>
      </c>
      <c r="AX166" s="12" t="s">
        <v>77</v>
      </c>
      <c r="AY166" s="149" t="s">
        <v>144</v>
      </c>
    </row>
    <row r="167" spans="2:65" s="12" customFormat="1" ht="11.25">
      <c r="B167" s="147"/>
      <c r="D167" s="148" t="s">
        <v>152</v>
      </c>
      <c r="E167" s="149" t="s">
        <v>1</v>
      </c>
      <c r="F167" s="150" t="s">
        <v>1612</v>
      </c>
      <c r="H167" s="149" t="s">
        <v>1</v>
      </c>
      <c r="I167" s="151"/>
      <c r="L167" s="147"/>
      <c r="M167" s="152"/>
      <c r="T167" s="153"/>
      <c r="AT167" s="149" t="s">
        <v>152</v>
      </c>
      <c r="AU167" s="149" t="s">
        <v>87</v>
      </c>
      <c r="AV167" s="12" t="s">
        <v>85</v>
      </c>
      <c r="AW167" s="12" t="s">
        <v>32</v>
      </c>
      <c r="AX167" s="12" t="s">
        <v>77</v>
      </c>
      <c r="AY167" s="149" t="s">
        <v>144</v>
      </c>
    </row>
    <row r="168" spans="2:65" s="12" customFormat="1" ht="11.25">
      <c r="B168" s="147"/>
      <c r="D168" s="148" t="s">
        <v>152</v>
      </c>
      <c r="E168" s="149" t="s">
        <v>1</v>
      </c>
      <c r="F168" s="150" t="s">
        <v>739</v>
      </c>
      <c r="H168" s="149" t="s">
        <v>1</v>
      </c>
      <c r="I168" s="151"/>
      <c r="L168" s="147"/>
      <c r="M168" s="152"/>
      <c r="T168" s="153"/>
      <c r="AT168" s="149" t="s">
        <v>152</v>
      </c>
      <c r="AU168" s="149" t="s">
        <v>87</v>
      </c>
      <c r="AV168" s="12" t="s">
        <v>85</v>
      </c>
      <c r="AW168" s="12" t="s">
        <v>32</v>
      </c>
      <c r="AX168" s="12" t="s">
        <v>77</v>
      </c>
      <c r="AY168" s="149" t="s">
        <v>144</v>
      </c>
    </row>
    <row r="169" spans="2:65" s="12" customFormat="1" ht="11.25">
      <c r="B169" s="147"/>
      <c r="D169" s="148" t="s">
        <v>152</v>
      </c>
      <c r="E169" s="149" t="s">
        <v>1</v>
      </c>
      <c r="F169" s="150" t="s">
        <v>806</v>
      </c>
      <c r="H169" s="149" t="s">
        <v>1</v>
      </c>
      <c r="I169" s="151"/>
      <c r="L169" s="147"/>
      <c r="M169" s="152"/>
      <c r="T169" s="153"/>
      <c r="AT169" s="149" t="s">
        <v>152</v>
      </c>
      <c r="AU169" s="149" t="s">
        <v>87</v>
      </c>
      <c r="AV169" s="12" t="s">
        <v>85</v>
      </c>
      <c r="AW169" s="12" t="s">
        <v>32</v>
      </c>
      <c r="AX169" s="12" t="s">
        <v>77</v>
      </c>
      <c r="AY169" s="149" t="s">
        <v>144</v>
      </c>
    </row>
    <row r="170" spans="2:65" s="13" customFormat="1" ht="11.25">
      <c r="B170" s="154"/>
      <c r="D170" s="148" t="s">
        <v>152</v>
      </c>
      <c r="E170" s="155" t="s">
        <v>1</v>
      </c>
      <c r="F170" s="156" t="s">
        <v>1633</v>
      </c>
      <c r="H170" s="157">
        <v>298.87200000000001</v>
      </c>
      <c r="I170" s="158"/>
      <c r="L170" s="154"/>
      <c r="M170" s="159"/>
      <c r="T170" s="160"/>
      <c r="AT170" s="155" t="s">
        <v>152</v>
      </c>
      <c r="AU170" s="155" t="s">
        <v>87</v>
      </c>
      <c r="AV170" s="13" t="s">
        <v>87</v>
      </c>
      <c r="AW170" s="13" t="s">
        <v>32</v>
      </c>
      <c r="AX170" s="13" t="s">
        <v>77</v>
      </c>
      <c r="AY170" s="155" t="s">
        <v>144</v>
      </c>
    </row>
    <row r="171" spans="2:65" s="13" customFormat="1" ht="11.25">
      <c r="B171" s="154"/>
      <c r="D171" s="148" t="s">
        <v>152</v>
      </c>
      <c r="E171" s="155" t="s">
        <v>1</v>
      </c>
      <c r="F171" s="156" t="s">
        <v>1634</v>
      </c>
      <c r="H171" s="157">
        <v>28.2</v>
      </c>
      <c r="I171" s="158"/>
      <c r="L171" s="154"/>
      <c r="M171" s="159"/>
      <c r="T171" s="160"/>
      <c r="AT171" s="155" t="s">
        <v>152</v>
      </c>
      <c r="AU171" s="155" t="s">
        <v>87</v>
      </c>
      <c r="AV171" s="13" t="s">
        <v>87</v>
      </c>
      <c r="AW171" s="13" t="s">
        <v>32</v>
      </c>
      <c r="AX171" s="13" t="s">
        <v>77</v>
      </c>
      <c r="AY171" s="155" t="s">
        <v>144</v>
      </c>
    </row>
    <row r="172" spans="2:65" s="13" customFormat="1" ht="11.25">
      <c r="B172" s="154"/>
      <c r="D172" s="148" t="s">
        <v>152</v>
      </c>
      <c r="E172" s="155" t="s">
        <v>1</v>
      </c>
      <c r="F172" s="156" t="s">
        <v>1635</v>
      </c>
      <c r="H172" s="157">
        <v>273.67200000000003</v>
      </c>
      <c r="I172" s="158"/>
      <c r="L172" s="154"/>
      <c r="M172" s="159"/>
      <c r="T172" s="160"/>
      <c r="AT172" s="155" t="s">
        <v>152</v>
      </c>
      <c r="AU172" s="155" t="s">
        <v>87</v>
      </c>
      <c r="AV172" s="13" t="s">
        <v>87</v>
      </c>
      <c r="AW172" s="13" t="s">
        <v>32</v>
      </c>
      <c r="AX172" s="13" t="s">
        <v>77</v>
      </c>
      <c r="AY172" s="155" t="s">
        <v>144</v>
      </c>
    </row>
    <row r="173" spans="2:65" s="13" customFormat="1" ht="11.25">
      <c r="B173" s="154"/>
      <c r="D173" s="148" t="s">
        <v>152</v>
      </c>
      <c r="E173" s="155" t="s">
        <v>1</v>
      </c>
      <c r="F173" s="156" t="s">
        <v>1636</v>
      </c>
      <c r="H173" s="157">
        <v>121.968</v>
      </c>
      <c r="I173" s="158"/>
      <c r="L173" s="154"/>
      <c r="M173" s="159"/>
      <c r="T173" s="160"/>
      <c r="AT173" s="155" t="s">
        <v>152</v>
      </c>
      <c r="AU173" s="155" t="s">
        <v>87</v>
      </c>
      <c r="AV173" s="13" t="s">
        <v>87</v>
      </c>
      <c r="AW173" s="13" t="s">
        <v>32</v>
      </c>
      <c r="AX173" s="13" t="s">
        <v>77</v>
      </c>
      <c r="AY173" s="155" t="s">
        <v>144</v>
      </c>
    </row>
    <row r="174" spans="2:65" s="14" customFormat="1" ht="11.25">
      <c r="B174" s="161"/>
      <c r="D174" s="148" t="s">
        <v>152</v>
      </c>
      <c r="E174" s="162" t="s">
        <v>1</v>
      </c>
      <c r="F174" s="163" t="s">
        <v>157</v>
      </c>
      <c r="H174" s="164">
        <v>722.71199999999999</v>
      </c>
      <c r="I174" s="165"/>
      <c r="L174" s="161"/>
      <c r="M174" s="166"/>
      <c r="T174" s="167"/>
      <c r="AT174" s="162" t="s">
        <v>152</v>
      </c>
      <c r="AU174" s="162" t="s">
        <v>87</v>
      </c>
      <c r="AV174" s="14" t="s">
        <v>150</v>
      </c>
      <c r="AW174" s="14" t="s">
        <v>32</v>
      </c>
      <c r="AX174" s="14" t="s">
        <v>85</v>
      </c>
      <c r="AY174" s="162" t="s">
        <v>144</v>
      </c>
    </row>
    <row r="175" spans="2:65" s="1" customFormat="1" ht="24.2" customHeight="1">
      <c r="B175" s="32"/>
      <c r="C175" s="133" t="s">
        <v>172</v>
      </c>
      <c r="D175" s="133" t="s">
        <v>146</v>
      </c>
      <c r="E175" s="134" t="s">
        <v>1637</v>
      </c>
      <c r="F175" s="135" t="s">
        <v>1638</v>
      </c>
      <c r="G175" s="136" t="s">
        <v>198</v>
      </c>
      <c r="H175" s="137">
        <v>60</v>
      </c>
      <c r="I175" s="138"/>
      <c r="J175" s="139">
        <f>ROUND(I175*H175,2)</f>
        <v>0</v>
      </c>
      <c r="K175" s="140"/>
      <c r="L175" s="32"/>
      <c r="M175" s="141" t="s">
        <v>1</v>
      </c>
      <c r="N175" s="142" t="s">
        <v>42</v>
      </c>
      <c r="P175" s="143">
        <f>O175*H175</f>
        <v>0</v>
      </c>
      <c r="Q175" s="143">
        <v>0</v>
      </c>
      <c r="R175" s="143">
        <f>Q175*H175</f>
        <v>0</v>
      </c>
      <c r="S175" s="143">
        <v>0</v>
      </c>
      <c r="T175" s="144">
        <f>S175*H175</f>
        <v>0</v>
      </c>
      <c r="AR175" s="145" t="s">
        <v>150</v>
      </c>
      <c r="AT175" s="145" t="s">
        <v>146</v>
      </c>
      <c r="AU175" s="145" t="s">
        <v>87</v>
      </c>
      <c r="AY175" s="17" t="s">
        <v>144</v>
      </c>
      <c r="BE175" s="146">
        <f>IF(N175="základní",J175,0)</f>
        <v>0</v>
      </c>
      <c r="BF175" s="146">
        <f>IF(N175="snížená",J175,0)</f>
        <v>0</v>
      </c>
      <c r="BG175" s="146">
        <f>IF(N175="zákl. přenesená",J175,0)</f>
        <v>0</v>
      </c>
      <c r="BH175" s="146">
        <f>IF(N175="sníž. přenesená",J175,0)</f>
        <v>0</v>
      </c>
      <c r="BI175" s="146">
        <f>IF(N175="nulová",J175,0)</f>
        <v>0</v>
      </c>
      <c r="BJ175" s="17" t="s">
        <v>85</v>
      </c>
      <c r="BK175" s="146">
        <f>ROUND(I175*H175,2)</f>
        <v>0</v>
      </c>
      <c r="BL175" s="17" t="s">
        <v>150</v>
      </c>
      <c r="BM175" s="145" t="s">
        <v>1639</v>
      </c>
    </row>
    <row r="176" spans="2:65" s="12" customFormat="1" ht="11.25">
      <c r="B176" s="147"/>
      <c r="D176" s="148" t="s">
        <v>152</v>
      </c>
      <c r="E176" s="149" t="s">
        <v>1</v>
      </c>
      <c r="F176" s="150" t="s">
        <v>1640</v>
      </c>
      <c r="H176" s="149" t="s">
        <v>1</v>
      </c>
      <c r="I176" s="151"/>
      <c r="L176" s="147"/>
      <c r="M176" s="152"/>
      <c r="T176" s="153"/>
      <c r="AT176" s="149" t="s">
        <v>152</v>
      </c>
      <c r="AU176" s="149" t="s">
        <v>87</v>
      </c>
      <c r="AV176" s="12" t="s">
        <v>85</v>
      </c>
      <c r="AW176" s="12" t="s">
        <v>32</v>
      </c>
      <c r="AX176" s="12" t="s">
        <v>77</v>
      </c>
      <c r="AY176" s="149" t="s">
        <v>144</v>
      </c>
    </row>
    <row r="177" spans="2:65" s="13" customFormat="1" ht="11.25">
      <c r="B177" s="154"/>
      <c r="D177" s="148" t="s">
        <v>152</v>
      </c>
      <c r="E177" s="155" t="s">
        <v>1</v>
      </c>
      <c r="F177" s="156" t="s">
        <v>1641</v>
      </c>
      <c r="H177" s="157">
        <v>1199.816</v>
      </c>
      <c r="I177" s="158"/>
      <c r="L177" s="154"/>
      <c r="M177" s="159"/>
      <c r="T177" s="160"/>
      <c r="AT177" s="155" t="s">
        <v>152</v>
      </c>
      <c r="AU177" s="155" t="s">
        <v>87</v>
      </c>
      <c r="AV177" s="13" t="s">
        <v>87</v>
      </c>
      <c r="AW177" s="13" t="s">
        <v>32</v>
      </c>
      <c r="AX177" s="13" t="s">
        <v>77</v>
      </c>
      <c r="AY177" s="155" t="s">
        <v>144</v>
      </c>
    </row>
    <row r="178" spans="2:65" s="15" customFormat="1" ht="11.25">
      <c r="B178" s="182"/>
      <c r="D178" s="148" t="s">
        <v>152</v>
      </c>
      <c r="E178" s="183" t="s">
        <v>1</v>
      </c>
      <c r="F178" s="184" t="s">
        <v>448</v>
      </c>
      <c r="H178" s="185">
        <v>1199.816</v>
      </c>
      <c r="I178" s="186"/>
      <c r="L178" s="182"/>
      <c r="M178" s="187"/>
      <c r="T178" s="188"/>
      <c r="AT178" s="183" t="s">
        <v>152</v>
      </c>
      <c r="AU178" s="183" t="s">
        <v>87</v>
      </c>
      <c r="AV178" s="15" t="s">
        <v>163</v>
      </c>
      <c r="AW178" s="15" t="s">
        <v>32</v>
      </c>
      <c r="AX178" s="15" t="s">
        <v>77</v>
      </c>
      <c r="AY178" s="183" t="s">
        <v>144</v>
      </c>
    </row>
    <row r="179" spans="2:65" s="13" customFormat="1" ht="11.25">
      <c r="B179" s="154"/>
      <c r="D179" s="148" t="s">
        <v>152</v>
      </c>
      <c r="E179" s="155" t="s">
        <v>1</v>
      </c>
      <c r="F179" s="156" t="s">
        <v>1642</v>
      </c>
      <c r="H179" s="157">
        <v>60</v>
      </c>
      <c r="I179" s="158"/>
      <c r="L179" s="154"/>
      <c r="M179" s="159"/>
      <c r="T179" s="160"/>
      <c r="AT179" s="155" t="s">
        <v>152</v>
      </c>
      <c r="AU179" s="155" t="s">
        <v>87</v>
      </c>
      <c r="AV179" s="13" t="s">
        <v>87</v>
      </c>
      <c r="AW179" s="13" t="s">
        <v>32</v>
      </c>
      <c r="AX179" s="13" t="s">
        <v>85</v>
      </c>
      <c r="AY179" s="155" t="s">
        <v>144</v>
      </c>
    </row>
    <row r="180" spans="2:65" s="1" customFormat="1" ht="21.75" customHeight="1">
      <c r="B180" s="32"/>
      <c r="C180" s="133" t="s">
        <v>177</v>
      </c>
      <c r="D180" s="133" t="s">
        <v>146</v>
      </c>
      <c r="E180" s="134" t="s">
        <v>815</v>
      </c>
      <c r="F180" s="135" t="s">
        <v>816</v>
      </c>
      <c r="G180" s="136" t="s">
        <v>149</v>
      </c>
      <c r="H180" s="137">
        <v>1788.36</v>
      </c>
      <c r="I180" s="138"/>
      <c r="J180" s="139">
        <f>ROUND(I180*H180,2)</f>
        <v>0</v>
      </c>
      <c r="K180" s="140"/>
      <c r="L180" s="32"/>
      <c r="M180" s="141" t="s">
        <v>1</v>
      </c>
      <c r="N180" s="142" t="s">
        <v>42</v>
      </c>
      <c r="P180" s="143">
        <f>O180*H180</f>
        <v>0</v>
      </c>
      <c r="Q180" s="143">
        <v>5.8E-4</v>
      </c>
      <c r="R180" s="143">
        <f>Q180*H180</f>
        <v>1.0372488</v>
      </c>
      <c r="S180" s="143">
        <v>0</v>
      </c>
      <c r="T180" s="144">
        <f>S180*H180</f>
        <v>0</v>
      </c>
      <c r="AR180" s="145" t="s">
        <v>150</v>
      </c>
      <c r="AT180" s="145" t="s">
        <v>146</v>
      </c>
      <c r="AU180" s="145" t="s">
        <v>87</v>
      </c>
      <c r="AY180" s="17" t="s">
        <v>144</v>
      </c>
      <c r="BE180" s="146">
        <f>IF(N180="základní",J180,0)</f>
        <v>0</v>
      </c>
      <c r="BF180" s="146">
        <f>IF(N180="snížená",J180,0)</f>
        <v>0</v>
      </c>
      <c r="BG180" s="146">
        <f>IF(N180="zákl. přenesená",J180,0)</f>
        <v>0</v>
      </c>
      <c r="BH180" s="146">
        <f>IF(N180="sníž. přenesená",J180,0)</f>
        <v>0</v>
      </c>
      <c r="BI180" s="146">
        <f>IF(N180="nulová",J180,0)</f>
        <v>0</v>
      </c>
      <c r="BJ180" s="17" t="s">
        <v>85</v>
      </c>
      <c r="BK180" s="146">
        <f>ROUND(I180*H180,2)</f>
        <v>0</v>
      </c>
      <c r="BL180" s="17" t="s">
        <v>150</v>
      </c>
      <c r="BM180" s="145" t="s">
        <v>1643</v>
      </c>
    </row>
    <row r="181" spans="2:65" s="12" customFormat="1" ht="11.25">
      <c r="B181" s="147"/>
      <c r="D181" s="148" t="s">
        <v>152</v>
      </c>
      <c r="E181" s="149" t="s">
        <v>1</v>
      </c>
      <c r="F181" s="150" t="s">
        <v>739</v>
      </c>
      <c r="H181" s="149" t="s">
        <v>1</v>
      </c>
      <c r="I181" s="151"/>
      <c r="L181" s="147"/>
      <c r="M181" s="152"/>
      <c r="T181" s="153"/>
      <c r="AT181" s="149" t="s">
        <v>152</v>
      </c>
      <c r="AU181" s="149" t="s">
        <v>87</v>
      </c>
      <c r="AV181" s="12" t="s">
        <v>85</v>
      </c>
      <c r="AW181" s="12" t="s">
        <v>32</v>
      </c>
      <c r="AX181" s="12" t="s">
        <v>77</v>
      </c>
      <c r="AY181" s="149" t="s">
        <v>144</v>
      </c>
    </row>
    <row r="182" spans="2:65" s="12" customFormat="1" ht="11.25">
      <c r="B182" s="147"/>
      <c r="D182" s="148" t="s">
        <v>152</v>
      </c>
      <c r="E182" s="149" t="s">
        <v>1</v>
      </c>
      <c r="F182" s="150" t="s">
        <v>773</v>
      </c>
      <c r="H182" s="149" t="s">
        <v>1</v>
      </c>
      <c r="I182" s="151"/>
      <c r="L182" s="147"/>
      <c r="M182" s="152"/>
      <c r="T182" s="153"/>
      <c r="AT182" s="149" t="s">
        <v>152</v>
      </c>
      <c r="AU182" s="149" t="s">
        <v>87</v>
      </c>
      <c r="AV182" s="12" t="s">
        <v>85</v>
      </c>
      <c r="AW182" s="12" t="s">
        <v>32</v>
      </c>
      <c r="AX182" s="12" t="s">
        <v>77</v>
      </c>
      <c r="AY182" s="149" t="s">
        <v>144</v>
      </c>
    </row>
    <row r="183" spans="2:65" s="13" customFormat="1" ht="11.25">
      <c r="B183" s="154"/>
      <c r="D183" s="148" t="s">
        <v>152</v>
      </c>
      <c r="E183" s="155" t="s">
        <v>1</v>
      </c>
      <c r="F183" s="156" t="s">
        <v>1644</v>
      </c>
      <c r="H183" s="157">
        <v>161.16</v>
      </c>
      <c r="I183" s="158"/>
      <c r="L183" s="154"/>
      <c r="M183" s="159"/>
      <c r="T183" s="160"/>
      <c r="AT183" s="155" t="s">
        <v>152</v>
      </c>
      <c r="AU183" s="155" t="s">
        <v>87</v>
      </c>
      <c r="AV183" s="13" t="s">
        <v>87</v>
      </c>
      <c r="AW183" s="13" t="s">
        <v>32</v>
      </c>
      <c r="AX183" s="13" t="s">
        <v>77</v>
      </c>
      <c r="AY183" s="155" t="s">
        <v>144</v>
      </c>
    </row>
    <row r="184" spans="2:65" s="13" customFormat="1" ht="11.25">
      <c r="B184" s="154"/>
      <c r="D184" s="148" t="s">
        <v>152</v>
      </c>
      <c r="E184" s="155" t="s">
        <v>1</v>
      </c>
      <c r="F184" s="156" t="s">
        <v>1645</v>
      </c>
      <c r="H184" s="157">
        <v>362.88</v>
      </c>
      <c r="I184" s="158"/>
      <c r="L184" s="154"/>
      <c r="M184" s="159"/>
      <c r="T184" s="160"/>
      <c r="AT184" s="155" t="s">
        <v>152</v>
      </c>
      <c r="AU184" s="155" t="s">
        <v>87</v>
      </c>
      <c r="AV184" s="13" t="s">
        <v>87</v>
      </c>
      <c r="AW184" s="13" t="s">
        <v>32</v>
      </c>
      <c r="AX184" s="13" t="s">
        <v>77</v>
      </c>
      <c r="AY184" s="155" t="s">
        <v>144</v>
      </c>
    </row>
    <row r="185" spans="2:65" s="13" customFormat="1" ht="11.25">
      <c r="B185" s="154"/>
      <c r="D185" s="148" t="s">
        <v>152</v>
      </c>
      <c r="E185" s="155" t="s">
        <v>1</v>
      </c>
      <c r="F185" s="156" t="s">
        <v>1646</v>
      </c>
      <c r="H185" s="157">
        <v>59.8</v>
      </c>
      <c r="I185" s="158"/>
      <c r="L185" s="154"/>
      <c r="M185" s="159"/>
      <c r="T185" s="160"/>
      <c r="AT185" s="155" t="s">
        <v>152</v>
      </c>
      <c r="AU185" s="155" t="s">
        <v>87</v>
      </c>
      <c r="AV185" s="13" t="s">
        <v>87</v>
      </c>
      <c r="AW185" s="13" t="s">
        <v>32</v>
      </c>
      <c r="AX185" s="13" t="s">
        <v>77</v>
      </c>
      <c r="AY185" s="155" t="s">
        <v>144</v>
      </c>
    </row>
    <row r="186" spans="2:65" s="12" customFormat="1" ht="11.25">
      <c r="B186" s="147"/>
      <c r="D186" s="148" t="s">
        <v>152</v>
      </c>
      <c r="E186" s="149" t="s">
        <v>1</v>
      </c>
      <c r="F186" s="150" t="s">
        <v>806</v>
      </c>
      <c r="H186" s="149" t="s">
        <v>1</v>
      </c>
      <c r="I186" s="151"/>
      <c r="L186" s="147"/>
      <c r="M186" s="152"/>
      <c r="T186" s="153"/>
      <c r="AT186" s="149" t="s">
        <v>152</v>
      </c>
      <c r="AU186" s="149" t="s">
        <v>87</v>
      </c>
      <c r="AV186" s="12" t="s">
        <v>85</v>
      </c>
      <c r="AW186" s="12" t="s">
        <v>32</v>
      </c>
      <c r="AX186" s="12" t="s">
        <v>77</v>
      </c>
      <c r="AY186" s="149" t="s">
        <v>144</v>
      </c>
    </row>
    <row r="187" spans="2:65" s="13" customFormat="1" ht="11.25">
      <c r="B187" s="154"/>
      <c r="D187" s="148" t="s">
        <v>152</v>
      </c>
      <c r="E187" s="155" t="s">
        <v>1</v>
      </c>
      <c r="F187" s="156" t="s">
        <v>1647</v>
      </c>
      <c r="H187" s="157">
        <v>498.12</v>
      </c>
      <c r="I187" s="158"/>
      <c r="L187" s="154"/>
      <c r="M187" s="159"/>
      <c r="T187" s="160"/>
      <c r="AT187" s="155" t="s">
        <v>152</v>
      </c>
      <c r="AU187" s="155" t="s">
        <v>87</v>
      </c>
      <c r="AV187" s="13" t="s">
        <v>87</v>
      </c>
      <c r="AW187" s="13" t="s">
        <v>32</v>
      </c>
      <c r="AX187" s="13" t="s">
        <v>77</v>
      </c>
      <c r="AY187" s="155" t="s">
        <v>144</v>
      </c>
    </row>
    <row r="188" spans="2:65" s="13" customFormat="1" ht="11.25">
      <c r="B188" s="154"/>
      <c r="D188" s="148" t="s">
        <v>152</v>
      </c>
      <c r="E188" s="155" t="s">
        <v>1</v>
      </c>
      <c r="F188" s="156" t="s">
        <v>1648</v>
      </c>
      <c r="H188" s="157">
        <v>47</v>
      </c>
      <c r="I188" s="158"/>
      <c r="L188" s="154"/>
      <c r="M188" s="159"/>
      <c r="T188" s="160"/>
      <c r="AT188" s="155" t="s">
        <v>152</v>
      </c>
      <c r="AU188" s="155" t="s">
        <v>87</v>
      </c>
      <c r="AV188" s="13" t="s">
        <v>87</v>
      </c>
      <c r="AW188" s="13" t="s">
        <v>32</v>
      </c>
      <c r="AX188" s="13" t="s">
        <v>77</v>
      </c>
      <c r="AY188" s="155" t="s">
        <v>144</v>
      </c>
    </row>
    <row r="189" spans="2:65" s="13" customFormat="1" ht="11.25">
      <c r="B189" s="154"/>
      <c r="D189" s="148" t="s">
        <v>152</v>
      </c>
      <c r="E189" s="155" t="s">
        <v>1</v>
      </c>
      <c r="F189" s="156" t="s">
        <v>1649</v>
      </c>
      <c r="H189" s="157">
        <v>456.12</v>
      </c>
      <c r="I189" s="158"/>
      <c r="L189" s="154"/>
      <c r="M189" s="159"/>
      <c r="T189" s="160"/>
      <c r="AT189" s="155" t="s">
        <v>152</v>
      </c>
      <c r="AU189" s="155" t="s">
        <v>87</v>
      </c>
      <c r="AV189" s="13" t="s">
        <v>87</v>
      </c>
      <c r="AW189" s="13" t="s">
        <v>32</v>
      </c>
      <c r="AX189" s="13" t="s">
        <v>77</v>
      </c>
      <c r="AY189" s="155" t="s">
        <v>144</v>
      </c>
    </row>
    <row r="190" spans="2:65" s="13" customFormat="1" ht="11.25">
      <c r="B190" s="154"/>
      <c r="D190" s="148" t="s">
        <v>152</v>
      </c>
      <c r="E190" s="155" t="s">
        <v>1</v>
      </c>
      <c r="F190" s="156" t="s">
        <v>1650</v>
      </c>
      <c r="H190" s="157">
        <v>203.28</v>
      </c>
      <c r="I190" s="158"/>
      <c r="L190" s="154"/>
      <c r="M190" s="159"/>
      <c r="T190" s="160"/>
      <c r="AT190" s="155" t="s">
        <v>152</v>
      </c>
      <c r="AU190" s="155" t="s">
        <v>87</v>
      </c>
      <c r="AV190" s="13" t="s">
        <v>87</v>
      </c>
      <c r="AW190" s="13" t="s">
        <v>32</v>
      </c>
      <c r="AX190" s="13" t="s">
        <v>77</v>
      </c>
      <c r="AY190" s="155" t="s">
        <v>144</v>
      </c>
    </row>
    <row r="191" spans="2:65" s="14" customFormat="1" ht="11.25">
      <c r="B191" s="161"/>
      <c r="D191" s="148" t="s">
        <v>152</v>
      </c>
      <c r="E191" s="162" t="s">
        <v>1</v>
      </c>
      <c r="F191" s="163" t="s">
        <v>157</v>
      </c>
      <c r="H191" s="164">
        <v>1788.36</v>
      </c>
      <c r="I191" s="165"/>
      <c r="L191" s="161"/>
      <c r="M191" s="166"/>
      <c r="T191" s="167"/>
      <c r="AT191" s="162" t="s">
        <v>152</v>
      </c>
      <c r="AU191" s="162" t="s">
        <v>87</v>
      </c>
      <c r="AV191" s="14" t="s">
        <v>150</v>
      </c>
      <c r="AW191" s="14" t="s">
        <v>32</v>
      </c>
      <c r="AX191" s="14" t="s">
        <v>85</v>
      </c>
      <c r="AY191" s="162" t="s">
        <v>144</v>
      </c>
    </row>
    <row r="192" spans="2:65" s="1" customFormat="1" ht="24.2" customHeight="1">
      <c r="B192" s="32"/>
      <c r="C192" s="133" t="s">
        <v>181</v>
      </c>
      <c r="D192" s="133" t="s">
        <v>146</v>
      </c>
      <c r="E192" s="134" t="s">
        <v>827</v>
      </c>
      <c r="F192" s="135" t="s">
        <v>828</v>
      </c>
      <c r="G192" s="136" t="s">
        <v>149</v>
      </c>
      <c r="H192" s="137">
        <v>220.48</v>
      </c>
      <c r="I192" s="138"/>
      <c r="J192" s="139">
        <f>ROUND(I192*H192,2)</f>
        <v>0</v>
      </c>
      <c r="K192" s="140"/>
      <c r="L192" s="32"/>
      <c r="M192" s="141" t="s">
        <v>1</v>
      </c>
      <c r="N192" s="142" t="s">
        <v>42</v>
      </c>
      <c r="P192" s="143">
        <f>O192*H192</f>
        <v>0</v>
      </c>
      <c r="Q192" s="143">
        <v>5.9000000000000003E-4</v>
      </c>
      <c r="R192" s="143">
        <f>Q192*H192</f>
        <v>0.13008320000000001</v>
      </c>
      <c r="S192" s="143">
        <v>0</v>
      </c>
      <c r="T192" s="144">
        <f>S192*H192</f>
        <v>0</v>
      </c>
      <c r="AR192" s="145" t="s">
        <v>150</v>
      </c>
      <c r="AT192" s="145" t="s">
        <v>146</v>
      </c>
      <c r="AU192" s="145" t="s">
        <v>87</v>
      </c>
      <c r="AY192" s="17" t="s">
        <v>144</v>
      </c>
      <c r="BE192" s="146">
        <f>IF(N192="základní",J192,0)</f>
        <v>0</v>
      </c>
      <c r="BF192" s="146">
        <f>IF(N192="snížená",J192,0)</f>
        <v>0</v>
      </c>
      <c r="BG192" s="146">
        <f>IF(N192="zákl. přenesená",J192,0)</f>
        <v>0</v>
      </c>
      <c r="BH192" s="146">
        <f>IF(N192="sníž. přenesená",J192,0)</f>
        <v>0</v>
      </c>
      <c r="BI192" s="146">
        <f>IF(N192="nulová",J192,0)</f>
        <v>0</v>
      </c>
      <c r="BJ192" s="17" t="s">
        <v>85</v>
      </c>
      <c r="BK192" s="146">
        <f>ROUND(I192*H192,2)</f>
        <v>0</v>
      </c>
      <c r="BL192" s="17" t="s">
        <v>150</v>
      </c>
      <c r="BM192" s="145" t="s">
        <v>1651</v>
      </c>
    </row>
    <row r="193" spans="2:65" s="13" customFormat="1" ht="11.25">
      <c r="B193" s="154"/>
      <c r="D193" s="148" t="s">
        <v>152</v>
      </c>
      <c r="E193" s="155" t="s">
        <v>1</v>
      </c>
      <c r="F193" s="156" t="s">
        <v>1652</v>
      </c>
      <c r="H193" s="157">
        <v>17.600000000000001</v>
      </c>
      <c r="I193" s="158"/>
      <c r="L193" s="154"/>
      <c r="M193" s="159"/>
      <c r="T193" s="160"/>
      <c r="AT193" s="155" t="s">
        <v>152</v>
      </c>
      <c r="AU193" s="155" t="s">
        <v>87</v>
      </c>
      <c r="AV193" s="13" t="s">
        <v>87</v>
      </c>
      <c r="AW193" s="13" t="s">
        <v>32</v>
      </c>
      <c r="AX193" s="13" t="s">
        <v>77</v>
      </c>
      <c r="AY193" s="155" t="s">
        <v>144</v>
      </c>
    </row>
    <row r="194" spans="2:65" s="13" customFormat="1" ht="11.25">
      <c r="B194" s="154"/>
      <c r="D194" s="148" t="s">
        <v>152</v>
      </c>
      <c r="E194" s="155" t="s">
        <v>1</v>
      </c>
      <c r="F194" s="156" t="s">
        <v>1653</v>
      </c>
      <c r="H194" s="157">
        <v>41.6</v>
      </c>
      <c r="I194" s="158"/>
      <c r="L194" s="154"/>
      <c r="M194" s="159"/>
      <c r="T194" s="160"/>
      <c r="AT194" s="155" t="s">
        <v>152</v>
      </c>
      <c r="AU194" s="155" t="s">
        <v>87</v>
      </c>
      <c r="AV194" s="13" t="s">
        <v>87</v>
      </c>
      <c r="AW194" s="13" t="s">
        <v>32</v>
      </c>
      <c r="AX194" s="13" t="s">
        <v>77</v>
      </c>
      <c r="AY194" s="155" t="s">
        <v>144</v>
      </c>
    </row>
    <row r="195" spans="2:65" s="13" customFormat="1" ht="11.25">
      <c r="B195" s="154"/>
      <c r="D195" s="148" t="s">
        <v>152</v>
      </c>
      <c r="E195" s="155" t="s">
        <v>1</v>
      </c>
      <c r="F195" s="156" t="s">
        <v>1654</v>
      </c>
      <c r="H195" s="157">
        <v>23.2</v>
      </c>
      <c r="I195" s="158"/>
      <c r="L195" s="154"/>
      <c r="M195" s="159"/>
      <c r="T195" s="160"/>
      <c r="AT195" s="155" t="s">
        <v>152</v>
      </c>
      <c r="AU195" s="155" t="s">
        <v>87</v>
      </c>
      <c r="AV195" s="13" t="s">
        <v>87</v>
      </c>
      <c r="AW195" s="13" t="s">
        <v>32</v>
      </c>
      <c r="AX195" s="13" t="s">
        <v>77</v>
      </c>
      <c r="AY195" s="155" t="s">
        <v>144</v>
      </c>
    </row>
    <row r="196" spans="2:65" s="13" customFormat="1" ht="11.25">
      <c r="B196" s="154"/>
      <c r="D196" s="148" t="s">
        <v>152</v>
      </c>
      <c r="E196" s="155" t="s">
        <v>1</v>
      </c>
      <c r="F196" s="156" t="s">
        <v>1655</v>
      </c>
      <c r="H196" s="157">
        <v>100.8</v>
      </c>
      <c r="I196" s="158"/>
      <c r="L196" s="154"/>
      <c r="M196" s="159"/>
      <c r="T196" s="160"/>
      <c r="AT196" s="155" t="s">
        <v>152</v>
      </c>
      <c r="AU196" s="155" t="s">
        <v>87</v>
      </c>
      <c r="AV196" s="13" t="s">
        <v>87</v>
      </c>
      <c r="AW196" s="13" t="s">
        <v>32</v>
      </c>
      <c r="AX196" s="13" t="s">
        <v>77</v>
      </c>
      <c r="AY196" s="155" t="s">
        <v>144</v>
      </c>
    </row>
    <row r="197" spans="2:65" s="13" customFormat="1" ht="11.25">
      <c r="B197" s="154"/>
      <c r="D197" s="148" t="s">
        <v>152</v>
      </c>
      <c r="E197" s="155" t="s">
        <v>1</v>
      </c>
      <c r="F197" s="156" t="s">
        <v>1656</v>
      </c>
      <c r="H197" s="157">
        <v>26.88</v>
      </c>
      <c r="I197" s="158"/>
      <c r="L197" s="154"/>
      <c r="M197" s="159"/>
      <c r="T197" s="160"/>
      <c r="AT197" s="155" t="s">
        <v>152</v>
      </c>
      <c r="AU197" s="155" t="s">
        <v>87</v>
      </c>
      <c r="AV197" s="13" t="s">
        <v>87</v>
      </c>
      <c r="AW197" s="13" t="s">
        <v>32</v>
      </c>
      <c r="AX197" s="13" t="s">
        <v>77</v>
      </c>
      <c r="AY197" s="155" t="s">
        <v>144</v>
      </c>
    </row>
    <row r="198" spans="2:65" s="13" customFormat="1" ht="11.25">
      <c r="B198" s="154"/>
      <c r="D198" s="148" t="s">
        <v>152</v>
      </c>
      <c r="E198" s="155" t="s">
        <v>1</v>
      </c>
      <c r="F198" s="156" t="s">
        <v>1657</v>
      </c>
      <c r="H198" s="157">
        <v>10.4</v>
      </c>
      <c r="I198" s="158"/>
      <c r="L198" s="154"/>
      <c r="M198" s="159"/>
      <c r="T198" s="160"/>
      <c r="AT198" s="155" t="s">
        <v>152</v>
      </c>
      <c r="AU198" s="155" t="s">
        <v>87</v>
      </c>
      <c r="AV198" s="13" t="s">
        <v>87</v>
      </c>
      <c r="AW198" s="13" t="s">
        <v>32</v>
      </c>
      <c r="AX198" s="13" t="s">
        <v>77</v>
      </c>
      <c r="AY198" s="155" t="s">
        <v>144</v>
      </c>
    </row>
    <row r="199" spans="2:65" s="14" customFormat="1" ht="11.25">
      <c r="B199" s="161"/>
      <c r="D199" s="148" t="s">
        <v>152</v>
      </c>
      <c r="E199" s="162" t="s">
        <v>1</v>
      </c>
      <c r="F199" s="163" t="s">
        <v>157</v>
      </c>
      <c r="H199" s="164">
        <v>220.48</v>
      </c>
      <c r="I199" s="165"/>
      <c r="L199" s="161"/>
      <c r="M199" s="166"/>
      <c r="T199" s="167"/>
      <c r="AT199" s="162" t="s">
        <v>152</v>
      </c>
      <c r="AU199" s="162" t="s">
        <v>87</v>
      </c>
      <c r="AV199" s="14" t="s">
        <v>150</v>
      </c>
      <c r="AW199" s="14" t="s">
        <v>32</v>
      </c>
      <c r="AX199" s="14" t="s">
        <v>85</v>
      </c>
      <c r="AY199" s="162" t="s">
        <v>144</v>
      </c>
    </row>
    <row r="200" spans="2:65" s="1" customFormat="1" ht="24.2" customHeight="1">
      <c r="B200" s="32"/>
      <c r="C200" s="133" t="s">
        <v>186</v>
      </c>
      <c r="D200" s="133" t="s">
        <v>146</v>
      </c>
      <c r="E200" s="134" t="s">
        <v>1658</v>
      </c>
      <c r="F200" s="135" t="s">
        <v>1659</v>
      </c>
      <c r="G200" s="136" t="s">
        <v>149</v>
      </c>
      <c r="H200" s="137">
        <v>17.2</v>
      </c>
      <c r="I200" s="138"/>
      <c r="J200" s="139">
        <f>ROUND(I200*H200,2)</f>
        <v>0</v>
      </c>
      <c r="K200" s="140"/>
      <c r="L200" s="32"/>
      <c r="M200" s="141" t="s">
        <v>1</v>
      </c>
      <c r="N200" s="142" t="s">
        <v>42</v>
      </c>
      <c r="P200" s="143">
        <f>O200*H200</f>
        <v>0</v>
      </c>
      <c r="Q200" s="143">
        <v>6.3000000000000003E-4</v>
      </c>
      <c r="R200" s="143">
        <f>Q200*H200</f>
        <v>1.0836E-2</v>
      </c>
      <c r="S200" s="143">
        <v>0</v>
      </c>
      <c r="T200" s="144">
        <f>S200*H200</f>
        <v>0</v>
      </c>
      <c r="AR200" s="145" t="s">
        <v>150</v>
      </c>
      <c r="AT200" s="145" t="s">
        <v>146</v>
      </c>
      <c r="AU200" s="145" t="s">
        <v>87</v>
      </c>
      <c r="AY200" s="17" t="s">
        <v>144</v>
      </c>
      <c r="BE200" s="146">
        <f>IF(N200="základní",J200,0)</f>
        <v>0</v>
      </c>
      <c r="BF200" s="146">
        <f>IF(N200="snížená",J200,0)</f>
        <v>0</v>
      </c>
      <c r="BG200" s="146">
        <f>IF(N200="zákl. přenesená",J200,0)</f>
        <v>0</v>
      </c>
      <c r="BH200" s="146">
        <f>IF(N200="sníž. přenesená",J200,0)</f>
        <v>0</v>
      </c>
      <c r="BI200" s="146">
        <f>IF(N200="nulová",J200,0)</f>
        <v>0</v>
      </c>
      <c r="BJ200" s="17" t="s">
        <v>85</v>
      </c>
      <c r="BK200" s="146">
        <f>ROUND(I200*H200,2)</f>
        <v>0</v>
      </c>
      <c r="BL200" s="17" t="s">
        <v>150</v>
      </c>
      <c r="BM200" s="145" t="s">
        <v>1660</v>
      </c>
    </row>
    <row r="201" spans="2:65" s="12" customFormat="1" ht="11.25">
      <c r="B201" s="147"/>
      <c r="D201" s="148" t="s">
        <v>152</v>
      </c>
      <c r="E201" s="149" t="s">
        <v>1</v>
      </c>
      <c r="F201" s="150" t="s">
        <v>1661</v>
      </c>
      <c r="H201" s="149" t="s">
        <v>1</v>
      </c>
      <c r="I201" s="151"/>
      <c r="L201" s="147"/>
      <c r="M201" s="152"/>
      <c r="T201" s="153"/>
      <c r="AT201" s="149" t="s">
        <v>152</v>
      </c>
      <c r="AU201" s="149" t="s">
        <v>87</v>
      </c>
      <c r="AV201" s="12" t="s">
        <v>85</v>
      </c>
      <c r="AW201" s="12" t="s">
        <v>32</v>
      </c>
      <c r="AX201" s="12" t="s">
        <v>77</v>
      </c>
      <c r="AY201" s="149" t="s">
        <v>144</v>
      </c>
    </row>
    <row r="202" spans="2:65" s="13" customFormat="1" ht="11.25">
      <c r="B202" s="154"/>
      <c r="D202" s="148" t="s">
        <v>152</v>
      </c>
      <c r="E202" s="155" t="s">
        <v>1</v>
      </c>
      <c r="F202" s="156" t="s">
        <v>1662</v>
      </c>
      <c r="H202" s="157">
        <v>17.2</v>
      </c>
      <c r="I202" s="158"/>
      <c r="L202" s="154"/>
      <c r="M202" s="159"/>
      <c r="T202" s="160"/>
      <c r="AT202" s="155" t="s">
        <v>152</v>
      </c>
      <c r="AU202" s="155" t="s">
        <v>87</v>
      </c>
      <c r="AV202" s="13" t="s">
        <v>87</v>
      </c>
      <c r="AW202" s="13" t="s">
        <v>32</v>
      </c>
      <c r="AX202" s="13" t="s">
        <v>85</v>
      </c>
      <c r="AY202" s="155" t="s">
        <v>144</v>
      </c>
    </row>
    <row r="203" spans="2:65" s="1" customFormat="1" ht="21.75" customHeight="1">
      <c r="B203" s="32"/>
      <c r="C203" s="133" t="s">
        <v>191</v>
      </c>
      <c r="D203" s="133" t="s">
        <v>146</v>
      </c>
      <c r="E203" s="134" t="s">
        <v>831</v>
      </c>
      <c r="F203" s="135" t="s">
        <v>832</v>
      </c>
      <c r="G203" s="136" t="s">
        <v>149</v>
      </c>
      <c r="H203" s="137">
        <v>1788.36</v>
      </c>
      <c r="I203" s="138"/>
      <c r="J203" s="139">
        <f>ROUND(I203*H203,2)</f>
        <v>0</v>
      </c>
      <c r="K203" s="140"/>
      <c r="L203" s="32"/>
      <c r="M203" s="141" t="s">
        <v>1</v>
      </c>
      <c r="N203" s="142" t="s">
        <v>42</v>
      </c>
      <c r="P203" s="143">
        <f>O203*H203</f>
        <v>0</v>
      </c>
      <c r="Q203" s="143">
        <v>0</v>
      </c>
      <c r="R203" s="143">
        <f>Q203*H203</f>
        <v>0</v>
      </c>
      <c r="S203" s="143">
        <v>0</v>
      </c>
      <c r="T203" s="144">
        <f>S203*H203</f>
        <v>0</v>
      </c>
      <c r="AR203" s="145" t="s">
        <v>150</v>
      </c>
      <c r="AT203" s="145" t="s">
        <v>146</v>
      </c>
      <c r="AU203" s="145" t="s">
        <v>87</v>
      </c>
      <c r="AY203" s="17" t="s">
        <v>144</v>
      </c>
      <c r="BE203" s="146">
        <f>IF(N203="základní",J203,0)</f>
        <v>0</v>
      </c>
      <c r="BF203" s="146">
        <f>IF(N203="snížená",J203,0)</f>
        <v>0</v>
      </c>
      <c r="BG203" s="146">
        <f>IF(N203="zákl. přenesená",J203,0)</f>
        <v>0</v>
      </c>
      <c r="BH203" s="146">
        <f>IF(N203="sníž. přenesená",J203,0)</f>
        <v>0</v>
      </c>
      <c r="BI203" s="146">
        <f>IF(N203="nulová",J203,0)</f>
        <v>0</v>
      </c>
      <c r="BJ203" s="17" t="s">
        <v>85</v>
      </c>
      <c r="BK203" s="146">
        <f>ROUND(I203*H203,2)</f>
        <v>0</v>
      </c>
      <c r="BL203" s="17" t="s">
        <v>150</v>
      </c>
      <c r="BM203" s="145" t="s">
        <v>1663</v>
      </c>
    </row>
    <row r="204" spans="2:65" s="1" customFormat="1" ht="24.2" customHeight="1">
      <c r="B204" s="32"/>
      <c r="C204" s="133" t="s">
        <v>195</v>
      </c>
      <c r="D204" s="133" t="s">
        <v>146</v>
      </c>
      <c r="E204" s="134" t="s">
        <v>834</v>
      </c>
      <c r="F204" s="135" t="s">
        <v>835</v>
      </c>
      <c r="G204" s="136" t="s">
        <v>149</v>
      </c>
      <c r="H204" s="137">
        <v>220.48</v>
      </c>
      <c r="I204" s="138"/>
      <c r="J204" s="139">
        <f>ROUND(I204*H204,2)</f>
        <v>0</v>
      </c>
      <c r="K204" s="140"/>
      <c r="L204" s="32"/>
      <c r="M204" s="141" t="s">
        <v>1</v>
      </c>
      <c r="N204" s="142" t="s">
        <v>42</v>
      </c>
      <c r="P204" s="143">
        <f>O204*H204</f>
        <v>0</v>
      </c>
      <c r="Q204" s="143">
        <v>0</v>
      </c>
      <c r="R204" s="143">
        <f>Q204*H204</f>
        <v>0</v>
      </c>
      <c r="S204" s="143">
        <v>0</v>
      </c>
      <c r="T204" s="144">
        <f>S204*H204</f>
        <v>0</v>
      </c>
      <c r="AR204" s="145" t="s">
        <v>150</v>
      </c>
      <c r="AT204" s="145" t="s">
        <v>146</v>
      </c>
      <c r="AU204" s="145" t="s">
        <v>87</v>
      </c>
      <c r="AY204" s="17" t="s">
        <v>144</v>
      </c>
      <c r="BE204" s="146">
        <f>IF(N204="základní",J204,0)</f>
        <v>0</v>
      </c>
      <c r="BF204" s="146">
        <f>IF(N204="snížená",J204,0)</f>
        <v>0</v>
      </c>
      <c r="BG204" s="146">
        <f>IF(N204="zákl. přenesená",J204,0)</f>
        <v>0</v>
      </c>
      <c r="BH204" s="146">
        <f>IF(N204="sníž. přenesená",J204,0)</f>
        <v>0</v>
      </c>
      <c r="BI204" s="146">
        <f>IF(N204="nulová",J204,0)</f>
        <v>0</v>
      </c>
      <c r="BJ204" s="17" t="s">
        <v>85</v>
      </c>
      <c r="BK204" s="146">
        <f>ROUND(I204*H204,2)</f>
        <v>0</v>
      </c>
      <c r="BL204" s="17" t="s">
        <v>150</v>
      </c>
      <c r="BM204" s="145" t="s">
        <v>1664</v>
      </c>
    </row>
    <row r="205" spans="2:65" s="1" customFormat="1" ht="24.2" customHeight="1">
      <c r="B205" s="32"/>
      <c r="C205" s="133" t="s">
        <v>202</v>
      </c>
      <c r="D205" s="133" t="s">
        <v>146</v>
      </c>
      <c r="E205" s="134" t="s">
        <v>1665</v>
      </c>
      <c r="F205" s="135" t="s">
        <v>1666</v>
      </c>
      <c r="G205" s="136" t="s">
        <v>149</v>
      </c>
      <c r="H205" s="137">
        <v>17.2</v>
      </c>
      <c r="I205" s="138"/>
      <c r="J205" s="139">
        <f>ROUND(I205*H205,2)</f>
        <v>0</v>
      </c>
      <c r="K205" s="140"/>
      <c r="L205" s="32"/>
      <c r="M205" s="141" t="s">
        <v>1</v>
      </c>
      <c r="N205" s="142" t="s">
        <v>42</v>
      </c>
      <c r="P205" s="143">
        <f>O205*H205</f>
        <v>0</v>
      </c>
      <c r="Q205" s="143">
        <v>0</v>
      </c>
      <c r="R205" s="143">
        <f>Q205*H205</f>
        <v>0</v>
      </c>
      <c r="S205" s="143">
        <v>0</v>
      </c>
      <c r="T205" s="144">
        <f>S205*H205</f>
        <v>0</v>
      </c>
      <c r="AR205" s="145" t="s">
        <v>150</v>
      </c>
      <c r="AT205" s="145" t="s">
        <v>146</v>
      </c>
      <c r="AU205" s="145" t="s">
        <v>87</v>
      </c>
      <c r="AY205" s="17" t="s">
        <v>144</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150</v>
      </c>
      <c r="BM205" s="145" t="s">
        <v>1667</v>
      </c>
    </row>
    <row r="206" spans="2:65" s="1" customFormat="1" ht="37.9" customHeight="1">
      <c r="B206" s="32"/>
      <c r="C206" s="133" t="s">
        <v>8</v>
      </c>
      <c r="D206" s="133" t="s">
        <v>146</v>
      </c>
      <c r="E206" s="134" t="s">
        <v>312</v>
      </c>
      <c r="F206" s="135" t="s">
        <v>313</v>
      </c>
      <c r="G206" s="136" t="s">
        <v>198</v>
      </c>
      <c r="H206" s="137">
        <v>682.48</v>
      </c>
      <c r="I206" s="138"/>
      <c r="J206" s="139">
        <f>ROUND(I206*H206,2)</f>
        <v>0</v>
      </c>
      <c r="K206" s="140"/>
      <c r="L206" s="32"/>
      <c r="M206" s="141" t="s">
        <v>1</v>
      </c>
      <c r="N206" s="142" t="s">
        <v>42</v>
      </c>
      <c r="P206" s="143">
        <f>O206*H206</f>
        <v>0</v>
      </c>
      <c r="Q206" s="143">
        <v>0</v>
      </c>
      <c r="R206" s="143">
        <f>Q206*H206</f>
        <v>0</v>
      </c>
      <c r="S206" s="143">
        <v>0</v>
      </c>
      <c r="T206" s="144">
        <f>S206*H206</f>
        <v>0</v>
      </c>
      <c r="AR206" s="145" t="s">
        <v>150</v>
      </c>
      <c r="AT206" s="145" t="s">
        <v>146</v>
      </c>
      <c r="AU206" s="145" t="s">
        <v>87</v>
      </c>
      <c r="AY206" s="17" t="s">
        <v>144</v>
      </c>
      <c r="BE206" s="146">
        <f>IF(N206="základní",J206,0)</f>
        <v>0</v>
      </c>
      <c r="BF206" s="146">
        <f>IF(N206="snížená",J206,0)</f>
        <v>0</v>
      </c>
      <c r="BG206" s="146">
        <f>IF(N206="zákl. přenesená",J206,0)</f>
        <v>0</v>
      </c>
      <c r="BH206" s="146">
        <f>IF(N206="sníž. přenesená",J206,0)</f>
        <v>0</v>
      </c>
      <c r="BI206" s="146">
        <f>IF(N206="nulová",J206,0)</f>
        <v>0</v>
      </c>
      <c r="BJ206" s="17" t="s">
        <v>85</v>
      </c>
      <c r="BK206" s="146">
        <f>ROUND(I206*H206,2)</f>
        <v>0</v>
      </c>
      <c r="BL206" s="17" t="s">
        <v>150</v>
      </c>
      <c r="BM206" s="145" t="s">
        <v>1668</v>
      </c>
    </row>
    <row r="207" spans="2:65" s="13" customFormat="1" ht="11.25">
      <c r="B207" s="154"/>
      <c r="D207" s="148" t="s">
        <v>152</v>
      </c>
      <c r="E207" s="155" t="s">
        <v>1</v>
      </c>
      <c r="F207" s="156" t="s">
        <v>1669</v>
      </c>
      <c r="H207" s="157">
        <v>408.70400000000001</v>
      </c>
      <c r="I207" s="158"/>
      <c r="L207" s="154"/>
      <c r="M207" s="159"/>
      <c r="T207" s="160"/>
      <c r="AT207" s="155" t="s">
        <v>152</v>
      </c>
      <c r="AU207" s="155" t="s">
        <v>87</v>
      </c>
      <c r="AV207" s="13" t="s">
        <v>87</v>
      </c>
      <c r="AW207" s="13" t="s">
        <v>32</v>
      </c>
      <c r="AX207" s="13" t="s">
        <v>77</v>
      </c>
      <c r="AY207" s="155" t="s">
        <v>144</v>
      </c>
    </row>
    <row r="208" spans="2:65" s="13" customFormat="1" ht="22.5">
      <c r="B208" s="154"/>
      <c r="D208" s="148" t="s">
        <v>152</v>
      </c>
      <c r="E208" s="155" t="s">
        <v>1</v>
      </c>
      <c r="F208" s="156" t="s">
        <v>1670</v>
      </c>
      <c r="H208" s="157">
        <v>273.77600000000001</v>
      </c>
      <c r="I208" s="158"/>
      <c r="L208" s="154"/>
      <c r="M208" s="159"/>
      <c r="T208" s="160"/>
      <c r="AT208" s="155" t="s">
        <v>152</v>
      </c>
      <c r="AU208" s="155" t="s">
        <v>87</v>
      </c>
      <c r="AV208" s="13" t="s">
        <v>87</v>
      </c>
      <c r="AW208" s="13" t="s">
        <v>32</v>
      </c>
      <c r="AX208" s="13" t="s">
        <v>77</v>
      </c>
      <c r="AY208" s="155" t="s">
        <v>144</v>
      </c>
    </row>
    <row r="209" spans="2:65" s="14" customFormat="1" ht="11.25">
      <c r="B209" s="161"/>
      <c r="D209" s="148" t="s">
        <v>152</v>
      </c>
      <c r="E209" s="162" t="s">
        <v>1</v>
      </c>
      <c r="F209" s="163" t="s">
        <v>157</v>
      </c>
      <c r="H209" s="164">
        <v>682.48</v>
      </c>
      <c r="I209" s="165"/>
      <c r="L209" s="161"/>
      <c r="M209" s="166"/>
      <c r="T209" s="167"/>
      <c r="AT209" s="162" t="s">
        <v>152</v>
      </c>
      <c r="AU209" s="162" t="s">
        <v>87</v>
      </c>
      <c r="AV209" s="14" t="s">
        <v>150</v>
      </c>
      <c r="AW209" s="14" t="s">
        <v>32</v>
      </c>
      <c r="AX209" s="14" t="s">
        <v>85</v>
      </c>
      <c r="AY209" s="162" t="s">
        <v>144</v>
      </c>
    </row>
    <row r="210" spans="2:65" s="1" customFormat="1" ht="37.9" customHeight="1">
      <c r="B210" s="32"/>
      <c r="C210" s="133" t="s">
        <v>209</v>
      </c>
      <c r="D210" s="133" t="s">
        <v>146</v>
      </c>
      <c r="E210" s="134" t="s">
        <v>841</v>
      </c>
      <c r="F210" s="135" t="s">
        <v>842</v>
      </c>
      <c r="G210" s="136" t="s">
        <v>198</v>
      </c>
      <c r="H210" s="137">
        <v>792.39200000000005</v>
      </c>
      <c r="I210" s="138"/>
      <c r="J210" s="139">
        <f>ROUND(I210*H210,2)</f>
        <v>0</v>
      </c>
      <c r="K210" s="140"/>
      <c r="L210" s="32"/>
      <c r="M210" s="141" t="s">
        <v>1</v>
      </c>
      <c r="N210" s="142" t="s">
        <v>42</v>
      </c>
      <c r="P210" s="143">
        <f>O210*H210</f>
        <v>0</v>
      </c>
      <c r="Q210" s="143">
        <v>0</v>
      </c>
      <c r="R210" s="143">
        <f>Q210*H210</f>
        <v>0</v>
      </c>
      <c r="S210" s="143">
        <v>0</v>
      </c>
      <c r="T210" s="144">
        <f>S210*H210</f>
        <v>0</v>
      </c>
      <c r="AR210" s="145" t="s">
        <v>150</v>
      </c>
      <c r="AT210" s="145" t="s">
        <v>146</v>
      </c>
      <c r="AU210" s="145" t="s">
        <v>87</v>
      </c>
      <c r="AY210" s="17" t="s">
        <v>144</v>
      </c>
      <c r="BE210" s="146">
        <f>IF(N210="základní",J210,0)</f>
        <v>0</v>
      </c>
      <c r="BF210" s="146">
        <f>IF(N210="snížená",J210,0)</f>
        <v>0</v>
      </c>
      <c r="BG210" s="146">
        <f>IF(N210="zákl. přenesená",J210,0)</f>
        <v>0</v>
      </c>
      <c r="BH210" s="146">
        <f>IF(N210="sníž. přenesená",J210,0)</f>
        <v>0</v>
      </c>
      <c r="BI210" s="146">
        <f>IF(N210="nulová",J210,0)</f>
        <v>0</v>
      </c>
      <c r="BJ210" s="17" t="s">
        <v>85</v>
      </c>
      <c r="BK210" s="146">
        <f>ROUND(I210*H210,2)</f>
        <v>0</v>
      </c>
      <c r="BL210" s="17" t="s">
        <v>150</v>
      </c>
      <c r="BM210" s="145" t="s">
        <v>1671</v>
      </c>
    </row>
    <row r="211" spans="2:65" s="13" customFormat="1" ht="11.25">
      <c r="B211" s="154"/>
      <c r="D211" s="148" t="s">
        <v>152</v>
      </c>
      <c r="E211" s="155" t="s">
        <v>1</v>
      </c>
      <c r="F211" s="156" t="s">
        <v>1672</v>
      </c>
      <c r="H211" s="157">
        <v>792.39200000000005</v>
      </c>
      <c r="I211" s="158"/>
      <c r="L211" s="154"/>
      <c r="M211" s="159"/>
      <c r="T211" s="160"/>
      <c r="AT211" s="155" t="s">
        <v>152</v>
      </c>
      <c r="AU211" s="155" t="s">
        <v>87</v>
      </c>
      <c r="AV211" s="13" t="s">
        <v>87</v>
      </c>
      <c r="AW211" s="13" t="s">
        <v>32</v>
      </c>
      <c r="AX211" s="13" t="s">
        <v>85</v>
      </c>
      <c r="AY211" s="155" t="s">
        <v>144</v>
      </c>
    </row>
    <row r="212" spans="2:65" s="1" customFormat="1" ht="37.9" customHeight="1">
      <c r="B212" s="32"/>
      <c r="C212" s="133" t="s">
        <v>213</v>
      </c>
      <c r="D212" s="133" t="s">
        <v>146</v>
      </c>
      <c r="E212" s="134" t="s">
        <v>405</v>
      </c>
      <c r="F212" s="135" t="s">
        <v>406</v>
      </c>
      <c r="G212" s="136" t="s">
        <v>198</v>
      </c>
      <c r="H212" s="137">
        <v>134.928</v>
      </c>
      <c r="I212" s="138"/>
      <c r="J212" s="139">
        <f>ROUND(I212*H212,2)</f>
        <v>0</v>
      </c>
      <c r="K212" s="140"/>
      <c r="L212" s="32"/>
      <c r="M212" s="141" t="s">
        <v>1</v>
      </c>
      <c r="N212" s="142" t="s">
        <v>42</v>
      </c>
      <c r="P212" s="143">
        <f>O212*H212</f>
        <v>0</v>
      </c>
      <c r="Q212" s="143">
        <v>0</v>
      </c>
      <c r="R212" s="143">
        <f>Q212*H212</f>
        <v>0</v>
      </c>
      <c r="S212" s="143">
        <v>0</v>
      </c>
      <c r="T212" s="144">
        <f>S212*H212</f>
        <v>0</v>
      </c>
      <c r="AR212" s="145" t="s">
        <v>150</v>
      </c>
      <c r="AT212" s="145" t="s">
        <v>146</v>
      </c>
      <c r="AU212" s="145" t="s">
        <v>87</v>
      </c>
      <c r="AY212" s="17" t="s">
        <v>144</v>
      </c>
      <c r="BE212" s="146">
        <f>IF(N212="základní",J212,0)</f>
        <v>0</v>
      </c>
      <c r="BF212" s="146">
        <f>IF(N212="snížená",J212,0)</f>
        <v>0</v>
      </c>
      <c r="BG212" s="146">
        <f>IF(N212="zákl. přenesená",J212,0)</f>
        <v>0</v>
      </c>
      <c r="BH212" s="146">
        <f>IF(N212="sníž. přenesená",J212,0)</f>
        <v>0</v>
      </c>
      <c r="BI212" s="146">
        <f>IF(N212="nulová",J212,0)</f>
        <v>0</v>
      </c>
      <c r="BJ212" s="17" t="s">
        <v>85</v>
      </c>
      <c r="BK212" s="146">
        <f>ROUND(I212*H212,2)</f>
        <v>0</v>
      </c>
      <c r="BL212" s="17" t="s">
        <v>150</v>
      </c>
      <c r="BM212" s="145" t="s">
        <v>1673</v>
      </c>
    </row>
    <row r="213" spans="2:65" s="13" customFormat="1" ht="11.25">
      <c r="B213" s="154"/>
      <c r="D213" s="148" t="s">
        <v>152</v>
      </c>
      <c r="E213" s="155" t="s">
        <v>1</v>
      </c>
      <c r="F213" s="156" t="s">
        <v>1674</v>
      </c>
      <c r="H213" s="157">
        <v>408.70400000000001</v>
      </c>
      <c r="I213" s="158"/>
      <c r="L213" s="154"/>
      <c r="M213" s="159"/>
      <c r="T213" s="160"/>
      <c r="AT213" s="155" t="s">
        <v>152</v>
      </c>
      <c r="AU213" s="155" t="s">
        <v>87</v>
      </c>
      <c r="AV213" s="13" t="s">
        <v>87</v>
      </c>
      <c r="AW213" s="13" t="s">
        <v>32</v>
      </c>
      <c r="AX213" s="13" t="s">
        <v>77</v>
      </c>
      <c r="AY213" s="155" t="s">
        <v>144</v>
      </c>
    </row>
    <row r="214" spans="2:65" s="13" customFormat="1" ht="11.25">
      <c r="B214" s="154"/>
      <c r="D214" s="148" t="s">
        <v>152</v>
      </c>
      <c r="E214" s="155" t="s">
        <v>1</v>
      </c>
      <c r="F214" s="156" t="s">
        <v>1675</v>
      </c>
      <c r="H214" s="157">
        <v>-273.77600000000001</v>
      </c>
      <c r="I214" s="158"/>
      <c r="L214" s="154"/>
      <c r="M214" s="159"/>
      <c r="T214" s="160"/>
      <c r="AT214" s="155" t="s">
        <v>152</v>
      </c>
      <c r="AU214" s="155" t="s">
        <v>87</v>
      </c>
      <c r="AV214" s="13" t="s">
        <v>87</v>
      </c>
      <c r="AW214" s="13" t="s">
        <v>32</v>
      </c>
      <c r="AX214" s="13" t="s">
        <v>77</v>
      </c>
      <c r="AY214" s="155" t="s">
        <v>144</v>
      </c>
    </row>
    <row r="215" spans="2:65" s="14" customFormat="1" ht="11.25">
      <c r="B215" s="161"/>
      <c r="D215" s="148" t="s">
        <v>152</v>
      </c>
      <c r="E215" s="162" t="s">
        <v>1</v>
      </c>
      <c r="F215" s="163" t="s">
        <v>157</v>
      </c>
      <c r="H215" s="164">
        <v>134.928</v>
      </c>
      <c r="I215" s="165"/>
      <c r="L215" s="161"/>
      <c r="M215" s="166"/>
      <c r="T215" s="167"/>
      <c r="AT215" s="162" t="s">
        <v>152</v>
      </c>
      <c r="AU215" s="162" t="s">
        <v>87</v>
      </c>
      <c r="AV215" s="14" t="s">
        <v>150</v>
      </c>
      <c r="AW215" s="14" t="s">
        <v>32</v>
      </c>
      <c r="AX215" s="14" t="s">
        <v>85</v>
      </c>
      <c r="AY215" s="162" t="s">
        <v>144</v>
      </c>
    </row>
    <row r="216" spans="2:65" s="1" customFormat="1" ht="37.9" customHeight="1">
      <c r="B216" s="32"/>
      <c r="C216" s="133" t="s">
        <v>217</v>
      </c>
      <c r="D216" s="133" t="s">
        <v>146</v>
      </c>
      <c r="E216" s="134" t="s">
        <v>849</v>
      </c>
      <c r="F216" s="135" t="s">
        <v>850</v>
      </c>
      <c r="G216" s="136" t="s">
        <v>198</v>
      </c>
      <c r="H216" s="137">
        <v>1349.28</v>
      </c>
      <c r="I216" s="138"/>
      <c r="J216" s="139">
        <f>ROUND(I216*H216,2)</f>
        <v>0</v>
      </c>
      <c r="K216" s="140"/>
      <c r="L216" s="32"/>
      <c r="M216" s="141" t="s">
        <v>1</v>
      </c>
      <c r="N216" s="142" t="s">
        <v>42</v>
      </c>
      <c r="P216" s="143">
        <f>O216*H216</f>
        <v>0</v>
      </c>
      <c r="Q216" s="143">
        <v>0</v>
      </c>
      <c r="R216" s="143">
        <f>Q216*H216</f>
        <v>0</v>
      </c>
      <c r="S216" s="143">
        <v>0</v>
      </c>
      <c r="T216" s="144">
        <f>S216*H216</f>
        <v>0</v>
      </c>
      <c r="AR216" s="145" t="s">
        <v>150</v>
      </c>
      <c r="AT216" s="145" t="s">
        <v>146</v>
      </c>
      <c r="AU216" s="145" t="s">
        <v>87</v>
      </c>
      <c r="AY216" s="17" t="s">
        <v>144</v>
      </c>
      <c r="BE216" s="146">
        <f>IF(N216="základní",J216,0)</f>
        <v>0</v>
      </c>
      <c r="BF216" s="146">
        <f>IF(N216="snížená",J216,0)</f>
        <v>0</v>
      </c>
      <c r="BG216" s="146">
        <f>IF(N216="zákl. přenesená",J216,0)</f>
        <v>0</v>
      </c>
      <c r="BH216" s="146">
        <f>IF(N216="sníž. přenesená",J216,0)</f>
        <v>0</v>
      </c>
      <c r="BI216" s="146">
        <f>IF(N216="nulová",J216,0)</f>
        <v>0</v>
      </c>
      <c r="BJ216" s="17" t="s">
        <v>85</v>
      </c>
      <c r="BK216" s="146">
        <f>ROUND(I216*H216,2)</f>
        <v>0</v>
      </c>
      <c r="BL216" s="17" t="s">
        <v>150</v>
      </c>
      <c r="BM216" s="145" t="s">
        <v>1676</v>
      </c>
    </row>
    <row r="217" spans="2:65" s="13" customFormat="1" ht="11.25">
      <c r="B217" s="154"/>
      <c r="D217" s="148" t="s">
        <v>152</v>
      </c>
      <c r="F217" s="156" t="s">
        <v>1677</v>
      </c>
      <c r="H217" s="157">
        <v>1349.28</v>
      </c>
      <c r="I217" s="158"/>
      <c r="L217" s="154"/>
      <c r="M217" s="159"/>
      <c r="T217" s="160"/>
      <c r="AT217" s="155" t="s">
        <v>152</v>
      </c>
      <c r="AU217" s="155" t="s">
        <v>87</v>
      </c>
      <c r="AV217" s="13" t="s">
        <v>87</v>
      </c>
      <c r="AW217" s="13" t="s">
        <v>4</v>
      </c>
      <c r="AX217" s="13" t="s">
        <v>85</v>
      </c>
      <c r="AY217" s="155" t="s">
        <v>144</v>
      </c>
    </row>
    <row r="218" spans="2:65" s="1" customFormat="1" ht="37.9" customHeight="1">
      <c r="B218" s="32"/>
      <c r="C218" s="133" t="s">
        <v>221</v>
      </c>
      <c r="D218" s="133" t="s">
        <v>146</v>
      </c>
      <c r="E218" s="134" t="s">
        <v>853</v>
      </c>
      <c r="F218" s="135" t="s">
        <v>854</v>
      </c>
      <c r="G218" s="136" t="s">
        <v>198</v>
      </c>
      <c r="H218" s="137">
        <v>792.39200000000005</v>
      </c>
      <c r="I218" s="138"/>
      <c r="J218" s="139">
        <f>ROUND(I218*H218,2)</f>
        <v>0</v>
      </c>
      <c r="K218" s="140"/>
      <c r="L218" s="32"/>
      <c r="M218" s="141" t="s">
        <v>1</v>
      </c>
      <c r="N218" s="142" t="s">
        <v>42</v>
      </c>
      <c r="P218" s="143">
        <f>O218*H218</f>
        <v>0</v>
      </c>
      <c r="Q218" s="143">
        <v>0</v>
      </c>
      <c r="R218" s="143">
        <f>Q218*H218</f>
        <v>0</v>
      </c>
      <c r="S218" s="143">
        <v>0</v>
      </c>
      <c r="T218" s="144">
        <f>S218*H218</f>
        <v>0</v>
      </c>
      <c r="AR218" s="145" t="s">
        <v>150</v>
      </c>
      <c r="AT218" s="145" t="s">
        <v>146</v>
      </c>
      <c r="AU218" s="145" t="s">
        <v>87</v>
      </c>
      <c r="AY218" s="17" t="s">
        <v>144</v>
      </c>
      <c r="BE218" s="146">
        <f>IF(N218="základní",J218,0)</f>
        <v>0</v>
      </c>
      <c r="BF218" s="146">
        <f>IF(N218="snížená",J218,0)</f>
        <v>0</v>
      </c>
      <c r="BG218" s="146">
        <f>IF(N218="zákl. přenesená",J218,0)</f>
        <v>0</v>
      </c>
      <c r="BH218" s="146">
        <f>IF(N218="sníž. přenesená",J218,0)</f>
        <v>0</v>
      </c>
      <c r="BI218" s="146">
        <f>IF(N218="nulová",J218,0)</f>
        <v>0</v>
      </c>
      <c r="BJ218" s="17" t="s">
        <v>85</v>
      </c>
      <c r="BK218" s="146">
        <f>ROUND(I218*H218,2)</f>
        <v>0</v>
      </c>
      <c r="BL218" s="17" t="s">
        <v>150</v>
      </c>
      <c r="BM218" s="145" t="s">
        <v>1678</v>
      </c>
    </row>
    <row r="219" spans="2:65" s="13" customFormat="1" ht="11.25">
      <c r="B219" s="154"/>
      <c r="D219" s="148" t="s">
        <v>152</v>
      </c>
      <c r="E219" s="155" t="s">
        <v>1</v>
      </c>
      <c r="F219" s="156" t="s">
        <v>1679</v>
      </c>
      <c r="H219" s="157">
        <v>792.39200000000005</v>
      </c>
      <c r="I219" s="158"/>
      <c r="L219" s="154"/>
      <c r="M219" s="159"/>
      <c r="T219" s="160"/>
      <c r="AT219" s="155" t="s">
        <v>152</v>
      </c>
      <c r="AU219" s="155" t="s">
        <v>87</v>
      </c>
      <c r="AV219" s="13" t="s">
        <v>87</v>
      </c>
      <c r="AW219" s="13" t="s">
        <v>32</v>
      </c>
      <c r="AX219" s="13" t="s">
        <v>85</v>
      </c>
      <c r="AY219" s="155" t="s">
        <v>144</v>
      </c>
    </row>
    <row r="220" spans="2:65" s="1" customFormat="1" ht="37.9" customHeight="1">
      <c r="B220" s="32"/>
      <c r="C220" s="133" t="s">
        <v>225</v>
      </c>
      <c r="D220" s="133" t="s">
        <v>146</v>
      </c>
      <c r="E220" s="134" t="s">
        <v>415</v>
      </c>
      <c r="F220" s="135" t="s">
        <v>416</v>
      </c>
      <c r="G220" s="136" t="s">
        <v>198</v>
      </c>
      <c r="H220" s="137">
        <v>7923.92</v>
      </c>
      <c r="I220" s="138"/>
      <c r="J220" s="139">
        <f>ROUND(I220*H220,2)</f>
        <v>0</v>
      </c>
      <c r="K220" s="140"/>
      <c r="L220" s="32"/>
      <c r="M220" s="141" t="s">
        <v>1</v>
      </c>
      <c r="N220" s="142" t="s">
        <v>42</v>
      </c>
      <c r="P220" s="143">
        <f>O220*H220</f>
        <v>0</v>
      </c>
      <c r="Q220" s="143">
        <v>0</v>
      </c>
      <c r="R220" s="143">
        <f>Q220*H220</f>
        <v>0</v>
      </c>
      <c r="S220" s="143">
        <v>0</v>
      </c>
      <c r="T220" s="144">
        <f>S220*H220</f>
        <v>0</v>
      </c>
      <c r="AR220" s="145" t="s">
        <v>150</v>
      </c>
      <c r="AT220" s="145" t="s">
        <v>146</v>
      </c>
      <c r="AU220" s="145" t="s">
        <v>87</v>
      </c>
      <c r="AY220" s="17" t="s">
        <v>144</v>
      </c>
      <c r="BE220" s="146">
        <f>IF(N220="základní",J220,0)</f>
        <v>0</v>
      </c>
      <c r="BF220" s="146">
        <f>IF(N220="snížená",J220,0)</f>
        <v>0</v>
      </c>
      <c r="BG220" s="146">
        <f>IF(N220="zákl. přenesená",J220,0)</f>
        <v>0</v>
      </c>
      <c r="BH220" s="146">
        <f>IF(N220="sníž. přenesená",J220,0)</f>
        <v>0</v>
      </c>
      <c r="BI220" s="146">
        <f>IF(N220="nulová",J220,0)</f>
        <v>0</v>
      </c>
      <c r="BJ220" s="17" t="s">
        <v>85</v>
      </c>
      <c r="BK220" s="146">
        <f>ROUND(I220*H220,2)</f>
        <v>0</v>
      </c>
      <c r="BL220" s="17" t="s">
        <v>150</v>
      </c>
      <c r="BM220" s="145" t="s">
        <v>1680</v>
      </c>
    </row>
    <row r="221" spans="2:65" s="13" customFormat="1" ht="11.25">
      <c r="B221" s="154"/>
      <c r="D221" s="148" t="s">
        <v>152</v>
      </c>
      <c r="F221" s="156" t="s">
        <v>1681</v>
      </c>
      <c r="H221" s="157">
        <v>7923.92</v>
      </c>
      <c r="I221" s="158"/>
      <c r="L221" s="154"/>
      <c r="M221" s="159"/>
      <c r="T221" s="160"/>
      <c r="AT221" s="155" t="s">
        <v>152</v>
      </c>
      <c r="AU221" s="155" t="s">
        <v>87</v>
      </c>
      <c r="AV221" s="13" t="s">
        <v>87</v>
      </c>
      <c r="AW221" s="13" t="s">
        <v>4</v>
      </c>
      <c r="AX221" s="13" t="s">
        <v>85</v>
      </c>
      <c r="AY221" s="155" t="s">
        <v>144</v>
      </c>
    </row>
    <row r="222" spans="2:65" s="1" customFormat="1" ht="24.2" customHeight="1">
      <c r="B222" s="32"/>
      <c r="C222" s="133" t="s">
        <v>229</v>
      </c>
      <c r="D222" s="133" t="s">
        <v>146</v>
      </c>
      <c r="E222" s="134" t="s">
        <v>859</v>
      </c>
      <c r="F222" s="135" t="s">
        <v>860</v>
      </c>
      <c r="G222" s="136" t="s">
        <v>198</v>
      </c>
      <c r="H222" s="137">
        <v>408.70400000000001</v>
      </c>
      <c r="I222" s="138"/>
      <c r="J222" s="139">
        <f>ROUND(I222*H222,2)</f>
        <v>0</v>
      </c>
      <c r="K222" s="140"/>
      <c r="L222" s="32"/>
      <c r="M222" s="141" t="s">
        <v>1</v>
      </c>
      <c r="N222" s="142" t="s">
        <v>42</v>
      </c>
      <c r="P222" s="143">
        <f>O222*H222</f>
        <v>0</v>
      </c>
      <c r="Q222" s="143">
        <v>0</v>
      </c>
      <c r="R222" s="143">
        <f>Q222*H222</f>
        <v>0</v>
      </c>
      <c r="S222" s="143">
        <v>0</v>
      </c>
      <c r="T222" s="144">
        <f>S222*H222</f>
        <v>0</v>
      </c>
      <c r="AR222" s="145" t="s">
        <v>150</v>
      </c>
      <c r="AT222" s="145" t="s">
        <v>146</v>
      </c>
      <c r="AU222" s="145" t="s">
        <v>87</v>
      </c>
      <c r="AY222" s="17" t="s">
        <v>144</v>
      </c>
      <c r="BE222" s="146">
        <f>IF(N222="základní",J222,0)</f>
        <v>0</v>
      </c>
      <c r="BF222" s="146">
        <f>IF(N222="snížená",J222,0)</f>
        <v>0</v>
      </c>
      <c r="BG222" s="146">
        <f>IF(N222="zákl. přenesená",J222,0)</f>
        <v>0</v>
      </c>
      <c r="BH222" s="146">
        <f>IF(N222="sníž. přenesená",J222,0)</f>
        <v>0</v>
      </c>
      <c r="BI222" s="146">
        <f>IF(N222="nulová",J222,0)</f>
        <v>0</v>
      </c>
      <c r="BJ222" s="17" t="s">
        <v>85</v>
      </c>
      <c r="BK222" s="146">
        <f>ROUND(I222*H222,2)</f>
        <v>0</v>
      </c>
      <c r="BL222" s="17" t="s">
        <v>150</v>
      </c>
      <c r="BM222" s="145" t="s">
        <v>1682</v>
      </c>
    </row>
    <row r="223" spans="2:65" s="1" customFormat="1" ht="24.2" customHeight="1">
      <c r="B223" s="32"/>
      <c r="C223" s="133" t="s">
        <v>233</v>
      </c>
      <c r="D223" s="133" t="s">
        <v>146</v>
      </c>
      <c r="E223" s="134" t="s">
        <v>862</v>
      </c>
      <c r="F223" s="135" t="s">
        <v>863</v>
      </c>
      <c r="G223" s="136" t="s">
        <v>198</v>
      </c>
      <c r="H223" s="137">
        <v>792.39200000000005</v>
      </c>
      <c r="I223" s="138"/>
      <c r="J223" s="139">
        <f>ROUND(I223*H223,2)</f>
        <v>0</v>
      </c>
      <c r="K223" s="140"/>
      <c r="L223" s="32"/>
      <c r="M223" s="141" t="s">
        <v>1</v>
      </c>
      <c r="N223" s="142" t="s">
        <v>42</v>
      </c>
      <c r="P223" s="143">
        <f>O223*H223</f>
        <v>0</v>
      </c>
      <c r="Q223" s="143">
        <v>0</v>
      </c>
      <c r="R223" s="143">
        <f>Q223*H223</f>
        <v>0</v>
      </c>
      <c r="S223" s="143">
        <v>0</v>
      </c>
      <c r="T223" s="144">
        <f>S223*H223</f>
        <v>0</v>
      </c>
      <c r="AR223" s="145" t="s">
        <v>150</v>
      </c>
      <c r="AT223" s="145" t="s">
        <v>146</v>
      </c>
      <c r="AU223" s="145" t="s">
        <v>87</v>
      </c>
      <c r="AY223" s="17" t="s">
        <v>144</v>
      </c>
      <c r="BE223" s="146">
        <f>IF(N223="základní",J223,0)</f>
        <v>0</v>
      </c>
      <c r="BF223" s="146">
        <f>IF(N223="snížená",J223,0)</f>
        <v>0</v>
      </c>
      <c r="BG223" s="146">
        <f>IF(N223="zákl. přenesená",J223,0)</f>
        <v>0</v>
      </c>
      <c r="BH223" s="146">
        <f>IF(N223="sníž. přenesená",J223,0)</f>
        <v>0</v>
      </c>
      <c r="BI223" s="146">
        <f>IF(N223="nulová",J223,0)</f>
        <v>0</v>
      </c>
      <c r="BJ223" s="17" t="s">
        <v>85</v>
      </c>
      <c r="BK223" s="146">
        <f>ROUND(I223*H223,2)</f>
        <v>0</v>
      </c>
      <c r="BL223" s="17" t="s">
        <v>150</v>
      </c>
      <c r="BM223" s="145" t="s">
        <v>1683</v>
      </c>
    </row>
    <row r="224" spans="2:65" s="1" customFormat="1" ht="33" customHeight="1">
      <c r="B224" s="32"/>
      <c r="C224" s="133" t="s">
        <v>237</v>
      </c>
      <c r="D224" s="133" t="s">
        <v>146</v>
      </c>
      <c r="E224" s="134" t="s">
        <v>426</v>
      </c>
      <c r="F224" s="135" t="s">
        <v>427</v>
      </c>
      <c r="G224" s="136" t="s">
        <v>343</v>
      </c>
      <c r="H224" s="137">
        <v>1669.1759999999999</v>
      </c>
      <c r="I224" s="138"/>
      <c r="J224" s="139">
        <f>ROUND(I224*H224,2)</f>
        <v>0</v>
      </c>
      <c r="K224" s="140"/>
      <c r="L224" s="32"/>
      <c r="M224" s="141" t="s">
        <v>1</v>
      </c>
      <c r="N224" s="142" t="s">
        <v>42</v>
      </c>
      <c r="P224" s="143">
        <f>O224*H224</f>
        <v>0</v>
      </c>
      <c r="Q224" s="143">
        <v>0</v>
      </c>
      <c r="R224" s="143">
        <f>Q224*H224</f>
        <v>0</v>
      </c>
      <c r="S224" s="143">
        <v>0</v>
      </c>
      <c r="T224" s="144">
        <f>S224*H224</f>
        <v>0</v>
      </c>
      <c r="AR224" s="145" t="s">
        <v>150</v>
      </c>
      <c r="AT224" s="145" t="s">
        <v>146</v>
      </c>
      <c r="AU224" s="145" t="s">
        <v>87</v>
      </c>
      <c r="AY224" s="17" t="s">
        <v>144</v>
      </c>
      <c r="BE224" s="146">
        <f>IF(N224="základní",J224,0)</f>
        <v>0</v>
      </c>
      <c r="BF224" s="146">
        <f>IF(N224="snížená",J224,0)</f>
        <v>0</v>
      </c>
      <c r="BG224" s="146">
        <f>IF(N224="zákl. přenesená",J224,0)</f>
        <v>0</v>
      </c>
      <c r="BH224" s="146">
        <f>IF(N224="sníž. přenesená",J224,0)</f>
        <v>0</v>
      </c>
      <c r="BI224" s="146">
        <f>IF(N224="nulová",J224,0)</f>
        <v>0</v>
      </c>
      <c r="BJ224" s="17" t="s">
        <v>85</v>
      </c>
      <c r="BK224" s="146">
        <f>ROUND(I224*H224,2)</f>
        <v>0</v>
      </c>
      <c r="BL224" s="17" t="s">
        <v>150</v>
      </c>
      <c r="BM224" s="145" t="s">
        <v>1684</v>
      </c>
    </row>
    <row r="225" spans="2:65" s="13" customFormat="1" ht="11.25">
      <c r="B225" s="154"/>
      <c r="D225" s="148" t="s">
        <v>152</v>
      </c>
      <c r="F225" s="156" t="s">
        <v>1685</v>
      </c>
      <c r="H225" s="157">
        <v>1669.1759999999999</v>
      </c>
      <c r="I225" s="158"/>
      <c r="L225" s="154"/>
      <c r="M225" s="159"/>
      <c r="T225" s="160"/>
      <c r="AT225" s="155" t="s">
        <v>152</v>
      </c>
      <c r="AU225" s="155" t="s">
        <v>87</v>
      </c>
      <c r="AV225" s="13" t="s">
        <v>87</v>
      </c>
      <c r="AW225" s="13" t="s">
        <v>4</v>
      </c>
      <c r="AX225" s="13" t="s">
        <v>85</v>
      </c>
      <c r="AY225" s="155" t="s">
        <v>144</v>
      </c>
    </row>
    <row r="226" spans="2:65" s="1" customFormat="1" ht="16.5" customHeight="1">
      <c r="B226" s="32"/>
      <c r="C226" s="133" t="s">
        <v>7</v>
      </c>
      <c r="D226" s="133" t="s">
        <v>146</v>
      </c>
      <c r="E226" s="134" t="s">
        <v>322</v>
      </c>
      <c r="F226" s="135" t="s">
        <v>323</v>
      </c>
      <c r="G226" s="136" t="s">
        <v>198</v>
      </c>
      <c r="H226" s="137">
        <v>927.32</v>
      </c>
      <c r="I226" s="138"/>
      <c r="J226" s="139">
        <f>ROUND(I226*H226,2)</f>
        <v>0</v>
      </c>
      <c r="K226" s="140"/>
      <c r="L226" s="32"/>
      <c r="M226" s="141" t="s">
        <v>1</v>
      </c>
      <c r="N226" s="142" t="s">
        <v>42</v>
      </c>
      <c r="P226" s="143">
        <f>O226*H226</f>
        <v>0</v>
      </c>
      <c r="Q226" s="143">
        <v>0</v>
      </c>
      <c r="R226" s="143">
        <f>Q226*H226</f>
        <v>0</v>
      </c>
      <c r="S226" s="143">
        <v>0</v>
      </c>
      <c r="T226" s="144">
        <f>S226*H226</f>
        <v>0</v>
      </c>
      <c r="AR226" s="145" t="s">
        <v>150</v>
      </c>
      <c r="AT226" s="145" t="s">
        <v>146</v>
      </c>
      <c r="AU226" s="145" t="s">
        <v>87</v>
      </c>
      <c r="AY226" s="17" t="s">
        <v>144</v>
      </c>
      <c r="BE226" s="146">
        <f>IF(N226="základní",J226,0)</f>
        <v>0</v>
      </c>
      <c r="BF226" s="146">
        <f>IF(N226="snížená",J226,0)</f>
        <v>0</v>
      </c>
      <c r="BG226" s="146">
        <f>IF(N226="zákl. přenesená",J226,0)</f>
        <v>0</v>
      </c>
      <c r="BH226" s="146">
        <f>IF(N226="sníž. přenesená",J226,0)</f>
        <v>0</v>
      </c>
      <c r="BI226" s="146">
        <f>IF(N226="nulová",J226,0)</f>
        <v>0</v>
      </c>
      <c r="BJ226" s="17" t="s">
        <v>85</v>
      </c>
      <c r="BK226" s="146">
        <f>ROUND(I226*H226,2)</f>
        <v>0</v>
      </c>
      <c r="BL226" s="17" t="s">
        <v>150</v>
      </c>
      <c r="BM226" s="145" t="s">
        <v>1686</v>
      </c>
    </row>
    <row r="227" spans="2:65" s="13" customFormat="1" ht="11.25">
      <c r="B227" s="154"/>
      <c r="D227" s="148" t="s">
        <v>152</v>
      </c>
      <c r="E227" s="155" t="s">
        <v>1</v>
      </c>
      <c r="F227" s="156" t="s">
        <v>1687</v>
      </c>
      <c r="H227" s="157">
        <v>134.928</v>
      </c>
      <c r="I227" s="158"/>
      <c r="L227" s="154"/>
      <c r="M227" s="159"/>
      <c r="T227" s="160"/>
      <c r="AT227" s="155" t="s">
        <v>152</v>
      </c>
      <c r="AU227" s="155" t="s">
        <v>87</v>
      </c>
      <c r="AV227" s="13" t="s">
        <v>87</v>
      </c>
      <c r="AW227" s="13" t="s">
        <v>32</v>
      </c>
      <c r="AX227" s="13" t="s">
        <v>77</v>
      </c>
      <c r="AY227" s="155" t="s">
        <v>144</v>
      </c>
    </row>
    <row r="228" spans="2:65" s="13" customFormat="1" ht="11.25">
      <c r="B228" s="154"/>
      <c r="D228" s="148" t="s">
        <v>152</v>
      </c>
      <c r="E228" s="155" t="s">
        <v>1</v>
      </c>
      <c r="F228" s="156" t="s">
        <v>1688</v>
      </c>
      <c r="H228" s="157">
        <v>792.39200000000005</v>
      </c>
      <c r="I228" s="158"/>
      <c r="L228" s="154"/>
      <c r="M228" s="159"/>
      <c r="T228" s="160"/>
      <c r="AT228" s="155" t="s">
        <v>152</v>
      </c>
      <c r="AU228" s="155" t="s">
        <v>87</v>
      </c>
      <c r="AV228" s="13" t="s">
        <v>87</v>
      </c>
      <c r="AW228" s="13" t="s">
        <v>32</v>
      </c>
      <c r="AX228" s="13" t="s">
        <v>77</v>
      </c>
      <c r="AY228" s="155" t="s">
        <v>144</v>
      </c>
    </row>
    <row r="229" spans="2:65" s="14" customFormat="1" ht="11.25">
      <c r="B229" s="161"/>
      <c r="D229" s="148" t="s">
        <v>152</v>
      </c>
      <c r="E229" s="162" t="s">
        <v>1</v>
      </c>
      <c r="F229" s="163" t="s">
        <v>157</v>
      </c>
      <c r="H229" s="164">
        <v>927.32</v>
      </c>
      <c r="I229" s="165"/>
      <c r="L229" s="161"/>
      <c r="M229" s="166"/>
      <c r="T229" s="167"/>
      <c r="AT229" s="162" t="s">
        <v>152</v>
      </c>
      <c r="AU229" s="162" t="s">
        <v>87</v>
      </c>
      <c r="AV229" s="14" t="s">
        <v>150</v>
      </c>
      <c r="AW229" s="14" t="s">
        <v>32</v>
      </c>
      <c r="AX229" s="14" t="s">
        <v>85</v>
      </c>
      <c r="AY229" s="162" t="s">
        <v>144</v>
      </c>
    </row>
    <row r="230" spans="2:65" s="1" customFormat="1" ht="24.2" customHeight="1">
      <c r="B230" s="32"/>
      <c r="C230" s="133" t="s">
        <v>244</v>
      </c>
      <c r="D230" s="133" t="s">
        <v>146</v>
      </c>
      <c r="E230" s="134" t="s">
        <v>326</v>
      </c>
      <c r="F230" s="135" t="s">
        <v>327</v>
      </c>
      <c r="G230" s="136" t="s">
        <v>198</v>
      </c>
      <c r="H230" s="137">
        <v>774.04</v>
      </c>
      <c r="I230" s="138"/>
      <c r="J230" s="139">
        <f>ROUND(I230*H230,2)</f>
        <v>0</v>
      </c>
      <c r="K230" s="140"/>
      <c r="L230" s="32"/>
      <c r="M230" s="141" t="s">
        <v>1</v>
      </c>
      <c r="N230" s="142" t="s">
        <v>42</v>
      </c>
      <c r="P230" s="143">
        <f>O230*H230</f>
        <v>0</v>
      </c>
      <c r="Q230" s="143">
        <v>0</v>
      </c>
      <c r="R230" s="143">
        <f>Q230*H230</f>
        <v>0</v>
      </c>
      <c r="S230" s="143">
        <v>0</v>
      </c>
      <c r="T230" s="144">
        <f>S230*H230</f>
        <v>0</v>
      </c>
      <c r="AR230" s="145" t="s">
        <v>150</v>
      </c>
      <c r="AT230" s="145" t="s">
        <v>146</v>
      </c>
      <c r="AU230" s="145" t="s">
        <v>87</v>
      </c>
      <c r="AY230" s="17" t="s">
        <v>144</v>
      </c>
      <c r="BE230" s="146">
        <f>IF(N230="základní",J230,0)</f>
        <v>0</v>
      </c>
      <c r="BF230" s="146">
        <f>IF(N230="snížená",J230,0)</f>
        <v>0</v>
      </c>
      <c r="BG230" s="146">
        <f>IF(N230="zákl. přenesená",J230,0)</f>
        <v>0</v>
      </c>
      <c r="BH230" s="146">
        <f>IF(N230="sníž. přenesená",J230,0)</f>
        <v>0</v>
      </c>
      <c r="BI230" s="146">
        <f>IF(N230="nulová",J230,0)</f>
        <v>0</v>
      </c>
      <c r="BJ230" s="17" t="s">
        <v>85</v>
      </c>
      <c r="BK230" s="146">
        <f>ROUND(I230*H230,2)</f>
        <v>0</v>
      </c>
      <c r="BL230" s="17" t="s">
        <v>150</v>
      </c>
      <c r="BM230" s="145" t="s">
        <v>1689</v>
      </c>
    </row>
    <row r="231" spans="2:65" s="12" customFormat="1" ht="11.25">
      <c r="B231" s="147"/>
      <c r="D231" s="148" t="s">
        <v>152</v>
      </c>
      <c r="E231" s="149" t="s">
        <v>1</v>
      </c>
      <c r="F231" s="150" t="s">
        <v>737</v>
      </c>
      <c r="H231" s="149" t="s">
        <v>1</v>
      </c>
      <c r="I231" s="151"/>
      <c r="L231" s="147"/>
      <c r="M231" s="152"/>
      <c r="T231" s="153"/>
      <c r="AT231" s="149" t="s">
        <v>152</v>
      </c>
      <c r="AU231" s="149" t="s">
        <v>87</v>
      </c>
      <c r="AV231" s="12" t="s">
        <v>85</v>
      </c>
      <c r="AW231" s="12" t="s">
        <v>32</v>
      </c>
      <c r="AX231" s="12" t="s">
        <v>77</v>
      </c>
      <c r="AY231" s="149" t="s">
        <v>144</v>
      </c>
    </row>
    <row r="232" spans="2:65" s="12" customFormat="1" ht="11.25">
      <c r="B232" s="147"/>
      <c r="D232" s="148" t="s">
        <v>152</v>
      </c>
      <c r="E232" s="149" t="s">
        <v>1</v>
      </c>
      <c r="F232" s="150" t="s">
        <v>1620</v>
      </c>
      <c r="H232" s="149" t="s">
        <v>1</v>
      </c>
      <c r="I232" s="151"/>
      <c r="L232" s="147"/>
      <c r="M232" s="152"/>
      <c r="T232" s="153"/>
      <c r="AT232" s="149" t="s">
        <v>152</v>
      </c>
      <c r="AU232" s="149" t="s">
        <v>87</v>
      </c>
      <c r="AV232" s="12" t="s">
        <v>85</v>
      </c>
      <c r="AW232" s="12" t="s">
        <v>32</v>
      </c>
      <c r="AX232" s="12" t="s">
        <v>77</v>
      </c>
      <c r="AY232" s="149" t="s">
        <v>144</v>
      </c>
    </row>
    <row r="233" spans="2:65" s="12" customFormat="1" ht="11.25">
      <c r="B233" s="147"/>
      <c r="D233" s="148" t="s">
        <v>152</v>
      </c>
      <c r="E233" s="149" t="s">
        <v>1</v>
      </c>
      <c r="F233" s="150" t="s">
        <v>1626</v>
      </c>
      <c r="H233" s="149" t="s">
        <v>1</v>
      </c>
      <c r="I233" s="151"/>
      <c r="L233" s="147"/>
      <c r="M233" s="152"/>
      <c r="T233" s="153"/>
      <c r="AT233" s="149" t="s">
        <v>152</v>
      </c>
      <c r="AU233" s="149" t="s">
        <v>87</v>
      </c>
      <c r="AV233" s="12" t="s">
        <v>85</v>
      </c>
      <c r="AW233" s="12" t="s">
        <v>32</v>
      </c>
      <c r="AX233" s="12" t="s">
        <v>77</v>
      </c>
      <c r="AY233" s="149" t="s">
        <v>144</v>
      </c>
    </row>
    <row r="234" spans="2:65" s="12" customFormat="1" ht="11.25">
      <c r="B234" s="147"/>
      <c r="D234" s="148" t="s">
        <v>152</v>
      </c>
      <c r="E234" s="149" t="s">
        <v>1</v>
      </c>
      <c r="F234" s="150" t="s">
        <v>1627</v>
      </c>
      <c r="H234" s="149" t="s">
        <v>1</v>
      </c>
      <c r="I234" s="151"/>
      <c r="L234" s="147"/>
      <c r="M234" s="152"/>
      <c r="T234" s="153"/>
      <c r="AT234" s="149" t="s">
        <v>152</v>
      </c>
      <c r="AU234" s="149" t="s">
        <v>87</v>
      </c>
      <c r="AV234" s="12" t="s">
        <v>85</v>
      </c>
      <c r="AW234" s="12" t="s">
        <v>32</v>
      </c>
      <c r="AX234" s="12" t="s">
        <v>77</v>
      </c>
      <c r="AY234" s="149" t="s">
        <v>144</v>
      </c>
    </row>
    <row r="235" spans="2:65" s="12" customFormat="1" ht="11.25">
      <c r="B235" s="147"/>
      <c r="D235" s="148" t="s">
        <v>152</v>
      </c>
      <c r="E235" s="149" t="s">
        <v>1</v>
      </c>
      <c r="F235" s="150" t="s">
        <v>1612</v>
      </c>
      <c r="H235" s="149" t="s">
        <v>1</v>
      </c>
      <c r="I235" s="151"/>
      <c r="L235" s="147"/>
      <c r="M235" s="152"/>
      <c r="T235" s="153"/>
      <c r="AT235" s="149" t="s">
        <v>152</v>
      </c>
      <c r="AU235" s="149" t="s">
        <v>87</v>
      </c>
      <c r="AV235" s="12" t="s">
        <v>85</v>
      </c>
      <c r="AW235" s="12" t="s">
        <v>32</v>
      </c>
      <c r="AX235" s="12" t="s">
        <v>77</v>
      </c>
      <c r="AY235" s="149" t="s">
        <v>144</v>
      </c>
    </row>
    <row r="236" spans="2:65" s="12" customFormat="1" ht="11.25">
      <c r="B236" s="147"/>
      <c r="D236" s="148" t="s">
        <v>152</v>
      </c>
      <c r="E236" s="149" t="s">
        <v>1</v>
      </c>
      <c r="F236" s="150" t="s">
        <v>739</v>
      </c>
      <c r="H236" s="149" t="s">
        <v>1</v>
      </c>
      <c r="I236" s="151"/>
      <c r="L236" s="147"/>
      <c r="M236" s="152"/>
      <c r="T236" s="153"/>
      <c r="AT236" s="149" t="s">
        <v>152</v>
      </c>
      <c r="AU236" s="149" t="s">
        <v>87</v>
      </c>
      <c r="AV236" s="12" t="s">
        <v>85</v>
      </c>
      <c r="AW236" s="12" t="s">
        <v>32</v>
      </c>
      <c r="AX236" s="12" t="s">
        <v>77</v>
      </c>
      <c r="AY236" s="149" t="s">
        <v>144</v>
      </c>
    </row>
    <row r="237" spans="2:65" s="12" customFormat="1" ht="11.25">
      <c r="B237" s="147"/>
      <c r="D237" s="148" t="s">
        <v>152</v>
      </c>
      <c r="E237" s="149" t="s">
        <v>1</v>
      </c>
      <c r="F237" s="150" t="s">
        <v>1690</v>
      </c>
      <c r="H237" s="149" t="s">
        <v>1</v>
      </c>
      <c r="I237" s="151"/>
      <c r="L237" s="147"/>
      <c r="M237" s="152"/>
      <c r="T237" s="153"/>
      <c r="AT237" s="149" t="s">
        <v>152</v>
      </c>
      <c r="AU237" s="149" t="s">
        <v>87</v>
      </c>
      <c r="AV237" s="12" t="s">
        <v>85</v>
      </c>
      <c r="AW237" s="12" t="s">
        <v>32</v>
      </c>
      <c r="AX237" s="12" t="s">
        <v>77</v>
      </c>
      <c r="AY237" s="149" t="s">
        <v>144</v>
      </c>
    </row>
    <row r="238" spans="2:65" s="12" customFormat="1" ht="11.25">
      <c r="B238" s="147"/>
      <c r="D238" s="148" t="s">
        <v>152</v>
      </c>
      <c r="E238" s="149" t="s">
        <v>1</v>
      </c>
      <c r="F238" s="150" t="s">
        <v>1691</v>
      </c>
      <c r="H238" s="149" t="s">
        <v>1</v>
      </c>
      <c r="I238" s="151"/>
      <c r="L238" s="147"/>
      <c r="M238" s="152"/>
      <c r="T238" s="153"/>
      <c r="AT238" s="149" t="s">
        <v>152</v>
      </c>
      <c r="AU238" s="149" t="s">
        <v>87</v>
      </c>
      <c r="AV238" s="12" t="s">
        <v>85</v>
      </c>
      <c r="AW238" s="12" t="s">
        <v>32</v>
      </c>
      <c r="AX238" s="12" t="s">
        <v>77</v>
      </c>
      <c r="AY238" s="149" t="s">
        <v>144</v>
      </c>
    </row>
    <row r="239" spans="2:65" s="13" customFormat="1" ht="11.25">
      <c r="B239" s="154"/>
      <c r="D239" s="148" t="s">
        <v>152</v>
      </c>
      <c r="E239" s="155" t="s">
        <v>1</v>
      </c>
      <c r="F239" s="156" t="s">
        <v>1614</v>
      </c>
      <c r="H239" s="157">
        <v>8.8000000000000007</v>
      </c>
      <c r="I239" s="158"/>
      <c r="L239" s="154"/>
      <c r="M239" s="159"/>
      <c r="T239" s="160"/>
      <c r="AT239" s="155" t="s">
        <v>152</v>
      </c>
      <c r="AU239" s="155" t="s">
        <v>87</v>
      </c>
      <c r="AV239" s="13" t="s">
        <v>87</v>
      </c>
      <c r="AW239" s="13" t="s">
        <v>32</v>
      </c>
      <c r="AX239" s="13" t="s">
        <v>77</v>
      </c>
      <c r="AY239" s="155" t="s">
        <v>144</v>
      </c>
    </row>
    <row r="240" spans="2:65" s="13" customFormat="1" ht="11.25">
      <c r="B240" s="154"/>
      <c r="D240" s="148" t="s">
        <v>152</v>
      </c>
      <c r="E240" s="155" t="s">
        <v>1</v>
      </c>
      <c r="F240" s="156" t="s">
        <v>1615</v>
      </c>
      <c r="H240" s="157">
        <v>20.8</v>
      </c>
      <c r="I240" s="158"/>
      <c r="L240" s="154"/>
      <c r="M240" s="159"/>
      <c r="T240" s="160"/>
      <c r="AT240" s="155" t="s">
        <v>152</v>
      </c>
      <c r="AU240" s="155" t="s">
        <v>87</v>
      </c>
      <c r="AV240" s="13" t="s">
        <v>87</v>
      </c>
      <c r="AW240" s="13" t="s">
        <v>32</v>
      </c>
      <c r="AX240" s="13" t="s">
        <v>77</v>
      </c>
      <c r="AY240" s="155" t="s">
        <v>144</v>
      </c>
    </row>
    <row r="241" spans="2:51" s="13" customFormat="1" ht="11.25">
      <c r="B241" s="154"/>
      <c r="D241" s="148" t="s">
        <v>152</v>
      </c>
      <c r="E241" s="155" t="s">
        <v>1</v>
      </c>
      <c r="F241" s="156" t="s">
        <v>1616</v>
      </c>
      <c r="H241" s="157">
        <v>11.6</v>
      </c>
      <c r="I241" s="158"/>
      <c r="L241" s="154"/>
      <c r="M241" s="159"/>
      <c r="T241" s="160"/>
      <c r="AT241" s="155" t="s">
        <v>152</v>
      </c>
      <c r="AU241" s="155" t="s">
        <v>87</v>
      </c>
      <c r="AV241" s="13" t="s">
        <v>87</v>
      </c>
      <c r="AW241" s="13" t="s">
        <v>32</v>
      </c>
      <c r="AX241" s="13" t="s">
        <v>77</v>
      </c>
      <c r="AY241" s="155" t="s">
        <v>144</v>
      </c>
    </row>
    <row r="242" spans="2:51" s="13" customFormat="1" ht="11.25">
      <c r="B242" s="154"/>
      <c r="D242" s="148" t="s">
        <v>152</v>
      </c>
      <c r="E242" s="155" t="s">
        <v>1</v>
      </c>
      <c r="F242" s="156" t="s">
        <v>1618</v>
      </c>
      <c r="H242" s="157">
        <v>17.2</v>
      </c>
      <c r="I242" s="158"/>
      <c r="L242" s="154"/>
      <c r="M242" s="159"/>
      <c r="T242" s="160"/>
      <c r="AT242" s="155" t="s">
        <v>152</v>
      </c>
      <c r="AU242" s="155" t="s">
        <v>87</v>
      </c>
      <c r="AV242" s="13" t="s">
        <v>87</v>
      </c>
      <c r="AW242" s="13" t="s">
        <v>32</v>
      </c>
      <c r="AX242" s="13" t="s">
        <v>77</v>
      </c>
      <c r="AY242" s="155" t="s">
        <v>144</v>
      </c>
    </row>
    <row r="243" spans="2:51" s="13" customFormat="1" ht="11.25">
      <c r="B243" s="154"/>
      <c r="D243" s="148" t="s">
        <v>152</v>
      </c>
      <c r="E243" s="155" t="s">
        <v>1</v>
      </c>
      <c r="F243" s="156" t="s">
        <v>1692</v>
      </c>
      <c r="H243" s="157">
        <v>-12.432</v>
      </c>
      <c r="I243" s="158"/>
      <c r="L243" s="154"/>
      <c r="M243" s="159"/>
      <c r="T243" s="160"/>
      <c r="AT243" s="155" t="s">
        <v>152</v>
      </c>
      <c r="AU243" s="155" t="s">
        <v>87</v>
      </c>
      <c r="AV243" s="13" t="s">
        <v>87</v>
      </c>
      <c r="AW243" s="13" t="s">
        <v>32</v>
      </c>
      <c r="AX243" s="13" t="s">
        <v>77</v>
      </c>
      <c r="AY243" s="155" t="s">
        <v>144</v>
      </c>
    </row>
    <row r="244" spans="2:51" s="12" customFormat="1" ht="11.25">
      <c r="B244" s="147"/>
      <c r="D244" s="148" t="s">
        <v>152</v>
      </c>
      <c r="E244" s="149" t="s">
        <v>1</v>
      </c>
      <c r="F244" s="150" t="s">
        <v>746</v>
      </c>
      <c r="H244" s="149" t="s">
        <v>1</v>
      </c>
      <c r="I244" s="151"/>
      <c r="L244" s="147"/>
      <c r="M244" s="152"/>
      <c r="T244" s="153"/>
      <c r="AT244" s="149" t="s">
        <v>152</v>
      </c>
      <c r="AU244" s="149" t="s">
        <v>87</v>
      </c>
      <c r="AV244" s="12" t="s">
        <v>85</v>
      </c>
      <c r="AW244" s="12" t="s">
        <v>32</v>
      </c>
      <c r="AX244" s="12" t="s">
        <v>77</v>
      </c>
      <c r="AY244" s="149" t="s">
        <v>144</v>
      </c>
    </row>
    <row r="245" spans="2:51" s="13" customFormat="1" ht="11.25">
      <c r="B245" s="154"/>
      <c r="D245" s="148" t="s">
        <v>152</v>
      </c>
      <c r="E245" s="155" t="s">
        <v>1</v>
      </c>
      <c r="F245" s="156" t="s">
        <v>1693</v>
      </c>
      <c r="H245" s="157">
        <v>51.192</v>
      </c>
      <c r="I245" s="158"/>
      <c r="L245" s="154"/>
      <c r="M245" s="159"/>
      <c r="T245" s="160"/>
      <c r="AT245" s="155" t="s">
        <v>152</v>
      </c>
      <c r="AU245" s="155" t="s">
        <v>87</v>
      </c>
      <c r="AV245" s="13" t="s">
        <v>87</v>
      </c>
      <c r="AW245" s="13" t="s">
        <v>32</v>
      </c>
      <c r="AX245" s="13" t="s">
        <v>77</v>
      </c>
      <c r="AY245" s="155" t="s">
        <v>144</v>
      </c>
    </row>
    <row r="246" spans="2:51" s="13" customFormat="1" ht="11.25">
      <c r="B246" s="154"/>
      <c r="D246" s="148" t="s">
        <v>152</v>
      </c>
      <c r="E246" s="155" t="s">
        <v>1</v>
      </c>
      <c r="F246" s="156" t="s">
        <v>1694</v>
      </c>
      <c r="H246" s="157">
        <v>153.21600000000001</v>
      </c>
      <c r="I246" s="158"/>
      <c r="L246" s="154"/>
      <c r="M246" s="159"/>
      <c r="T246" s="160"/>
      <c r="AT246" s="155" t="s">
        <v>152</v>
      </c>
      <c r="AU246" s="155" t="s">
        <v>87</v>
      </c>
      <c r="AV246" s="13" t="s">
        <v>87</v>
      </c>
      <c r="AW246" s="13" t="s">
        <v>32</v>
      </c>
      <c r="AX246" s="13" t="s">
        <v>77</v>
      </c>
      <c r="AY246" s="155" t="s">
        <v>144</v>
      </c>
    </row>
    <row r="247" spans="2:51" s="13" customFormat="1" ht="11.25">
      <c r="B247" s="154"/>
      <c r="D247" s="148" t="s">
        <v>152</v>
      </c>
      <c r="E247" s="155" t="s">
        <v>1</v>
      </c>
      <c r="F247" s="156" t="s">
        <v>1695</v>
      </c>
      <c r="H247" s="157">
        <v>23.4</v>
      </c>
      <c r="I247" s="158"/>
      <c r="L247" s="154"/>
      <c r="M247" s="159"/>
      <c r="T247" s="160"/>
      <c r="AT247" s="155" t="s">
        <v>152</v>
      </c>
      <c r="AU247" s="155" t="s">
        <v>87</v>
      </c>
      <c r="AV247" s="13" t="s">
        <v>87</v>
      </c>
      <c r="AW247" s="13" t="s">
        <v>32</v>
      </c>
      <c r="AX247" s="13" t="s">
        <v>77</v>
      </c>
      <c r="AY247" s="155" t="s">
        <v>144</v>
      </c>
    </row>
    <row r="248" spans="2:51" s="15" customFormat="1" ht="11.25">
      <c r="B248" s="182"/>
      <c r="D248" s="148" t="s">
        <v>152</v>
      </c>
      <c r="E248" s="183" t="s">
        <v>1</v>
      </c>
      <c r="F248" s="184" t="s">
        <v>448</v>
      </c>
      <c r="H248" s="185">
        <v>273.77600000000001</v>
      </c>
      <c r="I248" s="186"/>
      <c r="L248" s="182"/>
      <c r="M248" s="187"/>
      <c r="T248" s="188"/>
      <c r="AT248" s="183" t="s">
        <v>152</v>
      </c>
      <c r="AU248" s="183" t="s">
        <v>87</v>
      </c>
      <c r="AV248" s="15" t="s">
        <v>163</v>
      </c>
      <c r="AW248" s="15" t="s">
        <v>32</v>
      </c>
      <c r="AX248" s="15" t="s">
        <v>77</v>
      </c>
      <c r="AY248" s="183" t="s">
        <v>144</v>
      </c>
    </row>
    <row r="249" spans="2:51" s="12" customFormat="1" ht="11.25">
      <c r="B249" s="147"/>
      <c r="D249" s="148" t="s">
        <v>152</v>
      </c>
      <c r="E249" s="149" t="s">
        <v>1</v>
      </c>
      <c r="F249" s="150" t="s">
        <v>874</v>
      </c>
      <c r="H249" s="149" t="s">
        <v>1</v>
      </c>
      <c r="I249" s="151"/>
      <c r="L249" s="147"/>
      <c r="M249" s="152"/>
      <c r="T249" s="153"/>
      <c r="AT249" s="149" t="s">
        <v>152</v>
      </c>
      <c r="AU249" s="149" t="s">
        <v>87</v>
      </c>
      <c r="AV249" s="12" t="s">
        <v>85</v>
      </c>
      <c r="AW249" s="12" t="s">
        <v>32</v>
      </c>
      <c r="AX249" s="12" t="s">
        <v>77</v>
      </c>
      <c r="AY249" s="149" t="s">
        <v>144</v>
      </c>
    </row>
    <row r="250" spans="2:51" s="12" customFormat="1" ht="11.25">
      <c r="B250" s="147"/>
      <c r="D250" s="148" t="s">
        <v>152</v>
      </c>
      <c r="E250" s="149" t="s">
        <v>1</v>
      </c>
      <c r="F250" s="150" t="s">
        <v>1691</v>
      </c>
      <c r="H250" s="149" t="s">
        <v>1</v>
      </c>
      <c r="I250" s="151"/>
      <c r="L250" s="147"/>
      <c r="M250" s="152"/>
      <c r="T250" s="153"/>
      <c r="AT250" s="149" t="s">
        <v>152</v>
      </c>
      <c r="AU250" s="149" t="s">
        <v>87</v>
      </c>
      <c r="AV250" s="12" t="s">
        <v>85</v>
      </c>
      <c r="AW250" s="12" t="s">
        <v>32</v>
      </c>
      <c r="AX250" s="12" t="s">
        <v>77</v>
      </c>
      <c r="AY250" s="149" t="s">
        <v>144</v>
      </c>
    </row>
    <row r="251" spans="2:51" s="13" customFormat="1" ht="11.25">
      <c r="B251" s="154"/>
      <c r="D251" s="148" t="s">
        <v>152</v>
      </c>
      <c r="E251" s="155" t="s">
        <v>1</v>
      </c>
      <c r="F251" s="156" t="s">
        <v>1622</v>
      </c>
      <c r="H251" s="157">
        <v>50.4</v>
      </c>
      <c r="I251" s="158"/>
      <c r="L251" s="154"/>
      <c r="M251" s="159"/>
      <c r="T251" s="160"/>
      <c r="AT251" s="155" t="s">
        <v>152</v>
      </c>
      <c r="AU251" s="155" t="s">
        <v>87</v>
      </c>
      <c r="AV251" s="13" t="s">
        <v>87</v>
      </c>
      <c r="AW251" s="13" t="s">
        <v>32</v>
      </c>
      <c r="AX251" s="13" t="s">
        <v>77</v>
      </c>
      <c r="AY251" s="155" t="s">
        <v>144</v>
      </c>
    </row>
    <row r="252" spans="2:51" s="13" customFormat="1" ht="11.25">
      <c r="B252" s="154"/>
      <c r="D252" s="148" t="s">
        <v>152</v>
      </c>
      <c r="E252" s="155" t="s">
        <v>1</v>
      </c>
      <c r="F252" s="156" t="s">
        <v>1623</v>
      </c>
      <c r="H252" s="157">
        <v>14.08</v>
      </c>
      <c r="I252" s="158"/>
      <c r="L252" s="154"/>
      <c r="M252" s="159"/>
      <c r="T252" s="160"/>
      <c r="AT252" s="155" t="s">
        <v>152</v>
      </c>
      <c r="AU252" s="155" t="s">
        <v>87</v>
      </c>
      <c r="AV252" s="13" t="s">
        <v>87</v>
      </c>
      <c r="AW252" s="13" t="s">
        <v>32</v>
      </c>
      <c r="AX252" s="13" t="s">
        <v>77</v>
      </c>
      <c r="AY252" s="155" t="s">
        <v>144</v>
      </c>
    </row>
    <row r="253" spans="2:51" s="13" customFormat="1" ht="11.25">
      <c r="B253" s="154"/>
      <c r="D253" s="148" t="s">
        <v>152</v>
      </c>
      <c r="E253" s="155" t="s">
        <v>1</v>
      </c>
      <c r="F253" s="156" t="s">
        <v>1624</v>
      </c>
      <c r="H253" s="157">
        <v>5.2</v>
      </c>
      <c r="I253" s="158"/>
      <c r="L253" s="154"/>
      <c r="M253" s="159"/>
      <c r="T253" s="160"/>
      <c r="AT253" s="155" t="s">
        <v>152</v>
      </c>
      <c r="AU253" s="155" t="s">
        <v>87</v>
      </c>
      <c r="AV253" s="13" t="s">
        <v>87</v>
      </c>
      <c r="AW253" s="13" t="s">
        <v>32</v>
      </c>
      <c r="AX253" s="13" t="s">
        <v>77</v>
      </c>
      <c r="AY253" s="155" t="s">
        <v>144</v>
      </c>
    </row>
    <row r="254" spans="2:51" s="13" customFormat="1" ht="11.25">
      <c r="B254" s="154"/>
      <c r="D254" s="148" t="s">
        <v>152</v>
      </c>
      <c r="E254" s="155" t="s">
        <v>1</v>
      </c>
      <c r="F254" s="156" t="s">
        <v>1696</v>
      </c>
      <c r="H254" s="157">
        <v>-20.64</v>
      </c>
      <c r="I254" s="158"/>
      <c r="L254" s="154"/>
      <c r="M254" s="159"/>
      <c r="T254" s="160"/>
      <c r="AT254" s="155" t="s">
        <v>152</v>
      </c>
      <c r="AU254" s="155" t="s">
        <v>87</v>
      </c>
      <c r="AV254" s="13" t="s">
        <v>87</v>
      </c>
      <c r="AW254" s="13" t="s">
        <v>32</v>
      </c>
      <c r="AX254" s="13" t="s">
        <v>77</v>
      </c>
      <c r="AY254" s="155" t="s">
        <v>144</v>
      </c>
    </row>
    <row r="255" spans="2:51" s="12" customFormat="1" ht="11.25">
      <c r="B255" s="147"/>
      <c r="D255" s="148" t="s">
        <v>152</v>
      </c>
      <c r="E255" s="149" t="s">
        <v>1</v>
      </c>
      <c r="F255" s="150" t="s">
        <v>746</v>
      </c>
      <c r="H255" s="149" t="s">
        <v>1</v>
      </c>
      <c r="I255" s="151"/>
      <c r="L255" s="147"/>
      <c r="M255" s="152"/>
      <c r="T255" s="153"/>
      <c r="AT255" s="149" t="s">
        <v>152</v>
      </c>
      <c r="AU255" s="149" t="s">
        <v>87</v>
      </c>
      <c r="AV255" s="12" t="s">
        <v>85</v>
      </c>
      <c r="AW255" s="12" t="s">
        <v>32</v>
      </c>
      <c r="AX255" s="12" t="s">
        <v>77</v>
      </c>
      <c r="AY255" s="149" t="s">
        <v>144</v>
      </c>
    </row>
    <row r="256" spans="2:51" s="13" customFormat="1" ht="11.25">
      <c r="B256" s="154"/>
      <c r="D256" s="148" t="s">
        <v>152</v>
      </c>
      <c r="E256" s="155" t="s">
        <v>1</v>
      </c>
      <c r="F256" s="156" t="s">
        <v>1697</v>
      </c>
      <c r="H256" s="157">
        <v>185.01599999999999</v>
      </c>
      <c r="I256" s="158"/>
      <c r="L256" s="154"/>
      <c r="M256" s="159"/>
      <c r="T256" s="160"/>
      <c r="AT256" s="155" t="s">
        <v>152</v>
      </c>
      <c r="AU256" s="155" t="s">
        <v>87</v>
      </c>
      <c r="AV256" s="13" t="s">
        <v>87</v>
      </c>
      <c r="AW256" s="13" t="s">
        <v>32</v>
      </c>
      <c r="AX256" s="13" t="s">
        <v>77</v>
      </c>
      <c r="AY256" s="155" t="s">
        <v>144</v>
      </c>
    </row>
    <row r="257" spans="2:65" s="13" customFormat="1" ht="11.25">
      <c r="B257" s="154"/>
      <c r="D257" s="148" t="s">
        <v>152</v>
      </c>
      <c r="E257" s="155" t="s">
        <v>1</v>
      </c>
      <c r="F257" s="156" t="s">
        <v>1698</v>
      </c>
      <c r="H257" s="157">
        <v>19.175999999999998</v>
      </c>
      <c r="I257" s="158"/>
      <c r="L257" s="154"/>
      <c r="M257" s="159"/>
      <c r="T257" s="160"/>
      <c r="AT257" s="155" t="s">
        <v>152</v>
      </c>
      <c r="AU257" s="155" t="s">
        <v>87</v>
      </c>
      <c r="AV257" s="13" t="s">
        <v>87</v>
      </c>
      <c r="AW257" s="13" t="s">
        <v>32</v>
      </c>
      <c r="AX257" s="13" t="s">
        <v>77</v>
      </c>
      <c r="AY257" s="155" t="s">
        <v>144</v>
      </c>
    </row>
    <row r="258" spans="2:65" s="13" customFormat="1" ht="11.25">
      <c r="B258" s="154"/>
      <c r="D258" s="148" t="s">
        <v>152</v>
      </c>
      <c r="E258" s="155" t="s">
        <v>1</v>
      </c>
      <c r="F258" s="156" t="s">
        <v>1699</v>
      </c>
      <c r="H258" s="157">
        <v>169.416</v>
      </c>
      <c r="I258" s="158"/>
      <c r="L258" s="154"/>
      <c r="M258" s="159"/>
      <c r="T258" s="160"/>
      <c r="AT258" s="155" t="s">
        <v>152</v>
      </c>
      <c r="AU258" s="155" t="s">
        <v>87</v>
      </c>
      <c r="AV258" s="13" t="s">
        <v>87</v>
      </c>
      <c r="AW258" s="13" t="s">
        <v>32</v>
      </c>
      <c r="AX258" s="13" t="s">
        <v>77</v>
      </c>
      <c r="AY258" s="155" t="s">
        <v>144</v>
      </c>
    </row>
    <row r="259" spans="2:65" s="13" customFormat="1" ht="11.25">
      <c r="B259" s="154"/>
      <c r="D259" s="148" t="s">
        <v>152</v>
      </c>
      <c r="E259" s="155" t="s">
        <v>1</v>
      </c>
      <c r="F259" s="156" t="s">
        <v>1700</v>
      </c>
      <c r="H259" s="157">
        <v>77.616</v>
      </c>
      <c r="I259" s="158"/>
      <c r="L259" s="154"/>
      <c r="M259" s="159"/>
      <c r="T259" s="160"/>
      <c r="AT259" s="155" t="s">
        <v>152</v>
      </c>
      <c r="AU259" s="155" t="s">
        <v>87</v>
      </c>
      <c r="AV259" s="13" t="s">
        <v>87</v>
      </c>
      <c r="AW259" s="13" t="s">
        <v>32</v>
      </c>
      <c r="AX259" s="13" t="s">
        <v>77</v>
      </c>
      <c r="AY259" s="155" t="s">
        <v>144</v>
      </c>
    </row>
    <row r="260" spans="2:65" s="15" customFormat="1" ht="11.25">
      <c r="B260" s="182"/>
      <c r="D260" s="148" t="s">
        <v>152</v>
      </c>
      <c r="E260" s="183" t="s">
        <v>1</v>
      </c>
      <c r="F260" s="184" t="s">
        <v>448</v>
      </c>
      <c r="H260" s="185">
        <v>500.26399999999995</v>
      </c>
      <c r="I260" s="186"/>
      <c r="L260" s="182"/>
      <c r="M260" s="187"/>
      <c r="T260" s="188"/>
      <c r="AT260" s="183" t="s">
        <v>152</v>
      </c>
      <c r="AU260" s="183" t="s">
        <v>87</v>
      </c>
      <c r="AV260" s="15" t="s">
        <v>163</v>
      </c>
      <c r="AW260" s="15" t="s">
        <v>32</v>
      </c>
      <c r="AX260" s="15" t="s">
        <v>77</v>
      </c>
      <c r="AY260" s="183" t="s">
        <v>144</v>
      </c>
    </row>
    <row r="261" spans="2:65" s="14" customFormat="1" ht="11.25">
      <c r="B261" s="161"/>
      <c r="D261" s="148" t="s">
        <v>152</v>
      </c>
      <c r="E261" s="162" t="s">
        <v>1</v>
      </c>
      <c r="F261" s="163" t="s">
        <v>157</v>
      </c>
      <c r="H261" s="164">
        <v>774.04</v>
      </c>
      <c r="I261" s="165"/>
      <c r="L261" s="161"/>
      <c r="M261" s="166"/>
      <c r="T261" s="167"/>
      <c r="AT261" s="162" t="s">
        <v>152</v>
      </c>
      <c r="AU261" s="162" t="s">
        <v>87</v>
      </c>
      <c r="AV261" s="14" t="s">
        <v>150</v>
      </c>
      <c r="AW261" s="14" t="s">
        <v>32</v>
      </c>
      <c r="AX261" s="14" t="s">
        <v>85</v>
      </c>
      <c r="AY261" s="162" t="s">
        <v>144</v>
      </c>
    </row>
    <row r="262" spans="2:65" s="1" customFormat="1" ht="16.5" customHeight="1">
      <c r="B262" s="32"/>
      <c r="C262" s="168" t="s">
        <v>248</v>
      </c>
      <c r="D262" s="168" t="s">
        <v>340</v>
      </c>
      <c r="E262" s="169" t="s">
        <v>449</v>
      </c>
      <c r="F262" s="170" t="s">
        <v>450</v>
      </c>
      <c r="G262" s="171" t="s">
        <v>343</v>
      </c>
      <c r="H262" s="172">
        <v>1000.528</v>
      </c>
      <c r="I262" s="173"/>
      <c r="J262" s="174">
        <f>ROUND(I262*H262,2)</f>
        <v>0</v>
      </c>
      <c r="K262" s="175"/>
      <c r="L262" s="176"/>
      <c r="M262" s="177" t="s">
        <v>1</v>
      </c>
      <c r="N262" s="178" t="s">
        <v>42</v>
      </c>
      <c r="P262" s="143">
        <f>O262*H262</f>
        <v>0</v>
      </c>
      <c r="Q262" s="143">
        <v>1</v>
      </c>
      <c r="R262" s="143">
        <f>Q262*H262</f>
        <v>1000.528</v>
      </c>
      <c r="S262" s="143">
        <v>0</v>
      </c>
      <c r="T262" s="144">
        <f>S262*H262</f>
        <v>0</v>
      </c>
      <c r="AR262" s="145" t="s">
        <v>186</v>
      </c>
      <c r="AT262" s="145" t="s">
        <v>340</v>
      </c>
      <c r="AU262" s="145" t="s">
        <v>87</v>
      </c>
      <c r="AY262" s="17" t="s">
        <v>144</v>
      </c>
      <c r="BE262" s="146">
        <f>IF(N262="základní",J262,0)</f>
        <v>0</v>
      </c>
      <c r="BF262" s="146">
        <f>IF(N262="snížená",J262,0)</f>
        <v>0</v>
      </c>
      <c r="BG262" s="146">
        <f>IF(N262="zákl. přenesená",J262,0)</f>
        <v>0</v>
      </c>
      <c r="BH262" s="146">
        <f>IF(N262="sníž. přenesená",J262,0)</f>
        <v>0</v>
      </c>
      <c r="BI262" s="146">
        <f>IF(N262="nulová",J262,0)</f>
        <v>0</v>
      </c>
      <c r="BJ262" s="17" t="s">
        <v>85</v>
      </c>
      <c r="BK262" s="146">
        <f>ROUND(I262*H262,2)</f>
        <v>0</v>
      </c>
      <c r="BL262" s="17" t="s">
        <v>150</v>
      </c>
      <c r="BM262" s="145" t="s">
        <v>1701</v>
      </c>
    </row>
    <row r="263" spans="2:65" s="12" customFormat="1" ht="11.25">
      <c r="B263" s="147"/>
      <c r="D263" s="148" t="s">
        <v>152</v>
      </c>
      <c r="E263" s="149" t="s">
        <v>1</v>
      </c>
      <c r="F263" s="150" t="s">
        <v>1327</v>
      </c>
      <c r="H263" s="149" t="s">
        <v>1</v>
      </c>
      <c r="I263" s="151"/>
      <c r="L263" s="147"/>
      <c r="M263" s="152"/>
      <c r="T263" s="153"/>
      <c r="AT263" s="149" t="s">
        <v>152</v>
      </c>
      <c r="AU263" s="149" t="s">
        <v>87</v>
      </c>
      <c r="AV263" s="12" t="s">
        <v>85</v>
      </c>
      <c r="AW263" s="12" t="s">
        <v>32</v>
      </c>
      <c r="AX263" s="12" t="s">
        <v>77</v>
      </c>
      <c r="AY263" s="149" t="s">
        <v>144</v>
      </c>
    </row>
    <row r="264" spans="2:65" s="13" customFormat="1" ht="11.25">
      <c r="B264" s="154"/>
      <c r="D264" s="148" t="s">
        <v>152</v>
      </c>
      <c r="E264" s="155" t="s">
        <v>1</v>
      </c>
      <c r="F264" s="156" t="s">
        <v>1702</v>
      </c>
      <c r="H264" s="157">
        <v>500.26400000000001</v>
      </c>
      <c r="I264" s="158"/>
      <c r="L264" s="154"/>
      <c r="M264" s="159"/>
      <c r="T264" s="160"/>
      <c r="AT264" s="155" t="s">
        <v>152</v>
      </c>
      <c r="AU264" s="155" t="s">
        <v>87</v>
      </c>
      <c r="AV264" s="13" t="s">
        <v>87</v>
      </c>
      <c r="AW264" s="13" t="s">
        <v>32</v>
      </c>
      <c r="AX264" s="13" t="s">
        <v>85</v>
      </c>
      <c r="AY264" s="155" t="s">
        <v>144</v>
      </c>
    </row>
    <row r="265" spans="2:65" s="13" customFormat="1" ht="11.25">
      <c r="B265" s="154"/>
      <c r="D265" s="148" t="s">
        <v>152</v>
      </c>
      <c r="F265" s="156" t="s">
        <v>1703</v>
      </c>
      <c r="H265" s="157">
        <v>1000.528</v>
      </c>
      <c r="I265" s="158"/>
      <c r="L265" s="154"/>
      <c r="M265" s="159"/>
      <c r="T265" s="160"/>
      <c r="AT265" s="155" t="s">
        <v>152</v>
      </c>
      <c r="AU265" s="155" t="s">
        <v>87</v>
      </c>
      <c r="AV265" s="13" t="s">
        <v>87</v>
      </c>
      <c r="AW265" s="13" t="s">
        <v>4</v>
      </c>
      <c r="AX265" s="13" t="s">
        <v>85</v>
      </c>
      <c r="AY265" s="155" t="s">
        <v>144</v>
      </c>
    </row>
    <row r="266" spans="2:65" s="1" customFormat="1" ht="24.2" customHeight="1">
      <c r="B266" s="32"/>
      <c r="C266" s="133" t="s">
        <v>252</v>
      </c>
      <c r="D266" s="133" t="s">
        <v>146</v>
      </c>
      <c r="E266" s="134" t="s">
        <v>453</v>
      </c>
      <c r="F266" s="135" t="s">
        <v>454</v>
      </c>
      <c r="G266" s="136" t="s">
        <v>198</v>
      </c>
      <c r="H266" s="137">
        <v>315.74099999999999</v>
      </c>
      <c r="I266" s="138"/>
      <c r="J266" s="139">
        <f>ROUND(I266*H266,2)</f>
        <v>0</v>
      </c>
      <c r="K266" s="140"/>
      <c r="L266" s="32"/>
      <c r="M266" s="141" t="s">
        <v>1</v>
      </c>
      <c r="N266" s="142" t="s">
        <v>42</v>
      </c>
      <c r="P266" s="143">
        <f>O266*H266</f>
        <v>0</v>
      </c>
      <c r="Q266" s="143">
        <v>0</v>
      </c>
      <c r="R266" s="143">
        <f>Q266*H266</f>
        <v>0</v>
      </c>
      <c r="S266" s="143">
        <v>0</v>
      </c>
      <c r="T266" s="144">
        <f>S266*H266</f>
        <v>0</v>
      </c>
      <c r="AR266" s="145" t="s">
        <v>150</v>
      </c>
      <c r="AT266" s="145" t="s">
        <v>146</v>
      </c>
      <c r="AU266" s="145" t="s">
        <v>87</v>
      </c>
      <c r="AY266" s="17" t="s">
        <v>144</v>
      </c>
      <c r="BE266" s="146">
        <f>IF(N266="základní",J266,0)</f>
        <v>0</v>
      </c>
      <c r="BF266" s="146">
        <f>IF(N266="snížená",J266,0)</f>
        <v>0</v>
      </c>
      <c r="BG266" s="146">
        <f>IF(N266="zákl. přenesená",J266,0)</f>
        <v>0</v>
      </c>
      <c r="BH266" s="146">
        <f>IF(N266="sníž. přenesená",J266,0)</f>
        <v>0</v>
      </c>
      <c r="BI266" s="146">
        <f>IF(N266="nulová",J266,0)</f>
        <v>0</v>
      </c>
      <c r="BJ266" s="17" t="s">
        <v>85</v>
      </c>
      <c r="BK266" s="146">
        <f>ROUND(I266*H266,2)</f>
        <v>0</v>
      </c>
      <c r="BL266" s="17" t="s">
        <v>150</v>
      </c>
      <c r="BM266" s="145" t="s">
        <v>1704</v>
      </c>
    </row>
    <row r="267" spans="2:65" s="12" customFormat="1" ht="11.25">
      <c r="B267" s="147"/>
      <c r="D267" s="148" t="s">
        <v>152</v>
      </c>
      <c r="E267" s="149" t="s">
        <v>1</v>
      </c>
      <c r="F267" s="150" t="s">
        <v>739</v>
      </c>
      <c r="H267" s="149" t="s">
        <v>1</v>
      </c>
      <c r="I267" s="151"/>
      <c r="L267" s="147"/>
      <c r="M267" s="152"/>
      <c r="T267" s="153"/>
      <c r="AT267" s="149" t="s">
        <v>152</v>
      </c>
      <c r="AU267" s="149" t="s">
        <v>87</v>
      </c>
      <c r="AV267" s="12" t="s">
        <v>85</v>
      </c>
      <c r="AW267" s="12" t="s">
        <v>32</v>
      </c>
      <c r="AX267" s="12" t="s">
        <v>77</v>
      </c>
      <c r="AY267" s="149" t="s">
        <v>144</v>
      </c>
    </row>
    <row r="268" spans="2:65" s="12" customFormat="1" ht="11.25">
      <c r="B268" s="147"/>
      <c r="D268" s="148" t="s">
        <v>152</v>
      </c>
      <c r="E268" s="149" t="s">
        <v>1</v>
      </c>
      <c r="F268" s="150" t="s">
        <v>1705</v>
      </c>
      <c r="H268" s="149" t="s">
        <v>1</v>
      </c>
      <c r="I268" s="151"/>
      <c r="L268" s="147"/>
      <c r="M268" s="152"/>
      <c r="T268" s="153"/>
      <c r="AT268" s="149" t="s">
        <v>152</v>
      </c>
      <c r="AU268" s="149" t="s">
        <v>87</v>
      </c>
      <c r="AV268" s="12" t="s">
        <v>85</v>
      </c>
      <c r="AW268" s="12" t="s">
        <v>32</v>
      </c>
      <c r="AX268" s="12" t="s">
        <v>77</v>
      </c>
      <c r="AY268" s="149" t="s">
        <v>144</v>
      </c>
    </row>
    <row r="269" spans="2:65" s="13" customFormat="1" ht="11.25">
      <c r="B269" s="154"/>
      <c r="D269" s="148" t="s">
        <v>152</v>
      </c>
      <c r="E269" s="155" t="s">
        <v>1</v>
      </c>
      <c r="F269" s="156" t="s">
        <v>1706</v>
      </c>
      <c r="H269" s="157">
        <v>344.73599999999999</v>
      </c>
      <c r="I269" s="158"/>
      <c r="L269" s="154"/>
      <c r="M269" s="159"/>
      <c r="T269" s="160"/>
      <c r="AT269" s="155" t="s">
        <v>152</v>
      </c>
      <c r="AU269" s="155" t="s">
        <v>87</v>
      </c>
      <c r="AV269" s="13" t="s">
        <v>87</v>
      </c>
      <c r="AW269" s="13" t="s">
        <v>32</v>
      </c>
      <c r="AX269" s="13" t="s">
        <v>77</v>
      </c>
      <c r="AY269" s="155" t="s">
        <v>144</v>
      </c>
    </row>
    <row r="270" spans="2:65" s="13" customFormat="1" ht="11.25">
      <c r="B270" s="154"/>
      <c r="D270" s="148" t="s">
        <v>152</v>
      </c>
      <c r="E270" s="155" t="s">
        <v>1</v>
      </c>
      <c r="F270" s="156" t="s">
        <v>1707</v>
      </c>
      <c r="H270" s="157">
        <v>-28.995000000000001</v>
      </c>
      <c r="I270" s="158"/>
      <c r="L270" s="154"/>
      <c r="M270" s="159"/>
      <c r="T270" s="160"/>
      <c r="AT270" s="155" t="s">
        <v>152</v>
      </c>
      <c r="AU270" s="155" t="s">
        <v>87</v>
      </c>
      <c r="AV270" s="13" t="s">
        <v>87</v>
      </c>
      <c r="AW270" s="13" t="s">
        <v>32</v>
      </c>
      <c r="AX270" s="13" t="s">
        <v>77</v>
      </c>
      <c r="AY270" s="155" t="s">
        <v>144</v>
      </c>
    </row>
    <row r="271" spans="2:65" s="14" customFormat="1" ht="11.25">
      <c r="B271" s="161"/>
      <c r="D271" s="148" t="s">
        <v>152</v>
      </c>
      <c r="E271" s="162" t="s">
        <v>1</v>
      </c>
      <c r="F271" s="163" t="s">
        <v>157</v>
      </c>
      <c r="H271" s="164">
        <v>315.74099999999999</v>
      </c>
      <c r="I271" s="165"/>
      <c r="L271" s="161"/>
      <c r="M271" s="166"/>
      <c r="T271" s="167"/>
      <c r="AT271" s="162" t="s">
        <v>152</v>
      </c>
      <c r="AU271" s="162" t="s">
        <v>87</v>
      </c>
      <c r="AV271" s="14" t="s">
        <v>150</v>
      </c>
      <c r="AW271" s="14" t="s">
        <v>32</v>
      </c>
      <c r="AX271" s="14" t="s">
        <v>85</v>
      </c>
      <c r="AY271" s="162" t="s">
        <v>144</v>
      </c>
    </row>
    <row r="272" spans="2:65" s="1" customFormat="1" ht="16.5" customHeight="1">
      <c r="B272" s="32"/>
      <c r="C272" s="168" t="s">
        <v>257</v>
      </c>
      <c r="D272" s="168" t="s">
        <v>340</v>
      </c>
      <c r="E272" s="169" t="s">
        <v>457</v>
      </c>
      <c r="F272" s="170" t="s">
        <v>458</v>
      </c>
      <c r="G272" s="171" t="s">
        <v>343</v>
      </c>
      <c r="H272" s="172">
        <v>631.48199999999997</v>
      </c>
      <c r="I272" s="173"/>
      <c r="J272" s="174">
        <f>ROUND(I272*H272,2)</f>
        <v>0</v>
      </c>
      <c r="K272" s="175"/>
      <c r="L272" s="176"/>
      <c r="M272" s="177" t="s">
        <v>1</v>
      </c>
      <c r="N272" s="178" t="s">
        <v>42</v>
      </c>
      <c r="P272" s="143">
        <f>O272*H272</f>
        <v>0</v>
      </c>
      <c r="Q272" s="143">
        <v>1</v>
      </c>
      <c r="R272" s="143">
        <f>Q272*H272</f>
        <v>631.48199999999997</v>
      </c>
      <c r="S272" s="143">
        <v>0</v>
      </c>
      <c r="T272" s="144">
        <f>S272*H272</f>
        <v>0</v>
      </c>
      <c r="AR272" s="145" t="s">
        <v>186</v>
      </c>
      <c r="AT272" s="145" t="s">
        <v>340</v>
      </c>
      <c r="AU272" s="145" t="s">
        <v>87</v>
      </c>
      <c r="AY272" s="17" t="s">
        <v>144</v>
      </c>
      <c r="BE272" s="146">
        <f>IF(N272="základní",J272,0)</f>
        <v>0</v>
      </c>
      <c r="BF272" s="146">
        <f>IF(N272="snížená",J272,0)</f>
        <v>0</v>
      </c>
      <c r="BG272" s="146">
        <f>IF(N272="zákl. přenesená",J272,0)</f>
        <v>0</v>
      </c>
      <c r="BH272" s="146">
        <f>IF(N272="sníž. přenesená",J272,0)</f>
        <v>0</v>
      </c>
      <c r="BI272" s="146">
        <f>IF(N272="nulová",J272,0)</f>
        <v>0</v>
      </c>
      <c r="BJ272" s="17" t="s">
        <v>85</v>
      </c>
      <c r="BK272" s="146">
        <f>ROUND(I272*H272,2)</f>
        <v>0</v>
      </c>
      <c r="BL272" s="17" t="s">
        <v>150</v>
      </c>
      <c r="BM272" s="145" t="s">
        <v>1708</v>
      </c>
    </row>
    <row r="273" spans="2:65" s="13" customFormat="1" ht="11.25">
      <c r="B273" s="154"/>
      <c r="D273" s="148" t="s">
        <v>152</v>
      </c>
      <c r="F273" s="156" t="s">
        <v>1709</v>
      </c>
      <c r="H273" s="157">
        <v>631.48199999999997</v>
      </c>
      <c r="I273" s="158"/>
      <c r="L273" s="154"/>
      <c r="M273" s="159"/>
      <c r="T273" s="160"/>
      <c r="AT273" s="155" t="s">
        <v>152</v>
      </c>
      <c r="AU273" s="155" t="s">
        <v>87</v>
      </c>
      <c r="AV273" s="13" t="s">
        <v>87</v>
      </c>
      <c r="AW273" s="13" t="s">
        <v>4</v>
      </c>
      <c r="AX273" s="13" t="s">
        <v>85</v>
      </c>
      <c r="AY273" s="155" t="s">
        <v>144</v>
      </c>
    </row>
    <row r="274" spans="2:65" s="11" customFormat="1" ht="22.9" customHeight="1">
      <c r="B274" s="121"/>
      <c r="D274" s="122" t="s">
        <v>76</v>
      </c>
      <c r="E274" s="131" t="s">
        <v>163</v>
      </c>
      <c r="F274" s="131" t="s">
        <v>1337</v>
      </c>
      <c r="I274" s="124"/>
      <c r="J274" s="132">
        <f>BK274</f>
        <v>0</v>
      </c>
      <c r="L274" s="121"/>
      <c r="M274" s="126"/>
      <c r="P274" s="127">
        <f>SUM(P275:P278)</f>
        <v>0</v>
      </c>
      <c r="R274" s="127">
        <f>SUM(R275:R278)</f>
        <v>0</v>
      </c>
      <c r="T274" s="128">
        <f>SUM(T275:T278)</f>
        <v>0</v>
      </c>
      <c r="AR274" s="122" t="s">
        <v>85</v>
      </c>
      <c r="AT274" s="129" t="s">
        <v>76</v>
      </c>
      <c r="AU274" s="129" t="s">
        <v>85</v>
      </c>
      <c r="AY274" s="122" t="s">
        <v>144</v>
      </c>
      <c r="BK274" s="130">
        <f>SUM(BK275:BK278)</f>
        <v>0</v>
      </c>
    </row>
    <row r="275" spans="2:65" s="1" customFormat="1" ht="21.75" customHeight="1">
      <c r="B275" s="32"/>
      <c r="C275" s="133" t="s">
        <v>262</v>
      </c>
      <c r="D275" s="133" t="s">
        <v>146</v>
      </c>
      <c r="E275" s="134" t="s">
        <v>1338</v>
      </c>
      <c r="F275" s="135" t="s">
        <v>1339</v>
      </c>
      <c r="G275" s="136" t="s">
        <v>483</v>
      </c>
      <c r="H275" s="137">
        <v>413.4</v>
      </c>
      <c r="I275" s="138"/>
      <c r="J275" s="139">
        <f>ROUND(I275*H275,2)</f>
        <v>0</v>
      </c>
      <c r="K275" s="140"/>
      <c r="L275" s="32"/>
      <c r="M275" s="141" t="s">
        <v>1</v>
      </c>
      <c r="N275" s="142" t="s">
        <v>42</v>
      </c>
      <c r="P275" s="143">
        <f>O275*H275</f>
        <v>0</v>
      </c>
      <c r="Q275" s="143">
        <v>0</v>
      </c>
      <c r="R275" s="143">
        <f>Q275*H275</f>
        <v>0</v>
      </c>
      <c r="S275" s="143">
        <v>0</v>
      </c>
      <c r="T275" s="144">
        <f>S275*H275</f>
        <v>0</v>
      </c>
      <c r="AR275" s="145" t="s">
        <v>150</v>
      </c>
      <c r="AT275" s="145" t="s">
        <v>146</v>
      </c>
      <c r="AU275" s="145" t="s">
        <v>87</v>
      </c>
      <c r="AY275" s="17" t="s">
        <v>144</v>
      </c>
      <c r="BE275" s="146">
        <f>IF(N275="základní",J275,0)</f>
        <v>0</v>
      </c>
      <c r="BF275" s="146">
        <f>IF(N275="snížená",J275,0)</f>
        <v>0</v>
      </c>
      <c r="BG275" s="146">
        <f>IF(N275="zákl. přenesená",J275,0)</f>
        <v>0</v>
      </c>
      <c r="BH275" s="146">
        <f>IF(N275="sníž. přenesená",J275,0)</f>
        <v>0</v>
      </c>
      <c r="BI275" s="146">
        <f>IF(N275="nulová",J275,0)</f>
        <v>0</v>
      </c>
      <c r="BJ275" s="17" t="s">
        <v>85</v>
      </c>
      <c r="BK275" s="146">
        <f>ROUND(I275*H275,2)</f>
        <v>0</v>
      </c>
      <c r="BL275" s="17" t="s">
        <v>150</v>
      </c>
      <c r="BM275" s="145" t="s">
        <v>1710</v>
      </c>
    </row>
    <row r="276" spans="2:65" s="12" customFormat="1" ht="11.25">
      <c r="B276" s="147"/>
      <c r="D276" s="148" t="s">
        <v>152</v>
      </c>
      <c r="E276" s="149" t="s">
        <v>1</v>
      </c>
      <c r="F276" s="150" t="s">
        <v>737</v>
      </c>
      <c r="H276" s="149" t="s">
        <v>1</v>
      </c>
      <c r="I276" s="151"/>
      <c r="L276" s="147"/>
      <c r="M276" s="152"/>
      <c r="T276" s="153"/>
      <c r="AT276" s="149" t="s">
        <v>152</v>
      </c>
      <c r="AU276" s="149" t="s">
        <v>87</v>
      </c>
      <c r="AV276" s="12" t="s">
        <v>85</v>
      </c>
      <c r="AW276" s="12" t="s">
        <v>32</v>
      </c>
      <c r="AX276" s="12" t="s">
        <v>77</v>
      </c>
      <c r="AY276" s="149" t="s">
        <v>144</v>
      </c>
    </row>
    <row r="277" spans="2:65" s="12" customFormat="1" ht="22.5">
      <c r="B277" s="147"/>
      <c r="D277" s="148" t="s">
        <v>152</v>
      </c>
      <c r="E277" s="149" t="s">
        <v>1</v>
      </c>
      <c r="F277" s="150" t="s">
        <v>1341</v>
      </c>
      <c r="H277" s="149" t="s">
        <v>1</v>
      </c>
      <c r="I277" s="151"/>
      <c r="L277" s="147"/>
      <c r="M277" s="152"/>
      <c r="T277" s="153"/>
      <c r="AT277" s="149" t="s">
        <v>152</v>
      </c>
      <c r="AU277" s="149" t="s">
        <v>87</v>
      </c>
      <c r="AV277" s="12" t="s">
        <v>85</v>
      </c>
      <c r="AW277" s="12" t="s">
        <v>32</v>
      </c>
      <c r="AX277" s="12" t="s">
        <v>77</v>
      </c>
      <c r="AY277" s="149" t="s">
        <v>144</v>
      </c>
    </row>
    <row r="278" spans="2:65" s="13" customFormat="1" ht="11.25">
      <c r="B278" s="154"/>
      <c r="D278" s="148" t="s">
        <v>152</v>
      </c>
      <c r="E278" s="155" t="s">
        <v>1</v>
      </c>
      <c r="F278" s="156" t="s">
        <v>1711</v>
      </c>
      <c r="H278" s="157">
        <v>413.4</v>
      </c>
      <c r="I278" s="158"/>
      <c r="L278" s="154"/>
      <c r="M278" s="159"/>
      <c r="T278" s="160"/>
      <c r="AT278" s="155" t="s">
        <v>152</v>
      </c>
      <c r="AU278" s="155" t="s">
        <v>87</v>
      </c>
      <c r="AV278" s="13" t="s">
        <v>87</v>
      </c>
      <c r="AW278" s="13" t="s">
        <v>32</v>
      </c>
      <c r="AX278" s="13" t="s">
        <v>85</v>
      </c>
      <c r="AY278" s="155" t="s">
        <v>144</v>
      </c>
    </row>
    <row r="279" spans="2:65" s="11" customFormat="1" ht="22.9" customHeight="1">
      <c r="B279" s="121"/>
      <c r="D279" s="122" t="s">
        <v>76</v>
      </c>
      <c r="E279" s="131" t="s">
        <v>150</v>
      </c>
      <c r="F279" s="131" t="s">
        <v>493</v>
      </c>
      <c r="I279" s="124"/>
      <c r="J279" s="132">
        <f>BK279</f>
        <v>0</v>
      </c>
      <c r="L279" s="121"/>
      <c r="M279" s="126"/>
      <c r="P279" s="127">
        <f>SUM(P280:P309)</f>
        <v>0</v>
      </c>
      <c r="R279" s="127">
        <f>SUM(R280:R309)</f>
        <v>2.9250739199999995</v>
      </c>
      <c r="T279" s="128">
        <f>SUM(T280:T309)</f>
        <v>0</v>
      </c>
      <c r="AR279" s="122" t="s">
        <v>85</v>
      </c>
      <c r="AT279" s="129" t="s">
        <v>76</v>
      </c>
      <c r="AU279" s="129" t="s">
        <v>85</v>
      </c>
      <c r="AY279" s="122" t="s">
        <v>144</v>
      </c>
      <c r="BK279" s="130">
        <f>SUM(BK280:BK309)</f>
        <v>0</v>
      </c>
    </row>
    <row r="280" spans="2:65" s="1" customFormat="1" ht="16.5" customHeight="1">
      <c r="B280" s="32"/>
      <c r="C280" s="133" t="s">
        <v>267</v>
      </c>
      <c r="D280" s="133" t="s">
        <v>146</v>
      </c>
      <c r="E280" s="134" t="s">
        <v>494</v>
      </c>
      <c r="F280" s="135" t="s">
        <v>495</v>
      </c>
      <c r="G280" s="136" t="s">
        <v>198</v>
      </c>
      <c r="H280" s="137">
        <v>56.408999999999999</v>
      </c>
      <c r="I280" s="138"/>
      <c r="J280" s="139">
        <f>ROUND(I280*H280,2)</f>
        <v>0</v>
      </c>
      <c r="K280" s="140"/>
      <c r="L280" s="32"/>
      <c r="M280" s="141" t="s">
        <v>1</v>
      </c>
      <c r="N280" s="142" t="s">
        <v>42</v>
      </c>
      <c r="P280" s="143">
        <f>O280*H280</f>
        <v>0</v>
      </c>
      <c r="Q280" s="143">
        <v>0</v>
      </c>
      <c r="R280" s="143">
        <f>Q280*H280</f>
        <v>0</v>
      </c>
      <c r="S280" s="143">
        <v>0</v>
      </c>
      <c r="T280" s="144">
        <f>S280*H280</f>
        <v>0</v>
      </c>
      <c r="AR280" s="145" t="s">
        <v>150</v>
      </c>
      <c r="AT280" s="145" t="s">
        <v>146</v>
      </c>
      <c r="AU280" s="145" t="s">
        <v>87</v>
      </c>
      <c r="AY280" s="17" t="s">
        <v>144</v>
      </c>
      <c r="BE280" s="146">
        <f>IF(N280="základní",J280,0)</f>
        <v>0</v>
      </c>
      <c r="BF280" s="146">
        <f>IF(N280="snížená",J280,0)</f>
        <v>0</v>
      </c>
      <c r="BG280" s="146">
        <f>IF(N280="zákl. přenesená",J280,0)</f>
        <v>0</v>
      </c>
      <c r="BH280" s="146">
        <f>IF(N280="sníž. přenesená",J280,0)</f>
        <v>0</v>
      </c>
      <c r="BI280" s="146">
        <f>IF(N280="nulová",J280,0)</f>
        <v>0</v>
      </c>
      <c r="BJ280" s="17" t="s">
        <v>85</v>
      </c>
      <c r="BK280" s="146">
        <f>ROUND(I280*H280,2)</f>
        <v>0</v>
      </c>
      <c r="BL280" s="17" t="s">
        <v>150</v>
      </c>
      <c r="BM280" s="145" t="s">
        <v>1712</v>
      </c>
    </row>
    <row r="281" spans="2:65" s="12" customFormat="1" ht="11.25">
      <c r="B281" s="147"/>
      <c r="D281" s="148" t="s">
        <v>152</v>
      </c>
      <c r="E281" s="149" t="s">
        <v>1</v>
      </c>
      <c r="F281" s="150" t="s">
        <v>739</v>
      </c>
      <c r="H281" s="149" t="s">
        <v>1</v>
      </c>
      <c r="I281" s="151"/>
      <c r="L281" s="147"/>
      <c r="M281" s="152"/>
      <c r="T281" s="153"/>
      <c r="AT281" s="149" t="s">
        <v>152</v>
      </c>
      <c r="AU281" s="149" t="s">
        <v>87</v>
      </c>
      <c r="AV281" s="12" t="s">
        <v>85</v>
      </c>
      <c r="AW281" s="12" t="s">
        <v>32</v>
      </c>
      <c r="AX281" s="12" t="s">
        <v>77</v>
      </c>
      <c r="AY281" s="149" t="s">
        <v>144</v>
      </c>
    </row>
    <row r="282" spans="2:65" s="12" customFormat="1" ht="11.25">
      <c r="B282" s="147"/>
      <c r="D282" s="148" t="s">
        <v>152</v>
      </c>
      <c r="E282" s="149" t="s">
        <v>1</v>
      </c>
      <c r="F282" s="150" t="s">
        <v>1344</v>
      </c>
      <c r="H282" s="149" t="s">
        <v>1</v>
      </c>
      <c r="I282" s="151"/>
      <c r="L282" s="147"/>
      <c r="M282" s="152"/>
      <c r="T282" s="153"/>
      <c r="AT282" s="149" t="s">
        <v>152</v>
      </c>
      <c r="AU282" s="149" t="s">
        <v>87</v>
      </c>
      <c r="AV282" s="12" t="s">
        <v>85</v>
      </c>
      <c r="AW282" s="12" t="s">
        <v>32</v>
      </c>
      <c r="AX282" s="12" t="s">
        <v>77</v>
      </c>
      <c r="AY282" s="149" t="s">
        <v>144</v>
      </c>
    </row>
    <row r="283" spans="2:65" s="12" customFormat="1" ht="11.25">
      <c r="B283" s="147"/>
      <c r="D283" s="148" t="s">
        <v>152</v>
      </c>
      <c r="E283" s="149" t="s">
        <v>1</v>
      </c>
      <c r="F283" s="150" t="s">
        <v>1713</v>
      </c>
      <c r="H283" s="149" t="s">
        <v>1</v>
      </c>
      <c r="I283" s="151"/>
      <c r="L283" s="147"/>
      <c r="M283" s="152"/>
      <c r="T283" s="153"/>
      <c r="AT283" s="149" t="s">
        <v>152</v>
      </c>
      <c r="AU283" s="149" t="s">
        <v>87</v>
      </c>
      <c r="AV283" s="12" t="s">
        <v>85</v>
      </c>
      <c r="AW283" s="12" t="s">
        <v>32</v>
      </c>
      <c r="AX283" s="12" t="s">
        <v>77</v>
      </c>
      <c r="AY283" s="149" t="s">
        <v>144</v>
      </c>
    </row>
    <row r="284" spans="2:65" s="12" customFormat="1" ht="11.25">
      <c r="B284" s="147"/>
      <c r="D284" s="148" t="s">
        <v>152</v>
      </c>
      <c r="E284" s="149" t="s">
        <v>1</v>
      </c>
      <c r="F284" s="150" t="s">
        <v>1345</v>
      </c>
      <c r="H284" s="149" t="s">
        <v>1</v>
      </c>
      <c r="I284" s="151"/>
      <c r="L284" s="147"/>
      <c r="M284" s="152"/>
      <c r="T284" s="153"/>
      <c r="AT284" s="149" t="s">
        <v>152</v>
      </c>
      <c r="AU284" s="149" t="s">
        <v>87</v>
      </c>
      <c r="AV284" s="12" t="s">
        <v>85</v>
      </c>
      <c r="AW284" s="12" t="s">
        <v>32</v>
      </c>
      <c r="AX284" s="12" t="s">
        <v>77</v>
      </c>
      <c r="AY284" s="149" t="s">
        <v>144</v>
      </c>
    </row>
    <row r="285" spans="2:65" s="13" customFormat="1" ht="11.25">
      <c r="B285" s="154"/>
      <c r="D285" s="148" t="s">
        <v>152</v>
      </c>
      <c r="E285" s="155" t="s">
        <v>1</v>
      </c>
      <c r="F285" s="156" t="s">
        <v>1714</v>
      </c>
      <c r="H285" s="157">
        <v>6.6</v>
      </c>
      <c r="I285" s="158"/>
      <c r="L285" s="154"/>
      <c r="M285" s="159"/>
      <c r="T285" s="160"/>
      <c r="AT285" s="155" t="s">
        <v>152</v>
      </c>
      <c r="AU285" s="155" t="s">
        <v>87</v>
      </c>
      <c r="AV285" s="13" t="s">
        <v>87</v>
      </c>
      <c r="AW285" s="13" t="s">
        <v>32</v>
      </c>
      <c r="AX285" s="13" t="s">
        <v>77</v>
      </c>
      <c r="AY285" s="155" t="s">
        <v>144</v>
      </c>
    </row>
    <row r="286" spans="2:65" s="13" customFormat="1" ht="11.25">
      <c r="B286" s="154"/>
      <c r="D286" s="148" t="s">
        <v>152</v>
      </c>
      <c r="E286" s="155" t="s">
        <v>1</v>
      </c>
      <c r="F286" s="156" t="s">
        <v>1715</v>
      </c>
      <c r="H286" s="157">
        <v>0.56100000000000005</v>
      </c>
      <c r="I286" s="158"/>
      <c r="L286" s="154"/>
      <c r="M286" s="159"/>
      <c r="T286" s="160"/>
      <c r="AT286" s="155" t="s">
        <v>152</v>
      </c>
      <c r="AU286" s="155" t="s">
        <v>87</v>
      </c>
      <c r="AV286" s="13" t="s">
        <v>87</v>
      </c>
      <c r="AW286" s="13" t="s">
        <v>32</v>
      </c>
      <c r="AX286" s="13" t="s">
        <v>77</v>
      </c>
      <c r="AY286" s="155" t="s">
        <v>144</v>
      </c>
    </row>
    <row r="287" spans="2:65" s="12" customFormat="1" ht="11.25">
      <c r="B287" s="147"/>
      <c r="D287" s="148" t="s">
        <v>152</v>
      </c>
      <c r="E287" s="149" t="s">
        <v>1</v>
      </c>
      <c r="F287" s="150" t="s">
        <v>1347</v>
      </c>
      <c r="H287" s="149" t="s">
        <v>1</v>
      </c>
      <c r="I287" s="151"/>
      <c r="L287" s="147"/>
      <c r="M287" s="152"/>
      <c r="T287" s="153"/>
      <c r="AT287" s="149" t="s">
        <v>152</v>
      </c>
      <c r="AU287" s="149" t="s">
        <v>87</v>
      </c>
      <c r="AV287" s="12" t="s">
        <v>85</v>
      </c>
      <c r="AW287" s="12" t="s">
        <v>32</v>
      </c>
      <c r="AX287" s="12" t="s">
        <v>77</v>
      </c>
      <c r="AY287" s="149" t="s">
        <v>144</v>
      </c>
    </row>
    <row r="288" spans="2:65" s="13" customFormat="1" ht="11.25">
      <c r="B288" s="154"/>
      <c r="D288" s="148" t="s">
        <v>152</v>
      </c>
      <c r="E288" s="155" t="s">
        <v>1</v>
      </c>
      <c r="F288" s="156" t="s">
        <v>1716</v>
      </c>
      <c r="H288" s="157">
        <v>49.247999999999998</v>
      </c>
      <c r="I288" s="158"/>
      <c r="L288" s="154"/>
      <c r="M288" s="159"/>
      <c r="T288" s="160"/>
      <c r="AT288" s="155" t="s">
        <v>152</v>
      </c>
      <c r="AU288" s="155" t="s">
        <v>87</v>
      </c>
      <c r="AV288" s="13" t="s">
        <v>87</v>
      </c>
      <c r="AW288" s="13" t="s">
        <v>32</v>
      </c>
      <c r="AX288" s="13" t="s">
        <v>77</v>
      </c>
      <c r="AY288" s="155" t="s">
        <v>144</v>
      </c>
    </row>
    <row r="289" spans="2:65" s="14" customFormat="1" ht="11.25">
      <c r="B289" s="161"/>
      <c r="D289" s="148" t="s">
        <v>152</v>
      </c>
      <c r="E289" s="162" t="s">
        <v>1</v>
      </c>
      <c r="F289" s="163" t="s">
        <v>157</v>
      </c>
      <c r="H289" s="164">
        <v>56.408999999999999</v>
      </c>
      <c r="I289" s="165"/>
      <c r="L289" s="161"/>
      <c r="M289" s="166"/>
      <c r="T289" s="167"/>
      <c r="AT289" s="162" t="s">
        <v>152</v>
      </c>
      <c r="AU289" s="162" t="s">
        <v>87</v>
      </c>
      <c r="AV289" s="14" t="s">
        <v>150</v>
      </c>
      <c r="AW289" s="14" t="s">
        <v>32</v>
      </c>
      <c r="AX289" s="14" t="s">
        <v>85</v>
      </c>
      <c r="AY289" s="162" t="s">
        <v>144</v>
      </c>
    </row>
    <row r="290" spans="2:65" s="1" customFormat="1" ht="24.2" customHeight="1">
      <c r="B290" s="32"/>
      <c r="C290" s="133" t="s">
        <v>272</v>
      </c>
      <c r="D290" s="133" t="s">
        <v>146</v>
      </c>
      <c r="E290" s="134" t="s">
        <v>1350</v>
      </c>
      <c r="F290" s="135" t="s">
        <v>1351</v>
      </c>
      <c r="G290" s="136" t="s">
        <v>160</v>
      </c>
      <c r="H290" s="137">
        <v>19</v>
      </c>
      <c r="I290" s="138"/>
      <c r="J290" s="139">
        <f>ROUND(I290*H290,2)</f>
        <v>0</v>
      </c>
      <c r="K290" s="140"/>
      <c r="L290" s="32"/>
      <c r="M290" s="141" t="s">
        <v>1</v>
      </c>
      <c r="N290" s="142" t="s">
        <v>42</v>
      </c>
      <c r="P290" s="143">
        <f>O290*H290</f>
        <v>0</v>
      </c>
      <c r="Q290" s="143">
        <v>8.7419999999999998E-2</v>
      </c>
      <c r="R290" s="143">
        <f>Q290*H290</f>
        <v>1.6609799999999999</v>
      </c>
      <c r="S290" s="143">
        <v>0</v>
      </c>
      <c r="T290" s="144">
        <f>S290*H290</f>
        <v>0</v>
      </c>
      <c r="AR290" s="145" t="s">
        <v>150</v>
      </c>
      <c r="AT290" s="145" t="s">
        <v>146</v>
      </c>
      <c r="AU290" s="145" t="s">
        <v>87</v>
      </c>
      <c r="AY290" s="17" t="s">
        <v>144</v>
      </c>
      <c r="BE290" s="146">
        <f>IF(N290="základní",J290,0)</f>
        <v>0</v>
      </c>
      <c r="BF290" s="146">
        <f>IF(N290="snížená",J290,0)</f>
        <v>0</v>
      </c>
      <c r="BG290" s="146">
        <f>IF(N290="zákl. přenesená",J290,0)</f>
        <v>0</v>
      </c>
      <c r="BH290" s="146">
        <f>IF(N290="sníž. přenesená",J290,0)</f>
        <v>0</v>
      </c>
      <c r="BI290" s="146">
        <f>IF(N290="nulová",J290,0)</f>
        <v>0</v>
      </c>
      <c r="BJ290" s="17" t="s">
        <v>85</v>
      </c>
      <c r="BK290" s="146">
        <f>ROUND(I290*H290,2)</f>
        <v>0</v>
      </c>
      <c r="BL290" s="17" t="s">
        <v>150</v>
      </c>
      <c r="BM290" s="145" t="s">
        <v>1717</v>
      </c>
    </row>
    <row r="291" spans="2:65" s="1" customFormat="1" ht="24.2" customHeight="1">
      <c r="B291" s="32"/>
      <c r="C291" s="168" t="s">
        <v>277</v>
      </c>
      <c r="D291" s="168" t="s">
        <v>340</v>
      </c>
      <c r="E291" s="169" t="s">
        <v>1353</v>
      </c>
      <c r="F291" s="170" t="s">
        <v>1354</v>
      </c>
      <c r="G291" s="171" t="s">
        <v>160</v>
      </c>
      <c r="H291" s="172">
        <v>3</v>
      </c>
      <c r="I291" s="173"/>
      <c r="J291" s="174">
        <f>ROUND(I291*H291,2)</f>
        <v>0</v>
      </c>
      <c r="K291" s="175"/>
      <c r="L291" s="176"/>
      <c r="M291" s="177" t="s">
        <v>1</v>
      </c>
      <c r="N291" s="178" t="s">
        <v>42</v>
      </c>
      <c r="P291" s="143">
        <f>O291*H291</f>
        <v>0</v>
      </c>
      <c r="Q291" s="143">
        <v>0.04</v>
      </c>
      <c r="R291" s="143">
        <f>Q291*H291</f>
        <v>0.12</v>
      </c>
      <c r="S291" s="143">
        <v>0</v>
      </c>
      <c r="T291" s="144">
        <f>S291*H291</f>
        <v>0</v>
      </c>
      <c r="AR291" s="145" t="s">
        <v>186</v>
      </c>
      <c r="AT291" s="145" t="s">
        <v>340</v>
      </c>
      <c r="AU291" s="145" t="s">
        <v>87</v>
      </c>
      <c r="AY291" s="17" t="s">
        <v>144</v>
      </c>
      <c r="BE291" s="146">
        <f>IF(N291="základní",J291,0)</f>
        <v>0</v>
      </c>
      <c r="BF291" s="146">
        <f>IF(N291="snížená",J291,0)</f>
        <v>0</v>
      </c>
      <c r="BG291" s="146">
        <f>IF(N291="zákl. přenesená",J291,0)</f>
        <v>0</v>
      </c>
      <c r="BH291" s="146">
        <f>IF(N291="sníž. přenesená",J291,0)</f>
        <v>0</v>
      </c>
      <c r="BI291" s="146">
        <f>IF(N291="nulová",J291,0)</f>
        <v>0</v>
      </c>
      <c r="BJ291" s="17" t="s">
        <v>85</v>
      </c>
      <c r="BK291" s="146">
        <f>ROUND(I291*H291,2)</f>
        <v>0</v>
      </c>
      <c r="BL291" s="17" t="s">
        <v>150</v>
      </c>
      <c r="BM291" s="145" t="s">
        <v>1718</v>
      </c>
    </row>
    <row r="292" spans="2:65" s="12" customFormat="1" ht="11.25">
      <c r="B292" s="147"/>
      <c r="D292" s="148" t="s">
        <v>152</v>
      </c>
      <c r="E292" s="149" t="s">
        <v>1</v>
      </c>
      <c r="F292" s="150" t="s">
        <v>1356</v>
      </c>
      <c r="H292" s="149" t="s">
        <v>1</v>
      </c>
      <c r="I292" s="151"/>
      <c r="L292" s="147"/>
      <c r="M292" s="152"/>
      <c r="T292" s="153"/>
      <c r="AT292" s="149" t="s">
        <v>152</v>
      </c>
      <c r="AU292" s="149" t="s">
        <v>87</v>
      </c>
      <c r="AV292" s="12" t="s">
        <v>85</v>
      </c>
      <c r="AW292" s="12" t="s">
        <v>32</v>
      </c>
      <c r="AX292" s="12" t="s">
        <v>77</v>
      </c>
      <c r="AY292" s="149" t="s">
        <v>144</v>
      </c>
    </row>
    <row r="293" spans="2:65" s="13" customFormat="1" ht="11.25">
      <c r="B293" s="154"/>
      <c r="D293" s="148" t="s">
        <v>152</v>
      </c>
      <c r="E293" s="155" t="s">
        <v>1</v>
      </c>
      <c r="F293" s="156" t="s">
        <v>163</v>
      </c>
      <c r="H293" s="157">
        <v>3</v>
      </c>
      <c r="I293" s="158"/>
      <c r="L293" s="154"/>
      <c r="M293" s="159"/>
      <c r="T293" s="160"/>
      <c r="AT293" s="155" t="s">
        <v>152</v>
      </c>
      <c r="AU293" s="155" t="s">
        <v>87</v>
      </c>
      <c r="AV293" s="13" t="s">
        <v>87</v>
      </c>
      <c r="AW293" s="13" t="s">
        <v>32</v>
      </c>
      <c r="AX293" s="13" t="s">
        <v>85</v>
      </c>
      <c r="AY293" s="155" t="s">
        <v>144</v>
      </c>
    </row>
    <row r="294" spans="2:65" s="1" customFormat="1" ht="24.2" customHeight="1">
      <c r="B294" s="32"/>
      <c r="C294" s="168" t="s">
        <v>281</v>
      </c>
      <c r="D294" s="168" t="s">
        <v>340</v>
      </c>
      <c r="E294" s="169" t="s">
        <v>1357</v>
      </c>
      <c r="F294" s="170" t="s">
        <v>1358</v>
      </c>
      <c r="G294" s="171" t="s">
        <v>160</v>
      </c>
      <c r="H294" s="172">
        <v>7</v>
      </c>
      <c r="I294" s="173"/>
      <c r="J294" s="174">
        <f>ROUND(I294*H294,2)</f>
        <v>0</v>
      </c>
      <c r="K294" s="175"/>
      <c r="L294" s="176"/>
      <c r="M294" s="177" t="s">
        <v>1</v>
      </c>
      <c r="N294" s="178" t="s">
        <v>42</v>
      </c>
      <c r="P294" s="143">
        <f>O294*H294</f>
        <v>0</v>
      </c>
      <c r="Q294" s="143">
        <v>5.0999999999999997E-2</v>
      </c>
      <c r="R294" s="143">
        <f>Q294*H294</f>
        <v>0.35699999999999998</v>
      </c>
      <c r="S294" s="143">
        <v>0</v>
      </c>
      <c r="T294" s="144">
        <f>S294*H294</f>
        <v>0</v>
      </c>
      <c r="AR294" s="145" t="s">
        <v>186</v>
      </c>
      <c r="AT294" s="145" t="s">
        <v>340</v>
      </c>
      <c r="AU294" s="145" t="s">
        <v>87</v>
      </c>
      <c r="AY294" s="17" t="s">
        <v>144</v>
      </c>
      <c r="BE294" s="146">
        <f>IF(N294="základní",J294,0)</f>
        <v>0</v>
      </c>
      <c r="BF294" s="146">
        <f>IF(N294="snížená",J294,0)</f>
        <v>0</v>
      </c>
      <c r="BG294" s="146">
        <f>IF(N294="zákl. přenesená",J294,0)</f>
        <v>0</v>
      </c>
      <c r="BH294" s="146">
        <f>IF(N294="sníž. přenesená",J294,0)</f>
        <v>0</v>
      </c>
      <c r="BI294" s="146">
        <f>IF(N294="nulová",J294,0)</f>
        <v>0</v>
      </c>
      <c r="BJ294" s="17" t="s">
        <v>85</v>
      </c>
      <c r="BK294" s="146">
        <f>ROUND(I294*H294,2)</f>
        <v>0</v>
      </c>
      <c r="BL294" s="17" t="s">
        <v>150</v>
      </c>
      <c r="BM294" s="145" t="s">
        <v>1719</v>
      </c>
    </row>
    <row r="295" spans="2:65" s="12" customFormat="1" ht="11.25">
      <c r="B295" s="147"/>
      <c r="D295" s="148" t="s">
        <v>152</v>
      </c>
      <c r="E295" s="149" t="s">
        <v>1</v>
      </c>
      <c r="F295" s="150" t="s">
        <v>1356</v>
      </c>
      <c r="H295" s="149" t="s">
        <v>1</v>
      </c>
      <c r="I295" s="151"/>
      <c r="L295" s="147"/>
      <c r="M295" s="152"/>
      <c r="T295" s="153"/>
      <c r="AT295" s="149" t="s">
        <v>152</v>
      </c>
      <c r="AU295" s="149" t="s">
        <v>87</v>
      </c>
      <c r="AV295" s="12" t="s">
        <v>85</v>
      </c>
      <c r="AW295" s="12" t="s">
        <v>32</v>
      </c>
      <c r="AX295" s="12" t="s">
        <v>77</v>
      </c>
      <c r="AY295" s="149" t="s">
        <v>144</v>
      </c>
    </row>
    <row r="296" spans="2:65" s="13" customFormat="1" ht="11.25">
      <c r="B296" s="154"/>
      <c r="D296" s="148" t="s">
        <v>152</v>
      </c>
      <c r="E296" s="155" t="s">
        <v>1</v>
      </c>
      <c r="F296" s="156" t="s">
        <v>181</v>
      </c>
      <c r="H296" s="157">
        <v>7</v>
      </c>
      <c r="I296" s="158"/>
      <c r="L296" s="154"/>
      <c r="M296" s="159"/>
      <c r="T296" s="160"/>
      <c r="AT296" s="155" t="s">
        <v>152</v>
      </c>
      <c r="AU296" s="155" t="s">
        <v>87</v>
      </c>
      <c r="AV296" s="13" t="s">
        <v>87</v>
      </c>
      <c r="AW296" s="13" t="s">
        <v>32</v>
      </c>
      <c r="AX296" s="13" t="s">
        <v>85</v>
      </c>
      <c r="AY296" s="155" t="s">
        <v>144</v>
      </c>
    </row>
    <row r="297" spans="2:65" s="1" customFormat="1" ht="24.2" customHeight="1">
      <c r="B297" s="32"/>
      <c r="C297" s="168" t="s">
        <v>285</v>
      </c>
      <c r="D297" s="168" t="s">
        <v>340</v>
      </c>
      <c r="E297" s="169" t="s">
        <v>1360</v>
      </c>
      <c r="F297" s="170" t="s">
        <v>1361</v>
      </c>
      <c r="G297" s="171" t="s">
        <v>160</v>
      </c>
      <c r="H297" s="172">
        <v>9</v>
      </c>
      <c r="I297" s="173"/>
      <c r="J297" s="174">
        <f>ROUND(I297*H297,2)</f>
        <v>0</v>
      </c>
      <c r="K297" s="175"/>
      <c r="L297" s="176"/>
      <c r="M297" s="177" t="s">
        <v>1</v>
      </c>
      <c r="N297" s="178" t="s">
        <v>42</v>
      </c>
      <c r="P297" s="143">
        <f>O297*H297</f>
        <v>0</v>
      </c>
      <c r="Q297" s="143">
        <v>6.8000000000000005E-2</v>
      </c>
      <c r="R297" s="143">
        <f>Q297*H297</f>
        <v>0.6120000000000001</v>
      </c>
      <c r="S297" s="143">
        <v>0</v>
      </c>
      <c r="T297" s="144">
        <f>S297*H297</f>
        <v>0</v>
      </c>
      <c r="AR297" s="145" t="s">
        <v>186</v>
      </c>
      <c r="AT297" s="145" t="s">
        <v>340</v>
      </c>
      <c r="AU297" s="145" t="s">
        <v>87</v>
      </c>
      <c r="AY297" s="17" t="s">
        <v>144</v>
      </c>
      <c r="BE297" s="146">
        <f>IF(N297="základní",J297,0)</f>
        <v>0</v>
      </c>
      <c r="BF297" s="146">
        <f>IF(N297="snížená",J297,0)</f>
        <v>0</v>
      </c>
      <c r="BG297" s="146">
        <f>IF(N297="zákl. přenesená",J297,0)</f>
        <v>0</v>
      </c>
      <c r="BH297" s="146">
        <f>IF(N297="sníž. přenesená",J297,0)</f>
        <v>0</v>
      </c>
      <c r="BI297" s="146">
        <f>IF(N297="nulová",J297,0)</f>
        <v>0</v>
      </c>
      <c r="BJ297" s="17" t="s">
        <v>85</v>
      </c>
      <c r="BK297" s="146">
        <f>ROUND(I297*H297,2)</f>
        <v>0</v>
      </c>
      <c r="BL297" s="17" t="s">
        <v>150</v>
      </c>
      <c r="BM297" s="145" t="s">
        <v>1720</v>
      </c>
    </row>
    <row r="298" spans="2:65" s="12" customFormat="1" ht="11.25">
      <c r="B298" s="147"/>
      <c r="D298" s="148" t="s">
        <v>152</v>
      </c>
      <c r="E298" s="149" t="s">
        <v>1</v>
      </c>
      <c r="F298" s="150" t="s">
        <v>1356</v>
      </c>
      <c r="H298" s="149" t="s">
        <v>1</v>
      </c>
      <c r="I298" s="151"/>
      <c r="L298" s="147"/>
      <c r="M298" s="152"/>
      <c r="T298" s="153"/>
      <c r="AT298" s="149" t="s">
        <v>152</v>
      </c>
      <c r="AU298" s="149" t="s">
        <v>87</v>
      </c>
      <c r="AV298" s="12" t="s">
        <v>85</v>
      </c>
      <c r="AW298" s="12" t="s">
        <v>32</v>
      </c>
      <c r="AX298" s="12" t="s">
        <v>77</v>
      </c>
      <c r="AY298" s="149" t="s">
        <v>144</v>
      </c>
    </row>
    <row r="299" spans="2:65" s="13" customFormat="1" ht="11.25">
      <c r="B299" s="154"/>
      <c r="D299" s="148" t="s">
        <v>152</v>
      </c>
      <c r="E299" s="155" t="s">
        <v>1</v>
      </c>
      <c r="F299" s="156" t="s">
        <v>191</v>
      </c>
      <c r="H299" s="157">
        <v>9</v>
      </c>
      <c r="I299" s="158"/>
      <c r="L299" s="154"/>
      <c r="M299" s="159"/>
      <c r="T299" s="160"/>
      <c r="AT299" s="155" t="s">
        <v>152</v>
      </c>
      <c r="AU299" s="155" t="s">
        <v>87</v>
      </c>
      <c r="AV299" s="13" t="s">
        <v>87</v>
      </c>
      <c r="AW299" s="13" t="s">
        <v>32</v>
      </c>
      <c r="AX299" s="13" t="s">
        <v>85</v>
      </c>
      <c r="AY299" s="155" t="s">
        <v>144</v>
      </c>
    </row>
    <row r="300" spans="2:65" s="1" customFormat="1" ht="24.2" customHeight="1">
      <c r="B300" s="32"/>
      <c r="C300" s="133" t="s">
        <v>289</v>
      </c>
      <c r="D300" s="133" t="s">
        <v>146</v>
      </c>
      <c r="E300" s="134" t="s">
        <v>1363</v>
      </c>
      <c r="F300" s="135" t="s">
        <v>1364</v>
      </c>
      <c r="G300" s="136" t="s">
        <v>160</v>
      </c>
      <c r="H300" s="137">
        <v>1</v>
      </c>
      <c r="I300" s="138"/>
      <c r="J300" s="139">
        <f>ROUND(I300*H300,2)</f>
        <v>0</v>
      </c>
      <c r="K300" s="140"/>
      <c r="L300" s="32"/>
      <c r="M300" s="141" t="s">
        <v>1</v>
      </c>
      <c r="N300" s="142" t="s">
        <v>42</v>
      </c>
      <c r="P300" s="143">
        <f>O300*H300</f>
        <v>0</v>
      </c>
      <c r="Q300" s="143">
        <v>8.7419999999999998E-2</v>
      </c>
      <c r="R300" s="143">
        <f>Q300*H300</f>
        <v>8.7419999999999998E-2</v>
      </c>
      <c r="S300" s="143">
        <v>0</v>
      </c>
      <c r="T300" s="144">
        <f>S300*H300</f>
        <v>0</v>
      </c>
      <c r="AR300" s="145" t="s">
        <v>150</v>
      </c>
      <c r="AT300" s="145" t="s">
        <v>146</v>
      </c>
      <c r="AU300" s="145" t="s">
        <v>87</v>
      </c>
      <c r="AY300" s="17" t="s">
        <v>144</v>
      </c>
      <c r="BE300" s="146">
        <f>IF(N300="základní",J300,0)</f>
        <v>0</v>
      </c>
      <c r="BF300" s="146">
        <f>IF(N300="snížená",J300,0)</f>
        <v>0</v>
      </c>
      <c r="BG300" s="146">
        <f>IF(N300="zákl. přenesená",J300,0)</f>
        <v>0</v>
      </c>
      <c r="BH300" s="146">
        <f>IF(N300="sníž. přenesená",J300,0)</f>
        <v>0</v>
      </c>
      <c r="BI300" s="146">
        <f>IF(N300="nulová",J300,0)</f>
        <v>0</v>
      </c>
      <c r="BJ300" s="17" t="s">
        <v>85</v>
      </c>
      <c r="BK300" s="146">
        <f>ROUND(I300*H300,2)</f>
        <v>0</v>
      </c>
      <c r="BL300" s="17" t="s">
        <v>150</v>
      </c>
      <c r="BM300" s="145" t="s">
        <v>1721</v>
      </c>
    </row>
    <row r="301" spans="2:65" s="1" customFormat="1" ht="24.2" customHeight="1">
      <c r="B301" s="32"/>
      <c r="C301" s="168" t="s">
        <v>293</v>
      </c>
      <c r="D301" s="168" t="s">
        <v>340</v>
      </c>
      <c r="E301" s="169" t="s">
        <v>1366</v>
      </c>
      <c r="F301" s="170" t="s">
        <v>1367</v>
      </c>
      <c r="G301" s="171" t="s">
        <v>160</v>
      </c>
      <c r="H301" s="172">
        <v>1</v>
      </c>
      <c r="I301" s="173"/>
      <c r="J301" s="174">
        <f>ROUND(I301*H301,2)</f>
        <v>0</v>
      </c>
      <c r="K301" s="175"/>
      <c r="L301" s="176"/>
      <c r="M301" s="177" t="s">
        <v>1</v>
      </c>
      <c r="N301" s="178" t="s">
        <v>42</v>
      </c>
      <c r="P301" s="143">
        <f>O301*H301</f>
        <v>0</v>
      </c>
      <c r="Q301" s="143">
        <v>8.1000000000000003E-2</v>
      </c>
      <c r="R301" s="143">
        <f>Q301*H301</f>
        <v>8.1000000000000003E-2</v>
      </c>
      <c r="S301" s="143">
        <v>0</v>
      </c>
      <c r="T301" s="144">
        <f>S301*H301</f>
        <v>0</v>
      </c>
      <c r="AR301" s="145" t="s">
        <v>186</v>
      </c>
      <c r="AT301" s="145" t="s">
        <v>340</v>
      </c>
      <c r="AU301" s="145" t="s">
        <v>87</v>
      </c>
      <c r="AY301" s="17" t="s">
        <v>144</v>
      </c>
      <c r="BE301" s="146">
        <f>IF(N301="základní",J301,0)</f>
        <v>0</v>
      </c>
      <c r="BF301" s="146">
        <f>IF(N301="snížená",J301,0)</f>
        <v>0</v>
      </c>
      <c r="BG301" s="146">
        <f>IF(N301="zákl. přenesená",J301,0)</f>
        <v>0</v>
      </c>
      <c r="BH301" s="146">
        <f>IF(N301="sníž. přenesená",J301,0)</f>
        <v>0</v>
      </c>
      <c r="BI301" s="146">
        <f>IF(N301="nulová",J301,0)</f>
        <v>0</v>
      </c>
      <c r="BJ301" s="17" t="s">
        <v>85</v>
      </c>
      <c r="BK301" s="146">
        <f>ROUND(I301*H301,2)</f>
        <v>0</v>
      </c>
      <c r="BL301" s="17" t="s">
        <v>150</v>
      </c>
      <c r="BM301" s="145" t="s">
        <v>1722</v>
      </c>
    </row>
    <row r="302" spans="2:65" s="12" customFormat="1" ht="11.25">
      <c r="B302" s="147"/>
      <c r="D302" s="148" t="s">
        <v>152</v>
      </c>
      <c r="E302" s="149" t="s">
        <v>1</v>
      </c>
      <c r="F302" s="150" t="s">
        <v>1356</v>
      </c>
      <c r="H302" s="149" t="s">
        <v>1</v>
      </c>
      <c r="I302" s="151"/>
      <c r="L302" s="147"/>
      <c r="M302" s="152"/>
      <c r="T302" s="153"/>
      <c r="AT302" s="149" t="s">
        <v>152</v>
      </c>
      <c r="AU302" s="149" t="s">
        <v>87</v>
      </c>
      <c r="AV302" s="12" t="s">
        <v>85</v>
      </c>
      <c r="AW302" s="12" t="s">
        <v>32</v>
      </c>
      <c r="AX302" s="12" t="s">
        <v>77</v>
      </c>
      <c r="AY302" s="149" t="s">
        <v>144</v>
      </c>
    </row>
    <row r="303" spans="2:65" s="13" customFormat="1" ht="11.25">
      <c r="B303" s="154"/>
      <c r="D303" s="148" t="s">
        <v>152</v>
      </c>
      <c r="E303" s="155" t="s">
        <v>1</v>
      </c>
      <c r="F303" s="156" t="s">
        <v>85</v>
      </c>
      <c r="H303" s="157">
        <v>1</v>
      </c>
      <c r="I303" s="158"/>
      <c r="L303" s="154"/>
      <c r="M303" s="159"/>
      <c r="T303" s="160"/>
      <c r="AT303" s="155" t="s">
        <v>152</v>
      </c>
      <c r="AU303" s="155" t="s">
        <v>87</v>
      </c>
      <c r="AV303" s="13" t="s">
        <v>87</v>
      </c>
      <c r="AW303" s="13" t="s">
        <v>32</v>
      </c>
      <c r="AX303" s="13" t="s">
        <v>85</v>
      </c>
      <c r="AY303" s="155" t="s">
        <v>144</v>
      </c>
    </row>
    <row r="304" spans="2:65" s="1" customFormat="1" ht="33" customHeight="1">
      <c r="B304" s="32"/>
      <c r="C304" s="133" t="s">
        <v>297</v>
      </c>
      <c r="D304" s="133" t="s">
        <v>146</v>
      </c>
      <c r="E304" s="134" t="s">
        <v>1723</v>
      </c>
      <c r="F304" s="135" t="s">
        <v>1724</v>
      </c>
      <c r="G304" s="136" t="s">
        <v>198</v>
      </c>
      <c r="H304" s="137">
        <v>0.45500000000000002</v>
      </c>
      <c r="I304" s="138"/>
      <c r="J304" s="139">
        <f>ROUND(I304*H304,2)</f>
        <v>0</v>
      </c>
      <c r="K304" s="140"/>
      <c r="L304" s="32"/>
      <c r="M304" s="141" t="s">
        <v>1</v>
      </c>
      <c r="N304" s="142" t="s">
        <v>42</v>
      </c>
      <c r="P304" s="143">
        <f>O304*H304</f>
        <v>0</v>
      </c>
      <c r="Q304" s="143">
        <v>0</v>
      </c>
      <c r="R304" s="143">
        <f>Q304*H304</f>
        <v>0</v>
      </c>
      <c r="S304" s="143">
        <v>0</v>
      </c>
      <c r="T304" s="144">
        <f>S304*H304</f>
        <v>0</v>
      </c>
      <c r="AR304" s="145" t="s">
        <v>150</v>
      </c>
      <c r="AT304" s="145" t="s">
        <v>146</v>
      </c>
      <c r="AU304" s="145" t="s">
        <v>87</v>
      </c>
      <c r="AY304" s="17" t="s">
        <v>144</v>
      </c>
      <c r="BE304" s="146">
        <f>IF(N304="základní",J304,0)</f>
        <v>0</v>
      </c>
      <c r="BF304" s="146">
        <f>IF(N304="snížená",J304,0)</f>
        <v>0</v>
      </c>
      <c r="BG304" s="146">
        <f>IF(N304="zákl. přenesená",J304,0)</f>
        <v>0</v>
      </c>
      <c r="BH304" s="146">
        <f>IF(N304="sníž. přenesená",J304,0)</f>
        <v>0</v>
      </c>
      <c r="BI304" s="146">
        <f>IF(N304="nulová",J304,0)</f>
        <v>0</v>
      </c>
      <c r="BJ304" s="17" t="s">
        <v>85</v>
      </c>
      <c r="BK304" s="146">
        <f>ROUND(I304*H304,2)</f>
        <v>0</v>
      </c>
      <c r="BL304" s="17" t="s">
        <v>150</v>
      </c>
      <c r="BM304" s="145" t="s">
        <v>1725</v>
      </c>
    </row>
    <row r="305" spans="2:65" s="12" customFormat="1" ht="11.25">
      <c r="B305" s="147"/>
      <c r="D305" s="148" t="s">
        <v>152</v>
      </c>
      <c r="E305" s="149" t="s">
        <v>1</v>
      </c>
      <c r="F305" s="150" t="s">
        <v>1713</v>
      </c>
      <c r="H305" s="149" t="s">
        <v>1</v>
      </c>
      <c r="I305" s="151"/>
      <c r="L305" s="147"/>
      <c r="M305" s="152"/>
      <c r="T305" s="153"/>
      <c r="AT305" s="149" t="s">
        <v>152</v>
      </c>
      <c r="AU305" s="149" t="s">
        <v>87</v>
      </c>
      <c r="AV305" s="12" t="s">
        <v>85</v>
      </c>
      <c r="AW305" s="12" t="s">
        <v>32</v>
      </c>
      <c r="AX305" s="12" t="s">
        <v>77</v>
      </c>
      <c r="AY305" s="149" t="s">
        <v>144</v>
      </c>
    </row>
    <row r="306" spans="2:65" s="13" customFormat="1" ht="11.25">
      <c r="B306" s="154"/>
      <c r="D306" s="148" t="s">
        <v>152</v>
      </c>
      <c r="E306" s="155" t="s">
        <v>1</v>
      </c>
      <c r="F306" s="156" t="s">
        <v>1726</v>
      </c>
      <c r="H306" s="157">
        <v>0.45500000000000002</v>
      </c>
      <c r="I306" s="158"/>
      <c r="L306" s="154"/>
      <c r="M306" s="159"/>
      <c r="T306" s="160"/>
      <c r="AT306" s="155" t="s">
        <v>152</v>
      </c>
      <c r="AU306" s="155" t="s">
        <v>87</v>
      </c>
      <c r="AV306" s="13" t="s">
        <v>87</v>
      </c>
      <c r="AW306" s="13" t="s">
        <v>32</v>
      </c>
      <c r="AX306" s="13" t="s">
        <v>85</v>
      </c>
      <c r="AY306" s="155" t="s">
        <v>144</v>
      </c>
    </row>
    <row r="307" spans="2:65" s="1" customFormat="1" ht="24.2" customHeight="1">
      <c r="B307" s="32"/>
      <c r="C307" s="133" t="s">
        <v>302</v>
      </c>
      <c r="D307" s="133" t="s">
        <v>146</v>
      </c>
      <c r="E307" s="134" t="s">
        <v>1727</v>
      </c>
      <c r="F307" s="135" t="s">
        <v>1728</v>
      </c>
      <c r="G307" s="136" t="s">
        <v>149</v>
      </c>
      <c r="H307" s="137">
        <v>1.056</v>
      </c>
      <c r="I307" s="138"/>
      <c r="J307" s="139">
        <f>ROUND(I307*H307,2)</f>
        <v>0</v>
      </c>
      <c r="K307" s="140"/>
      <c r="L307" s="32"/>
      <c r="M307" s="141" t="s">
        <v>1</v>
      </c>
      <c r="N307" s="142" t="s">
        <v>42</v>
      </c>
      <c r="P307" s="143">
        <f>O307*H307</f>
        <v>0</v>
      </c>
      <c r="Q307" s="143">
        <v>6.3200000000000001E-3</v>
      </c>
      <c r="R307" s="143">
        <f>Q307*H307</f>
        <v>6.6739200000000007E-3</v>
      </c>
      <c r="S307" s="143">
        <v>0</v>
      </c>
      <c r="T307" s="144">
        <f>S307*H307</f>
        <v>0</v>
      </c>
      <c r="AR307" s="145" t="s">
        <v>150</v>
      </c>
      <c r="AT307" s="145" t="s">
        <v>146</v>
      </c>
      <c r="AU307" s="145" t="s">
        <v>87</v>
      </c>
      <c r="AY307" s="17" t="s">
        <v>144</v>
      </c>
      <c r="BE307" s="146">
        <f>IF(N307="základní",J307,0)</f>
        <v>0</v>
      </c>
      <c r="BF307" s="146">
        <f>IF(N307="snížená",J307,0)</f>
        <v>0</v>
      </c>
      <c r="BG307" s="146">
        <f>IF(N307="zákl. přenesená",J307,0)</f>
        <v>0</v>
      </c>
      <c r="BH307" s="146">
        <f>IF(N307="sníž. přenesená",J307,0)</f>
        <v>0</v>
      </c>
      <c r="BI307" s="146">
        <f>IF(N307="nulová",J307,0)</f>
        <v>0</v>
      </c>
      <c r="BJ307" s="17" t="s">
        <v>85</v>
      </c>
      <c r="BK307" s="146">
        <f>ROUND(I307*H307,2)</f>
        <v>0</v>
      </c>
      <c r="BL307" s="17" t="s">
        <v>150</v>
      </c>
      <c r="BM307" s="145" t="s">
        <v>1729</v>
      </c>
    </row>
    <row r="308" spans="2:65" s="12" customFormat="1" ht="11.25">
      <c r="B308" s="147"/>
      <c r="D308" s="148" t="s">
        <v>152</v>
      </c>
      <c r="E308" s="149" t="s">
        <v>1</v>
      </c>
      <c r="F308" s="150" t="s">
        <v>1713</v>
      </c>
      <c r="H308" s="149" t="s">
        <v>1</v>
      </c>
      <c r="I308" s="151"/>
      <c r="L308" s="147"/>
      <c r="M308" s="152"/>
      <c r="T308" s="153"/>
      <c r="AT308" s="149" t="s">
        <v>152</v>
      </c>
      <c r="AU308" s="149" t="s">
        <v>87</v>
      </c>
      <c r="AV308" s="12" t="s">
        <v>85</v>
      </c>
      <c r="AW308" s="12" t="s">
        <v>32</v>
      </c>
      <c r="AX308" s="12" t="s">
        <v>77</v>
      </c>
      <c r="AY308" s="149" t="s">
        <v>144</v>
      </c>
    </row>
    <row r="309" spans="2:65" s="13" customFormat="1" ht="11.25">
      <c r="B309" s="154"/>
      <c r="D309" s="148" t="s">
        <v>152</v>
      </c>
      <c r="E309" s="155" t="s">
        <v>1</v>
      </c>
      <c r="F309" s="156" t="s">
        <v>1730</v>
      </c>
      <c r="H309" s="157">
        <v>1.056</v>
      </c>
      <c r="I309" s="158"/>
      <c r="L309" s="154"/>
      <c r="M309" s="159"/>
      <c r="T309" s="160"/>
      <c r="AT309" s="155" t="s">
        <v>152</v>
      </c>
      <c r="AU309" s="155" t="s">
        <v>87</v>
      </c>
      <c r="AV309" s="13" t="s">
        <v>87</v>
      </c>
      <c r="AW309" s="13" t="s">
        <v>32</v>
      </c>
      <c r="AX309" s="13" t="s">
        <v>85</v>
      </c>
      <c r="AY309" s="155" t="s">
        <v>144</v>
      </c>
    </row>
    <row r="310" spans="2:65" s="11" customFormat="1" ht="22.9" customHeight="1">
      <c r="B310" s="121"/>
      <c r="D310" s="122" t="s">
        <v>76</v>
      </c>
      <c r="E310" s="131" t="s">
        <v>186</v>
      </c>
      <c r="F310" s="131" t="s">
        <v>542</v>
      </c>
      <c r="I310" s="124"/>
      <c r="J310" s="132">
        <f>BK310</f>
        <v>0</v>
      </c>
      <c r="L310" s="121"/>
      <c r="M310" s="126"/>
      <c r="P310" s="127">
        <f>SUM(P311:P412)</f>
        <v>0</v>
      </c>
      <c r="R310" s="127">
        <f>SUM(R311:R412)</f>
        <v>49.442954000000007</v>
      </c>
      <c r="T310" s="128">
        <f>SUM(T311:T412)</f>
        <v>0</v>
      </c>
      <c r="AR310" s="122" t="s">
        <v>85</v>
      </c>
      <c r="AT310" s="129" t="s">
        <v>76</v>
      </c>
      <c r="AU310" s="129" t="s">
        <v>85</v>
      </c>
      <c r="AY310" s="122" t="s">
        <v>144</v>
      </c>
      <c r="BK310" s="130">
        <f>SUM(BK311:BK412)</f>
        <v>0</v>
      </c>
    </row>
    <row r="311" spans="2:65" s="1" customFormat="1" ht="24.2" customHeight="1">
      <c r="B311" s="32"/>
      <c r="C311" s="133" t="s">
        <v>307</v>
      </c>
      <c r="D311" s="133" t="s">
        <v>146</v>
      </c>
      <c r="E311" s="134" t="s">
        <v>1731</v>
      </c>
      <c r="F311" s="135" t="s">
        <v>1732</v>
      </c>
      <c r="G311" s="136" t="s">
        <v>483</v>
      </c>
      <c r="H311" s="137">
        <v>3</v>
      </c>
      <c r="I311" s="138"/>
      <c r="J311" s="139">
        <f>ROUND(I311*H311,2)</f>
        <v>0</v>
      </c>
      <c r="K311" s="140"/>
      <c r="L311" s="32"/>
      <c r="M311" s="141" t="s">
        <v>1</v>
      </c>
      <c r="N311" s="142" t="s">
        <v>42</v>
      </c>
      <c r="P311" s="143">
        <f>O311*H311</f>
        <v>0</v>
      </c>
      <c r="Q311" s="143">
        <v>4.4000000000000003E-3</v>
      </c>
      <c r="R311" s="143">
        <f>Q311*H311</f>
        <v>1.32E-2</v>
      </c>
      <c r="S311" s="143">
        <v>0</v>
      </c>
      <c r="T311" s="144">
        <f>S311*H311</f>
        <v>0</v>
      </c>
      <c r="AR311" s="145" t="s">
        <v>150</v>
      </c>
      <c r="AT311" s="145" t="s">
        <v>146</v>
      </c>
      <c r="AU311" s="145" t="s">
        <v>87</v>
      </c>
      <c r="AY311" s="17" t="s">
        <v>144</v>
      </c>
      <c r="BE311" s="146">
        <f>IF(N311="základní",J311,0)</f>
        <v>0</v>
      </c>
      <c r="BF311" s="146">
        <f>IF(N311="snížená",J311,0)</f>
        <v>0</v>
      </c>
      <c r="BG311" s="146">
        <f>IF(N311="zákl. přenesená",J311,0)</f>
        <v>0</v>
      </c>
      <c r="BH311" s="146">
        <f>IF(N311="sníž. přenesená",J311,0)</f>
        <v>0</v>
      </c>
      <c r="BI311" s="146">
        <f>IF(N311="nulová",J311,0)</f>
        <v>0</v>
      </c>
      <c r="BJ311" s="17" t="s">
        <v>85</v>
      </c>
      <c r="BK311" s="146">
        <f>ROUND(I311*H311,2)</f>
        <v>0</v>
      </c>
      <c r="BL311" s="17" t="s">
        <v>150</v>
      </c>
      <c r="BM311" s="145" t="s">
        <v>1733</v>
      </c>
    </row>
    <row r="312" spans="2:65" s="13" customFormat="1" ht="11.25">
      <c r="B312" s="154"/>
      <c r="D312" s="148" t="s">
        <v>152</v>
      </c>
      <c r="E312" s="155" t="s">
        <v>1</v>
      </c>
      <c r="F312" s="156" t="s">
        <v>1734</v>
      </c>
      <c r="H312" s="157">
        <v>2</v>
      </c>
      <c r="I312" s="158"/>
      <c r="L312" s="154"/>
      <c r="M312" s="159"/>
      <c r="T312" s="160"/>
      <c r="AT312" s="155" t="s">
        <v>152</v>
      </c>
      <c r="AU312" s="155" t="s">
        <v>87</v>
      </c>
      <c r="AV312" s="13" t="s">
        <v>87</v>
      </c>
      <c r="AW312" s="13" t="s">
        <v>32</v>
      </c>
      <c r="AX312" s="13" t="s">
        <v>77</v>
      </c>
      <c r="AY312" s="155" t="s">
        <v>144</v>
      </c>
    </row>
    <row r="313" spans="2:65" s="13" customFormat="1" ht="11.25">
      <c r="B313" s="154"/>
      <c r="D313" s="148" t="s">
        <v>152</v>
      </c>
      <c r="E313" s="155" t="s">
        <v>1</v>
      </c>
      <c r="F313" s="156" t="s">
        <v>1735</v>
      </c>
      <c r="H313" s="157">
        <v>1</v>
      </c>
      <c r="I313" s="158"/>
      <c r="L313" s="154"/>
      <c r="M313" s="159"/>
      <c r="T313" s="160"/>
      <c r="AT313" s="155" t="s">
        <v>152</v>
      </c>
      <c r="AU313" s="155" t="s">
        <v>87</v>
      </c>
      <c r="AV313" s="13" t="s">
        <v>87</v>
      </c>
      <c r="AW313" s="13" t="s">
        <v>32</v>
      </c>
      <c r="AX313" s="13" t="s">
        <v>77</v>
      </c>
      <c r="AY313" s="155" t="s">
        <v>144</v>
      </c>
    </row>
    <row r="314" spans="2:65" s="14" customFormat="1" ht="11.25">
      <c r="B314" s="161"/>
      <c r="D314" s="148" t="s">
        <v>152</v>
      </c>
      <c r="E314" s="162" t="s">
        <v>1</v>
      </c>
      <c r="F314" s="163" t="s">
        <v>157</v>
      </c>
      <c r="H314" s="164">
        <v>3</v>
      </c>
      <c r="I314" s="165"/>
      <c r="L314" s="161"/>
      <c r="M314" s="166"/>
      <c r="T314" s="167"/>
      <c r="AT314" s="162" t="s">
        <v>152</v>
      </c>
      <c r="AU314" s="162" t="s">
        <v>87</v>
      </c>
      <c r="AV314" s="14" t="s">
        <v>150</v>
      </c>
      <c r="AW314" s="14" t="s">
        <v>32</v>
      </c>
      <c r="AX314" s="14" t="s">
        <v>85</v>
      </c>
      <c r="AY314" s="162" t="s">
        <v>144</v>
      </c>
    </row>
    <row r="315" spans="2:65" s="1" customFormat="1" ht="24.2" customHeight="1">
      <c r="B315" s="32"/>
      <c r="C315" s="133" t="s">
        <v>311</v>
      </c>
      <c r="D315" s="133" t="s">
        <v>146</v>
      </c>
      <c r="E315" s="134" t="s">
        <v>1736</v>
      </c>
      <c r="F315" s="135" t="s">
        <v>1737</v>
      </c>
      <c r="G315" s="136" t="s">
        <v>483</v>
      </c>
      <c r="H315" s="137">
        <v>410.4</v>
      </c>
      <c r="I315" s="138"/>
      <c r="J315" s="139">
        <f>ROUND(I315*H315,2)</f>
        <v>0</v>
      </c>
      <c r="K315" s="140"/>
      <c r="L315" s="32"/>
      <c r="M315" s="141" t="s">
        <v>1</v>
      </c>
      <c r="N315" s="142" t="s">
        <v>42</v>
      </c>
      <c r="P315" s="143">
        <f>O315*H315</f>
        <v>0</v>
      </c>
      <c r="Q315" s="143">
        <v>1.1820000000000001E-2</v>
      </c>
      <c r="R315" s="143">
        <f>Q315*H315</f>
        <v>4.8509279999999997</v>
      </c>
      <c r="S315" s="143">
        <v>0</v>
      </c>
      <c r="T315" s="144">
        <f>S315*H315</f>
        <v>0</v>
      </c>
      <c r="AR315" s="145" t="s">
        <v>150</v>
      </c>
      <c r="AT315" s="145" t="s">
        <v>146</v>
      </c>
      <c r="AU315" s="145" t="s">
        <v>87</v>
      </c>
      <c r="AY315" s="17" t="s">
        <v>144</v>
      </c>
      <c r="BE315" s="146">
        <f>IF(N315="základní",J315,0)</f>
        <v>0</v>
      </c>
      <c r="BF315" s="146">
        <f>IF(N315="snížená",J315,0)</f>
        <v>0</v>
      </c>
      <c r="BG315" s="146">
        <f>IF(N315="zákl. přenesená",J315,0)</f>
        <v>0</v>
      </c>
      <c r="BH315" s="146">
        <f>IF(N315="sníž. přenesená",J315,0)</f>
        <v>0</v>
      </c>
      <c r="BI315" s="146">
        <f>IF(N315="nulová",J315,0)</f>
        <v>0</v>
      </c>
      <c r="BJ315" s="17" t="s">
        <v>85</v>
      </c>
      <c r="BK315" s="146">
        <f>ROUND(I315*H315,2)</f>
        <v>0</v>
      </c>
      <c r="BL315" s="17" t="s">
        <v>150</v>
      </c>
      <c r="BM315" s="145" t="s">
        <v>1738</v>
      </c>
    </row>
    <row r="316" spans="2:65" s="12" customFormat="1" ht="11.25">
      <c r="B316" s="147"/>
      <c r="D316" s="148" t="s">
        <v>152</v>
      </c>
      <c r="E316" s="149" t="s">
        <v>1</v>
      </c>
      <c r="F316" s="150" t="s">
        <v>737</v>
      </c>
      <c r="H316" s="149" t="s">
        <v>1</v>
      </c>
      <c r="I316" s="151"/>
      <c r="L316" s="147"/>
      <c r="M316" s="152"/>
      <c r="T316" s="153"/>
      <c r="AT316" s="149" t="s">
        <v>152</v>
      </c>
      <c r="AU316" s="149" t="s">
        <v>87</v>
      </c>
      <c r="AV316" s="12" t="s">
        <v>85</v>
      </c>
      <c r="AW316" s="12" t="s">
        <v>32</v>
      </c>
      <c r="AX316" s="12" t="s">
        <v>77</v>
      </c>
      <c r="AY316" s="149" t="s">
        <v>144</v>
      </c>
    </row>
    <row r="317" spans="2:65" s="13" customFormat="1" ht="11.25">
      <c r="B317" s="154"/>
      <c r="D317" s="148" t="s">
        <v>152</v>
      </c>
      <c r="E317" s="155" t="s">
        <v>1</v>
      </c>
      <c r="F317" s="156" t="s">
        <v>1739</v>
      </c>
      <c r="H317" s="157">
        <v>166</v>
      </c>
      <c r="I317" s="158"/>
      <c r="L317" s="154"/>
      <c r="M317" s="159"/>
      <c r="T317" s="160"/>
      <c r="AT317" s="155" t="s">
        <v>152</v>
      </c>
      <c r="AU317" s="155" t="s">
        <v>87</v>
      </c>
      <c r="AV317" s="13" t="s">
        <v>87</v>
      </c>
      <c r="AW317" s="13" t="s">
        <v>32</v>
      </c>
      <c r="AX317" s="13" t="s">
        <v>77</v>
      </c>
      <c r="AY317" s="155" t="s">
        <v>144</v>
      </c>
    </row>
    <row r="318" spans="2:65" s="13" customFormat="1" ht="11.25">
      <c r="B318" s="154"/>
      <c r="D318" s="148" t="s">
        <v>152</v>
      </c>
      <c r="E318" s="155" t="s">
        <v>1</v>
      </c>
      <c r="F318" s="156" t="s">
        <v>1740</v>
      </c>
      <c r="H318" s="157">
        <v>185.2</v>
      </c>
      <c r="I318" s="158"/>
      <c r="L318" s="154"/>
      <c r="M318" s="159"/>
      <c r="T318" s="160"/>
      <c r="AT318" s="155" t="s">
        <v>152</v>
      </c>
      <c r="AU318" s="155" t="s">
        <v>87</v>
      </c>
      <c r="AV318" s="13" t="s">
        <v>87</v>
      </c>
      <c r="AW318" s="13" t="s">
        <v>32</v>
      </c>
      <c r="AX318" s="13" t="s">
        <v>77</v>
      </c>
      <c r="AY318" s="155" t="s">
        <v>144</v>
      </c>
    </row>
    <row r="319" spans="2:65" s="13" customFormat="1" ht="11.25">
      <c r="B319" s="154"/>
      <c r="D319" s="148" t="s">
        <v>152</v>
      </c>
      <c r="E319" s="155" t="s">
        <v>1</v>
      </c>
      <c r="F319" s="156" t="s">
        <v>1741</v>
      </c>
      <c r="H319" s="157">
        <v>46.2</v>
      </c>
      <c r="I319" s="158"/>
      <c r="L319" s="154"/>
      <c r="M319" s="159"/>
      <c r="T319" s="160"/>
      <c r="AT319" s="155" t="s">
        <v>152</v>
      </c>
      <c r="AU319" s="155" t="s">
        <v>87</v>
      </c>
      <c r="AV319" s="13" t="s">
        <v>87</v>
      </c>
      <c r="AW319" s="13" t="s">
        <v>32</v>
      </c>
      <c r="AX319" s="13" t="s">
        <v>77</v>
      </c>
      <c r="AY319" s="155" t="s">
        <v>144</v>
      </c>
    </row>
    <row r="320" spans="2:65" s="13" customFormat="1" ht="11.25">
      <c r="B320" s="154"/>
      <c r="D320" s="148" t="s">
        <v>152</v>
      </c>
      <c r="E320" s="155" t="s">
        <v>1</v>
      </c>
      <c r="F320" s="156" t="s">
        <v>1742</v>
      </c>
      <c r="H320" s="157">
        <v>13</v>
      </c>
      <c r="I320" s="158"/>
      <c r="L320" s="154"/>
      <c r="M320" s="159"/>
      <c r="T320" s="160"/>
      <c r="AT320" s="155" t="s">
        <v>152</v>
      </c>
      <c r="AU320" s="155" t="s">
        <v>87</v>
      </c>
      <c r="AV320" s="13" t="s">
        <v>87</v>
      </c>
      <c r="AW320" s="13" t="s">
        <v>32</v>
      </c>
      <c r="AX320" s="13" t="s">
        <v>77</v>
      </c>
      <c r="AY320" s="155" t="s">
        <v>144</v>
      </c>
    </row>
    <row r="321" spans="2:65" s="14" customFormat="1" ht="11.25">
      <c r="B321" s="161"/>
      <c r="D321" s="148" t="s">
        <v>152</v>
      </c>
      <c r="E321" s="162" t="s">
        <v>1</v>
      </c>
      <c r="F321" s="163" t="s">
        <v>157</v>
      </c>
      <c r="H321" s="164">
        <v>410.4</v>
      </c>
      <c r="I321" s="165"/>
      <c r="L321" s="161"/>
      <c r="M321" s="166"/>
      <c r="T321" s="167"/>
      <c r="AT321" s="162" t="s">
        <v>152</v>
      </c>
      <c r="AU321" s="162" t="s">
        <v>87</v>
      </c>
      <c r="AV321" s="14" t="s">
        <v>150</v>
      </c>
      <c r="AW321" s="14" t="s">
        <v>32</v>
      </c>
      <c r="AX321" s="14" t="s">
        <v>85</v>
      </c>
      <c r="AY321" s="162" t="s">
        <v>144</v>
      </c>
    </row>
    <row r="322" spans="2:65" s="1" customFormat="1" ht="33" customHeight="1">
      <c r="B322" s="32"/>
      <c r="C322" s="133" t="s">
        <v>316</v>
      </c>
      <c r="D322" s="133" t="s">
        <v>146</v>
      </c>
      <c r="E322" s="134" t="s">
        <v>1743</v>
      </c>
      <c r="F322" s="135" t="s">
        <v>1744</v>
      </c>
      <c r="G322" s="136" t="s">
        <v>160</v>
      </c>
      <c r="H322" s="137">
        <v>2</v>
      </c>
      <c r="I322" s="138"/>
      <c r="J322" s="139">
        <f>ROUND(I322*H322,2)</f>
        <v>0</v>
      </c>
      <c r="K322" s="140"/>
      <c r="L322" s="32"/>
      <c r="M322" s="141" t="s">
        <v>1</v>
      </c>
      <c r="N322" s="142" t="s">
        <v>42</v>
      </c>
      <c r="P322" s="143">
        <f>O322*H322</f>
        <v>0</v>
      </c>
      <c r="Q322" s="143">
        <v>0</v>
      </c>
      <c r="R322" s="143">
        <f>Q322*H322</f>
        <v>0</v>
      </c>
      <c r="S322" s="143">
        <v>0</v>
      </c>
      <c r="T322" s="144">
        <f>S322*H322</f>
        <v>0</v>
      </c>
      <c r="AR322" s="145" t="s">
        <v>150</v>
      </c>
      <c r="AT322" s="145" t="s">
        <v>146</v>
      </c>
      <c r="AU322" s="145" t="s">
        <v>87</v>
      </c>
      <c r="AY322" s="17" t="s">
        <v>144</v>
      </c>
      <c r="BE322" s="146">
        <f>IF(N322="základní",J322,0)</f>
        <v>0</v>
      </c>
      <c r="BF322" s="146">
        <f>IF(N322="snížená",J322,0)</f>
        <v>0</v>
      </c>
      <c r="BG322" s="146">
        <f>IF(N322="zákl. přenesená",J322,0)</f>
        <v>0</v>
      </c>
      <c r="BH322" s="146">
        <f>IF(N322="sníž. přenesená",J322,0)</f>
        <v>0</v>
      </c>
      <c r="BI322" s="146">
        <f>IF(N322="nulová",J322,0)</f>
        <v>0</v>
      </c>
      <c r="BJ322" s="17" t="s">
        <v>85</v>
      </c>
      <c r="BK322" s="146">
        <f>ROUND(I322*H322,2)</f>
        <v>0</v>
      </c>
      <c r="BL322" s="17" t="s">
        <v>150</v>
      </c>
      <c r="BM322" s="145" t="s">
        <v>1745</v>
      </c>
    </row>
    <row r="323" spans="2:65" s="13" customFormat="1" ht="11.25">
      <c r="B323" s="154"/>
      <c r="D323" s="148" t="s">
        <v>152</v>
      </c>
      <c r="E323" s="155" t="s">
        <v>1</v>
      </c>
      <c r="F323" s="156" t="s">
        <v>1746</v>
      </c>
      <c r="H323" s="157">
        <v>1</v>
      </c>
      <c r="I323" s="158"/>
      <c r="L323" s="154"/>
      <c r="M323" s="159"/>
      <c r="T323" s="160"/>
      <c r="AT323" s="155" t="s">
        <v>152</v>
      </c>
      <c r="AU323" s="155" t="s">
        <v>87</v>
      </c>
      <c r="AV323" s="13" t="s">
        <v>87</v>
      </c>
      <c r="AW323" s="13" t="s">
        <v>32</v>
      </c>
      <c r="AX323" s="13" t="s">
        <v>77</v>
      </c>
      <c r="AY323" s="155" t="s">
        <v>144</v>
      </c>
    </row>
    <row r="324" spans="2:65" s="13" customFormat="1" ht="11.25">
      <c r="B324" s="154"/>
      <c r="D324" s="148" t="s">
        <v>152</v>
      </c>
      <c r="E324" s="155" t="s">
        <v>1</v>
      </c>
      <c r="F324" s="156" t="s">
        <v>1747</v>
      </c>
      <c r="H324" s="157">
        <v>1</v>
      </c>
      <c r="I324" s="158"/>
      <c r="L324" s="154"/>
      <c r="M324" s="159"/>
      <c r="T324" s="160"/>
      <c r="AT324" s="155" t="s">
        <v>152</v>
      </c>
      <c r="AU324" s="155" t="s">
        <v>87</v>
      </c>
      <c r="AV324" s="13" t="s">
        <v>87</v>
      </c>
      <c r="AW324" s="13" t="s">
        <v>32</v>
      </c>
      <c r="AX324" s="13" t="s">
        <v>77</v>
      </c>
      <c r="AY324" s="155" t="s">
        <v>144</v>
      </c>
    </row>
    <row r="325" spans="2:65" s="14" customFormat="1" ht="11.25">
      <c r="B325" s="161"/>
      <c r="D325" s="148" t="s">
        <v>152</v>
      </c>
      <c r="E325" s="162" t="s">
        <v>1</v>
      </c>
      <c r="F325" s="163" t="s">
        <v>157</v>
      </c>
      <c r="H325" s="164">
        <v>2</v>
      </c>
      <c r="I325" s="165"/>
      <c r="L325" s="161"/>
      <c r="M325" s="166"/>
      <c r="T325" s="167"/>
      <c r="AT325" s="162" t="s">
        <v>152</v>
      </c>
      <c r="AU325" s="162" t="s">
        <v>87</v>
      </c>
      <c r="AV325" s="14" t="s">
        <v>150</v>
      </c>
      <c r="AW325" s="14" t="s">
        <v>32</v>
      </c>
      <c r="AX325" s="14" t="s">
        <v>85</v>
      </c>
      <c r="AY325" s="162" t="s">
        <v>144</v>
      </c>
    </row>
    <row r="326" spans="2:65" s="1" customFormat="1" ht="16.5" customHeight="1">
      <c r="B326" s="32"/>
      <c r="C326" s="168" t="s">
        <v>321</v>
      </c>
      <c r="D326" s="168" t="s">
        <v>340</v>
      </c>
      <c r="E326" s="169" t="s">
        <v>1748</v>
      </c>
      <c r="F326" s="170" t="s">
        <v>1749</v>
      </c>
      <c r="G326" s="171" t="s">
        <v>160</v>
      </c>
      <c r="H326" s="172">
        <v>2</v>
      </c>
      <c r="I326" s="173"/>
      <c r="J326" s="174">
        <f>ROUND(I326*H326,2)</f>
        <v>0</v>
      </c>
      <c r="K326" s="175"/>
      <c r="L326" s="176"/>
      <c r="M326" s="177" t="s">
        <v>1</v>
      </c>
      <c r="N326" s="178" t="s">
        <v>42</v>
      </c>
      <c r="P326" s="143">
        <f>O326*H326</f>
        <v>0</v>
      </c>
      <c r="Q326" s="143">
        <v>1.67E-3</v>
      </c>
      <c r="R326" s="143">
        <f>Q326*H326</f>
        <v>3.3400000000000001E-3</v>
      </c>
      <c r="S326" s="143">
        <v>0</v>
      </c>
      <c r="T326" s="144">
        <f>S326*H326</f>
        <v>0</v>
      </c>
      <c r="AR326" s="145" t="s">
        <v>186</v>
      </c>
      <c r="AT326" s="145" t="s">
        <v>340</v>
      </c>
      <c r="AU326" s="145" t="s">
        <v>87</v>
      </c>
      <c r="AY326" s="17" t="s">
        <v>144</v>
      </c>
      <c r="BE326" s="146">
        <f>IF(N326="základní",J326,0)</f>
        <v>0</v>
      </c>
      <c r="BF326" s="146">
        <f>IF(N326="snížená",J326,0)</f>
        <v>0</v>
      </c>
      <c r="BG326" s="146">
        <f>IF(N326="zákl. přenesená",J326,0)</f>
        <v>0</v>
      </c>
      <c r="BH326" s="146">
        <f>IF(N326="sníž. přenesená",J326,0)</f>
        <v>0</v>
      </c>
      <c r="BI326" s="146">
        <f>IF(N326="nulová",J326,0)</f>
        <v>0</v>
      </c>
      <c r="BJ326" s="17" t="s">
        <v>85</v>
      </c>
      <c r="BK326" s="146">
        <f>ROUND(I326*H326,2)</f>
        <v>0</v>
      </c>
      <c r="BL326" s="17" t="s">
        <v>150</v>
      </c>
      <c r="BM326" s="145" t="s">
        <v>1750</v>
      </c>
    </row>
    <row r="327" spans="2:65" s="1" customFormat="1" ht="24.2" customHeight="1">
      <c r="B327" s="32"/>
      <c r="C327" s="133" t="s">
        <v>325</v>
      </c>
      <c r="D327" s="133" t="s">
        <v>146</v>
      </c>
      <c r="E327" s="134" t="s">
        <v>1751</v>
      </c>
      <c r="F327" s="135" t="s">
        <v>1752</v>
      </c>
      <c r="G327" s="136" t="s">
        <v>160</v>
      </c>
      <c r="H327" s="137">
        <v>1</v>
      </c>
      <c r="I327" s="138"/>
      <c r="J327" s="139">
        <f>ROUND(I327*H327,2)</f>
        <v>0</v>
      </c>
      <c r="K327" s="140"/>
      <c r="L327" s="32"/>
      <c r="M327" s="141" t="s">
        <v>1</v>
      </c>
      <c r="N327" s="142" t="s">
        <v>42</v>
      </c>
      <c r="P327" s="143">
        <f>O327*H327</f>
        <v>0</v>
      </c>
      <c r="Q327" s="143">
        <v>1E-4</v>
      </c>
      <c r="R327" s="143">
        <f>Q327*H327</f>
        <v>1E-4</v>
      </c>
      <c r="S327" s="143">
        <v>0</v>
      </c>
      <c r="T327" s="144">
        <f>S327*H327</f>
        <v>0</v>
      </c>
      <c r="AR327" s="145" t="s">
        <v>150</v>
      </c>
      <c r="AT327" s="145" t="s">
        <v>146</v>
      </c>
      <c r="AU327" s="145" t="s">
        <v>87</v>
      </c>
      <c r="AY327" s="17" t="s">
        <v>144</v>
      </c>
      <c r="BE327" s="146">
        <f>IF(N327="základní",J327,0)</f>
        <v>0</v>
      </c>
      <c r="BF327" s="146">
        <f>IF(N327="snížená",J327,0)</f>
        <v>0</v>
      </c>
      <c r="BG327" s="146">
        <f>IF(N327="zákl. přenesená",J327,0)</f>
        <v>0</v>
      </c>
      <c r="BH327" s="146">
        <f>IF(N327="sníž. přenesená",J327,0)</f>
        <v>0</v>
      </c>
      <c r="BI327" s="146">
        <f>IF(N327="nulová",J327,0)</f>
        <v>0</v>
      </c>
      <c r="BJ327" s="17" t="s">
        <v>85</v>
      </c>
      <c r="BK327" s="146">
        <f>ROUND(I327*H327,2)</f>
        <v>0</v>
      </c>
      <c r="BL327" s="17" t="s">
        <v>150</v>
      </c>
      <c r="BM327" s="145" t="s">
        <v>1753</v>
      </c>
    </row>
    <row r="328" spans="2:65" s="13" customFormat="1" ht="11.25">
      <c r="B328" s="154"/>
      <c r="D328" s="148" t="s">
        <v>152</v>
      </c>
      <c r="E328" s="155" t="s">
        <v>1</v>
      </c>
      <c r="F328" s="156" t="s">
        <v>1746</v>
      </c>
      <c r="H328" s="157">
        <v>1</v>
      </c>
      <c r="I328" s="158"/>
      <c r="L328" s="154"/>
      <c r="M328" s="159"/>
      <c r="T328" s="160"/>
      <c r="AT328" s="155" t="s">
        <v>152</v>
      </c>
      <c r="AU328" s="155" t="s">
        <v>87</v>
      </c>
      <c r="AV328" s="13" t="s">
        <v>87</v>
      </c>
      <c r="AW328" s="13" t="s">
        <v>32</v>
      </c>
      <c r="AX328" s="13" t="s">
        <v>85</v>
      </c>
      <c r="AY328" s="155" t="s">
        <v>144</v>
      </c>
    </row>
    <row r="329" spans="2:65" s="1" customFormat="1" ht="16.5" customHeight="1">
      <c r="B329" s="32"/>
      <c r="C329" s="168" t="s">
        <v>334</v>
      </c>
      <c r="D329" s="168" t="s">
        <v>340</v>
      </c>
      <c r="E329" s="169" t="s">
        <v>1754</v>
      </c>
      <c r="F329" s="170" t="s">
        <v>1755</v>
      </c>
      <c r="G329" s="171" t="s">
        <v>160</v>
      </c>
      <c r="H329" s="172">
        <v>1</v>
      </c>
      <c r="I329" s="173"/>
      <c r="J329" s="174">
        <f>ROUND(I329*H329,2)</f>
        <v>0</v>
      </c>
      <c r="K329" s="175"/>
      <c r="L329" s="176"/>
      <c r="M329" s="177" t="s">
        <v>1</v>
      </c>
      <c r="N329" s="178" t="s">
        <v>42</v>
      </c>
      <c r="P329" s="143">
        <f>O329*H329</f>
        <v>0</v>
      </c>
      <c r="Q329" s="143">
        <v>5.9999999999999995E-4</v>
      </c>
      <c r="R329" s="143">
        <f>Q329*H329</f>
        <v>5.9999999999999995E-4</v>
      </c>
      <c r="S329" s="143">
        <v>0</v>
      </c>
      <c r="T329" s="144">
        <f>S329*H329</f>
        <v>0</v>
      </c>
      <c r="AR329" s="145" t="s">
        <v>186</v>
      </c>
      <c r="AT329" s="145" t="s">
        <v>340</v>
      </c>
      <c r="AU329" s="145" t="s">
        <v>87</v>
      </c>
      <c r="AY329" s="17" t="s">
        <v>144</v>
      </c>
      <c r="BE329" s="146">
        <f>IF(N329="základní",J329,0)</f>
        <v>0</v>
      </c>
      <c r="BF329" s="146">
        <f>IF(N329="snížená",J329,0)</f>
        <v>0</v>
      </c>
      <c r="BG329" s="146">
        <f>IF(N329="zákl. přenesená",J329,0)</f>
        <v>0</v>
      </c>
      <c r="BH329" s="146">
        <f>IF(N329="sníž. přenesená",J329,0)</f>
        <v>0</v>
      </c>
      <c r="BI329" s="146">
        <f>IF(N329="nulová",J329,0)</f>
        <v>0</v>
      </c>
      <c r="BJ329" s="17" t="s">
        <v>85</v>
      </c>
      <c r="BK329" s="146">
        <f>ROUND(I329*H329,2)</f>
        <v>0</v>
      </c>
      <c r="BL329" s="17" t="s">
        <v>150</v>
      </c>
      <c r="BM329" s="145" t="s">
        <v>1756</v>
      </c>
    </row>
    <row r="330" spans="2:65" s="1" customFormat="1" ht="33" customHeight="1">
      <c r="B330" s="32"/>
      <c r="C330" s="133" t="s">
        <v>339</v>
      </c>
      <c r="D330" s="133" t="s">
        <v>146</v>
      </c>
      <c r="E330" s="134" t="s">
        <v>1757</v>
      </c>
      <c r="F330" s="135" t="s">
        <v>1758</v>
      </c>
      <c r="G330" s="136" t="s">
        <v>160</v>
      </c>
      <c r="H330" s="137">
        <v>5</v>
      </c>
      <c r="I330" s="138"/>
      <c r="J330" s="139">
        <f>ROUND(I330*H330,2)</f>
        <v>0</v>
      </c>
      <c r="K330" s="140"/>
      <c r="L330" s="32"/>
      <c r="M330" s="141" t="s">
        <v>1</v>
      </c>
      <c r="N330" s="142" t="s">
        <v>42</v>
      </c>
      <c r="P330" s="143">
        <f>O330*H330</f>
        <v>0</v>
      </c>
      <c r="Q330" s="143">
        <v>0</v>
      </c>
      <c r="R330" s="143">
        <f>Q330*H330</f>
        <v>0</v>
      </c>
      <c r="S330" s="143">
        <v>0</v>
      </c>
      <c r="T330" s="144">
        <f>S330*H330</f>
        <v>0</v>
      </c>
      <c r="AR330" s="145" t="s">
        <v>150</v>
      </c>
      <c r="AT330" s="145" t="s">
        <v>146</v>
      </c>
      <c r="AU330" s="145" t="s">
        <v>87</v>
      </c>
      <c r="AY330" s="17" t="s">
        <v>144</v>
      </c>
      <c r="BE330" s="146">
        <f>IF(N330="základní",J330,0)</f>
        <v>0</v>
      </c>
      <c r="BF330" s="146">
        <f>IF(N330="snížená",J330,0)</f>
        <v>0</v>
      </c>
      <c r="BG330" s="146">
        <f>IF(N330="zákl. přenesená",J330,0)</f>
        <v>0</v>
      </c>
      <c r="BH330" s="146">
        <f>IF(N330="sníž. přenesená",J330,0)</f>
        <v>0</v>
      </c>
      <c r="BI330" s="146">
        <f>IF(N330="nulová",J330,0)</f>
        <v>0</v>
      </c>
      <c r="BJ330" s="17" t="s">
        <v>85</v>
      </c>
      <c r="BK330" s="146">
        <f>ROUND(I330*H330,2)</f>
        <v>0</v>
      </c>
      <c r="BL330" s="17" t="s">
        <v>150</v>
      </c>
      <c r="BM330" s="145" t="s">
        <v>1759</v>
      </c>
    </row>
    <row r="331" spans="2:65" s="1" customFormat="1" ht="24.2" customHeight="1">
      <c r="B331" s="32"/>
      <c r="C331" s="168" t="s">
        <v>346</v>
      </c>
      <c r="D331" s="168" t="s">
        <v>340</v>
      </c>
      <c r="E331" s="169" t="s">
        <v>1760</v>
      </c>
      <c r="F331" s="170" t="s">
        <v>1761</v>
      </c>
      <c r="G331" s="171" t="s">
        <v>160</v>
      </c>
      <c r="H331" s="172">
        <v>2</v>
      </c>
      <c r="I331" s="173"/>
      <c r="J331" s="174">
        <f>ROUND(I331*H331,2)</f>
        <v>0</v>
      </c>
      <c r="K331" s="175"/>
      <c r="L331" s="176"/>
      <c r="M331" s="177" t="s">
        <v>1</v>
      </c>
      <c r="N331" s="178" t="s">
        <v>42</v>
      </c>
      <c r="P331" s="143">
        <f>O331*H331</f>
        <v>0</v>
      </c>
      <c r="Q331" s="143">
        <v>8.3000000000000001E-3</v>
      </c>
      <c r="R331" s="143">
        <f>Q331*H331</f>
        <v>1.66E-2</v>
      </c>
      <c r="S331" s="143">
        <v>0</v>
      </c>
      <c r="T331" s="144">
        <f>S331*H331</f>
        <v>0</v>
      </c>
      <c r="AR331" s="145" t="s">
        <v>186</v>
      </c>
      <c r="AT331" s="145" t="s">
        <v>340</v>
      </c>
      <c r="AU331" s="145" t="s">
        <v>87</v>
      </c>
      <c r="AY331" s="17" t="s">
        <v>144</v>
      </c>
      <c r="BE331" s="146">
        <f>IF(N331="základní",J331,0)</f>
        <v>0</v>
      </c>
      <c r="BF331" s="146">
        <f>IF(N331="snížená",J331,0)</f>
        <v>0</v>
      </c>
      <c r="BG331" s="146">
        <f>IF(N331="zákl. přenesená",J331,0)</f>
        <v>0</v>
      </c>
      <c r="BH331" s="146">
        <f>IF(N331="sníž. přenesená",J331,0)</f>
        <v>0</v>
      </c>
      <c r="BI331" s="146">
        <f>IF(N331="nulová",J331,0)</f>
        <v>0</v>
      </c>
      <c r="BJ331" s="17" t="s">
        <v>85</v>
      </c>
      <c r="BK331" s="146">
        <f>ROUND(I331*H331,2)</f>
        <v>0</v>
      </c>
      <c r="BL331" s="17" t="s">
        <v>150</v>
      </c>
      <c r="BM331" s="145" t="s">
        <v>1762</v>
      </c>
    </row>
    <row r="332" spans="2:65" s="13" customFormat="1" ht="11.25">
      <c r="B332" s="154"/>
      <c r="D332" s="148" t="s">
        <v>152</v>
      </c>
      <c r="E332" s="155" t="s">
        <v>1</v>
      </c>
      <c r="F332" s="156" t="s">
        <v>1746</v>
      </c>
      <c r="H332" s="157">
        <v>1</v>
      </c>
      <c r="I332" s="158"/>
      <c r="L332" s="154"/>
      <c r="M332" s="159"/>
      <c r="T332" s="160"/>
      <c r="AT332" s="155" t="s">
        <v>152</v>
      </c>
      <c r="AU332" s="155" t="s">
        <v>87</v>
      </c>
      <c r="AV332" s="13" t="s">
        <v>87</v>
      </c>
      <c r="AW332" s="13" t="s">
        <v>32</v>
      </c>
      <c r="AX332" s="13" t="s">
        <v>77</v>
      </c>
      <c r="AY332" s="155" t="s">
        <v>144</v>
      </c>
    </row>
    <row r="333" spans="2:65" s="13" customFormat="1" ht="11.25">
      <c r="B333" s="154"/>
      <c r="D333" s="148" t="s">
        <v>152</v>
      </c>
      <c r="E333" s="155" t="s">
        <v>1</v>
      </c>
      <c r="F333" s="156" t="s">
        <v>1747</v>
      </c>
      <c r="H333" s="157">
        <v>1</v>
      </c>
      <c r="I333" s="158"/>
      <c r="L333" s="154"/>
      <c r="M333" s="159"/>
      <c r="T333" s="160"/>
      <c r="AT333" s="155" t="s">
        <v>152</v>
      </c>
      <c r="AU333" s="155" t="s">
        <v>87</v>
      </c>
      <c r="AV333" s="13" t="s">
        <v>87</v>
      </c>
      <c r="AW333" s="13" t="s">
        <v>32</v>
      </c>
      <c r="AX333" s="13" t="s">
        <v>77</v>
      </c>
      <c r="AY333" s="155" t="s">
        <v>144</v>
      </c>
    </row>
    <row r="334" spans="2:65" s="14" customFormat="1" ht="11.25">
      <c r="B334" s="161"/>
      <c r="D334" s="148" t="s">
        <v>152</v>
      </c>
      <c r="E334" s="162" t="s">
        <v>1</v>
      </c>
      <c r="F334" s="163" t="s">
        <v>157</v>
      </c>
      <c r="H334" s="164">
        <v>2</v>
      </c>
      <c r="I334" s="165"/>
      <c r="L334" s="161"/>
      <c r="M334" s="166"/>
      <c r="T334" s="167"/>
      <c r="AT334" s="162" t="s">
        <v>152</v>
      </c>
      <c r="AU334" s="162" t="s">
        <v>87</v>
      </c>
      <c r="AV334" s="14" t="s">
        <v>150</v>
      </c>
      <c r="AW334" s="14" t="s">
        <v>32</v>
      </c>
      <c r="AX334" s="14" t="s">
        <v>85</v>
      </c>
      <c r="AY334" s="162" t="s">
        <v>144</v>
      </c>
    </row>
    <row r="335" spans="2:65" s="1" customFormat="1" ht="24.2" customHeight="1">
      <c r="B335" s="32"/>
      <c r="C335" s="168" t="s">
        <v>350</v>
      </c>
      <c r="D335" s="168" t="s">
        <v>340</v>
      </c>
      <c r="E335" s="169" t="s">
        <v>1763</v>
      </c>
      <c r="F335" s="170" t="s">
        <v>1764</v>
      </c>
      <c r="G335" s="171" t="s">
        <v>160</v>
      </c>
      <c r="H335" s="172">
        <v>3</v>
      </c>
      <c r="I335" s="173"/>
      <c r="J335" s="174">
        <f>ROUND(I335*H335,2)</f>
        <v>0</v>
      </c>
      <c r="K335" s="175"/>
      <c r="L335" s="176"/>
      <c r="M335" s="177" t="s">
        <v>1</v>
      </c>
      <c r="N335" s="178" t="s">
        <v>42</v>
      </c>
      <c r="P335" s="143">
        <f>O335*H335</f>
        <v>0</v>
      </c>
      <c r="Q335" s="143">
        <v>7.3000000000000001E-3</v>
      </c>
      <c r="R335" s="143">
        <f>Q335*H335</f>
        <v>2.1899999999999999E-2</v>
      </c>
      <c r="S335" s="143">
        <v>0</v>
      </c>
      <c r="T335" s="144">
        <f>S335*H335</f>
        <v>0</v>
      </c>
      <c r="AR335" s="145" t="s">
        <v>186</v>
      </c>
      <c r="AT335" s="145" t="s">
        <v>340</v>
      </c>
      <c r="AU335" s="145" t="s">
        <v>87</v>
      </c>
      <c r="AY335" s="17" t="s">
        <v>144</v>
      </c>
      <c r="BE335" s="146">
        <f>IF(N335="základní",J335,0)</f>
        <v>0</v>
      </c>
      <c r="BF335" s="146">
        <f>IF(N335="snížená",J335,0)</f>
        <v>0</v>
      </c>
      <c r="BG335" s="146">
        <f>IF(N335="zákl. přenesená",J335,0)</f>
        <v>0</v>
      </c>
      <c r="BH335" s="146">
        <f>IF(N335="sníž. přenesená",J335,0)</f>
        <v>0</v>
      </c>
      <c r="BI335" s="146">
        <f>IF(N335="nulová",J335,0)</f>
        <v>0</v>
      </c>
      <c r="BJ335" s="17" t="s">
        <v>85</v>
      </c>
      <c r="BK335" s="146">
        <f>ROUND(I335*H335,2)</f>
        <v>0</v>
      </c>
      <c r="BL335" s="17" t="s">
        <v>150</v>
      </c>
      <c r="BM335" s="145" t="s">
        <v>1765</v>
      </c>
    </row>
    <row r="336" spans="2:65" s="12" customFormat="1" ht="11.25">
      <c r="B336" s="147"/>
      <c r="D336" s="148" t="s">
        <v>152</v>
      </c>
      <c r="E336" s="149" t="s">
        <v>1</v>
      </c>
      <c r="F336" s="150" t="s">
        <v>1632</v>
      </c>
      <c r="H336" s="149" t="s">
        <v>1</v>
      </c>
      <c r="I336" s="151"/>
      <c r="L336" s="147"/>
      <c r="M336" s="152"/>
      <c r="T336" s="153"/>
      <c r="AT336" s="149" t="s">
        <v>152</v>
      </c>
      <c r="AU336" s="149" t="s">
        <v>87</v>
      </c>
      <c r="AV336" s="12" t="s">
        <v>85</v>
      </c>
      <c r="AW336" s="12" t="s">
        <v>32</v>
      </c>
      <c r="AX336" s="12" t="s">
        <v>77</v>
      </c>
      <c r="AY336" s="149" t="s">
        <v>144</v>
      </c>
    </row>
    <row r="337" spans="2:65" s="13" customFormat="1" ht="11.25">
      <c r="B337" s="154"/>
      <c r="D337" s="148" t="s">
        <v>152</v>
      </c>
      <c r="E337" s="155" t="s">
        <v>1</v>
      </c>
      <c r="F337" s="156" t="s">
        <v>1766</v>
      </c>
      <c r="H337" s="157">
        <v>3</v>
      </c>
      <c r="I337" s="158"/>
      <c r="L337" s="154"/>
      <c r="M337" s="159"/>
      <c r="T337" s="160"/>
      <c r="AT337" s="155" t="s">
        <v>152</v>
      </c>
      <c r="AU337" s="155" t="s">
        <v>87</v>
      </c>
      <c r="AV337" s="13" t="s">
        <v>87</v>
      </c>
      <c r="AW337" s="13" t="s">
        <v>32</v>
      </c>
      <c r="AX337" s="13" t="s">
        <v>85</v>
      </c>
      <c r="AY337" s="155" t="s">
        <v>144</v>
      </c>
    </row>
    <row r="338" spans="2:65" s="1" customFormat="1" ht="24.2" customHeight="1">
      <c r="B338" s="32"/>
      <c r="C338" s="133" t="s">
        <v>532</v>
      </c>
      <c r="D338" s="133" t="s">
        <v>146</v>
      </c>
      <c r="E338" s="134" t="s">
        <v>1767</v>
      </c>
      <c r="F338" s="135" t="s">
        <v>1768</v>
      </c>
      <c r="G338" s="136" t="s">
        <v>160</v>
      </c>
      <c r="H338" s="137">
        <v>2</v>
      </c>
      <c r="I338" s="138"/>
      <c r="J338" s="139">
        <f>ROUND(I338*H338,2)</f>
        <v>0</v>
      </c>
      <c r="K338" s="140"/>
      <c r="L338" s="32"/>
      <c r="M338" s="141" t="s">
        <v>1</v>
      </c>
      <c r="N338" s="142" t="s">
        <v>42</v>
      </c>
      <c r="P338" s="143">
        <f>O338*H338</f>
        <v>0</v>
      </c>
      <c r="Q338" s="143">
        <v>1E-4</v>
      </c>
      <c r="R338" s="143">
        <f>Q338*H338</f>
        <v>2.0000000000000001E-4</v>
      </c>
      <c r="S338" s="143">
        <v>0</v>
      </c>
      <c r="T338" s="144">
        <f>S338*H338</f>
        <v>0</v>
      </c>
      <c r="AR338" s="145" t="s">
        <v>150</v>
      </c>
      <c r="AT338" s="145" t="s">
        <v>146</v>
      </c>
      <c r="AU338" s="145" t="s">
        <v>87</v>
      </c>
      <c r="AY338" s="17" t="s">
        <v>144</v>
      </c>
      <c r="BE338" s="146">
        <f>IF(N338="základní",J338,0)</f>
        <v>0</v>
      </c>
      <c r="BF338" s="146">
        <f>IF(N338="snížená",J338,0)</f>
        <v>0</v>
      </c>
      <c r="BG338" s="146">
        <f>IF(N338="zákl. přenesená",J338,0)</f>
        <v>0</v>
      </c>
      <c r="BH338" s="146">
        <f>IF(N338="sníž. přenesená",J338,0)</f>
        <v>0</v>
      </c>
      <c r="BI338" s="146">
        <f>IF(N338="nulová",J338,0)</f>
        <v>0</v>
      </c>
      <c r="BJ338" s="17" t="s">
        <v>85</v>
      </c>
      <c r="BK338" s="146">
        <f>ROUND(I338*H338,2)</f>
        <v>0</v>
      </c>
      <c r="BL338" s="17" t="s">
        <v>150</v>
      </c>
      <c r="BM338" s="145" t="s">
        <v>1769</v>
      </c>
    </row>
    <row r="339" spans="2:65" s="13" customFormat="1" ht="11.25">
      <c r="B339" s="154"/>
      <c r="D339" s="148" t="s">
        <v>152</v>
      </c>
      <c r="E339" s="155" t="s">
        <v>1</v>
      </c>
      <c r="F339" s="156" t="s">
        <v>1746</v>
      </c>
      <c r="H339" s="157">
        <v>1</v>
      </c>
      <c r="I339" s="158"/>
      <c r="L339" s="154"/>
      <c r="M339" s="159"/>
      <c r="T339" s="160"/>
      <c r="AT339" s="155" t="s">
        <v>152</v>
      </c>
      <c r="AU339" s="155" t="s">
        <v>87</v>
      </c>
      <c r="AV339" s="13" t="s">
        <v>87</v>
      </c>
      <c r="AW339" s="13" t="s">
        <v>32</v>
      </c>
      <c r="AX339" s="13" t="s">
        <v>77</v>
      </c>
      <c r="AY339" s="155" t="s">
        <v>144</v>
      </c>
    </row>
    <row r="340" spans="2:65" s="13" customFormat="1" ht="11.25">
      <c r="B340" s="154"/>
      <c r="D340" s="148" t="s">
        <v>152</v>
      </c>
      <c r="E340" s="155" t="s">
        <v>1</v>
      </c>
      <c r="F340" s="156" t="s">
        <v>1747</v>
      </c>
      <c r="H340" s="157">
        <v>1</v>
      </c>
      <c r="I340" s="158"/>
      <c r="L340" s="154"/>
      <c r="M340" s="159"/>
      <c r="T340" s="160"/>
      <c r="AT340" s="155" t="s">
        <v>152</v>
      </c>
      <c r="AU340" s="155" t="s">
        <v>87</v>
      </c>
      <c r="AV340" s="13" t="s">
        <v>87</v>
      </c>
      <c r="AW340" s="13" t="s">
        <v>32</v>
      </c>
      <c r="AX340" s="13" t="s">
        <v>77</v>
      </c>
      <c r="AY340" s="155" t="s">
        <v>144</v>
      </c>
    </row>
    <row r="341" spans="2:65" s="14" customFormat="1" ht="11.25">
      <c r="B341" s="161"/>
      <c r="D341" s="148" t="s">
        <v>152</v>
      </c>
      <c r="E341" s="162" t="s">
        <v>1</v>
      </c>
      <c r="F341" s="163" t="s">
        <v>157</v>
      </c>
      <c r="H341" s="164">
        <v>2</v>
      </c>
      <c r="I341" s="165"/>
      <c r="L341" s="161"/>
      <c r="M341" s="166"/>
      <c r="T341" s="167"/>
      <c r="AT341" s="162" t="s">
        <v>152</v>
      </c>
      <c r="AU341" s="162" t="s">
        <v>87</v>
      </c>
      <c r="AV341" s="14" t="s">
        <v>150</v>
      </c>
      <c r="AW341" s="14" t="s">
        <v>32</v>
      </c>
      <c r="AX341" s="14" t="s">
        <v>85</v>
      </c>
      <c r="AY341" s="162" t="s">
        <v>144</v>
      </c>
    </row>
    <row r="342" spans="2:65" s="1" customFormat="1" ht="16.5" customHeight="1">
      <c r="B342" s="32"/>
      <c r="C342" s="168" t="s">
        <v>536</v>
      </c>
      <c r="D342" s="168" t="s">
        <v>340</v>
      </c>
      <c r="E342" s="169" t="s">
        <v>1770</v>
      </c>
      <c r="F342" s="170" t="s">
        <v>1771</v>
      </c>
      <c r="G342" s="171" t="s">
        <v>160</v>
      </c>
      <c r="H342" s="172">
        <v>2</v>
      </c>
      <c r="I342" s="173"/>
      <c r="J342" s="174">
        <f>ROUND(I342*H342,2)</f>
        <v>0</v>
      </c>
      <c r="K342" s="175"/>
      <c r="L342" s="176"/>
      <c r="M342" s="177" t="s">
        <v>1</v>
      </c>
      <c r="N342" s="178" t="s">
        <v>42</v>
      </c>
      <c r="P342" s="143">
        <f>O342*H342</f>
        <v>0</v>
      </c>
      <c r="Q342" s="143">
        <v>8.9999999999999998E-4</v>
      </c>
      <c r="R342" s="143">
        <f>Q342*H342</f>
        <v>1.8E-3</v>
      </c>
      <c r="S342" s="143">
        <v>0</v>
      </c>
      <c r="T342" s="144">
        <f>S342*H342</f>
        <v>0</v>
      </c>
      <c r="AR342" s="145" t="s">
        <v>186</v>
      </c>
      <c r="AT342" s="145" t="s">
        <v>340</v>
      </c>
      <c r="AU342" s="145" t="s">
        <v>87</v>
      </c>
      <c r="AY342" s="17" t="s">
        <v>144</v>
      </c>
      <c r="BE342" s="146">
        <f>IF(N342="základní",J342,0)</f>
        <v>0</v>
      </c>
      <c r="BF342" s="146">
        <f>IF(N342="snížená",J342,0)</f>
        <v>0</v>
      </c>
      <c r="BG342" s="146">
        <f>IF(N342="zákl. přenesená",J342,0)</f>
        <v>0</v>
      </c>
      <c r="BH342" s="146">
        <f>IF(N342="sníž. přenesená",J342,0)</f>
        <v>0</v>
      </c>
      <c r="BI342" s="146">
        <f>IF(N342="nulová",J342,0)</f>
        <v>0</v>
      </c>
      <c r="BJ342" s="17" t="s">
        <v>85</v>
      </c>
      <c r="BK342" s="146">
        <f>ROUND(I342*H342,2)</f>
        <v>0</v>
      </c>
      <c r="BL342" s="17" t="s">
        <v>150</v>
      </c>
      <c r="BM342" s="145" t="s">
        <v>1772</v>
      </c>
    </row>
    <row r="343" spans="2:65" s="1" customFormat="1" ht="24.2" customHeight="1">
      <c r="B343" s="32"/>
      <c r="C343" s="133" t="s">
        <v>543</v>
      </c>
      <c r="D343" s="133" t="s">
        <v>146</v>
      </c>
      <c r="E343" s="134" t="s">
        <v>1380</v>
      </c>
      <c r="F343" s="135" t="s">
        <v>1381</v>
      </c>
      <c r="G343" s="136" t="s">
        <v>1382</v>
      </c>
      <c r="H343" s="137">
        <v>12</v>
      </c>
      <c r="I343" s="138"/>
      <c r="J343" s="139">
        <f>ROUND(I343*H343,2)</f>
        <v>0</v>
      </c>
      <c r="K343" s="140"/>
      <c r="L343" s="32"/>
      <c r="M343" s="141" t="s">
        <v>1</v>
      </c>
      <c r="N343" s="142" t="s">
        <v>42</v>
      </c>
      <c r="P343" s="143">
        <f>O343*H343</f>
        <v>0</v>
      </c>
      <c r="Q343" s="143">
        <v>3.1E-4</v>
      </c>
      <c r="R343" s="143">
        <f>Q343*H343</f>
        <v>3.7200000000000002E-3</v>
      </c>
      <c r="S343" s="143">
        <v>0</v>
      </c>
      <c r="T343" s="144">
        <f>S343*H343</f>
        <v>0</v>
      </c>
      <c r="AR343" s="145" t="s">
        <v>150</v>
      </c>
      <c r="AT343" s="145" t="s">
        <v>146</v>
      </c>
      <c r="AU343" s="145" t="s">
        <v>87</v>
      </c>
      <c r="AY343" s="17" t="s">
        <v>144</v>
      </c>
      <c r="BE343" s="146">
        <f>IF(N343="základní",J343,0)</f>
        <v>0</v>
      </c>
      <c r="BF343" s="146">
        <f>IF(N343="snížená",J343,0)</f>
        <v>0</v>
      </c>
      <c r="BG343" s="146">
        <f>IF(N343="zákl. přenesená",J343,0)</f>
        <v>0</v>
      </c>
      <c r="BH343" s="146">
        <f>IF(N343="sníž. přenesená",J343,0)</f>
        <v>0</v>
      </c>
      <c r="BI343" s="146">
        <f>IF(N343="nulová",J343,0)</f>
        <v>0</v>
      </c>
      <c r="BJ343" s="17" t="s">
        <v>85</v>
      </c>
      <c r="BK343" s="146">
        <f>ROUND(I343*H343,2)</f>
        <v>0</v>
      </c>
      <c r="BL343" s="17" t="s">
        <v>150</v>
      </c>
      <c r="BM343" s="145" t="s">
        <v>1773</v>
      </c>
    </row>
    <row r="344" spans="2:65" s="12" customFormat="1" ht="11.25">
      <c r="B344" s="147"/>
      <c r="D344" s="148" t="s">
        <v>152</v>
      </c>
      <c r="E344" s="149" t="s">
        <v>1</v>
      </c>
      <c r="F344" s="150" t="s">
        <v>737</v>
      </c>
      <c r="H344" s="149" t="s">
        <v>1</v>
      </c>
      <c r="I344" s="151"/>
      <c r="L344" s="147"/>
      <c r="M344" s="152"/>
      <c r="T344" s="153"/>
      <c r="AT344" s="149" t="s">
        <v>152</v>
      </c>
      <c r="AU344" s="149" t="s">
        <v>87</v>
      </c>
      <c r="AV344" s="12" t="s">
        <v>85</v>
      </c>
      <c r="AW344" s="12" t="s">
        <v>32</v>
      </c>
      <c r="AX344" s="12" t="s">
        <v>77</v>
      </c>
      <c r="AY344" s="149" t="s">
        <v>144</v>
      </c>
    </row>
    <row r="345" spans="2:65" s="13" customFormat="1" ht="11.25">
      <c r="B345" s="154"/>
      <c r="D345" s="148" t="s">
        <v>152</v>
      </c>
      <c r="E345" s="155" t="s">
        <v>1</v>
      </c>
      <c r="F345" s="156" t="s">
        <v>8</v>
      </c>
      <c r="H345" s="157">
        <v>12</v>
      </c>
      <c r="I345" s="158"/>
      <c r="L345" s="154"/>
      <c r="M345" s="159"/>
      <c r="T345" s="160"/>
      <c r="AT345" s="155" t="s">
        <v>152</v>
      </c>
      <c r="AU345" s="155" t="s">
        <v>87</v>
      </c>
      <c r="AV345" s="13" t="s">
        <v>87</v>
      </c>
      <c r="AW345" s="13" t="s">
        <v>32</v>
      </c>
      <c r="AX345" s="13" t="s">
        <v>85</v>
      </c>
      <c r="AY345" s="155" t="s">
        <v>144</v>
      </c>
    </row>
    <row r="346" spans="2:65" s="1" customFormat="1" ht="24.2" customHeight="1">
      <c r="B346" s="32"/>
      <c r="C346" s="133" t="s">
        <v>547</v>
      </c>
      <c r="D346" s="133" t="s">
        <v>146</v>
      </c>
      <c r="E346" s="134" t="s">
        <v>1384</v>
      </c>
      <c r="F346" s="135" t="s">
        <v>1385</v>
      </c>
      <c r="G346" s="136" t="s">
        <v>160</v>
      </c>
      <c r="H346" s="137">
        <v>11</v>
      </c>
      <c r="I346" s="138"/>
      <c r="J346" s="139">
        <f>ROUND(I346*H346,2)</f>
        <v>0</v>
      </c>
      <c r="K346" s="140"/>
      <c r="L346" s="32"/>
      <c r="M346" s="141" t="s">
        <v>1</v>
      </c>
      <c r="N346" s="142" t="s">
        <v>42</v>
      </c>
      <c r="P346" s="143">
        <f>O346*H346</f>
        <v>0</v>
      </c>
      <c r="Q346" s="143">
        <v>0.41488999999999998</v>
      </c>
      <c r="R346" s="143">
        <f>Q346*H346</f>
        <v>4.56379</v>
      </c>
      <c r="S346" s="143">
        <v>0</v>
      </c>
      <c r="T346" s="144">
        <f>S346*H346</f>
        <v>0</v>
      </c>
      <c r="AR346" s="145" t="s">
        <v>150</v>
      </c>
      <c r="AT346" s="145" t="s">
        <v>146</v>
      </c>
      <c r="AU346" s="145" t="s">
        <v>87</v>
      </c>
      <c r="AY346" s="17" t="s">
        <v>144</v>
      </c>
      <c r="BE346" s="146">
        <f>IF(N346="základní",J346,0)</f>
        <v>0</v>
      </c>
      <c r="BF346" s="146">
        <f>IF(N346="snížená",J346,0)</f>
        <v>0</v>
      </c>
      <c r="BG346" s="146">
        <f>IF(N346="zákl. přenesená",J346,0)</f>
        <v>0</v>
      </c>
      <c r="BH346" s="146">
        <f>IF(N346="sníž. přenesená",J346,0)</f>
        <v>0</v>
      </c>
      <c r="BI346" s="146">
        <f>IF(N346="nulová",J346,0)</f>
        <v>0</v>
      </c>
      <c r="BJ346" s="17" t="s">
        <v>85</v>
      </c>
      <c r="BK346" s="146">
        <f>ROUND(I346*H346,2)</f>
        <v>0</v>
      </c>
      <c r="BL346" s="17" t="s">
        <v>150</v>
      </c>
      <c r="BM346" s="145" t="s">
        <v>1774</v>
      </c>
    </row>
    <row r="347" spans="2:65" s="12" customFormat="1" ht="11.25">
      <c r="B347" s="147"/>
      <c r="D347" s="148" t="s">
        <v>152</v>
      </c>
      <c r="E347" s="149" t="s">
        <v>1</v>
      </c>
      <c r="F347" s="150" t="s">
        <v>1356</v>
      </c>
      <c r="H347" s="149" t="s">
        <v>1</v>
      </c>
      <c r="I347" s="151"/>
      <c r="L347" s="147"/>
      <c r="M347" s="152"/>
      <c r="T347" s="153"/>
      <c r="AT347" s="149" t="s">
        <v>152</v>
      </c>
      <c r="AU347" s="149" t="s">
        <v>87</v>
      </c>
      <c r="AV347" s="12" t="s">
        <v>85</v>
      </c>
      <c r="AW347" s="12" t="s">
        <v>32</v>
      </c>
      <c r="AX347" s="12" t="s">
        <v>77</v>
      </c>
      <c r="AY347" s="149" t="s">
        <v>144</v>
      </c>
    </row>
    <row r="348" spans="2:65" s="13" customFormat="1" ht="11.25">
      <c r="B348" s="154"/>
      <c r="D348" s="148" t="s">
        <v>152</v>
      </c>
      <c r="E348" s="155" t="s">
        <v>1</v>
      </c>
      <c r="F348" s="156" t="s">
        <v>202</v>
      </c>
      <c r="H348" s="157">
        <v>11</v>
      </c>
      <c r="I348" s="158"/>
      <c r="L348" s="154"/>
      <c r="M348" s="159"/>
      <c r="T348" s="160"/>
      <c r="AT348" s="155" t="s">
        <v>152</v>
      </c>
      <c r="AU348" s="155" t="s">
        <v>87</v>
      </c>
      <c r="AV348" s="13" t="s">
        <v>87</v>
      </c>
      <c r="AW348" s="13" t="s">
        <v>32</v>
      </c>
      <c r="AX348" s="13" t="s">
        <v>85</v>
      </c>
      <c r="AY348" s="155" t="s">
        <v>144</v>
      </c>
    </row>
    <row r="349" spans="2:65" s="1" customFormat="1" ht="21.75" customHeight="1">
      <c r="B349" s="32"/>
      <c r="C349" s="168" t="s">
        <v>551</v>
      </c>
      <c r="D349" s="168" t="s">
        <v>340</v>
      </c>
      <c r="E349" s="169" t="s">
        <v>1387</v>
      </c>
      <c r="F349" s="170" t="s">
        <v>1388</v>
      </c>
      <c r="G349" s="171" t="s">
        <v>160</v>
      </c>
      <c r="H349" s="172">
        <v>11</v>
      </c>
      <c r="I349" s="173"/>
      <c r="J349" s="174">
        <f>ROUND(I349*H349,2)</f>
        <v>0</v>
      </c>
      <c r="K349" s="175"/>
      <c r="L349" s="176"/>
      <c r="M349" s="177" t="s">
        <v>1</v>
      </c>
      <c r="N349" s="178" t="s">
        <v>42</v>
      </c>
      <c r="P349" s="143">
        <f>O349*H349</f>
        <v>0</v>
      </c>
      <c r="Q349" s="143">
        <v>1.6</v>
      </c>
      <c r="R349" s="143">
        <f>Q349*H349</f>
        <v>17.600000000000001</v>
      </c>
      <c r="S349" s="143">
        <v>0</v>
      </c>
      <c r="T349" s="144">
        <f>S349*H349</f>
        <v>0</v>
      </c>
      <c r="AR349" s="145" t="s">
        <v>186</v>
      </c>
      <c r="AT349" s="145" t="s">
        <v>340</v>
      </c>
      <c r="AU349" s="145" t="s">
        <v>87</v>
      </c>
      <c r="AY349" s="17" t="s">
        <v>144</v>
      </c>
      <c r="BE349" s="146">
        <f>IF(N349="základní",J349,0)</f>
        <v>0</v>
      </c>
      <c r="BF349" s="146">
        <f>IF(N349="snížená",J349,0)</f>
        <v>0</v>
      </c>
      <c r="BG349" s="146">
        <f>IF(N349="zákl. přenesená",J349,0)</f>
        <v>0</v>
      </c>
      <c r="BH349" s="146">
        <f>IF(N349="sníž. přenesená",J349,0)</f>
        <v>0</v>
      </c>
      <c r="BI349" s="146">
        <f>IF(N349="nulová",J349,0)</f>
        <v>0</v>
      </c>
      <c r="BJ349" s="17" t="s">
        <v>85</v>
      </c>
      <c r="BK349" s="146">
        <f>ROUND(I349*H349,2)</f>
        <v>0</v>
      </c>
      <c r="BL349" s="17" t="s">
        <v>150</v>
      </c>
      <c r="BM349" s="145" t="s">
        <v>1775</v>
      </c>
    </row>
    <row r="350" spans="2:65" s="1" customFormat="1" ht="24.2" customHeight="1">
      <c r="B350" s="32"/>
      <c r="C350" s="133" t="s">
        <v>555</v>
      </c>
      <c r="D350" s="133" t="s">
        <v>146</v>
      </c>
      <c r="E350" s="134" t="s">
        <v>1776</v>
      </c>
      <c r="F350" s="135" t="s">
        <v>1777</v>
      </c>
      <c r="G350" s="136" t="s">
        <v>160</v>
      </c>
      <c r="H350" s="137">
        <v>1</v>
      </c>
      <c r="I350" s="138"/>
      <c r="J350" s="139">
        <f>ROUND(I350*H350,2)</f>
        <v>0</v>
      </c>
      <c r="K350" s="140"/>
      <c r="L350" s="32"/>
      <c r="M350" s="141" t="s">
        <v>1</v>
      </c>
      <c r="N350" s="142" t="s">
        <v>42</v>
      </c>
      <c r="P350" s="143">
        <f>O350*H350</f>
        <v>0</v>
      </c>
      <c r="Q350" s="143">
        <v>0.41488999999999998</v>
      </c>
      <c r="R350" s="143">
        <f>Q350*H350</f>
        <v>0.41488999999999998</v>
      </c>
      <c r="S350" s="143">
        <v>0</v>
      </c>
      <c r="T350" s="144">
        <f>S350*H350</f>
        <v>0</v>
      </c>
      <c r="AR350" s="145" t="s">
        <v>150</v>
      </c>
      <c r="AT350" s="145" t="s">
        <v>146</v>
      </c>
      <c r="AU350" s="145" t="s">
        <v>87</v>
      </c>
      <c r="AY350" s="17" t="s">
        <v>144</v>
      </c>
      <c r="BE350" s="146">
        <f>IF(N350="základní",J350,0)</f>
        <v>0</v>
      </c>
      <c r="BF350" s="146">
        <f>IF(N350="snížená",J350,0)</f>
        <v>0</v>
      </c>
      <c r="BG350" s="146">
        <f>IF(N350="zákl. přenesená",J350,0)</f>
        <v>0</v>
      </c>
      <c r="BH350" s="146">
        <f>IF(N350="sníž. přenesená",J350,0)</f>
        <v>0</v>
      </c>
      <c r="BI350" s="146">
        <f>IF(N350="nulová",J350,0)</f>
        <v>0</v>
      </c>
      <c r="BJ350" s="17" t="s">
        <v>85</v>
      </c>
      <c r="BK350" s="146">
        <f>ROUND(I350*H350,2)</f>
        <v>0</v>
      </c>
      <c r="BL350" s="17" t="s">
        <v>150</v>
      </c>
      <c r="BM350" s="145" t="s">
        <v>1778</v>
      </c>
    </row>
    <row r="351" spans="2:65" s="12" customFormat="1" ht="11.25">
      <c r="B351" s="147"/>
      <c r="D351" s="148" t="s">
        <v>152</v>
      </c>
      <c r="E351" s="149" t="s">
        <v>1</v>
      </c>
      <c r="F351" s="150" t="s">
        <v>1356</v>
      </c>
      <c r="H351" s="149" t="s">
        <v>1</v>
      </c>
      <c r="I351" s="151"/>
      <c r="L351" s="147"/>
      <c r="M351" s="152"/>
      <c r="T351" s="153"/>
      <c r="AT351" s="149" t="s">
        <v>152</v>
      </c>
      <c r="AU351" s="149" t="s">
        <v>87</v>
      </c>
      <c r="AV351" s="12" t="s">
        <v>85</v>
      </c>
      <c r="AW351" s="12" t="s">
        <v>32</v>
      </c>
      <c r="AX351" s="12" t="s">
        <v>77</v>
      </c>
      <c r="AY351" s="149" t="s">
        <v>144</v>
      </c>
    </row>
    <row r="352" spans="2:65" s="13" customFormat="1" ht="11.25">
      <c r="B352" s="154"/>
      <c r="D352" s="148" t="s">
        <v>152</v>
      </c>
      <c r="E352" s="155" t="s">
        <v>1</v>
      </c>
      <c r="F352" s="156" t="s">
        <v>85</v>
      </c>
      <c r="H352" s="157">
        <v>1</v>
      </c>
      <c r="I352" s="158"/>
      <c r="L352" s="154"/>
      <c r="M352" s="159"/>
      <c r="T352" s="160"/>
      <c r="AT352" s="155" t="s">
        <v>152</v>
      </c>
      <c r="AU352" s="155" t="s">
        <v>87</v>
      </c>
      <c r="AV352" s="13" t="s">
        <v>87</v>
      </c>
      <c r="AW352" s="13" t="s">
        <v>32</v>
      </c>
      <c r="AX352" s="13" t="s">
        <v>85</v>
      </c>
      <c r="AY352" s="155" t="s">
        <v>144</v>
      </c>
    </row>
    <row r="353" spans="2:65" s="1" customFormat="1" ht="21.75" customHeight="1">
      <c r="B353" s="32"/>
      <c r="C353" s="168" t="s">
        <v>559</v>
      </c>
      <c r="D353" s="168" t="s">
        <v>340</v>
      </c>
      <c r="E353" s="169" t="s">
        <v>1779</v>
      </c>
      <c r="F353" s="170" t="s">
        <v>1780</v>
      </c>
      <c r="G353" s="171" t="s">
        <v>160</v>
      </c>
      <c r="H353" s="172">
        <v>1</v>
      </c>
      <c r="I353" s="173"/>
      <c r="J353" s="174">
        <f>ROUND(I353*H353,2)</f>
        <v>0</v>
      </c>
      <c r="K353" s="175"/>
      <c r="L353" s="176"/>
      <c r="M353" s="177" t="s">
        <v>1</v>
      </c>
      <c r="N353" s="178" t="s">
        <v>42</v>
      </c>
      <c r="P353" s="143">
        <f>O353*H353</f>
        <v>0</v>
      </c>
      <c r="Q353" s="143">
        <v>1.87</v>
      </c>
      <c r="R353" s="143">
        <f>Q353*H353</f>
        <v>1.87</v>
      </c>
      <c r="S353" s="143">
        <v>0</v>
      </c>
      <c r="T353" s="144">
        <f>S353*H353</f>
        <v>0</v>
      </c>
      <c r="AR353" s="145" t="s">
        <v>186</v>
      </c>
      <c r="AT353" s="145" t="s">
        <v>340</v>
      </c>
      <c r="AU353" s="145" t="s">
        <v>87</v>
      </c>
      <c r="AY353" s="17" t="s">
        <v>144</v>
      </c>
      <c r="BE353" s="146">
        <f>IF(N353="základní",J353,0)</f>
        <v>0</v>
      </c>
      <c r="BF353" s="146">
        <f>IF(N353="snížená",J353,0)</f>
        <v>0</v>
      </c>
      <c r="BG353" s="146">
        <f>IF(N353="zákl. přenesená",J353,0)</f>
        <v>0</v>
      </c>
      <c r="BH353" s="146">
        <f>IF(N353="sníž. přenesená",J353,0)</f>
        <v>0</v>
      </c>
      <c r="BI353" s="146">
        <f>IF(N353="nulová",J353,0)</f>
        <v>0</v>
      </c>
      <c r="BJ353" s="17" t="s">
        <v>85</v>
      </c>
      <c r="BK353" s="146">
        <f>ROUND(I353*H353,2)</f>
        <v>0</v>
      </c>
      <c r="BL353" s="17" t="s">
        <v>150</v>
      </c>
      <c r="BM353" s="145" t="s">
        <v>1781</v>
      </c>
    </row>
    <row r="354" spans="2:65" s="1" customFormat="1" ht="24.2" customHeight="1">
      <c r="B354" s="32"/>
      <c r="C354" s="133" t="s">
        <v>563</v>
      </c>
      <c r="D354" s="133" t="s">
        <v>146</v>
      </c>
      <c r="E354" s="134" t="s">
        <v>1782</v>
      </c>
      <c r="F354" s="135" t="s">
        <v>1783</v>
      </c>
      <c r="G354" s="136" t="s">
        <v>160</v>
      </c>
      <c r="H354" s="137">
        <v>6</v>
      </c>
      <c r="I354" s="138"/>
      <c r="J354" s="139">
        <f>ROUND(I354*H354,2)</f>
        <v>0</v>
      </c>
      <c r="K354" s="140"/>
      <c r="L354" s="32"/>
      <c r="M354" s="141" t="s">
        <v>1</v>
      </c>
      <c r="N354" s="142" t="s">
        <v>42</v>
      </c>
      <c r="P354" s="143">
        <f>O354*H354</f>
        <v>0</v>
      </c>
      <c r="Q354" s="143">
        <v>9.8899999999999995E-3</v>
      </c>
      <c r="R354" s="143">
        <f>Q354*H354</f>
        <v>5.9339999999999997E-2</v>
      </c>
      <c r="S354" s="143">
        <v>0</v>
      </c>
      <c r="T354" s="144">
        <f>S354*H354</f>
        <v>0</v>
      </c>
      <c r="AR354" s="145" t="s">
        <v>150</v>
      </c>
      <c r="AT354" s="145" t="s">
        <v>146</v>
      </c>
      <c r="AU354" s="145" t="s">
        <v>87</v>
      </c>
      <c r="AY354" s="17" t="s">
        <v>144</v>
      </c>
      <c r="BE354" s="146">
        <f>IF(N354="základní",J354,0)</f>
        <v>0</v>
      </c>
      <c r="BF354" s="146">
        <f>IF(N354="snížená",J354,0)</f>
        <v>0</v>
      </c>
      <c r="BG354" s="146">
        <f>IF(N354="zákl. přenesená",J354,0)</f>
        <v>0</v>
      </c>
      <c r="BH354" s="146">
        <f>IF(N354="sníž. přenesená",J354,0)</f>
        <v>0</v>
      </c>
      <c r="BI354" s="146">
        <f>IF(N354="nulová",J354,0)</f>
        <v>0</v>
      </c>
      <c r="BJ354" s="17" t="s">
        <v>85</v>
      </c>
      <c r="BK354" s="146">
        <f>ROUND(I354*H354,2)</f>
        <v>0</v>
      </c>
      <c r="BL354" s="17" t="s">
        <v>150</v>
      </c>
      <c r="BM354" s="145" t="s">
        <v>1784</v>
      </c>
    </row>
    <row r="355" spans="2:65" s="12" customFormat="1" ht="11.25">
      <c r="B355" s="147"/>
      <c r="D355" s="148" t="s">
        <v>152</v>
      </c>
      <c r="E355" s="149" t="s">
        <v>1</v>
      </c>
      <c r="F355" s="150" t="s">
        <v>1356</v>
      </c>
      <c r="H355" s="149" t="s">
        <v>1</v>
      </c>
      <c r="I355" s="151"/>
      <c r="L355" s="147"/>
      <c r="M355" s="152"/>
      <c r="T355" s="153"/>
      <c r="AT355" s="149" t="s">
        <v>152</v>
      </c>
      <c r="AU355" s="149" t="s">
        <v>87</v>
      </c>
      <c r="AV355" s="12" t="s">
        <v>85</v>
      </c>
      <c r="AW355" s="12" t="s">
        <v>32</v>
      </c>
      <c r="AX355" s="12" t="s">
        <v>77</v>
      </c>
      <c r="AY355" s="149" t="s">
        <v>144</v>
      </c>
    </row>
    <row r="356" spans="2:65" s="13" customFormat="1" ht="11.25">
      <c r="B356" s="154"/>
      <c r="D356" s="148" t="s">
        <v>152</v>
      </c>
      <c r="E356" s="155" t="s">
        <v>1</v>
      </c>
      <c r="F356" s="156" t="s">
        <v>177</v>
      </c>
      <c r="H356" s="157">
        <v>6</v>
      </c>
      <c r="I356" s="158"/>
      <c r="L356" s="154"/>
      <c r="M356" s="159"/>
      <c r="T356" s="160"/>
      <c r="AT356" s="155" t="s">
        <v>152</v>
      </c>
      <c r="AU356" s="155" t="s">
        <v>87</v>
      </c>
      <c r="AV356" s="13" t="s">
        <v>87</v>
      </c>
      <c r="AW356" s="13" t="s">
        <v>32</v>
      </c>
      <c r="AX356" s="13" t="s">
        <v>85</v>
      </c>
      <c r="AY356" s="155" t="s">
        <v>144</v>
      </c>
    </row>
    <row r="357" spans="2:65" s="1" customFormat="1" ht="16.5" customHeight="1">
      <c r="B357" s="32"/>
      <c r="C357" s="168" t="s">
        <v>567</v>
      </c>
      <c r="D357" s="168" t="s">
        <v>340</v>
      </c>
      <c r="E357" s="169" t="s">
        <v>1785</v>
      </c>
      <c r="F357" s="170" t="s">
        <v>1786</v>
      </c>
      <c r="G357" s="171" t="s">
        <v>160</v>
      </c>
      <c r="H357" s="172">
        <v>6</v>
      </c>
      <c r="I357" s="173"/>
      <c r="J357" s="174">
        <f>ROUND(I357*H357,2)</f>
        <v>0</v>
      </c>
      <c r="K357" s="175"/>
      <c r="L357" s="176"/>
      <c r="M357" s="177" t="s">
        <v>1</v>
      </c>
      <c r="N357" s="178" t="s">
        <v>42</v>
      </c>
      <c r="P357" s="143">
        <f>O357*H357</f>
        <v>0</v>
      </c>
      <c r="Q357" s="143">
        <v>0.26200000000000001</v>
      </c>
      <c r="R357" s="143">
        <f>Q357*H357</f>
        <v>1.5720000000000001</v>
      </c>
      <c r="S357" s="143">
        <v>0</v>
      </c>
      <c r="T357" s="144">
        <f>S357*H357</f>
        <v>0</v>
      </c>
      <c r="AR357" s="145" t="s">
        <v>186</v>
      </c>
      <c r="AT357" s="145" t="s">
        <v>340</v>
      </c>
      <c r="AU357" s="145" t="s">
        <v>87</v>
      </c>
      <c r="AY357" s="17" t="s">
        <v>144</v>
      </c>
      <c r="BE357" s="146">
        <f>IF(N357="základní",J357,0)</f>
        <v>0</v>
      </c>
      <c r="BF357" s="146">
        <f>IF(N357="snížená",J357,0)</f>
        <v>0</v>
      </c>
      <c r="BG357" s="146">
        <f>IF(N357="zákl. přenesená",J357,0)</f>
        <v>0</v>
      </c>
      <c r="BH357" s="146">
        <f>IF(N357="sníž. přenesená",J357,0)</f>
        <v>0</v>
      </c>
      <c r="BI357" s="146">
        <f>IF(N357="nulová",J357,0)</f>
        <v>0</v>
      </c>
      <c r="BJ357" s="17" t="s">
        <v>85</v>
      </c>
      <c r="BK357" s="146">
        <f>ROUND(I357*H357,2)</f>
        <v>0</v>
      </c>
      <c r="BL357" s="17" t="s">
        <v>150</v>
      </c>
      <c r="BM357" s="145" t="s">
        <v>1787</v>
      </c>
    </row>
    <row r="358" spans="2:65" s="12" customFormat="1" ht="11.25">
      <c r="B358" s="147"/>
      <c r="D358" s="148" t="s">
        <v>152</v>
      </c>
      <c r="E358" s="149" t="s">
        <v>1</v>
      </c>
      <c r="F358" s="150" t="s">
        <v>1356</v>
      </c>
      <c r="H358" s="149" t="s">
        <v>1</v>
      </c>
      <c r="I358" s="151"/>
      <c r="L358" s="147"/>
      <c r="M358" s="152"/>
      <c r="T358" s="153"/>
      <c r="AT358" s="149" t="s">
        <v>152</v>
      </c>
      <c r="AU358" s="149" t="s">
        <v>87</v>
      </c>
      <c r="AV358" s="12" t="s">
        <v>85</v>
      </c>
      <c r="AW358" s="12" t="s">
        <v>32</v>
      </c>
      <c r="AX358" s="12" t="s">
        <v>77</v>
      </c>
      <c r="AY358" s="149" t="s">
        <v>144</v>
      </c>
    </row>
    <row r="359" spans="2:65" s="13" customFormat="1" ht="11.25">
      <c r="B359" s="154"/>
      <c r="D359" s="148" t="s">
        <v>152</v>
      </c>
      <c r="E359" s="155" t="s">
        <v>1</v>
      </c>
      <c r="F359" s="156" t="s">
        <v>177</v>
      </c>
      <c r="H359" s="157">
        <v>6</v>
      </c>
      <c r="I359" s="158"/>
      <c r="L359" s="154"/>
      <c r="M359" s="159"/>
      <c r="T359" s="160"/>
      <c r="AT359" s="155" t="s">
        <v>152</v>
      </c>
      <c r="AU359" s="155" t="s">
        <v>87</v>
      </c>
      <c r="AV359" s="13" t="s">
        <v>87</v>
      </c>
      <c r="AW359" s="13" t="s">
        <v>32</v>
      </c>
      <c r="AX359" s="13" t="s">
        <v>85</v>
      </c>
      <c r="AY359" s="155" t="s">
        <v>144</v>
      </c>
    </row>
    <row r="360" spans="2:65" s="1" customFormat="1" ht="24.2" customHeight="1">
      <c r="B360" s="32"/>
      <c r="C360" s="133" t="s">
        <v>571</v>
      </c>
      <c r="D360" s="133" t="s">
        <v>146</v>
      </c>
      <c r="E360" s="134" t="s">
        <v>1396</v>
      </c>
      <c r="F360" s="135" t="s">
        <v>1397</v>
      </c>
      <c r="G360" s="136" t="s">
        <v>160</v>
      </c>
      <c r="H360" s="137">
        <v>10</v>
      </c>
      <c r="I360" s="138"/>
      <c r="J360" s="139">
        <f>ROUND(I360*H360,2)</f>
        <v>0</v>
      </c>
      <c r="K360" s="140"/>
      <c r="L360" s="32"/>
      <c r="M360" s="141" t="s">
        <v>1</v>
      </c>
      <c r="N360" s="142" t="s">
        <v>42</v>
      </c>
      <c r="P360" s="143">
        <f>O360*H360</f>
        <v>0</v>
      </c>
      <c r="Q360" s="143">
        <v>9.8899999999999995E-3</v>
      </c>
      <c r="R360" s="143">
        <f>Q360*H360</f>
        <v>9.8899999999999988E-2</v>
      </c>
      <c r="S360" s="143">
        <v>0</v>
      </c>
      <c r="T360" s="144">
        <f>S360*H360</f>
        <v>0</v>
      </c>
      <c r="AR360" s="145" t="s">
        <v>150</v>
      </c>
      <c r="AT360" s="145" t="s">
        <v>146</v>
      </c>
      <c r="AU360" s="145" t="s">
        <v>87</v>
      </c>
      <c r="AY360" s="17" t="s">
        <v>144</v>
      </c>
      <c r="BE360" s="146">
        <f>IF(N360="základní",J360,0)</f>
        <v>0</v>
      </c>
      <c r="BF360" s="146">
        <f>IF(N360="snížená",J360,0)</f>
        <v>0</v>
      </c>
      <c r="BG360" s="146">
        <f>IF(N360="zákl. přenesená",J360,0)</f>
        <v>0</v>
      </c>
      <c r="BH360" s="146">
        <f>IF(N360="sníž. přenesená",J360,0)</f>
        <v>0</v>
      </c>
      <c r="BI360" s="146">
        <f>IF(N360="nulová",J360,0)</f>
        <v>0</v>
      </c>
      <c r="BJ360" s="17" t="s">
        <v>85</v>
      </c>
      <c r="BK360" s="146">
        <f>ROUND(I360*H360,2)</f>
        <v>0</v>
      </c>
      <c r="BL360" s="17" t="s">
        <v>150</v>
      </c>
      <c r="BM360" s="145" t="s">
        <v>1788</v>
      </c>
    </row>
    <row r="361" spans="2:65" s="12" customFormat="1" ht="11.25">
      <c r="B361" s="147"/>
      <c r="D361" s="148" t="s">
        <v>152</v>
      </c>
      <c r="E361" s="149" t="s">
        <v>1</v>
      </c>
      <c r="F361" s="150" t="s">
        <v>1356</v>
      </c>
      <c r="H361" s="149" t="s">
        <v>1</v>
      </c>
      <c r="I361" s="151"/>
      <c r="L361" s="147"/>
      <c r="M361" s="152"/>
      <c r="T361" s="153"/>
      <c r="AT361" s="149" t="s">
        <v>152</v>
      </c>
      <c r="AU361" s="149" t="s">
        <v>87</v>
      </c>
      <c r="AV361" s="12" t="s">
        <v>85</v>
      </c>
      <c r="AW361" s="12" t="s">
        <v>32</v>
      </c>
      <c r="AX361" s="12" t="s">
        <v>77</v>
      </c>
      <c r="AY361" s="149" t="s">
        <v>144</v>
      </c>
    </row>
    <row r="362" spans="2:65" s="13" customFormat="1" ht="11.25">
      <c r="B362" s="154"/>
      <c r="D362" s="148" t="s">
        <v>152</v>
      </c>
      <c r="E362" s="155" t="s">
        <v>1</v>
      </c>
      <c r="F362" s="156" t="s">
        <v>195</v>
      </c>
      <c r="H362" s="157">
        <v>10</v>
      </c>
      <c r="I362" s="158"/>
      <c r="L362" s="154"/>
      <c r="M362" s="159"/>
      <c r="T362" s="160"/>
      <c r="AT362" s="155" t="s">
        <v>152</v>
      </c>
      <c r="AU362" s="155" t="s">
        <v>87</v>
      </c>
      <c r="AV362" s="13" t="s">
        <v>87</v>
      </c>
      <c r="AW362" s="13" t="s">
        <v>32</v>
      </c>
      <c r="AX362" s="13" t="s">
        <v>85</v>
      </c>
      <c r="AY362" s="155" t="s">
        <v>144</v>
      </c>
    </row>
    <row r="363" spans="2:65" s="1" customFormat="1" ht="16.5" customHeight="1">
      <c r="B363" s="32"/>
      <c r="C363" s="168" t="s">
        <v>575</v>
      </c>
      <c r="D363" s="168" t="s">
        <v>340</v>
      </c>
      <c r="E363" s="169" t="s">
        <v>1399</v>
      </c>
      <c r="F363" s="170" t="s">
        <v>1400</v>
      </c>
      <c r="G363" s="171" t="s">
        <v>160</v>
      </c>
      <c r="H363" s="172">
        <v>10</v>
      </c>
      <c r="I363" s="173"/>
      <c r="J363" s="174">
        <f>ROUND(I363*H363,2)</f>
        <v>0</v>
      </c>
      <c r="K363" s="175"/>
      <c r="L363" s="176"/>
      <c r="M363" s="177" t="s">
        <v>1</v>
      </c>
      <c r="N363" s="178" t="s">
        <v>42</v>
      </c>
      <c r="P363" s="143">
        <f>O363*H363</f>
        <v>0</v>
      </c>
      <c r="Q363" s="143">
        <v>0.52600000000000002</v>
      </c>
      <c r="R363" s="143">
        <f>Q363*H363</f>
        <v>5.26</v>
      </c>
      <c r="S363" s="143">
        <v>0</v>
      </c>
      <c r="T363" s="144">
        <f>S363*H363</f>
        <v>0</v>
      </c>
      <c r="AR363" s="145" t="s">
        <v>186</v>
      </c>
      <c r="AT363" s="145" t="s">
        <v>340</v>
      </c>
      <c r="AU363" s="145" t="s">
        <v>87</v>
      </c>
      <c r="AY363" s="17" t="s">
        <v>144</v>
      </c>
      <c r="BE363" s="146">
        <f>IF(N363="základní",J363,0)</f>
        <v>0</v>
      </c>
      <c r="BF363" s="146">
        <f>IF(N363="snížená",J363,0)</f>
        <v>0</v>
      </c>
      <c r="BG363" s="146">
        <f>IF(N363="zákl. přenesená",J363,0)</f>
        <v>0</v>
      </c>
      <c r="BH363" s="146">
        <f>IF(N363="sníž. přenesená",J363,0)</f>
        <v>0</v>
      </c>
      <c r="BI363" s="146">
        <f>IF(N363="nulová",J363,0)</f>
        <v>0</v>
      </c>
      <c r="BJ363" s="17" t="s">
        <v>85</v>
      </c>
      <c r="BK363" s="146">
        <f>ROUND(I363*H363,2)</f>
        <v>0</v>
      </c>
      <c r="BL363" s="17" t="s">
        <v>150</v>
      </c>
      <c r="BM363" s="145" t="s">
        <v>1789</v>
      </c>
    </row>
    <row r="364" spans="2:65" s="1" customFormat="1" ht="24.2" customHeight="1">
      <c r="B364" s="32"/>
      <c r="C364" s="133" t="s">
        <v>579</v>
      </c>
      <c r="D364" s="133" t="s">
        <v>146</v>
      </c>
      <c r="E364" s="134" t="s">
        <v>1402</v>
      </c>
      <c r="F364" s="135" t="s">
        <v>1403</v>
      </c>
      <c r="G364" s="136" t="s">
        <v>160</v>
      </c>
      <c r="H364" s="137">
        <v>4</v>
      </c>
      <c r="I364" s="138"/>
      <c r="J364" s="139">
        <f>ROUND(I364*H364,2)</f>
        <v>0</v>
      </c>
      <c r="K364" s="140"/>
      <c r="L364" s="32"/>
      <c r="M364" s="141" t="s">
        <v>1</v>
      </c>
      <c r="N364" s="142" t="s">
        <v>42</v>
      </c>
      <c r="P364" s="143">
        <f>O364*H364</f>
        <v>0</v>
      </c>
      <c r="Q364" s="143">
        <v>9.8899999999999995E-3</v>
      </c>
      <c r="R364" s="143">
        <f>Q364*H364</f>
        <v>3.9559999999999998E-2</v>
      </c>
      <c r="S364" s="143">
        <v>0</v>
      </c>
      <c r="T364" s="144">
        <f>S364*H364</f>
        <v>0</v>
      </c>
      <c r="AR364" s="145" t="s">
        <v>150</v>
      </c>
      <c r="AT364" s="145" t="s">
        <v>146</v>
      </c>
      <c r="AU364" s="145" t="s">
        <v>87</v>
      </c>
      <c r="AY364" s="17" t="s">
        <v>144</v>
      </c>
      <c r="BE364" s="146">
        <f>IF(N364="základní",J364,0)</f>
        <v>0</v>
      </c>
      <c r="BF364" s="146">
        <f>IF(N364="snížená",J364,0)</f>
        <v>0</v>
      </c>
      <c r="BG364" s="146">
        <f>IF(N364="zákl. přenesená",J364,0)</f>
        <v>0</v>
      </c>
      <c r="BH364" s="146">
        <f>IF(N364="sníž. přenesená",J364,0)</f>
        <v>0</v>
      </c>
      <c r="BI364" s="146">
        <f>IF(N364="nulová",J364,0)</f>
        <v>0</v>
      </c>
      <c r="BJ364" s="17" t="s">
        <v>85</v>
      </c>
      <c r="BK364" s="146">
        <f>ROUND(I364*H364,2)</f>
        <v>0</v>
      </c>
      <c r="BL364" s="17" t="s">
        <v>150</v>
      </c>
      <c r="BM364" s="145" t="s">
        <v>1790</v>
      </c>
    </row>
    <row r="365" spans="2:65" s="12" customFormat="1" ht="11.25">
      <c r="B365" s="147"/>
      <c r="D365" s="148" t="s">
        <v>152</v>
      </c>
      <c r="E365" s="149" t="s">
        <v>1</v>
      </c>
      <c r="F365" s="150" t="s">
        <v>1356</v>
      </c>
      <c r="H365" s="149" t="s">
        <v>1</v>
      </c>
      <c r="I365" s="151"/>
      <c r="L365" s="147"/>
      <c r="M365" s="152"/>
      <c r="T365" s="153"/>
      <c r="AT365" s="149" t="s">
        <v>152</v>
      </c>
      <c r="AU365" s="149" t="s">
        <v>87</v>
      </c>
      <c r="AV365" s="12" t="s">
        <v>85</v>
      </c>
      <c r="AW365" s="12" t="s">
        <v>32</v>
      </c>
      <c r="AX365" s="12" t="s">
        <v>77</v>
      </c>
      <c r="AY365" s="149" t="s">
        <v>144</v>
      </c>
    </row>
    <row r="366" spans="2:65" s="13" customFormat="1" ht="11.25">
      <c r="B366" s="154"/>
      <c r="D366" s="148" t="s">
        <v>152</v>
      </c>
      <c r="E366" s="155" t="s">
        <v>1</v>
      </c>
      <c r="F366" s="156" t="s">
        <v>150</v>
      </c>
      <c r="H366" s="157">
        <v>4</v>
      </c>
      <c r="I366" s="158"/>
      <c r="L366" s="154"/>
      <c r="M366" s="159"/>
      <c r="T366" s="160"/>
      <c r="AT366" s="155" t="s">
        <v>152</v>
      </c>
      <c r="AU366" s="155" t="s">
        <v>87</v>
      </c>
      <c r="AV366" s="13" t="s">
        <v>87</v>
      </c>
      <c r="AW366" s="13" t="s">
        <v>32</v>
      </c>
      <c r="AX366" s="13" t="s">
        <v>85</v>
      </c>
      <c r="AY366" s="155" t="s">
        <v>144</v>
      </c>
    </row>
    <row r="367" spans="2:65" s="1" customFormat="1" ht="21.75" customHeight="1">
      <c r="B367" s="32"/>
      <c r="C367" s="168" t="s">
        <v>583</v>
      </c>
      <c r="D367" s="168" t="s">
        <v>340</v>
      </c>
      <c r="E367" s="169" t="s">
        <v>1405</v>
      </c>
      <c r="F367" s="170" t="s">
        <v>1406</v>
      </c>
      <c r="G367" s="171" t="s">
        <v>160</v>
      </c>
      <c r="H367" s="172">
        <v>4</v>
      </c>
      <c r="I367" s="173"/>
      <c r="J367" s="174">
        <f>ROUND(I367*H367,2)</f>
        <v>0</v>
      </c>
      <c r="K367" s="175"/>
      <c r="L367" s="176"/>
      <c r="M367" s="177" t="s">
        <v>1</v>
      </c>
      <c r="N367" s="178" t="s">
        <v>42</v>
      </c>
      <c r="P367" s="143">
        <f>O367*H367</f>
        <v>0</v>
      </c>
      <c r="Q367" s="143">
        <v>1.054</v>
      </c>
      <c r="R367" s="143">
        <f>Q367*H367</f>
        <v>4.2160000000000002</v>
      </c>
      <c r="S367" s="143">
        <v>0</v>
      </c>
      <c r="T367" s="144">
        <f>S367*H367</f>
        <v>0</v>
      </c>
      <c r="AR367" s="145" t="s">
        <v>186</v>
      </c>
      <c r="AT367" s="145" t="s">
        <v>340</v>
      </c>
      <c r="AU367" s="145" t="s">
        <v>87</v>
      </c>
      <c r="AY367" s="17" t="s">
        <v>144</v>
      </c>
      <c r="BE367" s="146">
        <f>IF(N367="základní",J367,0)</f>
        <v>0</v>
      </c>
      <c r="BF367" s="146">
        <f>IF(N367="snížená",J367,0)</f>
        <v>0</v>
      </c>
      <c r="BG367" s="146">
        <f>IF(N367="zákl. přenesená",J367,0)</f>
        <v>0</v>
      </c>
      <c r="BH367" s="146">
        <f>IF(N367="sníž. přenesená",J367,0)</f>
        <v>0</v>
      </c>
      <c r="BI367" s="146">
        <f>IF(N367="nulová",J367,0)</f>
        <v>0</v>
      </c>
      <c r="BJ367" s="17" t="s">
        <v>85</v>
      </c>
      <c r="BK367" s="146">
        <f>ROUND(I367*H367,2)</f>
        <v>0</v>
      </c>
      <c r="BL367" s="17" t="s">
        <v>150</v>
      </c>
      <c r="BM367" s="145" t="s">
        <v>1791</v>
      </c>
    </row>
    <row r="368" spans="2:65" s="1" customFormat="1" ht="24.2" customHeight="1">
      <c r="B368" s="32"/>
      <c r="C368" s="133" t="s">
        <v>587</v>
      </c>
      <c r="D368" s="133" t="s">
        <v>146</v>
      </c>
      <c r="E368" s="134" t="s">
        <v>1408</v>
      </c>
      <c r="F368" s="135" t="s">
        <v>1409</v>
      </c>
      <c r="G368" s="136" t="s">
        <v>160</v>
      </c>
      <c r="H368" s="137">
        <v>11</v>
      </c>
      <c r="I368" s="138"/>
      <c r="J368" s="139">
        <f>ROUND(I368*H368,2)</f>
        <v>0</v>
      </c>
      <c r="K368" s="140"/>
      <c r="L368" s="32"/>
      <c r="M368" s="141" t="s">
        <v>1</v>
      </c>
      <c r="N368" s="142" t="s">
        <v>42</v>
      </c>
      <c r="P368" s="143">
        <f>O368*H368</f>
        <v>0</v>
      </c>
      <c r="Q368" s="143">
        <v>1.218E-2</v>
      </c>
      <c r="R368" s="143">
        <f>Q368*H368</f>
        <v>0.13397999999999999</v>
      </c>
      <c r="S368" s="143">
        <v>0</v>
      </c>
      <c r="T368" s="144">
        <f>S368*H368</f>
        <v>0</v>
      </c>
      <c r="AR368" s="145" t="s">
        <v>150</v>
      </c>
      <c r="AT368" s="145" t="s">
        <v>146</v>
      </c>
      <c r="AU368" s="145" t="s">
        <v>87</v>
      </c>
      <c r="AY368" s="17" t="s">
        <v>144</v>
      </c>
      <c r="BE368" s="146">
        <f>IF(N368="základní",J368,0)</f>
        <v>0</v>
      </c>
      <c r="BF368" s="146">
        <f>IF(N368="snížená",J368,0)</f>
        <v>0</v>
      </c>
      <c r="BG368" s="146">
        <f>IF(N368="zákl. přenesená",J368,0)</f>
        <v>0</v>
      </c>
      <c r="BH368" s="146">
        <f>IF(N368="sníž. přenesená",J368,0)</f>
        <v>0</v>
      </c>
      <c r="BI368" s="146">
        <f>IF(N368="nulová",J368,0)</f>
        <v>0</v>
      </c>
      <c r="BJ368" s="17" t="s">
        <v>85</v>
      </c>
      <c r="BK368" s="146">
        <f>ROUND(I368*H368,2)</f>
        <v>0</v>
      </c>
      <c r="BL368" s="17" t="s">
        <v>150</v>
      </c>
      <c r="BM368" s="145" t="s">
        <v>1792</v>
      </c>
    </row>
    <row r="369" spans="2:65" s="12" customFormat="1" ht="11.25">
      <c r="B369" s="147"/>
      <c r="D369" s="148" t="s">
        <v>152</v>
      </c>
      <c r="E369" s="149" t="s">
        <v>1</v>
      </c>
      <c r="F369" s="150" t="s">
        <v>1356</v>
      </c>
      <c r="H369" s="149" t="s">
        <v>1</v>
      </c>
      <c r="I369" s="151"/>
      <c r="L369" s="147"/>
      <c r="M369" s="152"/>
      <c r="T369" s="153"/>
      <c r="AT369" s="149" t="s">
        <v>152</v>
      </c>
      <c r="AU369" s="149" t="s">
        <v>87</v>
      </c>
      <c r="AV369" s="12" t="s">
        <v>85</v>
      </c>
      <c r="AW369" s="12" t="s">
        <v>32</v>
      </c>
      <c r="AX369" s="12" t="s">
        <v>77</v>
      </c>
      <c r="AY369" s="149" t="s">
        <v>144</v>
      </c>
    </row>
    <row r="370" spans="2:65" s="13" customFormat="1" ht="11.25">
      <c r="B370" s="154"/>
      <c r="D370" s="148" t="s">
        <v>152</v>
      </c>
      <c r="E370" s="155" t="s">
        <v>1</v>
      </c>
      <c r="F370" s="156" t="s">
        <v>202</v>
      </c>
      <c r="H370" s="157">
        <v>11</v>
      </c>
      <c r="I370" s="158"/>
      <c r="L370" s="154"/>
      <c r="M370" s="159"/>
      <c r="T370" s="160"/>
      <c r="AT370" s="155" t="s">
        <v>152</v>
      </c>
      <c r="AU370" s="155" t="s">
        <v>87</v>
      </c>
      <c r="AV370" s="13" t="s">
        <v>87</v>
      </c>
      <c r="AW370" s="13" t="s">
        <v>32</v>
      </c>
      <c r="AX370" s="13" t="s">
        <v>85</v>
      </c>
      <c r="AY370" s="155" t="s">
        <v>144</v>
      </c>
    </row>
    <row r="371" spans="2:65" s="1" customFormat="1" ht="24.2" customHeight="1">
      <c r="B371" s="32"/>
      <c r="C371" s="168" t="s">
        <v>592</v>
      </c>
      <c r="D371" s="168" t="s">
        <v>340</v>
      </c>
      <c r="E371" s="169" t="s">
        <v>1411</v>
      </c>
      <c r="F371" s="170" t="s">
        <v>1412</v>
      </c>
      <c r="G371" s="171" t="s">
        <v>160</v>
      </c>
      <c r="H371" s="172">
        <v>11</v>
      </c>
      <c r="I371" s="173"/>
      <c r="J371" s="174">
        <f>ROUND(I371*H371,2)</f>
        <v>0</v>
      </c>
      <c r="K371" s="175"/>
      <c r="L371" s="176"/>
      <c r="M371" s="177" t="s">
        <v>1</v>
      </c>
      <c r="N371" s="178" t="s">
        <v>42</v>
      </c>
      <c r="P371" s="143">
        <f>O371*H371</f>
        <v>0</v>
      </c>
      <c r="Q371" s="143">
        <v>0.58499999999999996</v>
      </c>
      <c r="R371" s="143">
        <f>Q371*H371</f>
        <v>6.4349999999999996</v>
      </c>
      <c r="S371" s="143">
        <v>0</v>
      </c>
      <c r="T371" s="144">
        <f>S371*H371</f>
        <v>0</v>
      </c>
      <c r="AR371" s="145" t="s">
        <v>186</v>
      </c>
      <c r="AT371" s="145" t="s">
        <v>340</v>
      </c>
      <c r="AU371" s="145" t="s">
        <v>87</v>
      </c>
      <c r="AY371" s="17" t="s">
        <v>144</v>
      </c>
      <c r="BE371" s="146">
        <f>IF(N371="základní",J371,0)</f>
        <v>0</v>
      </c>
      <c r="BF371" s="146">
        <f>IF(N371="snížená",J371,0)</f>
        <v>0</v>
      </c>
      <c r="BG371" s="146">
        <f>IF(N371="zákl. přenesená",J371,0)</f>
        <v>0</v>
      </c>
      <c r="BH371" s="146">
        <f>IF(N371="sníž. přenesená",J371,0)</f>
        <v>0</v>
      </c>
      <c r="BI371" s="146">
        <f>IF(N371="nulová",J371,0)</f>
        <v>0</v>
      </c>
      <c r="BJ371" s="17" t="s">
        <v>85</v>
      </c>
      <c r="BK371" s="146">
        <f>ROUND(I371*H371,2)</f>
        <v>0</v>
      </c>
      <c r="BL371" s="17" t="s">
        <v>150</v>
      </c>
      <c r="BM371" s="145" t="s">
        <v>1793</v>
      </c>
    </row>
    <row r="372" spans="2:65" s="1" customFormat="1" ht="24.2" customHeight="1">
      <c r="B372" s="32"/>
      <c r="C372" s="168" t="s">
        <v>602</v>
      </c>
      <c r="D372" s="168" t="s">
        <v>340</v>
      </c>
      <c r="E372" s="169" t="s">
        <v>1414</v>
      </c>
      <c r="F372" s="170" t="s">
        <v>1415</v>
      </c>
      <c r="G372" s="171" t="s">
        <v>160</v>
      </c>
      <c r="H372" s="172">
        <v>32</v>
      </c>
      <c r="I372" s="173"/>
      <c r="J372" s="174">
        <f>ROUND(I372*H372,2)</f>
        <v>0</v>
      </c>
      <c r="K372" s="175"/>
      <c r="L372" s="176"/>
      <c r="M372" s="177" t="s">
        <v>1</v>
      </c>
      <c r="N372" s="178" t="s">
        <v>42</v>
      </c>
      <c r="P372" s="143">
        <f>O372*H372</f>
        <v>0</v>
      </c>
      <c r="Q372" s="143">
        <v>2E-3</v>
      </c>
      <c r="R372" s="143">
        <f>Q372*H372</f>
        <v>6.4000000000000001E-2</v>
      </c>
      <c r="S372" s="143">
        <v>0</v>
      </c>
      <c r="T372" s="144">
        <f>S372*H372</f>
        <v>0</v>
      </c>
      <c r="AR372" s="145" t="s">
        <v>186</v>
      </c>
      <c r="AT372" s="145" t="s">
        <v>340</v>
      </c>
      <c r="AU372" s="145" t="s">
        <v>87</v>
      </c>
      <c r="AY372" s="17" t="s">
        <v>144</v>
      </c>
      <c r="BE372" s="146">
        <f>IF(N372="základní",J372,0)</f>
        <v>0</v>
      </c>
      <c r="BF372" s="146">
        <f>IF(N372="snížená",J372,0)</f>
        <v>0</v>
      </c>
      <c r="BG372" s="146">
        <f>IF(N372="zákl. přenesená",J372,0)</f>
        <v>0</v>
      </c>
      <c r="BH372" s="146">
        <f>IF(N372="sníž. přenesená",J372,0)</f>
        <v>0</v>
      </c>
      <c r="BI372" s="146">
        <f>IF(N372="nulová",J372,0)</f>
        <v>0</v>
      </c>
      <c r="BJ372" s="17" t="s">
        <v>85</v>
      </c>
      <c r="BK372" s="146">
        <f>ROUND(I372*H372,2)</f>
        <v>0</v>
      </c>
      <c r="BL372" s="17" t="s">
        <v>150</v>
      </c>
      <c r="BM372" s="145" t="s">
        <v>1794</v>
      </c>
    </row>
    <row r="373" spans="2:65" s="12" customFormat="1" ht="11.25">
      <c r="B373" s="147"/>
      <c r="D373" s="148" t="s">
        <v>152</v>
      </c>
      <c r="E373" s="149" t="s">
        <v>1</v>
      </c>
      <c r="F373" s="150" t="s">
        <v>1356</v>
      </c>
      <c r="H373" s="149" t="s">
        <v>1</v>
      </c>
      <c r="I373" s="151"/>
      <c r="L373" s="147"/>
      <c r="M373" s="152"/>
      <c r="T373" s="153"/>
      <c r="AT373" s="149" t="s">
        <v>152</v>
      </c>
      <c r="AU373" s="149" t="s">
        <v>87</v>
      </c>
      <c r="AV373" s="12" t="s">
        <v>85</v>
      </c>
      <c r="AW373" s="12" t="s">
        <v>32</v>
      </c>
      <c r="AX373" s="12" t="s">
        <v>77</v>
      </c>
      <c r="AY373" s="149" t="s">
        <v>144</v>
      </c>
    </row>
    <row r="374" spans="2:65" s="13" customFormat="1" ht="11.25">
      <c r="B374" s="154"/>
      <c r="D374" s="148" t="s">
        <v>152</v>
      </c>
      <c r="E374" s="155" t="s">
        <v>1</v>
      </c>
      <c r="F374" s="156" t="s">
        <v>289</v>
      </c>
      <c r="H374" s="157">
        <v>32</v>
      </c>
      <c r="I374" s="158"/>
      <c r="L374" s="154"/>
      <c r="M374" s="159"/>
      <c r="T374" s="160"/>
      <c r="AT374" s="155" t="s">
        <v>152</v>
      </c>
      <c r="AU374" s="155" t="s">
        <v>87</v>
      </c>
      <c r="AV374" s="13" t="s">
        <v>87</v>
      </c>
      <c r="AW374" s="13" t="s">
        <v>32</v>
      </c>
      <c r="AX374" s="13" t="s">
        <v>85</v>
      </c>
      <c r="AY374" s="155" t="s">
        <v>144</v>
      </c>
    </row>
    <row r="375" spans="2:65" s="1" customFormat="1" ht="24.2" customHeight="1">
      <c r="B375" s="32"/>
      <c r="C375" s="133" t="s">
        <v>607</v>
      </c>
      <c r="D375" s="133" t="s">
        <v>146</v>
      </c>
      <c r="E375" s="134" t="s">
        <v>1795</v>
      </c>
      <c r="F375" s="135" t="s">
        <v>1796</v>
      </c>
      <c r="G375" s="136" t="s">
        <v>160</v>
      </c>
      <c r="H375" s="137">
        <v>1</v>
      </c>
      <c r="I375" s="138"/>
      <c r="J375" s="139">
        <f>ROUND(I375*H375,2)</f>
        <v>0</v>
      </c>
      <c r="K375" s="140"/>
      <c r="L375" s="32"/>
      <c r="M375" s="141" t="s">
        <v>1</v>
      </c>
      <c r="N375" s="142" t="s">
        <v>42</v>
      </c>
      <c r="P375" s="143">
        <f>O375*H375</f>
        <v>0</v>
      </c>
      <c r="Q375" s="143">
        <v>9.8899999999999995E-3</v>
      </c>
      <c r="R375" s="143">
        <f>Q375*H375</f>
        <v>9.8899999999999995E-3</v>
      </c>
      <c r="S375" s="143">
        <v>0</v>
      </c>
      <c r="T375" s="144">
        <f>S375*H375</f>
        <v>0</v>
      </c>
      <c r="AR375" s="145" t="s">
        <v>150</v>
      </c>
      <c r="AT375" s="145" t="s">
        <v>146</v>
      </c>
      <c r="AU375" s="145" t="s">
        <v>87</v>
      </c>
      <c r="AY375" s="17" t="s">
        <v>144</v>
      </c>
      <c r="BE375" s="146">
        <f>IF(N375="základní",J375,0)</f>
        <v>0</v>
      </c>
      <c r="BF375" s="146">
        <f>IF(N375="snížená",J375,0)</f>
        <v>0</v>
      </c>
      <c r="BG375" s="146">
        <f>IF(N375="zákl. přenesená",J375,0)</f>
        <v>0</v>
      </c>
      <c r="BH375" s="146">
        <f>IF(N375="sníž. přenesená",J375,0)</f>
        <v>0</v>
      </c>
      <c r="BI375" s="146">
        <f>IF(N375="nulová",J375,0)</f>
        <v>0</v>
      </c>
      <c r="BJ375" s="17" t="s">
        <v>85</v>
      </c>
      <c r="BK375" s="146">
        <f>ROUND(I375*H375,2)</f>
        <v>0</v>
      </c>
      <c r="BL375" s="17" t="s">
        <v>150</v>
      </c>
      <c r="BM375" s="145" t="s">
        <v>1797</v>
      </c>
    </row>
    <row r="376" spans="2:65" s="12" customFormat="1" ht="11.25">
      <c r="B376" s="147"/>
      <c r="D376" s="148" t="s">
        <v>152</v>
      </c>
      <c r="E376" s="149" t="s">
        <v>1</v>
      </c>
      <c r="F376" s="150" t="s">
        <v>1356</v>
      </c>
      <c r="H376" s="149" t="s">
        <v>1</v>
      </c>
      <c r="I376" s="151"/>
      <c r="L376" s="147"/>
      <c r="M376" s="152"/>
      <c r="T376" s="153"/>
      <c r="AT376" s="149" t="s">
        <v>152</v>
      </c>
      <c r="AU376" s="149" t="s">
        <v>87</v>
      </c>
      <c r="AV376" s="12" t="s">
        <v>85</v>
      </c>
      <c r="AW376" s="12" t="s">
        <v>32</v>
      </c>
      <c r="AX376" s="12" t="s">
        <v>77</v>
      </c>
      <c r="AY376" s="149" t="s">
        <v>144</v>
      </c>
    </row>
    <row r="377" spans="2:65" s="13" customFormat="1" ht="11.25">
      <c r="B377" s="154"/>
      <c r="D377" s="148" t="s">
        <v>152</v>
      </c>
      <c r="E377" s="155" t="s">
        <v>1</v>
      </c>
      <c r="F377" s="156" t="s">
        <v>85</v>
      </c>
      <c r="H377" s="157">
        <v>1</v>
      </c>
      <c r="I377" s="158"/>
      <c r="L377" s="154"/>
      <c r="M377" s="159"/>
      <c r="T377" s="160"/>
      <c r="AT377" s="155" t="s">
        <v>152</v>
      </c>
      <c r="AU377" s="155" t="s">
        <v>87</v>
      </c>
      <c r="AV377" s="13" t="s">
        <v>87</v>
      </c>
      <c r="AW377" s="13" t="s">
        <v>32</v>
      </c>
      <c r="AX377" s="13" t="s">
        <v>85</v>
      </c>
      <c r="AY377" s="155" t="s">
        <v>144</v>
      </c>
    </row>
    <row r="378" spans="2:65" s="1" customFormat="1" ht="24.2" customHeight="1">
      <c r="B378" s="32"/>
      <c r="C378" s="168" t="s">
        <v>612</v>
      </c>
      <c r="D378" s="168" t="s">
        <v>340</v>
      </c>
      <c r="E378" s="169" t="s">
        <v>1798</v>
      </c>
      <c r="F378" s="170" t="s">
        <v>1799</v>
      </c>
      <c r="G378" s="171" t="s">
        <v>160</v>
      </c>
      <c r="H378" s="172">
        <v>1</v>
      </c>
      <c r="I378" s="173"/>
      <c r="J378" s="174">
        <f>ROUND(I378*H378,2)</f>
        <v>0</v>
      </c>
      <c r="K378" s="175"/>
      <c r="L378" s="176"/>
      <c r="M378" s="177" t="s">
        <v>1</v>
      </c>
      <c r="N378" s="178" t="s">
        <v>42</v>
      </c>
      <c r="P378" s="143">
        <f>O378*H378</f>
        <v>0</v>
      </c>
      <c r="Q378" s="143">
        <v>0.44900000000000001</v>
      </c>
      <c r="R378" s="143">
        <f>Q378*H378</f>
        <v>0.44900000000000001</v>
      </c>
      <c r="S378" s="143">
        <v>0</v>
      </c>
      <c r="T378" s="144">
        <f>S378*H378</f>
        <v>0</v>
      </c>
      <c r="AR378" s="145" t="s">
        <v>186</v>
      </c>
      <c r="AT378" s="145" t="s">
        <v>340</v>
      </c>
      <c r="AU378" s="145" t="s">
        <v>87</v>
      </c>
      <c r="AY378" s="17" t="s">
        <v>144</v>
      </c>
      <c r="BE378" s="146">
        <f>IF(N378="základní",J378,0)</f>
        <v>0</v>
      </c>
      <c r="BF378" s="146">
        <f>IF(N378="snížená",J378,0)</f>
        <v>0</v>
      </c>
      <c r="BG378" s="146">
        <f>IF(N378="zákl. přenesená",J378,0)</f>
        <v>0</v>
      </c>
      <c r="BH378" s="146">
        <f>IF(N378="sníž. přenesená",J378,0)</f>
        <v>0</v>
      </c>
      <c r="BI378" s="146">
        <f>IF(N378="nulová",J378,0)</f>
        <v>0</v>
      </c>
      <c r="BJ378" s="17" t="s">
        <v>85</v>
      </c>
      <c r="BK378" s="146">
        <f>ROUND(I378*H378,2)</f>
        <v>0</v>
      </c>
      <c r="BL378" s="17" t="s">
        <v>150</v>
      </c>
      <c r="BM378" s="145" t="s">
        <v>1800</v>
      </c>
    </row>
    <row r="379" spans="2:65" s="1" customFormat="1" ht="37.9" customHeight="1">
      <c r="B379" s="32"/>
      <c r="C379" s="133" t="s">
        <v>618</v>
      </c>
      <c r="D379" s="133" t="s">
        <v>146</v>
      </c>
      <c r="E379" s="134" t="s">
        <v>1801</v>
      </c>
      <c r="F379" s="135" t="s">
        <v>1802</v>
      </c>
      <c r="G379" s="136" t="s">
        <v>160</v>
      </c>
      <c r="H379" s="137">
        <v>4</v>
      </c>
      <c r="I379" s="138"/>
      <c r="J379" s="139">
        <f>ROUND(I379*H379,2)</f>
        <v>0</v>
      </c>
      <c r="K379" s="140"/>
      <c r="L379" s="32"/>
      <c r="M379" s="141" t="s">
        <v>1</v>
      </c>
      <c r="N379" s="142" t="s">
        <v>42</v>
      </c>
      <c r="P379" s="143">
        <f>O379*H379</f>
        <v>0</v>
      </c>
      <c r="Q379" s="143">
        <v>0.09</v>
      </c>
      <c r="R379" s="143">
        <f>Q379*H379</f>
        <v>0.36</v>
      </c>
      <c r="S379" s="143">
        <v>0</v>
      </c>
      <c r="T379" s="144">
        <f>S379*H379</f>
        <v>0</v>
      </c>
      <c r="AR379" s="145" t="s">
        <v>150</v>
      </c>
      <c r="AT379" s="145" t="s">
        <v>146</v>
      </c>
      <c r="AU379" s="145" t="s">
        <v>87</v>
      </c>
      <c r="AY379" s="17" t="s">
        <v>144</v>
      </c>
      <c r="BE379" s="146">
        <f>IF(N379="základní",J379,0)</f>
        <v>0</v>
      </c>
      <c r="BF379" s="146">
        <f>IF(N379="snížená",J379,0)</f>
        <v>0</v>
      </c>
      <c r="BG379" s="146">
        <f>IF(N379="zákl. přenesená",J379,0)</f>
        <v>0</v>
      </c>
      <c r="BH379" s="146">
        <f>IF(N379="sníž. přenesená",J379,0)</f>
        <v>0</v>
      </c>
      <c r="BI379" s="146">
        <f>IF(N379="nulová",J379,0)</f>
        <v>0</v>
      </c>
      <c r="BJ379" s="17" t="s">
        <v>85</v>
      </c>
      <c r="BK379" s="146">
        <f>ROUND(I379*H379,2)</f>
        <v>0</v>
      </c>
      <c r="BL379" s="17" t="s">
        <v>150</v>
      </c>
      <c r="BM379" s="145" t="s">
        <v>1803</v>
      </c>
    </row>
    <row r="380" spans="2:65" s="1" customFormat="1" ht="24.2" customHeight="1">
      <c r="B380" s="32"/>
      <c r="C380" s="168" t="s">
        <v>623</v>
      </c>
      <c r="D380" s="168" t="s">
        <v>340</v>
      </c>
      <c r="E380" s="169" t="s">
        <v>1804</v>
      </c>
      <c r="F380" s="170" t="s">
        <v>1805</v>
      </c>
      <c r="G380" s="171" t="s">
        <v>160</v>
      </c>
      <c r="H380" s="172">
        <v>2</v>
      </c>
      <c r="I380" s="173"/>
      <c r="J380" s="174">
        <f>ROUND(I380*H380,2)</f>
        <v>0</v>
      </c>
      <c r="K380" s="175"/>
      <c r="L380" s="176"/>
      <c r="M380" s="177" t="s">
        <v>1</v>
      </c>
      <c r="N380" s="178" t="s">
        <v>42</v>
      </c>
      <c r="P380" s="143">
        <f>O380*H380</f>
        <v>0</v>
      </c>
      <c r="Q380" s="143">
        <v>4.5999999999999999E-2</v>
      </c>
      <c r="R380" s="143">
        <f>Q380*H380</f>
        <v>9.1999999999999998E-2</v>
      </c>
      <c r="S380" s="143">
        <v>0</v>
      </c>
      <c r="T380" s="144">
        <f>S380*H380</f>
        <v>0</v>
      </c>
      <c r="AR380" s="145" t="s">
        <v>186</v>
      </c>
      <c r="AT380" s="145" t="s">
        <v>340</v>
      </c>
      <c r="AU380" s="145" t="s">
        <v>87</v>
      </c>
      <c r="AY380" s="17" t="s">
        <v>144</v>
      </c>
      <c r="BE380" s="146">
        <f>IF(N380="základní",J380,0)</f>
        <v>0</v>
      </c>
      <c r="BF380" s="146">
        <f>IF(N380="snížená",J380,0)</f>
        <v>0</v>
      </c>
      <c r="BG380" s="146">
        <f>IF(N380="zákl. přenesená",J380,0)</f>
        <v>0</v>
      </c>
      <c r="BH380" s="146">
        <f>IF(N380="sníž. přenesená",J380,0)</f>
        <v>0</v>
      </c>
      <c r="BI380" s="146">
        <f>IF(N380="nulová",J380,0)</f>
        <v>0</v>
      </c>
      <c r="BJ380" s="17" t="s">
        <v>85</v>
      </c>
      <c r="BK380" s="146">
        <f>ROUND(I380*H380,2)</f>
        <v>0</v>
      </c>
      <c r="BL380" s="17" t="s">
        <v>150</v>
      </c>
      <c r="BM380" s="145" t="s">
        <v>1806</v>
      </c>
    </row>
    <row r="381" spans="2:65" s="12" customFormat="1" ht="11.25">
      <c r="B381" s="147"/>
      <c r="D381" s="148" t="s">
        <v>152</v>
      </c>
      <c r="E381" s="149" t="s">
        <v>1</v>
      </c>
      <c r="F381" s="150" t="s">
        <v>1356</v>
      </c>
      <c r="H381" s="149" t="s">
        <v>1</v>
      </c>
      <c r="I381" s="151"/>
      <c r="L381" s="147"/>
      <c r="M381" s="152"/>
      <c r="T381" s="153"/>
      <c r="AT381" s="149" t="s">
        <v>152</v>
      </c>
      <c r="AU381" s="149" t="s">
        <v>87</v>
      </c>
      <c r="AV381" s="12" t="s">
        <v>85</v>
      </c>
      <c r="AW381" s="12" t="s">
        <v>32</v>
      </c>
      <c r="AX381" s="12" t="s">
        <v>77</v>
      </c>
      <c r="AY381" s="149" t="s">
        <v>144</v>
      </c>
    </row>
    <row r="382" spans="2:65" s="13" customFormat="1" ht="11.25">
      <c r="B382" s="154"/>
      <c r="D382" s="148" t="s">
        <v>152</v>
      </c>
      <c r="E382" s="155" t="s">
        <v>1</v>
      </c>
      <c r="F382" s="156" t="s">
        <v>87</v>
      </c>
      <c r="H382" s="157">
        <v>2</v>
      </c>
      <c r="I382" s="158"/>
      <c r="L382" s="154"/>
      <c r="M382" s="159"/>
      <c r="T382" s="160"/>
      <c r="AT382" s="155" t="s">
        <v>152</v>
      </c>
      <c r="AU382" s="155" t="s">
        <v>87</v>
      </c>
      <c r="AV382" s="13" t="s">
        <v>87</v>
      </c>
      <c r="AW382" s="13" t="s">
        <v>32</v>
      </c>
      <c r="AX382" s="13" t="s">
        <v>85</v>
      </c>
      <c r="AY382" s="155" t="s">
        <v>144</v>
      </c>
    </row>
    <row r="383" spans="2:65" s="1" customFormat="1" ht="24.2" customHeight="1">
      <c r="B383" s="32"/>
      <c r="C383" s="168" t="s">
        <v>629</v>
      </c>
      <c r="D383" s="168" t="s">
        <v>340</v>
      </c>
      <c r="E383" s="169" t="s">
        <v>1807</v>
      </c>
      <c r="F383" s="170" t="s">
        <v>1808</v>
      </c>
      <c r="G383" s="171" t="s">
        <v>160</v>
      </c>
      <c r="H383" s="172">
        <v>2</v>
      </c>
      <c r="I383" s="173"/>
      <c r="J383" s="174">
        <f>ROUND(I383*H383,2)</f>
        <v>0</v>
      </c>
      <c r="K383" s="175"/>
      <c r="L383" s="176"/>
      <c r="M383" s="177" t="s">
        <v>1</v>
      </c>
      <c r="N383" s="178" t="s">
        <v>42</v>
      </c>
      <c r="P383" s="143">
        <f>O383*H383</f>
        <v>0</v>
      </c>
      <c r="Q383" s="143">
        <v>4.5999999999999999E-2</v>
      </c>
      <c r="R383" s="143">
        <f>Q383*H383</f>
        <v>9.1999999999999998E-2</v>
      </c>
      <c r="S383" s="143">
        <v>0</v>
      </c>
      <c r="T383" s="144">
        <f>S383*H383</f>
        <v>0</v>
      </c>
      <c r="AR383" s="145" t="s">
        <v>186</v>
      </c>
      <c r="AT383" s="145" t="s">
        <v>340</v>
      </c>
      <c r="AU383" s="145" t="s">
        <v>87</v>
      </c>
      <c r="AY383" s="17" t="s">
        <v>144</v>
      </c>
      <c r="BE383" s="146">
        <f>IF(N383="základní",J383,0)</f>
        <v>0</v>
      </c>
      <c r="BF383" s="146">
        <f>IF(N383="snížená",J383,0)</f>
        <v>0</v>
      </c>
      <c r="BG383" s="146">
        <f>IF(N383="zákl. přenesená",J383,0)</f>
        <v>0</v>
      </c>
      <c r="BH383" s="146">
        <f>IF(N383="sníž. přenesená",J383,0)</f>
        <v>0</v>
      </c>
      <c r="BI383" s="146">
        <f>IF(N383="nulová",J383,0)</f>
        <v>0</v>
      </c>
      <c r="BJ383" s="17" t="s">
        <v>85</v>
      </c>
      <c r="BK383" s="146">
        <f>ROUND(I383*H383,2)</f>
        <v>0</v>
      </c>
      <c r="BL383" s="17" t="s">
        <v>150</v>
      </c>
      <c r="BM383" s="145" t="s">
        <v>1809</v>
      </c>
    </row>
    <row r="384" spans="2:65" s="12" customFormat="1" ht="11.25">
      <c r="B384" s="147"/>
      <c r="D384" s="148" t="s">
        <v>152</v>
      </c>
      <c r="E384" s="149" t="s">
        <v>1</v>
      </c>
      <c r="F384" s="150" t="s">
        <v>1356</v>
      </c>
      <c r="H384" s="149" t="s">
        <v>1</v>
      </c>
      <c r="I384" s="151"/>
      <c r="L384" s="147"/>
      <c r="M384" s="152"/>
      <c r="T384" s="153"/>
      <c r="AT384" s="149" t="s">
        <v>152</v>
      </c>
      <c r="AU384" s="149" t="s">
        <v>87</v>
      </c>
      <c r="AV384" s="12" t="s">
        <v>85</v>
      </c>
      <c r="AW384" s="12" t="s">
        <v>32</v>
      </c>
      <c r="AX384" s="12" t="s">
        <v>77</v>
      </c>
      <c r="AY384" s="149" t="s">
        <v>144</v>
      </c>
    </row>
    <row r="385" spans="2:65" s="13" customFormat="1" ht="11.25">
      <c r="B385" s="154"/>
      <c r="D385" s="148" t="s">
        <v>152</v>
      </c>
      <c r="E385" s="155" t="s">
        <v>1</v>
      </c>
      <c r="F385" s="156" t="s">
        <v>87</v>
      </c>
      <c r="H385" s="157">
        <v>2</v>
      </c>
      <c r="I385" s="158"/>
      <c r="L385" s="154"/>
      <c r="M385" s="159"/>
      <c r="T385" s="160"/>
      <c r="AT385" s="155" t="s">
        <v>152</v>
      </c>
      <c r="AU385" s="155" t="s">
        <v>87</v>
      </c>
      <c r="AV385" s="13" t="s">
        <v>87</v>
      </c>
      <c r="AW385" s="13" t="s">
        <v>32</v>
      </c>
      <c r="AX385" s="13" t="s">
        <v>85</v>
      </c>
      <c r="AY385" s="155" t="s">
        <v>144</v>
      </c>
    </row>
    <row r="386" spans="2:65" s="1" customFormat="1" ht="37.9" customHeight="1">
      <c r="B386" s="32"/>
      <c r="C386" s="133" t="s">
        <v>634</v>
      </c>
      <c r="D386" s="133" t="s">
        <v>146</v>
      </c>
      <c r="E386" s="134" t="s">
        <v>1417</v>
      </c>
      <c r="F386" s="135" t="s">
        <v>1418</v>
      </c>
      <c r="G386" s="136" t="s">
        <v>160</v>
      </c>
      <c r="H386" s="137">
        <v>8</v>
      </c>
      <c r="I386" s="138"/>
      <c r="J386" s="139">
        <f>ROUND(I386*H386,2)</f>
        <v>0</v>
      </c>
      <c r="K386" s="140"/>
      <c r="L386" s="32"/>
      <c r="M386" s="141" t="s">
        <v>1</v>
      </c>
      <c r="N386" s="142" t="s">
        <v>42</v>
      </c>
      <c r="P386" s="143">
        <f>O386*H386</f>
        <v>0</v>
      </c>
      <c r="Q386" s="143">
        <v>0.09</v>
      </c>
      <c r="R386" s="143">
        <f>Q386*H386</f>
        <v>0.72</v>
      </c>
      <c r="S386" s="143">
        <v>0</v>
      </c>
      <c r="T386" s="144">
        <f>S386*H386</f>
        <v>0</v>
      </c>
      <c r="AR386" s="145" t="s">
        <v>150</v>
      </c>
      <c r="AT386" s="145" t="s">
        <v>146</v>
      </c>
      <c r="AU386" s="145" t="s">
        <v>87</v>
      </c>
      <c r="AY386" s="17" t="s">
        <v>144</v>
      </c>
      <c r="BE386" s="146">
        <f>IF(N386="základní",J386,0)</f>
        <v>0</v>
      </c>
      <c r="BF386" s="146">
        <f>IF(N386="snížená",J386,0)</f>
        <v>0</v>
      </c>
      <c r="BG386" s="146">
        <f>IF(N386="zákl. přenesená",J386,0)</f>
        <v>0</v>
      </c>
      <c r="BH386" s="146">
        <f>IF(N386="sníž. přenesená",J386,0)</f>
        <v>0</v>
      </c>
      <c r="BI386" s="146">
        <f>IF(N386="nulová",J386,0)</f>
        <v>0</v>
      </c>
      <c r="BJ386" s="17" t="s">
        <v>85</v>
      </c>
      <c r="BK386" s="146">
        <f>ROUND(I386*H386,2)</f>
        <v>0</v>
      </c>
      <c r="BL386" s="17" t="s">
        <v>150</v>
      </c>
      <c r="BM386" s="145" t="s">
        <v>1810</v>
      </c>
    </row>
    <row r="387" spans="2:65" s="1" customFormat="1" ht="24.2" customHeight="1">
      <c r="B387" s="32"/>
      <c r="C387" s="168" t="s">
        <v>639</v>
      </c>
      <c r="D387" s="168" t="s">
        <v>340</v>
      </c>
      <c r="E387" s="169" t="s">
        <v>1811</v>
      </c>
      <c r="F387" s="170" t="s">
        <v>1812</v>
      </c>
      <c r="G387" s="171" t="s">
        <v>160</v>
      </c>
      <c r="H387" s="172">
        <v>4</v>
      </c>
      <c r="I387" s="173"/>
      <c r="J387" s="174">
        <f>ROUND(I387*H387,2)</f>
        <v>0</v>
      </c>
      <c r="K387" s="175"/>
      <c r="L387" s="176"/>
      <c r="M387" s="177" t="s">
        <v>1</v>
      </c>
      <c r="N387" s="178" t="s">
        <v>42</v>
      </c>
      <c r="P387" s="143">
        <f>O387*H387</f>
        <v>0</v>
      </c>
      <c r="Q387" s="143">
        <v>5.4600000000000003E-2</v>
      </c>
      <c r="R387" s="143">
        <f>Q387*H387</f>
        <v>0.21840000000000001</v>
      </c>
      <c r="S387" s="143">
        <v>0</v>
      </c>
      <c r="T387" s="144">
        <f>S387*H387</f>
        <v>0</v>
      </c>
      <c r="AR387" s="145" t="s">
        <v>186</v>
      </c>
      <c r="AT387" s="145" t="s">
        <v>340</v>
      </c>
      <c r="AU387" s="145" t="s">
        <v>87</v>
      </c>
      <c r="AY387" s="17" t="s">
        <v>144</v>
      </c>
      <c r="BE387" s="146">
        <f>IF(N387="základní",J387,0)</f>
        <v>0</v>
      </c>
      <c r="BF387" s="146">
        <f>IF(N387="snížená",J387,0)</f>
        <v>0</v>
      </c>
      <c r="BG387" s="146">
        <f>IF(N387="zákl. přenesená",J387,0)</f>
        <v>0</v>
      </c>
      <c r="BH387" s="146">
        <f>IF(N387="sníž. přenesená",J387,0)</f>
        <v>0</v>
      </c>
      <c r="BI387" s="146">
        <f>IF(N387="nulová",J387,0)</f>
        <v>0</v>
      </c>
      <c r="BJ387" s="17" t="s">
        <v>85</v>
      </c>
      <c r="BK387" s="146">
        <f>ROUND(I387*H387,2)</f>
        <v>0</v>
      </c>
      <c r="BL387" s="17" t="s">
        <v>150</v>
      </c>
      <c r="BM387" s="145" t="s">
        <v>1813</v>
      </c>
    </row>
    <row r="388" spans="2:65" s="12" customFormat="1" ht="11.25">
      <c r="B388" s="147"/>
      <c r="D388" s="148" t="s">
        <v>152</v>
      </c>
      <c r="E388" s="149" t="s">
        <v>1</v>
      </c>
      <c r="F388" s="150" t="s">
        <v>1356</v>
      </c>
      <c r="H388" s="149" t="s">
        <v>1</v>
      </c>
      <c r="I388" s="151"/>
      <c r="L388" s="147"/>
      <c r="M388" s="152"/>
      <c r="T388" s="153"/>
      <c r="AT388" s="149" t="s">
        <v>152</v>
      </c>
      <c r="AU388" s="149" t="s">
        <v>87</v>
      </c>
      <c r="AV388" s="12" t="s">
        <v>85</v>
      </c>
      <c r="AW388" s="12" t="s">
        <v>32</v>
      </c>
      <c r="AX388" s="12" t="s">
        <v>77</v>
      </c>
      <c r="AY388" s="149" t="s">
        <v>144</v>
      </c>
    </row>
    <row r="389" spans="2:65" s="13" customFormat="1" ht="11.25">
      <c r="B389" s="154"/>
      <c r="D389" s="148" t="s">
        <v>152</v>
      </c>
      <c r="E389" s="155" t="s">
        <v>1</v>
      </c>
      <c r="F389" s="156" t="s">
        <v>150</v>
      </c>
      <c r="H389" s="157">
        <v>4</v>
      </c>
      <c r="I389" s="158"/>
      <c r="L389" s="154"/>
      <c r="M389" s="159"/>
      <c r="T389" s="160"/>
      <c r="AT389" s="155" t="s">
        <v>152</v>
      </c>
      <c r="AU389" s="155" t="s">
        <v>87</v>
      </c>
      <c r="AV389" s="13" t="s">
        <v>87</v>
      </c>
      <c r="AW389" s="13" t="s">
        <v>32</v>
      </c>
      <c r="AX389" s="13" t="s">
        <v>85</v>
      </c>
      <c r="AY389" s="155" t="s">
        <v>144</v>
      </c>
    </row>
    <row r="390" spans="2:65" s="1" customFormat="1" ht="24.2" customHeight="1">
      <c r="B390" s="32"/>
      <c r="C390" s="168" t="s">
        <v>644</v>
      </c>
      <c r="D390" s="168" t="s">
        <v>340</v>
      </c>
      <c r="E390" s="169" t="s">
        <v>1421</v>
      </c>
      <c r="F390" s="170" t="s">
        <v>1422</v>
      </c>
      <c r="G390" s="171" t="s">
        <v>160</v>
      </c>
      <c r="H390" s="172">
        <v>4</v>
      </c>
      <c r="I390" s="173"/>
      <c r="J390" s="174">
        <f>ROUND(I390*H390,2)</f>
        <v>0</v>
      </c>
      <c r="K390" s="175"/>
      <c r="L390" s="176"/>
      <c r="M390" s="177" t="s">
        <v>1</v>
      </c>
      <c r="N390" s="178" t="s">
        <v>42</v>
      </c>
      <c r="P390" s="143">
        <f>O390*H390</f>
        <v>0</v>
      </c>
      <c r="Q390" s="143">
        <v>5.4600000000000003E-2</v>
      </c>
      <c r="R390" s="143">
        <f>Q390*H390</f>
        <v>0.21840000000000001</v>
      </c>
      <c r="S390" s="143">
        <v>0</v>
      </c>
      <c r="T390" s="144">
        <f>S390*H390</f>
        <v>0</v>
      </c>
      <c r="AR390" s="145" t="s">
        <v>186</v>
      </c>
      <c r="AT390" s="145" t="s">
        <v>340</v>
      </c>
      <c r="AU390" s="145" t="s">
        <v>87</v>
      </c>
      <c r="AY390" s="17" t="s">
        <v>144</v>
      </c>
      <c r="BE390" s="146">
        <f>IF(N390="základní",J390,0)</f>
        <v>0</v>
      </c>
      <c r="BF390" s="146">
        <f>IF(N390="snížená",J390,0)</f>
        <v>0</v>
      </c>
      <c r="BG390" s="146">
        <f>IF(N390="zákl. přenesená",J390,0)</f>
        <v>0</v>
      </c>
      <c r="BH390" s="146">
        <f>IF(N390="sníž. přenesená",J390,0)</f>
        <v>0</v>
      </c>
      <c r="BI390" s="146">
        <f>IF(N390="nulová",J390,0)</f>
        <v>0</v>
      </c>
      <c r="BJ390" s="17" t="s">
        <v>85</v>
      </c>
      <c r="BK390" s="146">
        <f>ROUND(I390*H390,2)</f>
        <v>0</v>
      </c>
      <c r="BL390" s="17" t="s">
        <v>150</v>
      </c>
      <c r="BM390" s="145" t="s">
        <v>1814</v>
      </c>
    </row>
    <row r="391" spans="2:65" s="12" customFormat="1" ht="11.25">
      <c r="B391" s="147"/>
      <c r="D391" s="148" t="s">
        <v>152</v>
      </c>
      <c r="E391" s="149" t="s">
        <v>1</v>
      </c>
      <c r="F391" s="150" t="s">
        <v>1356</v>
      </c>
      <c r="H391" s="149" t="s">
        <v>1</v>
      </c>
      <c r="I391" s="151"/>
      <c r="L391" s="147"/>
      <c r="M391" s="152"/>
      <c r="T391" s="153"/>
      <c r="AT391" s="149" t="s">
        <v>152</v>
      </c>
      <c r="AU391" s="149" t="s">
        <v>87</v>
      </c>
      <c r="AV391" s="12" t="s">
        <v>85</v>
      </c>
      <c r="AW391" s="12" t="s">
        <v>32</v>
      </c>
      <c r="AX391" s="12" t="s">
        <v>77</v>
      </c>
      <c r="AY391" s="149" t="s">
        <v>144</v>
      </c>
    </row>
    <row r="392" spans="2:65" s="13" customFormat="1" ht="11.25">
      <c r="B392" s="154"/>
      <c r="D392" s="148" t="s">
        <v>152</v>
      </c>
      <c r="E392" s="155" t="s">
        <v>1</v>
      </c>
      <c r="F392" s="156" t="s">
        <v>150</v>
      </c>
      <c r="H392" s="157">
        <v>4</v>
      </c>
      <c r="I392" s="158"/>
      <c r="L392" s="154"/>
      <c r="M392" s="159"/>
      <c r="T392" s="160"/>
      <c r="AT392" s="155" t="s">
        <v>152</v>
      </c>
      <c r="AU392" s="155" t="s">
        <v>87</v>
      </c>
      <c r="AV392" s="13" t="s">
        <v>87</v>
      </c>
      <c r="AW392" s="13" t="s">
        <v>32</v>
      </c>
      <c r="AX392" s="13" t="s">
        <v>85</v>
      </c>
      <c r="AY392" s="155" t="s">
        <v>144</v>
      </c>
    </row>
    <row r="393" spans="2:65" s="1" customFormat="1" ht="24.2" customHeight="1">
      <c r="B393" s="32"/>
      <c r="C393" s="133" t="s">
        <v>651</v>
      </c>
      <c r="D393" s="133" t="s">
        <v>146</v>
      </c>
      <c r="E393" s="134" t="s">
        <v>1815</v>
      </c>
      <c r="F393" s="135" t="s">
        <v>1816</v>
      </c>
      <c r="G393" s="136" t="s">
        <v>198</v>
      </c>
      <c r="H393" s="137">
        <v>2.2679999999999998</v>
      </c>
      <c r="I393" s="138"/>
      <c r="J393" s="139">
        <f>ROUND(I393*H393,2)</f>
        <v>0</v>
      </c>
      <c r="K393" s="140"/>
      <c r="L393" s="32"/>
      <c r="M393" s="141" t="s">
        <v>1</v>
      </c>
      <c r="N393" s="142" t="s">
        <v>42</v>
      </c>
      <c r="P393" s="143">
        <f>O393*H393</f>
        <v>0</v>
      </c>
      <c r="Q393" s="143">
        <v>0</v>
      </c>
      <c r="R393" s="143">
        <f>Q393*H393</f>
        <v>0</v>
      </c>
      <c r="S393" s="143">
        <v>0</v>
      </c>
      <c r="T393" s="144">
        <f>S393*H393</f>
        <v>0</v>
      </c>
      <c r="AR393" s="145" t="s">
        <v>150</v>
      </c>
      <c r="AT393" s="145" t="s">
        <v>146</v>
      </c>
      <c r="AU393" s="145" t="s">
        <v>87</v>
      </c>
      <c r="AY393" s="17" t="s">
        <v>144</v>
      </c>
      <c r="BE393" s="146">
        <f>IF(N393="základní",J393,0)</f>
        <v>0</v>
      </c>
      <c r="BF393" s="146">
        <f>IF(N393="snížená",J393,0)</f>
        <v>0</v>
      </c>
      <c r="BG393" s="146">
        <f>IF(N393="zákl. přenesená",J393,0)</f>
        <v>0</v>
      </c>
      <c r="BH393" s="146">
        <f>IF(N393="sníž. přenesená",J393,0)</f>
        <v>0</v>
      </c>
      <c r="BI393" s="146">
        <f>IF(N393="nulová",J393,0)</f>
        <v>0</v>
      </c>
      <c r="BJ393" s="17" t="s">
        <v>85</v>
      </c>
      <c r="BK393" s="146">
        <f>ROUND(I393*H393,2)</f>
        <v>0</v>
      </c>
      <c r="BL393" s="17" t="s">
        <v>150</v>
      </c>
      <c r="BM393" s="145" t="s">
        <v>1817</v>
      </c>
    </row>
    <row r="394" spans="2:65" s="12" customFormat="1" ht="11.25">
      <c r="B394" s="147"/>
      <c r="D394" s="148" t="s">
        <v>152</v>
      </c>
      <c r="E394" s="149" t="s">
        <v>1</v>
      </c>
      <c r="F394" s="150" t="s">
        <v>1713</v>
      </c>
      <c r="H394" s="149" t="s">
        <v>1</v>
      </c>
      <c r="I394" s="151"/>
      <c r="L394" s="147"/>
      <c r="M394" s="152"/>
      <c r="T394" s="153"/>
      <c r="AT394" s="149" t="s">
        <v>152</v>
      </c>
      <c r="AU394" s="149" t="s">
        <v>87</v>
      </c>
      <c r="AV394" s="12" t="s">
        <v>85</v>
      </c>
      <c r="AW394" s="12" t="s">
        <v>32</v>
      </c>
      <c r="AX394" s="12" t="s">
        <v>77</v>
      </c>
      <c r="AY394" s="149" t="s">
        <v>144</v>
      </c>
    </row>
    <row r="395" spans="2:65" s="12" customFormat="1" ht="11.25">
      <c r="B395" s="147"/>
      <c r="D395" s="148" t="s">
        <v>152</v>
      </c>
      <c r="E395" s="149" t="s">
        <v>1</v>
      </c>
      <c r="F395" s="150" t="s">
        <v>1818</v>
      </c>
      <c r="H395" s="149" t="s">
        <v>1</v>
      </c>
      <c r="I395" s="151"/>
      <c r="L395" s="147"/>
      <c r="M395" s="152"/>
      <c r="T395" s="153"/>
      <c r="AT395" s="149" t="s">
        <v>152</v>
      </c>
      <c r="AU395" s="149" t="s">
        <v>87</v>
      </c>
      <c r="AV395" s="12" t="s">
        <v>85</v>
      </c>
      <c r="AW395" s="12" t="s">
        <v>32</v>
      </c>
      <c r="AX395" s="12" t="s">
        <v>77</v>
      </c>
      <c r="AY395" s="149" t="s">
        <v>144</v>
      </c>
    </row>
    <row r="396" spans="2:65" s="13" customFormat="1" ht="11.25">
      <c r="B396" s="154"/>
      <c r="D396" s="148" t="s">
        <v>152</v>
      </c>
      <c r="E396" s="155" t="s">
        <v>1</v>
      </c>
      <c r="F396" s="156" t="s">
        <v>1819</v>
      </c>
      <c r="H396" s="157">
        <v>0.92400000000000004</v>
      </c>
      <c r="I396" s="158"/>
      <c r="L396" s="154"/>
      <c r="M396" s="159"/>
      <c r="T396" s="160"/>
      <c r="AT396" s="155" t="s">
        <v>152</v>
      </c>
      <c r="AU396" s="155" t="s">
        <v>87</v>
      </c>
      <c r="AV396" s="13" t="s">
        <v>87</v>
      </c>
      <c r="AW396" s="13" t="s">
        <v>32</v>
      </c>
      <c r="AX396" s="13" t="s">
        <v>77</v>
      </c>
      <c r="AY396" s="155" t="s">
        <v>144</v>
      </c>
    </row>
    <row r="397" spans="2:65" s="12" customFormat="1" ht="11.25">
      <c r="B397" s="147"/>
      <c r="D397" s="148" t="s">
        <v>152</v>
      </c>
      <c r="E397" s="149" t="s">
        <v>1</v>
      </c>
      <c r="F397" s="150" t="s">
        <v>1661</v>
      </c>
      <c r="H397" s="149" t="s">
        <v>1</v>
      </c>
      <c r="I397" s="151"/>
      <c r="L397" s="147"/>
      <c r="M397" s="152"/>
      <c r="T397" s="153"/>
      <c r="AT397" s="149" t="s">
        <v>152</v>
      </c>
      <c r="AU397" s="149" t="s">
        <v>87</v>
      </c>
      <c r="AV397" s="12" t="s">
        <v>85</v>
      </c>
      <c r="AW397" s="12" t="s">
        <v>32</v>
      </c>
      <c r="AX397" s="12" t="s">
        <v>77</v>
      </c>
      <c r="AY397" s="149" t="s">
        <v>144</v>
      </c>
    </row>
    <row r="398" spans="2:65" s="13" customFormat="1" ht="11.25">
      <c r="B398" s="154"/>
      <c r="D398" s="148" t="s">
        <v>152</v>
      </c>
      <c r="E398" s="155" t="s">
        <v>1</v>
      </c>
      <c r="F398" s="156" t="s">
        <v>1820</v>
      </c>
      <c r="H398" s="157">
        <v>1.3440000000000001</v>
      </c>
      <c r="I398" s="158"/>
      <c r="L398" s="154"/>
      <c r="M398" s="159"/>
      <c r="T398" s="160"/>
      <c r="AT398" s="155" t="s">
        <v>152</v>
      </c>
      <c r="AU398" s="155" t="s">
        <v>87</v>
      </c>
      <c r="AV398" s="13" t="s">
        <v>87</v>
      </c>
      <c r="AW398" s="13" t="s">
        <v>32</v>
      </c>
      <c r="AX398" s="13" t="s">
        <v>77</v>
      </c>
      <c r="AY398" s="155" t="s">
        <v>144</v>
      </c>
    </row>
    <row r="399" spans="2:65" s="14" customFormat="1" ht="11.25">
      <c r="B399" s="161"/>
      <c r="D399" s="148" t="s">
        <v>152</v>
      </c>
      <c r="E399" s="162" t="s">
        <v>1</v>
      </c>
      <c r="F399" s="163" t="s">
        <v>157</v>
      </c>
      <c r="H399" s="164">
        <v>2.2680000000000002</v>
      </c>
      <c r="I399" s="165"/>
      <c r="L399" s="161"/>
      <c r="M399" s="166"/>
      <c r="T399" s="167"/>
      <c r="AT399" s="162" t="s">
        <v>152</v>
      </c>
      <c r="AU399" s="162" t="s">
        <v>87</v>
      </c>
      <c r="AV399" s="14" t="s">
        <v>150</v>
      </c>
      <c r="AW399" s="14" t="s">
        <v>32</v>
      </c>
      <c r="AX399" s="14" t="s">
        <v>85</v>
      </c>
      <c r="AY399" s="162" t="s">
        <v>144</v>
      </c>
    </row>
    <row r="400" spans="2:65" s="1" customFormat="1" ht="16.5" customHeight="1">
      <c r="B400" s="32"/>
      <c r="C400" s="133" t="s">
        <v>655</v>
      </c>
      <c r="D400" s="133" t="s">
        <v>146</v>
      </c>
      <c r="E400" s="134" t="s">
        <v>1821</v>
      </c>
      <c r="F400" s="135" t="s">
        <v>1822</v>
      </c>
      <c r="G400" s="136" t="s">
        <v>149</v>
      </c>
      <c r="H400" s="137">
        <v>10.8</v>
      </c>
      <c r="I400" s="138"/>
      <c r="J400" s="139">
        <f>ROUND(I400*H400,2)</f>
        <v>0</v>
      </c>
      <c r="K400" s="140"/>
      <c r="L400" s="32"/>
      <c r="M400" s="141" t="s">
        <v>1</v>
      </c>
      <c r="N400" s="142" t="s">
        <v>42</v>
      </c>
      <c r="P400" s="143">
        <f>O400*H400</f>
        <v>0</v>
      </c>
      <c r="Q400" s="143">
        <v>4.0200000000000001E-3</v>
      </c>
      <c r="R400" s="143">
        <f>Q400*H400</f>
        <v>4.3416000000000003E-2</v>
      </c>
      <c r="S400" s="143">
        <v>0</v>
      </c>
      <c r="T400" s="144">
        <f>S400*H400</f>
        <v>0</v>
      </c>
      <c r="AR400" s="145" t="s">
        <v>150</v>
      </c>
      <c r="AT400" s="145" t="s">
        <v>146</v>
      </c>
      <c r="AU400" s="145" t="s">
        <v>87</v>
      </c>
      <c r="AY400" s="17" t="s">
        <v>144</v>
      </c>
      <c r="BE400" s="146">
        <f>IF(N400="základní",J400,0)</f>
        <v>0</v>
      </c>
      <c r="BF400" s="146">
        <f>IF(N400="snížená",J400,0)</f>
        <v>0</v>
      </c>
      <c r="BG400" s="146">
        <f>IF(N400="zákl. přenesená",J400,0)</f>
        <v>0</v>
      </c>
      <c r="BH400" s="146">
        <f>IF(N400="sníž. přenesená",J400,0)</f>
        <v>0</v>
      </c>
      <c r="BI400" s="146">
        <f>IF(N400="nulová",J400,0)</f>
        <v>0</v>
      </c>
      <c r="BJ400" s="17" t="s">
        <v>85</v>
      </c>
      <c r="BK400" s="146">
        <f>ROUND(I400*H400,2)</f>
        <v>0</v>
      </c>
      <c r="BL400" s="17" t="s">
        <v>150</v>
      </c>
      <c r="BM400" s="145" t="s">
        <v>1823</v>
      </c>
    </row>
    <row r="401" spans="2:65" s="13" customFormat="1" ht="11.25">
      <c r="B401" s="154"/>
      <c r="D401" s="148" t="s">
        <v>152</v>
      </c>
      <c r="E401" s="155" t="s">
        <v>1</v>
      </c>
      <c r="F401" s="156" t="s">
        <v>1824</v>
      </c>
      <c r="H401" s="157">
        <v>4.4000000000000004</v>
      </c>
      <c r="I401" s="158"/>
      <c r="L401" s="154"/>
      <c r="M401" s="159"/>
      <c r="T401" s="160"/>
      <c r="AT401" s="155" t="s">
        <v>152</v>
      </c>
      <c r="AU401" s="155" t="s">
        <v>87</v>
      </c>
      <c r="AV401" s="13" t="s">
        <v>87</v>
      </c>
      <c r="AW401" s="13" t="s">
        <v>32</v>
      </c>
      <c r="AX401" s="13" t="s">
        <v>77</v>
      </c>
      <c r="AY401" s="155" t="s">
        <v>144</v>
      </c>
    </row>
    <row r="402" spans="2:65" s="13" customFormat="1" ht="11.25">
      <c r="B402" s="154"/>
      <c r="D402" s="148" t="s">
        <v>152</v>
      </c>
      <c r="E402" s="155" t="s">
        <v>1</v>
      </c>
      <c r="F402" s="156" t="s">
        <v>1825</v>
      </c>
      <c r="H402" s="157">
        <v>6.4</v>
      </c>
      <c r="I402" s="158"/>
      <c r="L402" s="154"/>
      <c r="M402" s="159"/>
      <c r="T402" s="160"/>
      <c r="AT402" s="155" t="s">
        <v>152</v>
      </c>
      <c r="AU402" s="155" t="s">
        <v>87</v>
      </c>
      <c r="AV402" s="13" t="s">
        <v>87</v>
      </c>
      <c r="AW402" s="13" t="s">
        <v>32</v>
      </c>
      <c r="AX402" s="13" t="s">
        <v>77</v>
      </c>
      <c r="AY402" s="155" t="s">
        <v>144</v>
      </c>
    </row>
    <row r="403" spans="2:65" s="14" customFormat="1" ht="11.25">
      <c r="B403" s="161"/>
      <c r="D403" s="148" t="s">
        <v>152</v>
      </c>
      <c r="E403" s="162" t="s">
        <v>1</v>
      </c>
      <c r="F403" s="163" t="s">
        <v>157</v>
      </c>
      <c r="H403" s="164">
        <v>10.8</v>
      </c>
      <c r="I403" s="165"/>
      <c r="L403" s="161"/>
      <c r="M403" s="166"/>
      <c r="T403" s="167"/>
      <c r="AT403" s="162" t="s">
        <v>152</v>
      </c>
      <c r="AU403" s="162" t="s">
        <v>87</v>
      </c>
      <c r="AV403" s="14" t="s">
        <v>150</v>
      </c>
      <c r="AW403" s="14" t="s">
        <v>32</v>
      </c>
      <c r="AX403" s="14" t="s">
        <v>85</v>
      </c>
      <c r="AY403" s="162" t="s">
        <v>144</v>
      </c>
    </row>
    <row r="404" spans="2:65" s="1" customFormat="1" ht="16.5" customHeight="1">
      <c r="B404" s="32"/>
      <c r="C404" s="133" t="s">
        <v>660</v>
      </c>
      <c r="D404" s="133" t="s">
        <v>146</v>
      </c>
      <c r="E404" s="134" t="s">
        <v>1424</v>
      </c>
      <c r="F404" s="135" t="s">
        <v>1425</v>
      </c>
      <c r="G404" s="136" t="s">
        <v>160</v>
      </c>
      <c r="H404" s="137">
        <v>11</v>
      </c>
      <c r="I404" s="138"/>
      <c r="J404" s="139">
        <f>ROUND(I404*H404,2)</f>
        <v>0</v>
      </c>
      <c r="K404" s="140"/>
      <c r="L404" s="32"/>
      <c r="M404" s="141" t="s">
        <v>1</v>
      </c>
      <c r="N404" s="142" t="s">
        <v>42</v>
      </c>
      <c r="P404" s="143">
        <f>O404*H404</f>
        <v>0</v>
      </c>
      <c r="Q404" s="143">
        <v>0</v>
      </c>
      <c r="R404" s="143">
        <f>Q404*H404</f>
        <v>0</v>
      </c>
      <c r="S404" s="143">
        <v>0</v>
      </c>
      <c r="T404" s="144">
        <f>S404*H404</f>
        <v>0</v>
      </c>
      <c r="AR404" s="145" t="s">
        <v>150</v>
      </c>
      <c r="AT404" s="145" t="s">
        <v>146</v>
      </c>
      <c r="AU404" s="145" t="s">
        <v>87</v>
      </c>
      <c r="AY404" s="17" t="s">
        <v>144</v>
      </c>
      <c r="BE404" s="146">
        <f>IF(N404="základní",J404,0)</f>
        <v>0</v>
      </c>
      <c r="BF404" s="146">
        <f>IF(N404="snížená",J404,0)</f>
        <v>0</v>
      </c>
      <c r="BG404" s="146">
        <f>IF(N404="zákl. přenesená",J404,0)</f>
        <v>0</v>
      </c>
      <c r="BH404" s="146">
        <f>IF(N404="sníž. přenesená",J404,0)</f>
        <v>0</v>
      </c>
      <c r="BI404" s="146">
        <f>IF(N404="nulová",J404,0)</f>
        <v>0</v>
      </c>
      <c r="BJ404" s="17" t="s">
        <v>85</v>
      </c>
      <c r="BK404" s="146">
        <f>ROUND(I404*H404,2)</f>
        <v>0</v>
      </c>
      <c r="BL404" s="17" t="s">
        <v>150</v>
      </c>
      <c r="BM404" s="145" t="s">
        <v>1826</v>
      </c>
    </row>
    <row r="405" spans="2:65" s="12" customFormat="1" ht="11.25">
      <c r="B405" s="147"/>
      <c r="D405" s="148" t="s">
        <v>152</v>
      </c>
      <c r="E405" s="149" t="s">
        <v>1</v>
      </c>
      <c r="F405" s="150" t="s">
        <v>737</v>
      </c>
      <c r="H405" s="149" t="s">
        <v>1</v>
      </c>
      <c r="I405" s="151"/>
      <c r="L405" s="147"/>
      <c r="M405" s="152"/>
      <c r="T405" s="153"/>
      <c r="AT405" s="149" t="s">
        <v>152</v>
      </c>
      <c r="AU405" s="149" t="s">
        <v>87</v>
      </c>
      <c r="AV405" s="12" t="s">
        <v>85</v>
      </c>
      <c r="AW405" s="12" t="s">
        <v>32</v>
      </c>
      <c r="AX405" s="12" t="s">
        <v>77</v>
      </c>
      <c r="AY405" s="149" t="s">
        <v>144</v>
      </c>
    </row>
    <row r="406" spans="2:65" s="13" customFormat="1" ht="11.25">
      <c r="B406" s="154"/>
      <c r="D406" s="148" t="s">
        <v>152</v>
      </c>
      <c r="E406" s="155" t="s">
        <v>1</v>
      </c>
      <c r="F406" s="156" t="s">
        <v>1827</v>
      </c>
      <c r="H406" s="157">
        <v>11</v>
      </c>
      <c r="I406" s="158"/>
      <c r="L406" s="154"/>
      <c r="M406" s="159"/>
      <c r="T406" s="160"/>
      <c r="AT406" s="155" t="s">
        <v>152</v>
      </c>
      <c r="AU406" s="155" t="s">
        <v>87</v>
      </c>
      <c r="AV406" s="13" t="s">
        <v>87</v>
      </c>
      <c r="AW406" s="13" t="s">
        <v>32</v>
      </c>
      <c r="AX406" s="13" t="s">
        <v>85</v>
      </c>
      <c r="AY406" s="155" t="s">
        <v>144</v>
      </c>
    </row>
    <row r="407" spans="2:65" s="12" customFormat="1" ht="11.25">
      <c r="B407" s="147"/>
      <c r="D407" s="148" t="s">
        <v>152</v>
      </c>
      <c r="E407" s="149" t="s">
        <v>1</v>
      </c>
      <c r="F407" s="150" t="s">
        <v>1428</v>
      </c>
      <c r="H407" s="149" t="s">
        <v>1</v>
      </c>
      <c r="I407" s="151"/>
      <c r="L407" s="147"/>
      <c r="M407" s="152"/>
      <c r="T407" s="153"/>
      <c r="AT407" s="149" t="s">
        <v>152</v>
      </c>
      <c r="AU407" s="149" t="s">
        <v>87</v>
      </c>
      <c r="AV407" s="12" t="s">
        <v>85</v>
      </c>
      <c r="AW407" s="12" t="s">
        <v>32</v>
      </c>
      <c r="AX407" s="12" t="s">
        <v>77</v>
      </c>
      <c r="AY407" s="149" t="s">
        <v>144</v>
      </c>
    </row>
    <row r="408" spans="2:65" s="12" customFormat="1" ht="11.25">
      <c r="B408" s="147"/>
      <c r="D408" s="148" t="s">
        <v>152</v>
      </c>
      <c r="E408" s="149" t="s">
        <v>1</v>
      </c>
      <c r="F408" s="150" t="s">
        <v>1429</v>
      </c>
      <c r="H408" s="149" t="s">
        <v>1</v>
      </c>
      <c r="I408" s="151"/>
      <c r="L408" s="147"/>
      <c r="M408" s="152"/>
      <c r="T408" s="153"/>
      <c r="AT408" s="149" t="s">
        <v>152</v>
      </c>
      <c r="AU408" s="149" t="s">
        <v>87</v>
      </c>
      <c r="AV408" s="12" t="s">
        <v>85</v>
      </c>
      <c r="AW408" s="12" t="s">
        <v>32</v>
      </c>
      <c r="AX408" s="12" t="s">
        <v>77</v>
      </c>
      <c r="AY408" s="149" t="s">
        <v>144</v>
      </c>
    </row>
    <row r="409" spans="2:65" s="12" customFormat="1" ht="22.5">
      <c r="B409" s="147"/>
      <c r="D409" s="148" t="s">
        <v>152</v>
      </c>
      <c r="E409" s="149" t="s">
        <v>1</v>
      </c>
      <c r="F409" s="150" t="s">
        <v>1430</v>
      </c>
      <c r="H409" s="149" t="s">
        <v>1</v>
      </c>
      <c r="I409" s="151"/>
      <c r="L409" s="147"/>
      <c r="M409" s="152"/>
      <c r="T409" s="153"/>
      <c r="AT409" s="149" t="s">
        <v>152</v>
      </c>
      <c r="AU409" s="149" t="s">
        <v>87</v>
      </c>
      <c r="AV409" s="12" t="s">
        <v>85</v>
      </c>
      <c r="AW409" s="12" t="s">
        <v>32</v>
      </c>
      <c r="AX409" s="12" t="s">
        <v>77</v>
      </c>
      <c r="AY409" s="149" t="s">
        <v>144</v>
      </c>
    </row>
    <row r="410" spans="2:65" s="12" customFormat="1" ht="11.25">
      <c r="B410" s="147"/>
      <c r="D410" s="148" t="s">
        <v>152</v>
      </c>
      <c r="E410" s="149" t="s">
        <v>1</v>
      </c>
      <c r="F410" s="150" t="s">
        <v>1431</v>
      </c>
      <c r="H410" s="149" t="s">
        <v>1</v>
      </c>
      <c r="I410" s="151"/>
      <c r="L410" s="147"/>
      <c r="M410" s="152"/>
      <c r="T410" s="153"/>
      <c r="AT410" s="149" t="s">
        <v>152</v>
      </c>
      <c r="AU410" s="149" t="s">
        <v>87</v>
      </c>
      <c r="AV410" s="12" t="s">
        <v>85</v>
      </c>
      <c r="AW410" s="12" t="s">
        <v>32</v>
      </c>
      <c r="AX410" s="12" t="s">
        <v>77</v>
      </c>
      <c r="AY410" s="149" t="s">
        <v>144</v>
      </c>
    </row>
    <row r="411" spans="2:65" s="12" customFormat="1" ht="11.25">
      <c r="B411" s="147"/>
      <c r="D411" s="148" t="s">
        <v>152</v>
      </c>
      <c r="E411" s="149" t="s">
        <v>1</v>
      </c>
      <c r="F411" s="150" t="s">
        <v>1432</v>
      </c>
      <c r="H411" s="149" t="s">
        <v>1</v>
      </c>
      <c r="I411" s="151"/>
      <c r="L411" s="147"/>
      <c r="M411" s="152"/>
      <c r="T411" s="153"/>
      <c r="AT411" s="149" t="s">
        <v>152</v>
      </c>
      <c r="AU411" s="149" t="s">
        <v>87</v>
      </c>
      <c r="AV411" s="12" t="s">
        <v>85</v>
      </c>
      <c r="AW411" s="12" t="s">
        <v>32</v>
      </c>
      <c r="AX411" s="12" t="s">
        <v>77</v>
      </c>
      <c r="AY411" s="149" t="s">
        <v>144</v>
      </c>
    </row>
    <row r="412" spans="2:65" s="12" customFormat="1" ht="11.25">
      <c r="B412" s="147"/>
      <c r="D412" s="148" t="s">
        <v>152</v>
      </c>
      <c r="E412" s="149" t="s">
        <v>1</v>
      </c>
      <c r="F412" s="150" t="s">
        <v>1433</v>
      </c>
      <c r="H412" s="149" t="s">
        <v>1</v>
      </c>
      <c r="I412" s="151"/>
      <c r="L412" s="147"/>
      <c r="M412" s="152"/>
      <c r="T412" s="153"/>
      <c r="AT412" s="149" t="s">
        <v>152</v>
      </c>
      <c r="AU412" s="149" t="s">
        <v>87</v>
      </c>
      <c r="AV412" s="12" t="s">
        <v>85</v>
      </c>
      <c r="AW412" s="12" t="s">
        <v>32</v>
      </c>
      <c r="AX412" s="12" t="s">
        <v>77</v>
      </c>
      <c r="AY412" s="149" t="s">
        <v>144</v>
      </c>
    </row>
    <row r="413" spans="2:65" s="11" customFormat="1" ht="22.9" customHeight="1">
      <c r="B413" s="121"/>
      <c r="D413" s="122" t="s">
        <v>76</v>
      </c>
      <c r="E413" s="131" t="s">
        <v>191</v>
      </c>
      <c r="F413" s="131" t="s">
        <v>591</v>
      </c>
      <c r="I413" s="124"/>
      <c r="J413" s="132">
        <f>BK413</f>
        <v>0</v>
      </c>
      <c r="L413" s="121"/>
      <c r="M413" s="126"/>
      <c r="P413" s="127">
        <f>SUM(P414:P429)</f>
        <v>0</v>
      </c>
      <c r="R413" s="127">
        <f>SUM(R414:R429)</f>
        <v>2.1102E-3</v>
      </c>
      <c r="T413" s="128">
        <f>SUM(T414:T429)</f>
        <v>8.3400000000000002E-2</v>
      </c>
      <c r="AR413" s="122" t="s">
        <v>85</v>
      </c>
      <c r="AT413" s="129" t="s">
        <v>76</v>
      </c>
      <c r="AU413" s="129" t="s">
        <v>85</v>
      </c>
      <c r="AY413" s="122" t="s">
        <v>144</v>
      </c>
      <c r="BK413" s="130">
        <f>SUM(BK414:BK429)</f>
        <v>0</v>
      </c>
    </row>
    <row r="414" spans="2:65" s="1" customFormat="1" ht="24.2" customHeight="1">
      <c r="B414" s="32"/>
      <c r="C414" s="133" t="s">
        <v>666</v>
      </c>
      <c r="D414" s="133" t="s">
        <v>146</v>
      </c>
      <c r="E414" s="134" t="s">
        <v>1828</v>
      </c>
      <c r="F414" s="135" t="s">
        <v>1829</v>
      </c>
      <c r="G414" s="136" t="s">
        <v>483</v>
      </c>
      <c r="H414" s="137">
        <v>0.3</v>
      </c>
      <c r="I414" s="138"/>
      <c r="J414" s="139">
        <f>ROUND(I414*H414,2)</f>
        <v>0</v>
      </c>
      <c r="K414" s="140"/>
      <c r="L414" s="32"/>
      <c r="M414" s="141" t="s">
        <v>1</v>
      </c>
      <c r="N414" s="142" t="s">
        <v>42</v>
      </c>
      <c r="P414" s="143">
        <f>O414*H414</f>
        <v>0</v>
      </c>
      <c r="Q414" s="143">
        <v>3.65E-3</v>
      </c>
      <c r="R414" s="143">
        <f>Q414*H414</f>
        <v>1.0950000000000001E-3</v>
      </c>
      <c r="S414" s="143">
        <v>0.11</v>
      </c>
      <c r="T414" s="144">
        <f>S414*H414</f>
        <v>3.3000000000000002E-2</v>
      </c>
      <c r="AR414" s="145" t="s">
        <v>150</v>
      </c>
      <c r="AT414" s="145" t="s">
        <v>146</v>
      </c>
      <c r="AU414" s="145" t="s">
        <v>87</v>
      </c>
      <c r="AY414" s="17" t="s">
        <v>144</v>
      </c>
      <c r="BE414" s="146">
        <f>IF(N414="základní",J414,0)</f>
        <v>0</v>
      </c>
      <c r="BF414" s="146">
        <f>IF(N414="snížená",J414,0)</f>
        <v>0</v>
      </c>
      <c r="BG414" s="146">
        <f>IF(N414="zákl. přenesená",J414,0)</f>
        <v>0</v>
      </c>
      <c r="BH414" s="146">
        <f>IF(N414="sníž. přenesená",J414,0)</f>
        <v>0</v>
      </c>
      <c r="BI414" s="146">
        <f>IF(N414="nulová",J414,0)</f>
        <v>0</v>
      </c>
      <c r="BJ414" s="17" t="s">
        <v>85</v>
      </c>
      <c r="BK414" s="146">
        <f>ROUND(I414*H414,2)</f>
        <v>0</v>
      </c>
      <c r="BL414" s="17" t="s">
        <v>150</v>
      </c>
      <c r="BM414" s="145" t="s">
        <v>1830</v>
      </c>
    </row>
    <row r="415" spans="2:65" s="13" customFormat="1" ht="11.25">
      <c r="B415" s="154"/>
      <c r="D415" s="148" t="s">
        <v>152</v>
      </c>
      <c r="E415" s="155" t="s">
        <v>1</v>
      </c>
      <c r="F415" s="156" t="s">
        <v>1831</v>
      </c>
      <c r="H415" s="157">
        <v>0.3</v>
      </c>
      <c r="I415" s="158"/>
      <c r="L415" s="154"/>
      <c r="M415" s="159"/>
      <c r="T415" s="160"/>
      <c r="AT415" s="155" t="s">
        <v>152</v>
      </c>
      <c r="AU415" s="155" t="s">
        <v>87</v>
      </c>
      <c r="AV415" s="13" t="s">
        <v>87</v>
      </c>
      <c r="AW415" s="13" t="s">
        <v>32</v>
      </c>
      <c r="AX415" s="13" t="s">
        <v>85</v>
      </c>
      <c r="AY415" s="155" t="s">
        <v>144</v>
      </c>
    </row>
    <row r="416" spans="2:65" s="1" customFormat="1" ht="24.2" customHeight="1">
      <c r="B416" s="32"/>
      <c r="C416" s="133" t="s">
        <v>1026</v>
      </c>
      <c r="D416" s="133" t="s">
        <v>146</v>
      </c>
      <c r="E416" s="134" t="s">
        <v>1832</v>
      </c>
      <c r="F416" s="135" t="s">
        <v>1833</v>
      </c>
      <c r="G416" s="136" t="s">
        <v>483</v>
      </c>
      <c r="H416" s="137">
        <v>0.24</v>
      </c>
      <c r="I416" s="138"/>
      <c r="J416" s="139">
        <f>ROUND(I416*H416,2)</f>
        <v>0</v>
      </c>
      <c r="K416" s="140"/>
      <c r="L416" s="32"/>
      <c r="M416" s="141" t="s">
        <v>1</v>
      </c>
      <c r="N416" s="142" t="s">
        <v>42</v>
      </c>
      <c r="P416" s="143">
        <f>O416*H416</f>
        <v>0</v>
      </c>
      <c r="Q416" s="143">
        <v>4.2300000000000003E-3</v>
      </c>
      <c r="R416" s="143">
        <f>Q416*H416</f>
        <v>1.0152E-3</v>
      </c>
      <c r="S416" s="143">
        <v>0.21</v>
      </c>
      <c r="T416" s="144">
        <f>S416*H416</f>
        <v>5.0399999999999993E-2</v>
      </c>
      <c r="AR416" s="145" t="s">
        <v>150</v>
      </c>
      <c r="AT416" s="145" t="s">
        <v>146</v>
      </c>
      <c r="AU416" s="145" t="s">
        <v>87</v>
      </c>
      <c r="AY416" s="17" t="s">
        <v>144</v>
      </c>
      <c r="BE416" s="146">
        <f>IF(N416="základní",J416,0)</f>
        <v>0</v>
      </c>
      <c r="BF416" s="146">
        <f>IF(N416="snížená",J416,0)</f>
        <v>0</v>
      </c>
      <c r="BG416" s="146">
        <f>IF(N416="zákl. přenesená",J416,0)</f>
        <v>0</v>
      </c>
      <c r="BH416" s="146">
        <f>IF(N416="sníž. přenesená",J416,0)</f>
        <v>0</v>
      </c>
      <c r="BI416" s="146">
        <f>IF(N416="nulová",J416,0)</f>
        <v>0</v>
      </c>
      <c r="BJ416" s="17" t="s">
        <v>85</v>
      </c>
      <c r="BK416" s="146">
        <f>ROUND(I416*H416,2)</f>
        <v>0</v>
      </c>
      <c r="BL416" s="17" t="s">
        <v>150</v>
      </c>
      <c r="BM416" s="145" t="s">
        <v>1834</v>
      </c>
    </row>
    <row r="417" spans="2:65" s="13" customFormat="1" ht="11.25">
      <c r="B417" s="154"/>
      <c r="D417" s="148" t="s">
        <v>152</v>
      </c>
      <c r="E417" s="155" t="s">
        <v>1</v>
      </c>
      <c r="F417" s="156" t="s">
        <v>1835</v>
      </c>
      <c r="H417" s="157">
        <v>0.12</v>
      </c>
      <c r="I417" s="158"/>
      <c r="L417" s="154"/>
      <c r="M417" s="159"/>
      <c r="T417" s="160"/>
      <c r="AT417" s="155" t="s">
        <v>152</v>
      </c>
      <c r="AU417" s="155" t="s">
        <v>87</v>
      </c>
      <c r="AV417" s="13" t="s">
        <v>87</v>
      </c>
      <c r="AW417" s="13" t="s">
        <v>32</v>
      </c>
      <c r="AX417" s="13" t="s">
        <v>77</v>
      </c>
      <c r="AY417" s="155" t="s">
        <v>144</v>
      </c>
    </row>
    <row r="418" spans="2:65" s="13" customFormat="1" ht="11.25">
      <c r="B418" s="154"/>
      <c r="D418" s="148" t="s">
        <v>152</v>
      </c>
      <c r="E418" s="155" t="s">
        <v>1</v>
      </c>
      <c r="F418" s="156" t="s">
        <v>1836</v>
      </c>
      <c r="H418" s="157">
        <v>0.12</v>
      </c>
      <c r="I418" s="158"/>
      <c r="L418" s="154"/>
      <c r="M418" s="159"/>
      <c r="T418" s="160"/>
      <c r="AT418" s="155" t="s">
        <v>152</v>
      </c>
      <c r="AU418" s="155" t="s">
        <v>87</v>
      </c>
      <c r="AV418" s="13" t="s">
        <v>87</v>
      </c>
      <c r="AW418" s="13" t="s">
        <v>32</v>
      </c>
      <c r="AX418" s="13" t="s">
        <v>77</v>
      </c>
      <c r="AY418" s="155" t="s">
        <v>144</v>
      </c>
    </row>
    <row r="419" spans="2:65" s="14" customFormat="1" ht="11.25">
      <c r="B419" s="161"/>
      <c r="D419" s="148" t="s">
        <v>152</v>
      </c>
      <c r="E419" s="162" t="s">
        <v>1</v>
      </c>
      <c r="F419" s="163" t="s">
        <v>157</v>
      </c>
      <c r="H419" s="164">
        <v>0.24</v>
      </c>
      <c r="I419" s="165"/>
      <c r="L419" s="161"/>
      <c r="M419" s="166"/>
      <c r="T419" s="167"/>
      <c r="AT419" s="162" t="s">
        <v>152</v>
      </c>
      <c r="AU419" s="162" t="s">
        <v>87</v>
      </c>
      <c r="AV419" s="14" t="s">
        <v>150</v>
      </c>
      <c r="AW419" s="14" t="s">
        <v>32</v>
      </c>
      <c r="AX419" s="14" t="s">
        <v>85</v>
      </c>
      <c r="AY419" s="162" t="s">
        <v>144</v>
      </c>
    </row>
    <row r="420" spans="2:65" s="1" customFormat="1" ht="16.5" customHeight="1">
      <c r="B420" s="32"/>
      <c r="C420" s="133" t="s">
        <v>1030</v>
      </c>
      <c r="D420" s="133" t="s">
        <v>146</v>
      </c>
      <c r="E420" s="134" t="s">
        <v>1837</v>
      </c>
      <c r="F420" s="135" t="s">
        <v>1838</v>
      </c>
      <c r="G420" s="136" t="s">
        <v>1542</v>
      </c>
      <c r="H420" s="137">
        <v>1</v>
      </c>
      <c r="I420" s="138"/>
      <c r="J420" s="139">
        <f>ROUND(I420*H420,2)</f>
        <v>0</v>
      </c>
      <c r="K420" s="140"/>
      <c r="L420" s="32"/>
      <c r="M420" s="141" t="s">
        <v>1</v>
      </c>
      <c r="N420" s="142" t="s">
        <v>42</v>
      </c>
      <c r="P420" s="143">
        <f>O420*H420</f>
        <v>0</v>
      </c>
      <c r="Q420" s="143">
        <v>0</v>
      </c>
      <c r="R420" s="143">
        <f>Q420*H420</f>
        <v>0</v>
      </c>
      <c r="S420" s="143">
        <v>0</v>
      </c>
      <c r="T420" s="144">
        <f>S420*H420</f>
        <v>0</v>
      </c>
      <c r="AR420" s="145" t="s">
        <v>150</v>
      </c>
      <c r="AT420" s="145" t="s">
        <v>146</v>
      </c>
      <c r="AU420" s="145" t="s">
        <v>87</v>
      </c>
      <c r="AY420" s="17" t="s">
        <v>144</v>
      </c>
      <c r="BE420" s="146">
        <f>IF(N420="základní",J420,0)</f>
        <v>0</v>
      </c>
      <c r="BF420" s="146">
        <f>IF(N420="snížená",J420,0)</f>
        <v>0</v>
      </c>
      <c r="BG420" s="146">
        <f>IF(N420="zákl. přenesená",J420,0)</f>
        <v>0</v>
      </c>
      <c r="BH420" s="146">
        <f>IF(N420="sníž. přenesená",J420,0)</f>
        <v>0</v>
      </c>
      <c r="BI420" s="146">
        <f>IF(N420="nulová",J420,0)</f>
        <v>0</v>
      </c>
      <c r="BJ420" s="17" t="s">
        <v>85</v>
      </c>
      <c r="BK420" s="146">
        <f>ROUND(I420*H420,2)</f>
        <v>0</v>
      </c>
      <c r="BL420" s="17" t="s">
        <v>150</v>
      </c>
      <c r="BM420" s="145" t="s">
        <v>1839</v>
      </c>
    </row>
    <row r="421" spans="2:65" s="13" customFormat="1" ht="11.25">
      <c r="B421" s="154"/>
      <c r="D421" s="148" t="s">
        <v>152</v>
      </c>
      <c r="E421" s="155" t="s">
        <v>1</v>
      </c>
      <c r="F421" s="156" t="s">
        <v>85</v>
      </c>
      <c r="H421" s="157">
        <v>1</v>
      </c>
      <c r="I421" s="158"/>
      <c r="L421" s="154"/>
      <c r="M421" s="159"/>
      <c r="T421" s="160"/>
      <c r="AT421" s="155" t="s">
        <v>152</v>
      </c>
      <c r="AU421" s="155" t="s">
        <v>87</v>
      </c>
      <c r="AV421" s="13" t="s">
        <v>87</v>
      </c>
      <c r="AW421" s="13" t="s">
        <v>32</v>
      </c>
      <c r="AX421" s="13" t="s">
        <v>85</v>
      </c>
      <c r="AY421" s="155" t="s">
        <v>144</v>
      </c>
    </row>
    <row r="422" spans="2:65" s="12" customFormat="1" ht="22.5">
      <c r="B422" s="147"/>
      <c r="D422" s="148" t="s">
        <v>152</v>
      </c>
      <c r="E422" s="149" t="s">
        <v>1</v>
      </c>
      <c r="F422" s="150" t="s">
        <v>1840</v>
      </c>
      <c r="H422" s="149" t="s">
        <v>1</v>
      </c>
      <c r="I422" s="151"/>
      <c r="L422" s="147"/>
      <c r="M422" s="152"/>
      <c r="T422" s="153"/>
      <c r="AT422" s="149" t="s">
        <v>152</v>
      </c>
      <c r="AU422" s="149" t="s">
        <v>87</v>
      </c>
      <c r="AV422" s="12" t="s">
        <v>85</v>
      </c>
      <c r="AW422" s="12" t="s">
        <v>32</v>
      </c>
      <c r="AX422" s="12" t="s">
        <v>77</v>
      </c>
      <c r="AY422" s="149" t="s">
        <v>144</v>
      </c>
    </row>
    <row r="423" spans="2:65" s="1" customFormat="1" ht="16.5" customHeight="1">
      <c r="B423" s="32"/>
      <c r="C423" s="133" t="s">
        <v>1036</v>
      </c>
      <c r="D423" s="133" t="s">
        <v>146</v>
      </c>
      <c r="E423" s="134" t="s">
        <v>1232</v>
      </c>
      <c r="F423" s="135" t="s">
        <v>1434</v>
      </c>
      <c r="G423" s="136" t="s">
        <v>160</v>
      </c>
      <c r="H423" s="137">
        <v>10</v>
      </c>
      <c r="I423" s="138"/>
      <c r="J423" s="139">
        <f>ROUND(I423*H423,2)</f>
        <v>0</v>
      </c>
      <c r="K423" s="140"/>
      <c r="L423" s="32"/>
      <c r="M423" s="141" t="s">
        <v>1</v>
      </c>
      <c r="N423" s="142" t="s">
        <v>42</v>
      </c>
      <c r="P423" s="143">
        <f>O423*H423</f>
        <v>0</v>
      </c>
      <c r="Q423" s="143">
        <v>0</v>
      </c>
      <c r="R423" s="143">
        <f>Q423*H423</f>
        <v>0</v>
      </c>
      <c r="S423" s="143">
        <v>0</v>
      </c>
      <c r="T423" s="144">
        <f>S423*H423</f>
        <v>0</v>
      </c>
      <c r="AR423" s="145" t="s">
        <v>150</v>
      </c>
      <c r="AT423" s="145" t="s">
        <v>146</v>
      </c>
      <c r="AU423" s="145" t="s">
        <v>87</v>
      </c>
      <c r="AY423" s="17" t="s">
        <v>144</v>
      </c>
      <c r="BE423" s="146">
        <f>IF(N423="základní",J423,0)</f>
        <v>0</v>
      </c>
      <c r="BF423" s="146">
        <f>IF(N423="snížená",J423,0)</f>
        <v>0</v>
      </c>
      <c r="BG423" s="146">
        <f>IF(N423="zákl. přenesená",J423,0)</f>
        <v>0</v>
      </c>
      <c r="BH423" s="146">
        <f>IF(N423="sníž. přenesená",J423,0)</f>
        <v>0</v>
      </c>
      <c r="BI423" s="146">
        <f>IF(N423="nulová",J423,0)</f>
        <v>0</v>
      </c>
      <c r="BJ423" s="17" t="s">
        <v>85</v>
      </c>
      <c r="BK423" s="146">
        <f>ROUND(I423*H423,2)</f>
        <v>0</v>
      </c>
      <c r="BL423" s="17" t="s">
        <v>150</v>
      </c>
      <c r="BM423" s="145" t="s">
        <v>1841</v>
      </c>
    </row>
    <row r="424" spans="2:65" s="12" customFormat="1" ht="11.25">
      <c r="B424" s="147"/>
      <c r="D424" s="148" t="s">
        <v>152</v>
      </c>
      <c r="E424" s="149" t="s">
        <v>1</v>
      </c>
      <c r="F424" s="150" t="s">
        <v>737</v>
      </c>
      <c r="H424" s="149" t="s">
        <v>1</v>
      </c>
      <c r="I424" s="151"/>
      <c r="L424" s="147"/>
      <c r="M424" s="152"/>
      <c r="T424" s="153"/>
      <c r="AT424" s="149" t="s">
        <v>152</v>
      </c>
      <c r="AU424" s="149" t="s">
        <v>87</v>
      </c>
      <c r="AV424" s="12" t="s">
        <v>85</v>
      </c>
      <c r="AW424" s="12" t="s">
        <v>32</v>
      </c>
      <c r="AX424" s="12" t="s">
        <v>77</v>
      </c>
      <c r="AY424" s="149" t="s">
        <v>144</v>
      </c>
    </row>
    <row r="425" spans="2:65" s="12" customFormat="1" ht="11.25">
      <c r="B425" s="147"/>
      <c r="D425" s="148" t="s">
        <v>152</v>
      </c>
      <c r="E425" s="149" t="s">
        <v>1</v>
      </c>
      <c r="F425" s="150" t="s">
        <v>739</v>
      </c>
      <c r="H425" s="149" t="s">
        <v>1</v>
      </c>
      <c r="I425" s="151"/>
      <c r="L425" s="147"/>
      <c r="M425" s="152"/>
      <c r="T425" s="153"/>
      <c r="AT425" s="149" t="s">
        <v>152</v>
      </c>
      <c r="AU425" s="149" t="s">
        <v>87</v>
      </c>
      <c r="AV425" s="12" t="s">
        <v>85</v>
      </c>
      <c r="AW425" s="12" t="s">
        <v>32</v>
      </c>
      <c r="AX425" s="12" t="s">
        <v>77</v>
      </c>
      <c r="AY425" s="149" t="s">
        <v>144</v>
      </c>
    </row>
    <row r="426" spans="2:65" s="12" customFormat="1" ht="22.5">
      <c r="B426" s="147"/>
      <c r="D426" s="148" t="s">
        <v>152</v>
      </c>
      <c r="E426" s="149" t="s">
        <v>1</v>
      </c>
      <c r="F426" s="150" t="s">
        <v>1436</v>
      </c>
      <c r="H426" s="149" t="s">
        <v>1</v>
      </c>
      <c r="I426" s="151"/>
      <c r="L426" s="147"/>
      <c r="M426" s="152"/>
      <c r="T426" s="153"/>
      <c r="AT426" s="149" t="s">
        <v>152</v>
      </c>
      <c r="AU426" s="149" t="s">
        <v>87</v>
      </c>
      <c r="AV426" s="12" t="s">
        <v>85</v>
      </c>
      <c r="AW426" s="12" t="s">
        <v>32</v>
      </c>
      <c r="AX426" s="12" t="s">
        <v>77</v>
      </c>
      <c r="AY426" s="149" t="s">
        <v>144</v>
      </c>
    </row>
    <row r="427" spans="2:65" s="13" customFormat="1" ht="11.25">
      <c r="B427" s="154"/>
      <c r="D427" s="148" t="s">
        <v>152</v>
      </c>
      <c r="E427" s="155" t="s">
        <v>1</v>
      </c>
      <c r="F427" s="156" t="s">
        <v>1842</v>
      </c>
      <c r="H427" s="157">
        <v>5</v>
      </c>
      <c r="I427" s="158"/>
      <c r="L427" s="154"/>
      <c r="M427" s="159"/>
      <c r="T427" s="160"/>
      <c r="AT427" s="155" t="s">
        <v>152</v>
      </c>
      <c r="AU427" s="155" t="s">
        <v>87</v>
      </c>
      <c r="AV427" s="13" t="s">
        <v>87</v>
      </c>
      <c r="AW427" s="13" t="s">
        <v>32</v>
      </c>
      <c r="AX427" s="13" t="s">
        <v>77</v>
      </c>
      <c r="AY427" s="155" t="s">
        <v>144</v>
      </c>
    </row>
    <row r="428" spans="2:65" s="13" customFormat="1" ht="11.25">
      <c r="B428" s="154"/>
      <c r="D428" s="148" t="s">
        <v>152</v>
      </c>
      <c r="E428" s="155" t="s">
        <v>1</v>
      </c>
      <c r="F428" s="156" t="s">
        <v>1843</v>
      </c>
      <c r="H428" s="157">
        <v>5</v>
      </c>
      <c r="I428" s="158"/>
      <c r="L428" s="154"/>
      <c r="M428" s="159"/>
      <c r="T428" s="160"/>
      <c r="AT428" s="155" t="s">
        <v>152</v>
      </c>
      <c r="AU428" s="155" t="s">
        <v>87</v>
      </c>
      <c r="AV428" s="13" t="s">
        <v>87</v>
      </c>
      <c r="AW428" s="13" t="s">
        <v>32</v>
      </c>
      <c r="AX428" s="13" t="s">
        <v>77</v>
      </c>
      <c r="AY428" s="155" t="s">
        <v>144</v>
      </c>
    </row>
    <row r="429" spans="2:65" s="14" customFormat="1" ht="11.25">
      <c r="B429" s="161"/>
      <c r="D429" s="148" t="s">
        <v>152</v>
      </c>
      <c r="E429" s="162" t="s">
        <v>1</v>
      </c>
      <c r="F429" s="163" t="s">
        <v>157</v>
      </c>
      <c r="H429" s="164">
        <v>10</v>
      </c>
      <c r="I429" s="165"/>
      <c r="L429" s="161"/>
      <c r="M429" s="166"/>
      <c r="T429" s="167"/>
      <c r="AT429" s="162" t="s">
        <v>152</v>
      </c>
      <c r="AU429" s="162" t="s">
        <v>87</v>
      </c>
      <c r="AV429" s="14" t="s">
        <v>150</v>
      </c>
      <c r="AW429" s="14" t="s">
        <v>32</v>
      </c>
      <c r="AX429" s="14" t="s">
        <v>85</v>
      </c>
      <c r="AY429" s="162" t="s">
        <v>144</v>
      </c>
    </row>
    <row r="430" spans="2:65" s="11" customFormat="1" ht="22.9" customHeight="1">
      <c r="B430" s="121"/>
      <c r="D430" s="122" t="s">
        <v>76</v>
      </c>
      <c r="E430" s="131" t="s">
        <v>664</v>
      </c>
      <c r="F430" s="131" t="s">
        <v>665</v>
      </c>
      <c r="I430" s="124"/>
      <c r="J430" s="132">
        <f>BK430</f>
        <v>0</v>
      </c>
      <c r="L430" s="121"/>
      <c r="M430" s="126"/>
      <c r="P430" s="127">
        <f>P431</f>
        <v>0</v>
      </c>
      <c r="R430" s="127">
        <f>R431</f>
        <v>0</v>
      </c>
      <c r="T430" s="128">
        <f>T431</f>
        <v>0</v>
      </c>
      <c r="AR430" s="122" t="s">
        <v>85</v>
      </c>
      <c r="AT430" s="129" t="s">
        <v>76</v>
      </c>
      <c r="AU430" s="129" t="s">
        <v>85</v>
      </c>
      <c r="AY430" s="122" t="s">
        <v>144</v>
      </c>
      <c r="BK430" s="130">
        <f>BK431</f>
        <v>0</v>
      </c>
    </row>
    <row r="431" spans="2:65" s="1" customFormat="1" ht="24.2" customHeight="1">
      <c r="B431" s="32"/>
      <c r="C431" s="133" t="s">
        <v>1040</v>
      </c>
      <c r="D431" s="133" t="s">
        <v>146</v>
      </c>
      <c r="E431" s="134" t="s">
        <v>1257</v>
      </c>
      <c r="F431" s="135" t="s">
        <v>1258</v>
      </c>
      <c r="G431" s="136" t="s">
        <v>343</v>
      </c>
      <c r="H431" s="137">
        <v>1685.558</v>
      </c>
      <c r="I431" s="138"/>
      <c r="J431" s="139">
        <f>ROUND(I431*H431,2)</f>
        <v>0</v>
      </c>
      <c r="K431" s="140"/>
      <c r="L431" s="32"/>
      <c r="M431" s="141" t="s">
        <v>1</v>
      </c>
      <c r="N431" s="142" t="s">
        <v>42</v>
      </c>
      <c r="P431" s="143">
        <f>O431*H431</f>
        <v>0</v>
      </c>
      <c r="Q431" s="143">
        <v>0</v>
      </c>
      <c r="R431" s="143">
        <f>Q431*H431</f>
        <v>0</v>
      </c>
      <c r="S431" s="143">
        <v>0</v>
      </c>
      <c r="T431" s="144">
        <f>S431*H431</f>
        <v>0</v>
      </c>
      <c r="AR431" s="145" t="s">
        <v>150</v>
      </c>
      <c r="AT431" s="145" t="s">
        <v>146</v>
      </c>
      <c r="AU431" s="145" t="s">
        <v>87</v>
      </c>
      <c r="AY431" s="17" t="s">
        <v>144</v>
      </c>
      <c r="BE431" s="146">
        <f>IF(N431="základní",J431,0)</f>
        <v>0</v>
      </c>
      <c r="BF431" s="146">
        <f>IF(N431="snížená",J431,0)</f>
        <v>0</v>
      </c>
      <c r="BG431" s="146">
        <f>IF(N431="zákl. přenesená",J431,0)</f>
        <v>0</v>
      </c>
      <c r="BH431" s="146">
        <f>IF(N431="sníž. přenesená",J431,0)</f>
        <v>0</v>
      </c>
      <c r="BI431" s="146">
        <f>IF(N431="nulová",J431,0)</f>
        <v>0</v>
      </c>
      <c r="BJ431" s="17" t="s">
        <v>85</v>
      </c>
      <c r="BK431" s="146">
        <f>ROUND(I431*H431,2)</f>
        <v>0</v>
      </c>
      <c r="BL431" s="17" t="s">
        <v>150</v>
      </c>
      <c r="BM431" s="145" t="s">
        <v>1844</v>
      </c>
    </row>
    <row r="432" spans="2:65" s="11" customFormat="1" ht="25.9" customHeight="1">
      <c r="B432" s="121"/>
      <c r="D432" s="122" t="s">
        <v>76</v>
      </c>
      <c r="E432" s="123" t="s">
        <v>1845</v>
      </c>
      <c r="F432" s="123" t="s">
        <v>1846</v>
      </c>
      <c r="I432" s="124"/>
      <c r="J432" s="125">
        <f>BK432</f>
        <v>0</v>
      </c>
      <c r="L432" s="121"/>
      <c r="M432" s="126"/>
      <c r="P432" s="127">
        <f>P433</f>
        <v>0</v>
      </c>
      <c r="R432" s="127">
        <f>R433</f>
        <v>0.21132000000000001</v>
      </c>
      <c r="T432" s="128">
        <f>T433</f>
        <v>0</v>
      </c>
      <c r="AR432" s="122" t="s">
        <v>87</v>
      </c>
      <c r="AT432" s="129" t="s">
        <v>76</v>
      </c>
      <c r="AU432" s="129" t="s">
        <v>77</v>
      </c>
      <c r="AY432" s="122" t="s">
        <v>144</v>
      </c>
      <c r="BK432" s="130">
        <f>BK433</f>
        <v>0</v>
      </c>
    </row>
    <row r="433" spans="2:65" s="11" customFormat="1" ht="22.9" customHeight="1">
      <c r="B433" s="121"/>
      <c r="D433" s="122" t="s">
        <v>76</v>
      </c>
      <c r="E433" s="131" t="s">
        <v>1847</v>
      </c>
      <c r="F433" s="131" t="s">
        <v>1848</v>
      </c>
      <c r="I433" s="124"/>
      <c r="J433" s="132">
        <f>BK433</f>
        <v>0</v>
      </c>
      <c r="L433" s="121"/>
      <c r="M433" s="126"/>
      <c r="P433" s="127">
        <f>SUM(P434:P440)</f>
        <v>0</v>
      </c>
      <c r="R433" s="127">
        <f>SUM(R434:R440)</f>
        <v>0.21132000000000001</v>
      </c>
      <c r="T433" s="128">
        <f>SUM(T434:T440)</f>
        <v>0</v>
      </c>
      <c r="AR433" s="122" t="s">
        <v>87</v>
      </c>
      <c r="AT433" s="129" t="s">
        <v>76</v>
      </c>
      <c r="AU433" s="129" t="s">
        <v>85</v>
      </c>
      <c r="AY433" s="122" t="s">
        <v>144</v>
      </c>
      <c r="BK433" s="130">
        <f>SUM(BK434:BK440)</f>
        <v>0</v>
      </c>
    </row>
    <row r="434" spans="2:65" s="1" customFormat="1" ht="37.9" customHeight="1">
      <c r="B434" s="32"/>
      <c r="C434" s="133" t="s">
        <v>1044</v>
      </c>
      <c r="D434" s="133" t="s">
        <v>146</v>
      </c>
      <c r="E434" s="134" t="s">
        <v>1849</v>
      </c>
      <c r="F434" s="135" t="s">
        <v>1850</v>
      </c>
      <c r="G434" s="136" t="s">
        <v>149</v>
      </c>
      <c r="H434" s="137">
        <v>3</v>
      </c>
      <c r="I434" s="138"/>
      <c r="J434" s="139">
        <f>ROUND(I434*H434,2)</f>
        <v>0</v>
      </c>
      <c r="K434" s="140"/>
      <c r="L434" s="32"/>
      <c r="M434" s="141" t="s">
        <v>1</v>
      </c>
      <c r="N434" s="142" t="s">
        <v>42</v>
      </c>
      <c r="P434" s="143">
        <f>O434*H434</f>
        <v>0</v>
      </c>
      <c r="Q434" s="143">
        <v>2.4000000000000001E-4</v>
      </c>
      <c r="R434" s="143">
        <f>Q434*H434</f>
        <v>7.2000000000000005E-4</v>
      </c>
      <c r="S434" s="143">
        <v>0</v>
      </c>
      <c r="T434" s="144">
        <f>S434*H434</f>
        <v>0</v>
      </c>
      <c r="AR434" s="145" t="s">
        <v>221</v>
      </c>
      <c r="AT434" s="145" t="s">
        <v>146</v>
      </c>
      <c r="AU434" s="145" t="s">
        <v>87</v>
      </c>
      <c r="AY434" s="17" t="s">
        <v>144</v>
      </c>
      <c r="BE434" s="146">
        <f>IF(N434="základní",J434,0)</f>
        <v>0</v>
      </c>
      <c r="BF434" s="146">
        <f>IF(N434="snížená",J434,0)</f>
        <v>0</v>
      </c>
      <c r="BG434" s="146">
        <f>IF(N434="zákl. přenesená",J434,0)</f>
        <v>0</v>
      </c>
      <c r="BH434" s="146">
        <f>IF(N434="sníž. přenesená",J434,0)</f>
        <v>0</v>
      </c>
      <c r="BI434" s="146">
        <f>IF(N434="nulová",J434,0)</f>
        <v>0</v>
      </c>
      <c r="BJ434" s="17" t="s">
        <v>85</v>
      </c>
      <c r="BK434" s="146">
        <f>ROUND(I434*H434,2)</f>
        <v>0</v>
      </c>
      <c r="BL434" s="17" t="s">
        <v>221</v>
      </c>
      <c r="BM434" s="145" t="s">
        <v>1851</v>
      </c>
    </row>
    <row r="435" spans="2:65" s="12" customFormat="1" ht="11.25">
      <c r="B435" s="147"/>
      <c r="D435" s="148" t="s">
        <v>152</v>
      </c>
      <c r="E435" s="149" t="s">
        <v>1</v>
      </c>
      <c r="F435" s="150" t="s">
        <v>1713</v>
      </c>
      <c r="H435" s="149" t="s">
        <v>1</v>
      </c>
      <c r="I435" s="151"/>
      <c r="L435" s="147"/>
      <c r="M435" s="152"/>
      <c r="T435" s="153"/>
      <c r="AT435" s="149" t="s">
        <v>152</v>
      </c>
      <c r="AU435" s="149" t="s">
        <v>87</v>
      </c>
      <c r="AV435" s="12" t="s">
        <v>85</v>
      </c>
      <c r="AW435" s="12" t="s">
        <v>32</v>
      </c>
      <c r="AX435" s="12" t="s">
        <v>77</v>
      </c>
      <c r="AY435" s="149" t="s">
        <v>144</v>
      </c>
    </row>
    <row r="436" spans="2:65" s="13" customFormat="1" ht="11.25">
      <c r="B436" s="154"/>
      <c r="D436" s="148" t="s">
        <v>152</v>
      </c>
      <c r="E436" s="155" t="s">
        <v>1</v>
      </c>
      <c r="F436" s="156" t="s">
        <v>1852</v>
      </c>
      <c r="H436" s="157">
        <v>1.2</v>
      </c>
      <c r="I436" s="158"/>
      <c r="L436" s="154"/>
      <c r="M436" s="159"/>
      <c r="T436" s="160"/>
      <c r="AT436" s="155" t="s">
        <v>152</v>
      </c>
      <c r="AU436" s="155" t="s">
        <v>87</v>
      </c>
      <c r="AV436" s="13" t="s">
        <v>87</v>
      </c>
      <c r="AW436" s="13" t="s">
        <v>32</v>
      </c>
      <c r="AX436" s="13" t="s">
        <v>77</v>
      </c>
      <c r="AY436" s="155" t="s">
        <v>144</v>
      </c>
    </row>
    <row r="437" spans="2:65" s="13" customFormat="1" ht="11.25">
      <c r="B437" s="154"/>
      <c r="D437" s="148" t="s">
        <v>152</v>
      </c>
      <c r="E437" s="155" t="s">
        <v>1</v>
      </c>
      <c r="F437" s="156" t="s">
        <v>1853</v>
      </c>
      <c r="H437" s="157">
        <v>1.8</v>
      </c>
      <c r="I437" s="158"/>
      <c r="L437" s="154"/>
      <c r="M437" s="159"/>
      <c r="T437" s="160"/>
      <c r="AT437" s="155" t="s">
        <v>152</v>
      </c>
      <c r="AU437" s="155" t="s">
        <v>87</v>
      </c>
      <c r="AV437" s="13" t="s">
        <v>87</v>
      </c>
      <c r="AW437" s="13" t="s">
        <v>32</v>
      </c>
      <c r="AX437" s="13" t="s">
        <v>77</v>
      </c>
      <c r="AY437" s="155" t="s">
        <v>144</v>
      </c>
    </row>
    <row r="438" spans="2:65" s="14" customFormat="1" ht="11.25">
      <c r="B438" s="161"/>
      <c r="D438" s="148" t="s">
        <v>152</v>
      </c>
      <c r="E438" s="162" t="s">
        <v>1</v>
      </c>
      <c r="F438" s="163" t="s">
        <v>157</v>
      </c>
      <c r="H438" s="164">
        <v>3</v>
      </c>
      <c r="I438" s="165"/>
      <c r="L438" s="161"/>
      <c r="M438" s="166"/>
      <c r="T438" s="167"/>
      <c r="AT438" s="162" t="s">
        <v>152</v>
      </c>
      <c r="AU438" s="162" t="s">
        <v>87</v>
      </c>
      <c r="AV438" s="14" t="s">
        <v>150</v>
      </c>
      <c r="AW438" s="14" t="s">
        <v>32</v>
      </c>
      <c r="AX438" s="14" t="s">
        <v>85</v>
      </c>
      <c r="AY438" s="162" t="s">
        <v>144</v>
      </c>
    </row>
    <row r="439" spans="2:65" s="1" customFormat="1" ht="24.2" customHeight="1">
      <c r="B439" s="32"/>
      <c r="C439" s="168" t="s">
        <v>1048</v>
      </c>
      <c r="D439" s="168" t="s">
        <v>340</v>
      </c>
      <c r="E439" s="169" t="s">
        <v>1854</v>
      </c>
      <c r="F439" s="170" t="s">
        <v>1855</v>
      </c>
      <c r="G439" s="171" t="s">
        <v>149</v>
      </c>
      <c r="H439" s="172">
        <v>3.24</v>
      </c>
      <c r="I439" s="173"/>
      <c r="J439" s="174">
        <f>ROUND(I439*H439,2)</f>
        <v>0</v>
      </c>
      <c r="K439" s="175"/>
      <c r="L439" s="176"/>
      <c r="M439" s="177" t="s">
        <v>1</v>
      </c>
      <c r="N439" s="178" t="s">
        <v>42</v>
      </c>
      <c r="P439" s="143">
        <f>O439*H439</f>
        <v>0</v>
      </c>
      <c r="Q439" s="143">
        <v>6.5000000000000002E-2</v>
      </c>
      <c r="R439" s="143">
        <f>Q439*H439</f>
        <v>0.21060000000000001</v>
      </c>
      <c r="S439" s="143">
        <v>0</v>
      </c>
      <c r="T439" s="144">
        <f>S439*H439</f>
        <v>0</v>
      </c>
      <c r="AR439" s="145" t="s">
        <v>289</v>
      </c>
      <c r="AT439" s="145" t="s">
        <v>340</v>
      </c>
      <c r="AU439" s="145" t="s">
        <v>87</v>
      </c>
      <c r="AY439" s="17" t="s">
        <v>144</v>
      </c>
      <c r="BE439" s="146">
        <f>IF(N439="základní",J439,0)</f>
        <v>0</v>
      </c>
      <c r="BF439" s="146">
        <f>IF(N439="snížená",J439,0)</f>
        <v>0</v>
      </c>
      <c r="BG439" s="146">
        <f>IF(N439="zákl. přenesená",J439,0)</f>
        <v>0</v>
      </c>
      <c r="BH439" s="146">
        <f>IF(N439="sníž. přenesená",J439,0)</f>
        <v>0</v>
      </c>
      <c r="BI439" s="146">
        <f>IF(N439="nulová",J439,0)</f>
        <v>0</v>
      </c>
      <c r="BJ439" s="17" t="s">
        <v>85</v>
      </c>
      <c r="BK439" s="146">
        <f>ROUND(I439*H439,2)</f>
        <v>0</v>
      </c>
      <c r="BL439" s="17" t="s">
        <v>221</v>
      </c>
      <c r="BM439" s="145" t="s">
        <v>1856</v>
      </c>
    </row>
    <row r="440" spans="2:65" s="13" customFormat="1" ht="11.25">
      <c r="B440" s="154"/>
      <c r="D440" s="148" t="s">
        <v>152</v>
      </c>
      <c r="F440" s="156" t="s">
        <v>1857</v>
      </c>
      <c r="H440" s="157">
        <v>3.24</v>
      </c>
      <c r="I440" s="158"/>
      <c r="L440" s="154"/>
      <c r="M440" s="179"/>
      <c r="N440" s="180"/>
      <c r="O440" s="180"/>
      <c r="P440" s="180"/>
      <c r="Q440" s="180"/>
      <c r="R440" s="180"/>
      <c r="S440" s="180"/>
      <c r="T440" s="181"/>
      <c r="AT440" s="155" t="s">
        <v>152</v>
      </c>
      <c r="AU440" s="155" t="s">
        <v>87</v>
      </c>
      <c r="AV440" s="13" t="s">
        <v>87</v>
      </c>
      <c r="AW440" s="13" t="s">
        <v>4</v>
      </c>
      <c r="AX440" s="13" t="s">
        <v>85</v>
      </c>
      <c r="AY440" s="155" t="s">
        <v>144</v>
      </c>
    </row>
    <row r="441" spans="2:65" s="1" customFormat="1" ht="6.95" customHeight="1">
      <c r="B441" s="44"/>
      <c r="C441" s="45"/>
      <c r="D441" s="45"/>
      <c r="E441" s="45"/>
      <c r="F441" s="45"/>
      <c r="G441" s="45"/>
      <c r="H441" s="45"/>
      <c r="I441" s="45"/>
      <c r="J441" s="45"/>
      <c r="K441" s="45"/>
      <c r="L441" s="32"/>
    </row>
  </sheetData>
  <sheetProtection algorithmName="SHA-512" hashValue="kxNhlJFGUM7/58RYQmliguA712IPQQRNjLXc8Qn/S5ANhfRHzkwwy9K/7UrCteYWUqvQWPZggzv9TUuuNitGMw==" saltValue="jzNZUohl8NgiO/jDGy0tCX2XQAIihK4NVVCxpOt7TPm1thXW+/oIG6sza0ZjKU9iymDG5Mn1V1n5TA1CK4xnFQ==" spinCount="100000" sheet="1" objects="1" scenarios="1" formatColumns="0" formatRows="0" autoFilter="0"/>
  <autoFilter ref="C124:K440" xr:uid="{00000000-0009-0000-0000-000007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24</vt:i4>
      </vt:variant>
    </vt:vector>
  </HeadingPairs>
  <TitlesOfParts>
    <vt:vector size="37" baseType="lpstr">
      <vt:lpstr>Titulní stránka</vt:lpstr>
      <vt:lpstr>Rekapitulace stavby</vt:lpstr>
      <vt:lpstr>SO 001 - PŘÍPRAVA ÚZEMÍ</vt:lpstr>
      <vt:lpstr>SO 101 - PRODLOUŽENÁ MK U...</vt:lpstr>
      <vt:lpstr>SO 102 - DOPRAVNÍ NAPOJEN...</vt:lpstr>
      <vt:lpstr>SO 301 - VODOVOD</vt:lpstr>
      <vt:lpstr>SO 302 - PRODLOUŽENÍ JEDN...</vt:lpstr>
      <vt:lpstr>SO 303 - SPLAŠKOVÁ PŘÍPOJ...</vt:lpstr>
      <vt:lpstr>SO 304 - DEŠŤOVÁ KANALIZACE</vt:lpstr>
      <vt:lpstr>SO 305 - RETENČNÍ NÁDRŽ</vt:lpstr>
      <vt:lpstr>SO 501 - STL PLYNOVOD, PŘ...</vt:lpstr>
      <vt:lpstr>SO 601 - VEŘEJNÉ OSVĚTLENÍ</vt:lpstr>
      <vt:lpstr>VON - VEDLEJŠÍ A OSTATNÍ ...</vt:lpstr>
      <vt:lpstr>'Rekapitulace stavby'!Názvy_tisku</vt:lpstr>
      <vt:lpstr>'SO 001 - PŘÍPRAVA ÚZEMÍ'!Názvy_tisku</vt:lpstr>
      <vt:lpstr>'SO 101 - PRODLOUŽENÁ MK U...'!Názvy_tisku</vt:lpstr>
      <vt:lpstr>'SO 102 - DOPRAVNÍ NAPOJEN...'!Názvy_tisku</vt:lpstr>
      <vt:lpstr>'SO 301 - VODOVOD'!Názvy_tisku</vt:lpstr>
      <vt:lpstr>'SO 302 - PRODLOUŽENÍ JEDN...'!Názvy_tisku</vt:lpstr>
      <vt:lpstr>'SO 303 - SPLAŠKOVÁ PŘÍPOJ...'!Názvy_tisku</vt:lpstr>
      <vt:lpstr>'SO 304 - DEŠŤOVÁ KANALIZACE'!Názvy_tisku</vt:lpstr>
      <vt:lpstr>'SO 305 - RETENČNÍ NÁDRŽ'!Názvy_tisku</vt:lpstr>
      <vt:lpstr>'SO 501 - STL PLYNOVOD, PŘ...'!Názvy_tisku</vt:lpstr>
      <vt:lpstr>'SO 601 - VEŘEJNÉ OSVĚTLENÍ'!Názvy_tisku</vt:lpstr>
      <vt:lpstr>'VON - VEDLEJŠÍ A OSTATNÍ ...'!Názvy_tisku</vt:lpstr>
      <vt:lpstr>'Rekapitulace stavby'!Oblast_tisku</vt:lpstr>
      <vt:lpstr>'SO 001 - PŘÍPRAVA ÚZEMÍ'!Oblast_tisku</vt:lpstr>
      <vt:lpstr>'SO 101 - PRODLOUŽENÁ MK U...'!Oblast_tisku</vt:lpstr>
      <vt:lpstr>'SO 102 - DOPRAVNÍ NAPOJEN...'!Oblast_tisku</vt:lpstr>
      <vt:lpstr>'SO 301 - VODOVOD'!Oblast_tisku</vt:lpstr>
      <vt:lpstr>'SO 302 - PRODLOUŽENÍ JEDN...'!Oblast_tisku</vt:lpstr>
      <vt:lpstr>'SO 303 - SPLAŠKOVÁ PŘÍPOJ...'!Oblast_tisku</vt:lpstr>
      <vt:lpstr>'SO 304 - DEŠŤOVÁ KANALIZACE'!Oblast_tisku</vt:lpstr>
      <vt:lpstr>'SO 305 - RETENČNÍ NÁDRŽ'!Oblast_tisku</vt:lpstr>
      <vt:lpstr>'SO 501 - STL PLYNOVOD, PŘ...'!Oblast_tisku</vt:lpstr>
      <vt:lpstr>'SO 601 - VEŘEJNÉ OSVĚTLENÍ'!Oblast_tisku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Nevyjel</dc:creator>
  <cp:lastModifiedBy>Jakub Nevyjel</cp:lastModifiedBy>
  <dcterms:created xsi:type="dcterms:W3CDTF">2026-01-27T12:34:35Z</dcterms:created>
  <dcterms:modified xsi:type="dcterms:W3CDTF">2026-01-27T12:36:05Z</dcterms:modified>
</cp:coreProperties>
</file>