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as\Documents\Resl\Kros exporty\2025 UVALY\"/>
    </mc:Choice>
  </mc:AlternateContent>
  <bookViews>
    <workbookView xWindow="0" yWindow="0" windowWidth="0" windowHeight="0"/>
  </bookViews>
  <sheets>
    <sheet name="Rekapitulace stavby" sheetId="1" r:id="rId1"/>
    <sheet name="001 - VŠEOBECNÉ KONSTRUKC..." sheetId="2" r:id="rId2"/>
    <sheet name="002 - KOMUNIKACE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'001 - VŠEOBECNÉ KONSTRUKC...'!$C$79:$K$111</definedName>
    <definedName name="_xlnm.Print_Area" localSheetId="1">'001 - VŠEOBECNÉ KONSTRUKC...'!$C$4:$J$39,'001 - VŠEOBECNÉ KONSTRUKC...'!$C$45:$J$61,'001 - VŠEOBECNÉ KONSTRUKC...'!$C$67:$K$111</definedName>
    <definedName name="_xlnm.Print_Titles" localSheetId="1">'001 - VŠEOBECNÉ KONSTRUKC...'!$79:$79</definedName>
    <definedName name="_xlnm._FilterDatabase" localSheetId="2" hidden="1">'002 - KOMUNIKACE'!$C$82:$K$186</definedName>
    <definedName name="_xlnm.Print_Area" localSheetId="2">'002 - KOMUNIKACE'!$C$4:$J$39,'002 - KOMUNIKACE'!$C$45:$J$64,'002 - KOMUNIKACE'!$C$70:$K$186</definedName>
    <definedName name="_xlnm.Print_Titles" localSheetId="2">'002 - KOMUNIKACE'!$82:$82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84"/>
  <c r="BH184"/>
  <c r="BG184"/>
  <c r="BF184"/>
  <c r="T184"/>
  <c r="T183"/>
  <c r="R184"/>
  <c r="R183"/>
  <c r="P184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52"/>
  <c r="E7"/>
  <c r="E48"/>
  <c i="2" r="J37"/>
  <c r="J36"/>
  <c i="1" r="AY55"/>
  <c i="2" r="J35"/>
  <c i="1" r="AX55"/>
  <c i="2"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74"/>
  <c r="E7"/>
  <c r="E70"/>
  <c i="1" r="L50"/>
  <c r="AM50"/>
  <c r="AM49"/>
  <c r="L49"/>
  <c r="AM47"/>
  <c r="L47"/>
  <c r="L45"/>
  <c r="L44"/>
  <c i="2" r="BK103"/>
  <c i="3" r="J129"/>
  <c r="BK139"/>
  <c r="J132"/>
  <c r="J165"/>
  <c r="J177"/>
  <c r="BK160"/>
  <c r="J171"/>
  <c r="J94"/>
  <c i="2" r="J109"/>
  <c i="3" r="J157"/>
  <c r="J91"/>
  <c r="J154"/>
  <c r="BK180"/>
  <c r="BK104"/>
  <c i="2" r="J82"/>
  <c i="3" r="BK97"/>
  <c r="BK171"/>
  <c r="BK154"/>
  <c r="BK122"/>
  <c r="BK119"/>
  <c r="J145"/>
  <c r="J160"/>
  <c r="BK151"/>
  <c r="BK157"/>
  <c i="2" r="BK97"/>
  <c i="3" r="J151"/>
  <c r="BK113"/>
  <c i="2" r="J97"/>
  <c i="3" r="BK177"/>
  <c i="2" r="BK109"/>
  <c i="3" r="BK126"/>
  <c i="2" r="BK100"/>
  <c i="3" r="BK85"/>
  <c r="BK88"/>
  <c r="BK116"/>
  <c r="J126"/>
  <c i="2" r="J91"/>
  <c i="3" r="J119"/>
  <c r="J97"/>
  <c r="J110"/>
  <c r="J184"/>
  <c r="BK129"/>
  <c r="J107"/>
  <c r="BK107"/>
  <c r="J113"/>
  <c r="J148"/>
  <c r="J100"/>
  <c r="BK91"/>
  <c i="2" r="BK82"/>
  <c i="3" r="BK94"/>
  <c i="2" r="BK94"/>
  <c i="3" r="J168"/>
  <c r="J124"/>
  <c r="BK174"/>
  <c r="BK165"/>
  <c i="2" r="J88"/>
  <c i="3" r="J136"/>
  <c i="2" r="BK91"/>
  <c i="3" r="BK132"/>
  <c i="2" r="J100"/>
  <c i="3" r="BK136"/>
  <c r="BK110"/>
  <c r="BK184"/>
  <c r="BK163"/>
  <c i="2" r="J94"/>
  <c i="3" r="J116"/>
  <c r="J85"/>
  <c r="J174"/>
  <c r="J122"/>
  <c i="2" r="J85"/>
  <c i="3" r="BK124"/>
  <c i="2" r="BK106"/>
  <c i="3" r="J142"/>
  <c r="J180"/>
  <c i="2" r="J106"/>
  <c i="3" r="BK145"/>
  <c r="BK168"/>
  <c r="BK148"/>
  <c r="J139"/>
  <c r="J104"/>
  <c r="BK100"/>
  <c i="2" r="J103"/>
  <c i="1" r="AS54"/>
  <c i="3" r="J163"/>
  <c r="BK142"/>
  <c i="2" r="BK88"/>
  <c i="3" r="J88"/>
  <c i="2" r="BK85"/>
  <c l="1" r="T81"/>
  <c r="T80"/>
  <c i="3" r="T84"/>
  <c r="P135"/>
  <c r="R135"/>
  <c i="2" r="R81"/>
  <c r="R80"/>
  <c r="P81"/>
  <c r="P80"/>
  <c i="1" r="AU55"/>
  <c i="3" r="P103"/>
  <c r="T135"/>
  <c i="2" r="BK81"/>
  <c r="BK80"/>
  <c r="J80"/>
  <c r="J59"/>
  <c i="3" r="P84"/>
  <c r="BK135"/>
  <c r="J135"/>
  <c r="J62"/>
  <c r="BK84"/>
  <c r="J84"/>
  <c r="J60"/>
  <c r="R84"/>
  <c r="T103"/>
  <c r="BK103"/>
  <c r="J103"/>
  <c r="J61"/>
  <c r="R103"/>
  <c r="BK183"/>
  <c r="J183"/>
  <c r="J63"/>
  <c i="2" r="J81"/>
  <c r="J60"/>
  <c i="3" r="J77"/>
  <c r="BE104"/>
  <c r="BE148"/>
  <c r="E73"/>
  <c r="BE91"/>
  <c r="BE132"/>
  <c r="F55"/>
  <c r="BE94"/>
  <c r="BE100"/>
  <c r="BE139"/>
  <c r="BE142"/>
  <c r="BE151"/>
  <c r="BE163"/>
  <c r="BE165"/>
  <c r="BE97"/>
  <c r="BE107"/>
  <c r="BE110"/>
  <c r="BE113"/>
  <c r="BE122"/>
  <c r="BE174"/>
  <c r="BE177"/>
  <c r="BE116"/>
  <c r="BE160"/>
  <c r="BE88"/>
  <c r="BE129"/>
  <c r="BE154"/>
  <c r="BE119"/>
  <c r="BE124"/>
  <c r="BE180"/>
  <c r="BE184"/>
  <c r="BE85"/>
  <c r="BE126"/>
  <c r="BE136"/>
  <c r="BE145"/>
  <c r="BE157"/>
  <c r="BE168"/>
  <c r="BE171"/>
  <c i="2" r="BE94"/>
  <c r="E48"/>
  <c r="BE97"/>
  <c r="BE109"/>
  <c r="F77"/>
  <c r="BE85"/>
  <c r="BE91"/>
  <c r="BE100"/>
  <c r="BE103"/>
  <c r="J52"/>
  <c r="BE82"/>
  <c r="BE106"/>
  <c r="BE88"/>
  <c i="3" r="J34"/>
  <c i="1" r="AW56"/>
  <c i="3" r="F35"/>
  <c i="1" r="BB56"/>
  <c i="2" r="F34"/>
  <c i="1" r="BA55"/>
  <c i="2" r="F35"/>
  <c i="1" r="BB55"/>
  <c i="2" r="J30"/>
  <c i="3" r="F37"/>
  <c i="1" r="BD56"/>
  <c i="2" r="J34"/>
  <c i="1" r="AW55"/>
  <c i="2" r="F37"/>
  <c i="1" r="BD55"/>
  <c i="3" r="F34"/>
  <c i="1" r="BA56"/>
  <c i="2" r="F36"/>
  <c i="1" r="BC55"/>
  <c i="3" r="F36"/>
  <c i="1" r="BC56"/>
  <c i="3" l="1" r="R83"/>
  <c r="P83"/>
  <c i="1" r="AU56"/>
  <c i="3" r="T83"/>
  <c r="BK83"/>
  <c r="J83"/>
  <c i="1" r="AG55"/>
  <c r="AU54"/>
  <c i="2" r="F33"/>
  <c i="1" r="AZ55"/>
  <c r="BB54"/>
  <c r="AX54"/>
  <c r="BD54"/>
  <c r="W33"/>
  <c i="3" r="J33"/>
  <c i="1" r="AV56"/>
  <c r="AT56"/>
  <c i="3" r="J30"/>
  <c i="1" r="AG56"/>
  <c r="AG54"/>
  <c r="AK26"/>
  <c i="2" r="J33"/>
  <c i="1" r="AV55"/>
  <c r="AT55"/>
  <c r="AN55"/>
  <c r="BA54"/>
  <c r="AW54"/>
  <c r="AK30"/>
  <c i="3" r="F33"/>
  <c i="1" r="AZ56"/>
  <c r="BC54"/>
  <c r="AY54"/>
  <c i="3" l="1" r="J59"/>
  <c r="J39"/>
  <c i="2" r="J39"/>
  <c i="1" r="AN56"/>
  <c r="W30"/>
  <c r="W32"/>
  <c r="AZ54"/>
  <c r="W29"/>
  <c r="W31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<sst xmlns="http://schemas.openxmlformats.org/spreadsheetml/2006/main">
  <si>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</si>
  <si>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</si>
  <si>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</si>
  <si>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</si>
  <si>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</si>
  <si>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{fcaecbcc-41f5-45f3-acd7-4451bd183c14}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</si>
  <si>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</si>
  <si>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</si>
  <si>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</si>
  <si>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</si>
  <si>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</si>
  <si>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</si>
  <si>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</si>
  <si>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</si>
  <si>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25/01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</si>
  <si>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</si>
  <si>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</si>
  <si>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(rekonstrukce) povrchu vozovky účelové komunikace umístěné na pozemku parc. č. 711 a 556/56 v k.ú. Úvaly u Valtic</t>
  </si>
  <si>
    <t>KSO:</t>
  </si>
  <si>
    <t/>
  </si>
  <si>
    <t>CC-CZ:</t>
  </si>
  <si>
    <t>Místo:</t>
  </si>
  <si>
    <t xml:space="preserve"> </t>
  </si>
  <si>
    <t>Datum:</t>
  </si>
  <si>
    <t>28. 4. 2025</t>
  </si>
  <si>
    <t>Zadavatel:</t>
  </si>
  <si>
    <t>IČ:</t>
  </si>
  <si>
    <t>00283665</t>
  </si>
  <si>
    <t>Město Valtice</t>
  </si>
  <si>
    <t>DIČ:</t>
  </si>
  <si>
    <t>CZ00283665</t>
  </si>
  <si>
    <t>Účastník:</t>
  </si>
  <si>
    <t>Vyplň údaj</t>
  </si>
  <si>
    <t>Projektant:</t>
  </si>
  <si>
    <t>04214064</t>
  </si>
  <si>
    <t>Ing. Pavel Toman</t>
  </si>
  <si>
    <t>True</t>
  </si>
  <si>
    <t>Zpracovatel:</t>
  </si>
  <si>
    <t>60701366</t>
  </si>
  <si>
    <t>Prost Hodonín s.r.o.</t>
  </si>
  <si>
    <t>CZ60701366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</si>
  <si>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</si>
  <si>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</si>
  <si>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</si>
  <si>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</si>
  <si>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</si>
  <si>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</si>
  <si>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</si>
  <si>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</si>
  <si>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</si>
  <si>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</si>
  <si>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</si>
  <si>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</si>
  <si>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</si>
  <si>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</si>
  <si>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</si>
  <si>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</si>
  <si>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</si>
  <si>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</si>
  <si>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</si>
  <si>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</si>
  <si>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</si>
  <si>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</si>
  <si>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</si>
  <si>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</si>
  <si>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</si>
  <si>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</si>
  <si>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</si>
  <si>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</si>
  <si>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</si>
  <si>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</si>
  <si>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</si>
  <si>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</si>
  <si>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</si>
  <si>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</si>
  <si>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</si>
  <si>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</si>
  <si>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</si>
  <si>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</si>
  <si>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</si>
  <si>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</si>
  <si>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</si>
  <si>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</si>
  <si>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VŠEOBECNÉ KONSTRUKCE A PRÁCE</t>
  </si>
  <si>
    <t>STA</t>
  </si>
  <si>
    <t>1</t>
  </si>
  <si>
    <t>{a31b0ec0-369f-4ccc-b96c-87a187d49801}</t>
  </si>
  <si>
    <t>2</t>
  </si>
  <si>
    <t>002</t>
  </si>
  <si>
    <t>KOMUNIKACE</t>
  </si>
  <si>
    <t>{dd58fdb9-e290-4744-8554-952c3eb2e8c1}</t>
  </si>
  <si>
    <t>KRYCÍ LIST SOUPISU PRACÍ</t>
  </si>
  <si>
    <t>Objekt:</t>
  </si>
  <si>
    <t>001 - VŠEOBECNÉ KONSTRUKCE A PRÁCE</t>
  </si>
  <si>
    <t>REKAPITULACE ČLENĚNÍ SOUPISU PRACÍ</t>
  </si>
  <si>
    <t>Kód dílu - Popis</t>
  </si>
  <si>
    <t>Cena celkem [CZK]</t>
  </si>
  <si>
    <t>-1</t>
  </si>
  <si>
    <t>D1 - Všeobecné konstrukce a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</si>
  <si>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</si>
  <si>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</si>
  <si>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</si>
  <si>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</si>
  <si>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</si>
  <si>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</si>
  <si>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</si>
  <si>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</si>
  <si>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</si>
  <si>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</si>
  <si>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</si>
  <si>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</si>
  <si>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</si>
  <si>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</si>
  <si>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Všeobecné konstrukce a práce</t>
  </si>
  <si>
    <t>ROZPOCET</t>
  </si>
  <si>
    <t>K</t>
  </si>
  <si>
    <t>012103000</t>
  </si>
  <si>
    <t>Geodetické práce před výstavbou</t>
  </si>
  <si>
    <t>kpl</t>
  </si>
  <si>
    <t>CS ÚRS 2025 01</t>
  </si>
  <si>
    <t>4</t>
  </si>
  <si>
    <t>PP</t>
  </si>
  <si>
    <t>Online PSC</t>
  </si>
  <si>
    <t>https://podminky.urs.cz/item/CS_URS_2025_01/012103000</t>
  </si>
  <si>
    <t>012203000</t>
  </si>
  <si>
    <t>Geodetické práce při provádění stavby</t>
  </si>
  <si>
    <t>https://podminky.urs.cz/item/CS_URS_2025_01/012203000</t>
  </si>
  <si>
    <t>3</t>
  </si>
  <si>
    <t>012303000</t>
  </si>
  <si>
    <t>Geodetické práce po výstavbě</t>
  </si>
  <si>
    <t>6</t>
  </si>
  <si>
    <t>https://podminky.urs.cz/item/CS_URS_2025_01/012303000</t>
  </si>
  <si>
    <t>013002000</t>
  </si>
  <si>
    <t>Vypracování DSPS</t>
  </si>
  <si>
    <t>8</t>
  </si>
  <si>
    <t>https://podminky.urs.cz/item/CS_URS_2025_01/013002000</t>
  </si>
  <si>
    <t>5</t>
  </si>
  <si>
    <t>030001000</t>
  </si>
  <si>
    <t>Zařízení staveniště</t>
  </si>
  <si>
    <t>10</t>
  </si>
  <si>
    <t>https://podminky.urs.cz/item/CS_URS_2025_01/030001000</t>
  </si>
  <si>
    <t>032903000</t>
  </si>
  <si>
    <t>Náklady na provoz a údržbu vybavení staveniště</t>
  </si>
  <si>
    <t>https://podminky.urs.cz/item/CS_URS_2025_01/032903000</t>
  </si>
  <si>
    <t>7</t>
  </si>
  <si>
    <t>039002000</t>
  </si>
  <si>
    <t>Zrušení zařízení staveniště</t>
  </si>
  <si>
    <t>14</t>
  </si>
  <si>
    <t>https://podminky.urs.cz/item/CS_URS_2025_01/039002000</t>
  </si>
  <si>
    <t>045002000</t>
  </si>
  <si>
    <t>Kompletační a koordinační činnost</t>
  </si>
  <si>
    <t>16</t>
  </si>
  <si>
    <t>https://podminky.urs.cz/item/CS_URS_2025_01/045002000</t>
  </si>
  <si>
    <t>9</t>
  </si>
  <si>
    <t>034303000</t>
  </si>
  <si>
    <t>Dopravni značení na staveništi</t>
  </si>
  <si>
    <t>18</t>
  </si>
  <si>
    <t>https://podminky.urs.cz/item/CS_URS_2025_01/034303000</t>
  </si>
  <si>
    <t>043134000</t>
  </si>
  <si>
    <t>Statické zatěžovací zkoušky zemní pláně</t>
  </si>
  <si>
    <t>20</t>
  </si>
  <si>
    <t>https://podminky.urs.cz/item/CS_URS_2025_01/043134000</t>
  </si>
  <si>
    <t>002 - KOMUNIKACE</t>
  </si>
  <si>
    <t>D1 - Zemní práce</t>
  </si>
  <si>
    <t>D2 - Komunikace</t>
  </si>
  <si>
    <t>D3 - Trubní propust</t>
  </si>
  <si>
    <t>D4 - Ostatní konstrukce a práce</t>
  </si>
  <si>
    <t>Zemní práce</t>
  </si>
  <si>
    <t>122251103</t>
  </si>
  <si>
    <t>Odkopávky a prokopávky nezapažené v hornině třídy těžitelnosti I skupiny 3 objem do 100 m3 strojně</t>
  </si>
  <si>
    <t>m3</t>
  </si>
  <si>
    <t>Odkopávky a prokopávky nezapažené strojně v hornině třídy těžitelnosti I skupiny 3 přes 50 do 100 m3</t>
  </si>
  <si>
    <t>https://podminky.urs.cz/item/CS_URS_2025_01/122251103</t>
  </si>
  <si>
    <t>167151111</t>
  </si>
  <si>
    <t>Nakládání výkopku z hornin třídy těžitelnosti I skupiny 1 až 3 přes 100 m3</t>
  </si>
  <si>
    <t>Nakládání, skládání a překládání neulehlého výkopku nebo sypaniny strojně nakládání, množství přes 100 m3, z hornin třídy těžitelnosti I, skupiny 1 až 3</t>
  </si>
  <si>
    <t>https://podminky.urs.cz/item/CS_URS_2025_01/167151111</t>
  </si>
  <si>
    <t>162751117</t>
  </si>
  <si>
    <t>Vodorovné přemístění přes 9 000 do 10000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</si>
  <si>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</si>
  <si>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</si>
  <si>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162751119</t>
  </si>
  <si>
    <t>Příplatek k vodorovnému přemístění výkopku/sypaniny z horniny třídy těžitelnosti I skupiny 1 až 3 ZKD 1000 m přes 10000 m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</si>
  <si>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</si>
  <si>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</si>
  <si>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</si>
  <si>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</si>
  <si>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</si>
  <si>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https://podminky.urs.cz/item/CS_URS_2025_01/171251201</t>
  </si>
  <si>
    <t>171201221</t>
  </si>
  <si>
    <t>Poplatek za uložení na skládce (skládkovné) zeminy a kamení kód odpadu 17 05 04</t>
  </si>
  <si>
    <t>t</t>
  </si>
  <si>
    <t>Poplatek za uložení stavebního odpadu na skládce (skládkovné) zeminy a kamení zatříděného do Katalogu odpadů pod kódem 17 05 04</t>
  </si>
  <si>
    <t>https://podminky.urs.cz/item/CS_URS_2025_01/171201221</t>
  </si>
  <si>
    <t>D2</t>
  </si>
  <si>
    <t>Komunikace</t>
  </si>
  <si>
    <t>577134111</t>
  </si>
  <si>
    <t>Asfaltový beton vrstva obrusná ACO 11+ (ABS) tř. I tl 40 mm š do 3 m z nemodifikovaného asfaltu</t>
  </si>
  <si>
    <t>m2</t>
  </si>
  <si>
    <t>Asfaltový beton vrstva obrusná ACO 11 (ABS) s rozprostřením a se zhutněním z nemodifikovaného asfaltu v pruhu šířky do 3 m tř. I (ACO 11+), po zhutnění tl. 40 mm</t>
  </si>
  <si>
    <t>https://podminky.urs.cz/item/CS_URS_2025_01/577134111</t>
  </si>
  <si>
    <t>573211112</t>
  </si>
  <si>
    <t>Postřik živičný spojovací z asfaltu v množství 0,70 kg/m2</t>
  </si>
  <si>
    <t>Postřik spojovací PS bez posypu kamenivem z asfaltu silničního, v množství 0,70 kg/m2</t>
  </si>
  <si>
    <t>https://podminky.urs.cz/item/CS_URS_2025_01/573211112</t>
  </si>
  <si>
    <t>577165112</t>
  </si>
  <si>
    <t>Asfaltový beton vrstva ložní ACL 16 (ABH) tl 70 mm š do 3 m z nemodifikovaného asfaltu</t>
  </si>
  <si>
    <t>Asfaltový beton vrstva ložní ACL 16 (ABH) s rozprostřením a zhutněním z nemodifikovaného asfaltu v pruhu šířky do 3 m, po zhutnění tl. 70 mm</t>
  </si>
  <si>
    <t>https://podminky.urs.cz/item/CS_URS_2025_01/577165112</t>
  </si>
  <si>
    <t>573191111</t>
  </si>
  <si>
    <t>Postřik infiltrační kationaktivní emulzí v množství 1 kg/m2</t>
  </si>
  <si>
    <t>Postřik infiltrační kationaktivní emulzí v množství 1,00 kg/m2</t>
  </si>
  <si>
    <t>https://podminky.urs.cz/item/CS_URS_2025_01/573191111</t>
  </si>
  <si>
    <t>11</t>
  </si>
  <si>
    <t>567521111</t>
  </si>
  <si>
    <t>Recyklace podkladu za studena na místě - rozpojení a reprofilace tl přes 150 do 200 mm do 1000 m2</t>
  </si>
  <si>
    <t>22</t>
  </si>
  <si>
    <t>Recyklace podkladní vrstvy za studena na místě rozpojení a reprofilace podkladu s hutněním plochy do 1 000 m2, tloušťky přes 150 do 200 mm</t>
  </si>
  <si>
    <t>https://podminky.urs.cz/item/CS_URS_2025_01/567521111</t>
  </si>
  <si>
    <t>567522114</t>
  </si>
  <si>
    <t>Recyklace podkladu za studena na místě - promísení s pojivem, kamenivem tl přes 180 do 200 mm pl do 1000 m2</t>
  </si>
  <si>
    <t>24</t>
  </si>
  <si>
    <t>Recyklace podkladní vrstvy za studena na místě promísení rozpojené směsi s kamenivem a pojivem (materiál ve specifikaci) s rozhrnutím, zhutněním a vlhčením plochy do 1 000 m2, tloušťky po zhutnění přes 180 do 200 mm</t>
  </si>
  <si>
    <t>https://podminky.urs.cz/item/CS_URS_2025_01/567522114</t>
  </si>
  <si>
    <t>13</t>
  </si>
  <si>
    <t>M</t>
  </si>
  <si>
    <t>11162553</t>
  </si>
  <si>
    <t>emulze asfaltová rychleštěpná pro tryskové vysprávky</t>
  </si>
  <si>
    <t>1551434302</t>
  </si>
  <si>
    <t>Asfaltová kationaktivní emulze</t>
  </si>
  <si>
    <t>58522110</t>
  </si>
  <si>
    <t>cement portlandský směsný CEM II 42,5MPa</t>
  </si>
  <si>
    <t>-1357828678</t>
  </si>
  <si>
    <t>15</t>
  </si>
  <si>
    <t>566201111</t>
  </si>
  <si>
    <t>Úprava krytu z kameniva drceného pro nový kryt s doplněním kameniva drceného do 0,04 m3/m2</t>
  </si>
  <si>
    <t>873365079</t>
  </si>
  <si>
    <t>Úprava dosavadního krytu z kameniva drceného jako podklad pro nový kryt s vyrovnáním profilu v příčném i podélném směru, s vlhčením a zhutněním, s doplněním kamenivem drceným, jeho rozprostřením a zhutněním, v množství do 0,04 m3/m2</t>
  </si>
  <si>
    <t>https://podminky.urs.cz/item/CS_URS_2025_01/566201111</t>
  </si>
  <si>
    <t>564871116</t>
  </si>
  <si>
    <t>Podklad ze štěrkodrtě ŠD plochy přes 100 m2 tl. 300 mm</t>
  </si>
  <si>
    <t>30</t>
  </si>
  <si>
    <t>Podklad ze štěrkodrti ŠD s rozprostřením a zhutněním plochy přes 100 m2, po zhutnění tl. 300 mm</t>
  </si>
  <si>
    <t>https://podminky.urs.cz/item/CS_URS_2025_01/564871116</t>
  </si>
  <si>
    <t>17</t>
  </si>
  <si>
    <t>569731111</t>
  </si>
  <si>
    <t>Zpevnění krajnic kamenivem drceným tl 100 mm</t>
  </si>
  <si>
    <t>32</t>
  </si>
  <si>
    <t>Zpevnění krajnic nebo komunikací pro pěší s rozprostřením a zhutněním, po zhutnění kamenivem drceným tl. 100 mm</t>
  </si>
  <si>
    <t>https://podminky.urs.cz/item/CS_URS_2025_01/569731111</t>
  </si>
  <si>
    <t>D3</t>
  </si>
  <si>
    <t>Trubní propust</t>
  </si>
  <si>
    <t>132251252</t>
  </si>
  <si>
    <t>Hloubení rýh nezapažených š do 2000 mm v hornině třídy těžitelnosti I skupiny 3 objem do 50 m3 strojně</t>
  </si>
  <si>
    <t>34</t>
  </si>
  <si>
    <t>Hloubení nezapažených rýh šířky přes 800 do 2 000 mm strojně s urovnáním dna do předepsaného profilu a spádu v hornině třídy těžitelnosti I skupiny 3 přes 20 do 50 m3</t>
  </si>
  <si>
    <t>https://podminky.urs.cz/item/CS_URS_2025_01/132251252</t>
  </si>
  <si>
    <t>19</t>
  </si>
  <si>
    <t>36</t>
  </si>
  <si>
    <t>38</t>
  </si>
  <si>
    <t>40</t>
  </si>
  <si>
    <t>42</t>
  </si>
  <si>
    <t>23</t>
  </si>
  <si>
    <t>451573111</t>
  </si>
  <si>
    <t>Lože pod potrubí otevřený výkop ze štěrkopísku</t>
  </si>
  <si>
    <t>44</t>
  </si>
  <si>
    <t>Lože pod potrubí, stoky a drobné objekty v otevřeném výkopu z písku a štěrkopísku do 63 mm</t>
  </si>
  <si>
    <t>https://podminky.urs.cz/item/CS_URS_2025_01/451573111</t>
  </si>
  <si>
    <t>175111101</t>
  </si>
  <si>
    <t>Obsypání potrubí ručně sypaninou bez prohození, uloženou do 3 m</t>
  </si>
  <si>
    <t>46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</si>
  <si>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</si>
  <si>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</si>
  <si>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25</t>
  </si>
  <si>
    <t>175111109</t>
  </si>
  <si>
    <t>Příplatek k obsypání potrubí za ruční prohození sypaniny, uložené do 3 m</t>
  </si>
  <si>
    <t>48</t>
  </si>
  <si>
    <t>Obsypání potrubí ručně Příplatek k ceně za prohození sypaniny</t>
  </si>
  <si>
    <t>https://podminky.urs.cz/item/CS_URS_2025_01/175111109</t>
  </si>
  <si>
    <t>26</t>
  </si>
  <si>
    <t>919521015</t>
  </si>
  <si>
    <t>Zřízení propustků z trub betonových DN 600</t>
  </si>
  <si>
    <t>m</t>
  </si>
  <si>
    <t>50</t>
  </si>
  <si>
    <t>Zřízení propustků a hospodářských přejezdů z trub betonových a železobetonových do DN 600</t>
  </si>
  <si>
    <t>https://podminky.urs.cz/item/CS_URS_2025_01/919521015</t>
  </si>
  <si>
    <t>27</t>
  </si>
  <si>
    <t>59221002</t>
  </si>
  <si>
    <t>trouba ŽB 8úhelníková zesílená DN 600</t>
  </si>
  <si>
    <t>52</t>
  </si>
  <si>
    <t>betonová trubka propust</t>
  </si>
  <si>
    <t>28</t>
  </si>
  <si>
    <t>597161111</t>
  </si>
  <si>
    <t>Rigol dlážděný do lože z betonu tl 100 mm z lomového kamene</t>
  </si>
  <si>
    <t>54</t>
  </si>
  <si>
    <t>Rigol dlážděný do lože z betonu prostého tl. 100 mm, s vyplněním a zatřením spár cementovou maltou z lomového kamene tl. do 250 mm</t>
  </si>
  <si>
    <t>https://podminky.urs.cz/item/CS_URS_2025_01/597161111</t>
  </si>
  <si>
    <t>29</t>
  </si>
  <si>
    <t>174151101</t>
  </si>
  <si>
    <t>Zásyp jam, šachet rýh nebo kolem objektů sypaninou se zhutněním</t>
  </si>
  <si>
    <t>56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</si>
  <si>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</si>
  <si>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</si>
  <si>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919441221</t>
  </si>
  <si>
    <t>Čelo propustku z lomového kamene pro propustek z trub DN 600 až 800</t>
  </si>
  <si>
    <t>kus</t>
  </si>
  <si>
    <t>58</t>
  </si>
  <si>
    <t>Čelo propustku včetně římsy ze zdiva z lomového kamene, pro propustek z trub DN 600 až 800 mm</t>
  </si>
  <si>
    <t>https://podminky.urs.cz/item/CS_URS_2025_01/919441221</t>
  </si>
  <si>
    <t>31</t>
  </si>
  <si>
    <t>919535558</t>
  </si>
  <si>
    <t>Obetonování trubního propustku betonem prostým tř. C 20/25</t>
  </si>
  <si>
    <t>60</t>
  </si>
  <si>
    <t>Obetonování trubního propustku betonem prostým bez zvýšených nároků na prostředí tř. C 20/25</t>
  </si>
  <si>
    <t>https://podminky.urs.cz/item/CS_URS_2025_01/919535558</t>
  </si>
  <si>
    <t>966008113</t>
  </si>
  <si>
    <t>Bourání trubního propustku DN přes 500 do 800</t>
  </si>
  <si>
    <t>62</t>
  </si>
  <si>
    <t>Bourání trubního propustku s odklizením a uložením vybouraného materiálu na skládku na vzdálenost do 3 m nebo s naložením na dopravní prostředek z trub betonových nebo železobetonových DN přes 500 do 800 mm</t>
  </si>
  <si>
    <t>https://podminky.urs.cz/item/CS_URS_2025_01/966008113</t>
  </si>
  <si>
    <t>33</t>
  </si>
  <si>
    <t>469973111</t>
  </si>
  <si>
    <t>Poplatek za uložení na skládce (skládkovné) stavebního odpadu betonového kód odpadu 17 01 01</t>
  </si>
  <si>
    <t>64</t>
  </si>
  <si>
    <t>Poplatek za uložení stavebního odpadu (skládkovné) na skládce z prostého betonu zatříděného do Katalogu odpadů pod kódem 17 01 01</t>
  </si>
  <si>
    <t>https://podminky.urs.cz/item/CS_URS_2025_01/469973111</t>
  </si>
  <si>
    <t>D4</t>
  </si>
  <si>
    <t>Ostatní konstrukce a práce</t>
  </si>
  <si>
    <t>998225111</t>
  </si>
  <si>
    <t>Přesun hmot pro pozemní komunikace s krytem z kamene, monolitickým betonovým nebo živičným</t>
  </si>
  <si>
    <t>66</t>
  </si>
  <si>
    <t>Přesun hmot pro komunikace s krytem z kameniva, monolitickým betonovým nebo živičným dopravní vzdálenost do 200 m jakékoliv délky objektu</t>
  </si>
  <si>
    <t>https://podminky.urs.cz/item/CS_URS_2025_01/998225111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</si>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</sst>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15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203000" TargetMode="External" /><Relationship Id="rId3" Type="http://schemas.openxmlformats.org/officeDocument/2006/relationships/hyperlink" Target="https://podminky.urs.cz/item/CS_URS_2025_01/012303000" TargetMode="External" /><Relationship Id="rId4" Type="http://schemas.openxmlformats.org/officeDocument/2006/relationships/hyperlink" Target="https://podminky.urs.cz/item/CS_URS_2025_01/013002000" TargetMode="External" /><Relationship Id="rId5" Type="http://schemas.openxmlformats.org/officeDocument/2006/relationships/hyperlink" Target="https://podminky.urs.cz/item/CS_URS_2025_01/030001000" TargetMode="External" /><Relationship Id="rId6" Type="http://schemas.openxmlformats.org/officeDocument/2006/relationships/hyperlink" Target="https://podminky.urs.cz/item/CS_URS_2025_01/032903000" TargetMode="External" /><Relationship Id="rId7" Type="http://schemas.openxmlformats.org/officeDocument/2006/relationships/hyperlink" Target="https://podminky.urs.cz/item/CS_URS_2025_01/039002000" TargetMode="External" /><Relationship Id="rId8" Type="http://schemas.openxmlformats.org/officeDocument/2006/relationships/hyperlink" Target="https://podminky.urs.cz/item/CS_URS_2025_01/045002000" TargetMode="External" /><Relationship Id="rId9" Type="http://schemas.openxmlformats.org/officeDocument/2006/relationships/hyperlink" Target="https://podminky.urs.cz/item/CS_URS_2025_01/034303000" TargetMode="External" /><Relationship Id="rId10" Type="http://schemas.openxmlformats.org/officeDocument/2006/relationships/hyperlink" Target="https://podminky.urs.cz/item/CS_URS_2025_01/043134000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1103" TargetMode="External" /><Relationship Id="rId2" Type="http://schemas.openxmlformats.org/officeDocument/2006/relationships/hyperlink" Target="https://podminky.urs.cz/item/CS_URS_2025_01/167151111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2751119" TargetMode="External" /><Relationship Id="rId5" Type="http://schemas.openxmlformats.org/officeDocument/2006/relationships/hyperlink" Target="https://podminky.urs.cz/item/CS_URS_2025_01/171251201" TargetMode="External" /><Relationship Id="rId6" Type="http://schemas.openxmlformats.org/officeDocument/2006/relationships/hyperlink" Target="https://podminky.urs.cz/item/CS_URS_2025_01/171201221" TargetMode="External" /><Relationship Id="rId7" Type="http://schemas.openxmlformats.org/officeDocument/2006/relationships/hyperlink" Target="https://podminky.urs.cz/item/CS_URS_2025_01/577134111" TargetMode="External" /><Relationship Id="rId8" Type="http://schemas.openxmlformats.org/officeDocument/2006/relationships/hyperlink" Target="https://podminky.urs.cz/item/CS_URS_2025_01/573211112" TargetMode="External" /><Relationship Id="rId9" Type="http://schemas.openxmlformats.org/officeDocument/2006/relationships/hyperlink" Target="https://podminky.urs.cz/item/CS_URS_2025_01/577165112" TargetMode="External" /><Relationship Id="rId10" Type="http://schemas.openxmlformats.org/officeDocument/2006/relationships/hyperlink" Target="https://podminky.urs.cz/item/CS_URS_2025_01/573191111" TargetMode="External" /><Relationship Id="rId11" Type="http://schemas.openxmlformats.org/officeDocument/2006/relationships/hyperlink" Target="https://podminky.urs.cz/item/CS_URS_2025_01/567521111" TargetMode="External" /><Relationship Id="rId12" Type="http://schemas.openxmlformats.org/officeDocument/2006/relationships/hyperlink" Target="https://podminky.urs.cz/item/CS_URS_2025_01/567522114" TargetMode="External" /><Relationship Id="rId13" Type="http://schemas.openxmlformats.org/officeDocument/2006/relationships/hyperlink" Target="https://podminky.urs.cz/item/CS_URS_2025_01/566201111" TargetMode="External" /><Relationship Id="rId14" Type="http://schemas.openxmlformats.org/officeDocument/2006/relationships/hyperlink" Target="https://podminky.urs.cz/item/CS_URS_2025_01/564871116" TargetMode="External" /><Relationship Id="rId15" Type="http://schemas.openxmlformats.org/officeDocument/2006/relationships/hyperlink" Target="https://podminky.urs.cz/item/CS_URS_2025_01/569731111" TargetMode="External" /><Relationship Id="rId16" Type="http://schemas.openxmlformats.org/officeDocument/2006/relationships/hyperlink" Target="https://podminky.urs.cz/item/CS_URS_2025_01/132251252" TargetMode="External" /><Relationship Id="rId17" Type="http://schemas.openxmlformats.org/officeDocument/2006/relationships/hyperlink" Target="https://podminky.urs.cz/item/CS_URS_2025_01/162751117" TargetMode="External" /><Relationship Id="rId18" Type="http://schemas.openxmlformats.org/officeDocument/2006/relationships/hyperlink" Target="https://podminky.urs.cz/item/CS_URS_2025_01/162751119" TargetMode="External" /><Relationship Id="rId19" Type="http://schemas.openxmlformats.org/officeDocument/2006/relationships/hyperlink" Target="https://podminky.urs.cz/item/CS_URS_2025_01/171251201" TargetMode="External" /><Relationship Id="rId20" Type="http://schemas.openxmlformats.org/officeDocument/2006/relationships/hyperlink" Target="https://podminky.urs.cz/item/CS_URS_2025_01/171201221" TargetMode="External" /><Relationship Id="rId21" Type="http://schemas.openxmlformats.org/officeDocument/2006/relationships/hyperlink" Target="https://podminky.urs.cz/item/CS_URS_2025_01/451573111" TargetMode="External" /><Relationship Id="rId22" Type="http://schemas.openxmlformats.org/officeDocument/2006/relationships/hyperlink" Target="https://podminky.urs.cz/item/CS_URS_2025_01/175111101" TargetMode="External" /><Relationship Id="rId23" Type="http://schemas.openxmlformats.org/officeDocument/2006/relationships/hyperlink" Target="https://podminky.urs.cz/item/CS_URS_2025_01/175111109" TargetMode="External" /><Relationship Id="rId24" Type="http://schemas.openxmlformats.org/officeDocument/2006/relationships/hyperlink" Target="https://podminky.urs.cz/item/CS_URS_2025_01/919521015" TargetMode="External" /><Relationship Id="rId25" Type="http://schemas.openxmlformats.org/officeDocument/2006/relationships/hyperlink" Target="https://podminky.urs.cz/item/CS_URS_2025_01/597161111" TargetMode="External" /><Relationship Id="rId26" Type="http://schemas.openxmlformats.org/officeDocument/2006/relationships/hyperlink" Target="https://podminky.urs.cz/item/CS_URS_2025_01/174151101" TargetMode="External" /><Relationship Id="rId27" Type="http://schemas.openxmlformats.org/officeDocument/2006/relationships/hyperlink" Target="https://podminky.urs.cz/item/CS_URS_2025_01/919441221" TargetMode="External" /><Relationship Id="rId28" Type="http://schemas.openxmlformats.org/officeDocument/2006/relationships/hyperlink" Target="https://podminky.urs.cz/item/CS_URS_2025_01/919535558" TargetMode="External" /><Relationship Id="rId29" Type="http://schemas.openxmlformats.org/officeDocument/2006/relationships/hyperlink" Target="https://podminky.urs.cz/item/CS_URS_2025_01/966008113" TargetMode="External" /><Relationship Id="rId30" Type="http://schemas.openxmlformats.org/officeDocument/2006/relationships/hyperlink" Target="https://podminky.urs.cz/item/CS_URS_2025_01/469973111" TargetMode="External" /><Relationship Id="rId31" Type="http://schemas.openxmlformats.org/officeDocument/2006/relationships/hyperlink" Target="https://podminky.urs.cz/item/CS_URS_2025_01/998225111" TargetMode="External" /><Relationship Id="rId3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36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38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40</v>
      </c>
      <c r="AO20" s="20"/>
      <c r="AP20" s="20"/>
      <c r="AQ20" s="20"/>
      <c r="AR20" s="18"/>
      <c r="BE20" s="29"/>
      <c r="BS20" s="15" t="s">
        <v>36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41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42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46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47</v>
      </c>
      <c r="E29" s="45"/>
      <c r="F29" s="30" t="s">
        <v>48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49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50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51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52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53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54</v>
      </c>
      <c r="U35" s="52"/>
      <c r="V35" s="52"/>
      <c r="W35" s="52"/>
      <c r="X35" s="54" t="s">
        <v>55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25/01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Oprava (rekonstrukce) povrchu vozovky účelové komunikace umístěné na pozemku parc. č. 711 a 556/56 v k.ú. Úvaly u Valtic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28. 4. 2025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Město Valtice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Ing. Pavel Toman</v>
      </c>
      <c r="AN49" s="62"/>
      <c r="AO49" s="62"/>
      <c r="AP49" s="62"/>
      <c r="AQ49" s="38"/>
      <c r="AR49" s="42"/>
      <c r="AS49" s="72" t="s">
        <v>57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37</v>
      </c>
      <c r="AJ50" s="38"/>
      <c r="AK50" s="38"/>
      <c r="AL50" s="38"/>
      <c r="AM50" s="71" t="str">
        <f>IF(E20="","",E20)</f>
        <v>Prost Hodonín s.r.o.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58</v>
      </c>
      <c r="D52" s="85"/>
      <c r="E52" s="85"/>
      <c r="F52" s="85"/>
      <c r="G52" s="85"/>
      <c r="H52" s="86"/>
      <c r="I52" s="87" t="s">
        <v>59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60</v>
      </c>
      <c r="AH52" s="85"/>
      <c r="AI52" s="85"/>
      <c r="AJ52" s="85"/>
      <c r="AK52" s="85"/>
      <c r="AL52" s="85"/>
      <c r="AM52" s="85"/>
      <c r="AN52" s="87" t="s">
        <v>61</v>
      </c>
      <c r="AO52" s="85"/>
      <c r="AP52" s="85"/>
      <c r="AQ52" s="89" t="s">
        <v>62</v>
      </c>
      <c r="AR52" s="42"/>
      <c r="AS52" s="90" t="s">
        <v>63</v>
      </c>
      <c r="AT52" s="91" t="s">
        <v>64</v>
      </c>
      <c r="AU52" s="91" t="s">
        <v>65</v>
      </c>
      <c r="AV52" s="91" t="s">
        <v>66</v>
      </c>
      <c r="AW52" s="91" t="s">
        <v>67</v>
      </c>
      <c r="AX52" s="91" t="s">
        <v>68</v>
      </c>
      <c r="AY52" s="91" t="s">
        <v>69</v>
      </c>
      <c r="AZ52" s="91" t="s">
        <v>70</v>
      </c>
      <c r="BA52" s="91" t="s">
        <v>71</v>
      </c>
      <c r="BB52" s="91" t="s">
        <v>72</v>
      </c>
      <c r="BC52" s="91" t="s">
        <v>73</v>
      </c>
      <c r="BD52" s="92" t="s">
        <v>74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75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ROUND(SUM(AG55:AG56),2)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ROUND(SUM(AS55:AS56),2)</f>
        <v>0</v>
      </c>
      <c r="AT54" s="104">
        <f>ROUND(SUM(AV54:AW54),2)</f>
        <v>0</v>
      </c>
      <c r="AU54" s="105">
        <f>ROUND(SUM(AU55:AU56),5)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ROUND(SUM(AZ55:AZ56),2)</f>
        <v>0</v>
      </c>
      <c r="BA54" s="104">
        <f>ROUND(SUM(BA55:BA56),2)</f>
        <v>0</v>
      </c>
      <c r="BB54" s="104">
        <f>ROUND(SUM(BB55:BB56),2)</f>
        <v>0</v>
      </c>
      <c r="BC54" s="104">
        <f>ROUND(SUM(BC55:BC56),2)</f>
        <v>0</v>
      </c>
      <c r="BD54" s="106">
        <f>ROUND(SUM(BD55:BD56),2)</f>
        <v>0</v>
      </c>
      <c r="BE54" s="6"/>
      <c r="BS54" s="107" t="s">
        <v>76</v>
      </c>
      <c r="BT54" s="107" t="s">
        <v>77</v>
      </c>
      <c r="BU54" s="108" t="s">
        <v>78</v>
      </c>
      <c r="BV54" s="107" t="s">
        <v>79</v>
      </c>
      <c r="BW54" s="107" t="s">
        <v>5</v>
      </c>
      <c r="BX54" s="107" t="s">
        <v>80</v>
      </c>
      <c r="CL54" s="107" t="s">
        <v>19</v>
      </c>
    </row>
    <row r="55" s="7" customFormat="1" ht="16.5" customHeight="1">
      <c r="A55" s="109" t="s">
        <v>81</v>
      </c>
      <c r="B55" s="110"/>
      <c r="C55" s="111"/>
      <c r="D55" s="112" t="s">
        <v>82</v>
      </c>
      <c r="E55" s="112"/>
      <c r="F55" s="112"/>
      <c r="G55" s="112"/>
      <c r="H55" s="112"/>
      <c r="I55" s="113"/>
      <c r="J55" s="112" t="s">
        <v>83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'001 - VŠEOBECNÉ KONSTRUKC...'!J30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84</v>
      </c>
      <c r="AR55" s="116"/>
      <c r="AS55" s="117">
        <v>0</v>
      </c>
      <c r="AT55" s="118">
        <f>ROUND(SUM(AV55:AW55),2)</f>
        <v>0</v>
      </c>
      <c r="AU55" s="119">
        <f>'001 - VŠEOBECNÉ KONSTRUKC...'!P80</f>
        <v>0</v>
      </c>
      <c r="AV55" s="118">
        <f>'001 - VŠEOBECNÉ KONSTRUKC...'!J33</f>
        <v>0</v>
      </c>
      <c r="AW55" s="118">
        <f>'001 - VŠEOBECNÉ KONSTRUKC...'!J34</f>
        <v>0</v>
      </c>
      <c r="AX55" s="118">
        <f>'001 - VŠEOBECNÉ KONSTRUKC...'!J35</f>
        <v>0</v>
      </c>
      <c r="AY55" s="118">
        <f>'001 - VŠEOBECNÉ KONSTRUKC...'!J36</f>
        <v>0</v>
      </c>
      <c r="AZ55" s="118">
        <f>'001 - VŠEOBECNÉ KONSTRUKC...'!F33</f>
        <v>0</v>
      </c>
      <c r="BA55" s="118">
        <f>'001 - VŠEOBECNÉ KONSTRUKC...'!F34</f>
        <v>0</v>
      </c>
      <c r="BB55" s="118">
        <f>'001 - VŠEOBECNÉ KONSTRUKC...'!F35</f>
        <v>0</v>
      </c>
      <c r="BC55" s="118">
        <f>'001 - VŠEOBECNÉ KONSTRUKC...'!F36</f>
        <v>0</v>
      </c>
      <c r="BD55" s="120">
        <f>'001 - VŠEOBECNÉ KONSTRUKC...'!F37</f>
        <v>0</v>
      </c>
      <c r="BE55" s="7"/>
      <c r="BT55" s="121" t="s">
        <v>85</v>
      </c>
      <c r="BV55" s="121" t="s">
        <v>79</v>
      </c>
      <c r="BW55" s="121" t="s">
        <v>86</v>
      </c>
      <c r="BX55" s="121" t="s">
        <v>5</v>
      </c>
      <c r="CL55" s="121" t="s">
        <v>19</v>
      </c>
      <c r="CM55" s="121" t="s">
        <v>87</v>
      </c>
    </row>
    <row r="56" s="7" customFormat="1" ht="16.5" customHeight="1">
      <c r="A56" s="109" t="s">
        <v>81</v>
      </c>
      <c r="B56" s="110"/>
      <c r="C56" s="111"/>
      <c r="D56" s="112" t="s">
        <v>88</v>
      </c>
      <c r="E56" s="112"/>
      <c r="F56" s="112"/>
      <c r="G56" s="112"/>
      <c r="H56" s="112"/>
      <c r="I56" s="113"/>
      <c r="J56" s="112" t="s">
        <v>89</v>
      </c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4">
        <f>'002 - KOMUNIKACE'!J30</f>
        <v>0</v>
      </c>
      <c r="AH56" s="113"/>
      <c r="AI56" s="113"/>
      <c r="AJ56" s="113"/>
      <c r="AK56" s="113"/>
      <c r="AL56" s="113"/>
      <c r="AM56" s="113"/>
      <c r="AN56" s="114">
        <f>SUM(AG56,AT56)</f>
        <v>0</v>
      </c>
      <c r="AO56" s="113"/>
      <c r="AP56" s="113"/>
      <c r="AQ56" s="115" t="s">
        <v>84</v>
      </c>
      <c r="AR56" s="116"/>
      <c r="AS56" s="122">
        <v>0</v>
      </c>
      <c r="AT56" s="123">
        <f>ROUND(SUM(AV56:AW56),2)</f>
        <v>0</v>
      </c>
      <c r="AU56" s="124">
        <f>'002 - KOMUNIKACE'!P83</f>
        <v>0</v>
      </c>
      <c r="AV56" s="123">
        <f>'002 - KOMUNIKACE'!J33</f>
        <v>0</v>
      </c>
      <c r="AW56" s="123">
        <f>'002 - KOMUNIKACE'!J34</f>
        <v>0</v>
      </c>
      <c r="AX56" s="123">
        <f>'002 - KOMUNIKACE'!J35</f>
        <v>0</v>
      </c>
      <c r="AY56" s="123">
        <f>'002 - KOMUNIKACE'!J36</f>
        <v>0</v>
      </c>
      <c r="AZ56" s="123">
        <f>'002 - KOMUNIKACE'!F33</f>
        <v>0</v>
      </c>
      <c r="BA56" s="123">
        <f>'002 - KOMUNIKACE'!F34</f>
        <v>0</v>
      </c>
      <c r="BB56" s="123">
        <f>'002 - KOMUNIKACE'!F35</f>
        <v>0</v>
      </c>
      <c r="BC56" s="123">
        <f>'002 - KOMUNIKACE'!F36</f>
        <v>0</v>
      </c>
      <c r="BD56" s="125">
        <f>'002 - KOMUNIKACE'!F37</f>
        <v>0</v>
      </c>
      <c r="BE56" s="7"/>
      <c r="BT56" s="121" t="s">
        <v>85</v>
      </c>
      <c r="BV56" s="121" t="s">
        <v>79</v>
      </c>
      <c r="BW56" s="121" t="s">
        <v>90</v>
      </c>
      <c r="BX56" s="121" t="s">
        <v>5</v>
      </c>
      <c r="CL56" s="121" t="s">
        <v>19</v>
      </c>
      <c r="CM56" s="121" t="s">
        <v>87</v>
      </c>
    </row>
    <row r="57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sheet="1" formatColumns="0" formatRows="0" objects="1" scenarios="1" spinCount="100000" saltValue="NhI34AhgsSHK1smstL7rnyy0F8vRlpqn9S39wd/6oWYt1z5dgLj9NbqWx9UtuJrXFLRDaXR8qxViv0LtJCvtlQ==" hashValue="53J6aa+qj6ce7ss1uWESy9bZENUCdp66Ilx8OYufIcIwDzEuqgr4s6FUJF2nXGvC545sPvnirF15jFZx59O2X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01 - VŠEOBECNÉ KONSTRUKC...'!C2" display="/"/>
    <hyperlink ref="A56" location="'002 -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8"/>
      <c r="AT3" s="15" t="s">
        <v>87</v>
      </c>
    </row>
    <row r="4" s="1" customFormat="1" ht="24.96" customHeight="1">
      <c r="B4" s="18"/>
      <c r="D4" s="128" t="s">
        <v>91</v>
      </c>
      <c r="L4" s="18"/>
      <c r="M4" s="12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0" t="s">
        <v>16</v>
      </c>
      <c r="L6" s="18"/>
    </row>
    <row r="7" s="1" customFormat="1" ht="26.25" customHeight="1">
      <c r="B7" s="18"/>
      <c r="E7" s="131" t="str">
        <f>'Rekapitulace stavby'!K6</f>
        <v>Oprava (rekonstrukce) povrchu vozovky účelové komunikace umístěné na pozemku parc. č. 711 a 556/56 v k.ú. Úvaly u Valtic</v>
      </c>
      <c r="F7" s="130"/>
      <c r="G7" s="130"/>
      <c r="H7" s="130"/>
      <c r="L7" s="18"/>
    </row>
    <row r="8" s="2" customFormat="1" ht="12" customHeight="1">
      <c r="A8" s="36"/>
      <c r="B8" s="42"/>
      <c r="C8" s="36"/>
      <c r="D8" s="130" t="s">
        <v>92</v>
      </c>
      <c r="E8" s="36"/>
      <c r="F8" s="36"/>
      <c r="G8" s="36"/>
      <c r="H8" s="36"/>
      <c r="I8" s="36"/>
      <c r="J8" s="36"/>
      <c r="K8" s="36"/>
      <c r="L8" s="13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3" t="s">
        <v>93</v>
      </c>
      <c r="F9" s="36"/>
      <c r="G9" s="36"/>
      <c r="H9" s="36"/>
      <c r="I9" s="36"/>
      <c r="J9" s="36"/>
      <c r="K9" s="36"/>
      <c r="L9" s="13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0" t="s">
        <v>18</v>
      </c>
      <c r="E11" s="36"/>
      <c r="F11" s="134" t="s">
        <v>19</v>
      </c>
      <c r="G11" s="36"/>
      <c r="H11" s="36"/>
      <c r="I11" s="130" t="s">
        <v>20</v>
      </c>
      <c r="J11" s="134" t="s">
        <v>19</v>
      </c>
      <c r="K11" s="36"/>
      <c r="L11" s="13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0" t="s">
        <v>21</v>
      </c>
      <c r="E12" s="36"/>
      <c r="F12" s="134" t="s">
        <v>22</v>
      </c>
      <c r="G12" s="36"/>
      <c r="H12" s="36"/>
      <c r="I12" s="130" t="s">
        <v>23</v>
      </c>
      <c r="J12" s="135" t="str">
        <f>'Rekapitulace stavby'!AN8</f>
        <v>28. 4. 2025</v>
      </c>
      <c r="K12" s="36"/>
      <c r="L12" s="13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0" t="s">
        <v>25</v>
      </c>
      <c r="E14" s="36"/>
      <c r="F14" s="36"/>
      <c r="G14" s="36"/>
      <c r="H14" s="36"/>
      <c r="I14" s="130" t="s">
        <v>26</v>
      </c>
      <c r="J14" s="134" t="s">
        <v>27</v>
      </c>
      <c r="K14" s="36"/>
      <c r="L14" s="13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4" t="s">
        <v>28</v>
      </c>
      <c r="F15" s="36"/>
      <c r="G15" s="36"/>
      <c r="H15" s="36"/>
      <c r="I15" s="130" t="s">
        <v>29</v>
      </c>
      <c r="J15" s="134" t="s">
        <v>30</v>
      </c>
      <c r="K15" s="36"/>
      <c r="L15" s="13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0" t="s">
        <v>31</v>
      </c>
      <c r="E17" s="36"/>
      <c r="F17" s="36"/>
      <c r="G17" s="36"/>
      <c r="H17" s="36"/>
      <c r="I17" s="130" t="s">
        <v>26</v>
      </c>
      <c r="J17" s="31" t="str">
        <f>'Rekapitulace stavby'!AN13</f>
        <v>Vyplň údaj</v>
      </c>
      <c r="K17" s="36"/>
      <c r="L17" s="13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4"/>
      <c r="G18" s="134"/>
      <c r="H18" s="134"/>
      <c r="I18" s="130" t="s">
        <v>29</v>
      </c>
      <c r="J18" s="31" t="str">
        <f>'Rekapitulace stavby'!AN14</f>
        <v>Vyplň údaj</v>
      </c>
      <c r="K18" s="36"/>
      <c r="L18" s="13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0" t="s">
        <v>33</v>
      </c>
      <c r="E20" s="36"/>
      <c r="F20" s="36"/>
      <c r="G20" s="36"/>
      <c r="H20" s="36"/>
      <c r="I20" s="130" t="s">
        <v>26</v>
      </c>
      <c r="J20" s="134" t="s">
        <v>34</v>
      </c>
      <c r="K20" s="36"/>
      <c r="L20" s="13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4" t="s">
        <v>35</v>
      </c>
      <c r="F21" s="36"/>
      <c r="G21" s="36"/>
      <c r="H21" s="36"/>
      <c r="I21" s="130" t="s">
        <v>29</v>
      </c>
      <c r="J21" s="134" t="s">
        <v>19</v>
      </c>
      <c r="K21" s="36"/>
      <c r="L21" s="13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0" t="s">
        <v>37</v>
      </c>
      <c r="E23" s="36"/>
      <c r="F23" s="36"/>
      <c r="G23" s="36"/>
      <c r="H23" s="36"/>
      <c r="I23" s="130" t="s">
        <v>26</v>
      </c>
      <c r="J23" s="134" t="s">
        <v>38</v>
      </c>
      <c r="K23" s="36"/>
      <c r="L23" s="1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4" t="s">
        <v>39</v>
      </c>
      <c r="F24" s="36"/>
      <c r="G24" s="36"/>
      <c r="H24" s="36"/>
      <c r="I24" s="130" t="s">
        <v>29</v>
      </c>
      <c r="J24" s="134" t="s">
        <v>40</v>
      </c>
      <c r="K24" s="36"/>
      <c r="L24" s="13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0" t="s">
        <v>41</v>
      </c>
      <c r="E26" s="36"/>
      <c r="F26" s="36"/>
      <c r="G26" s="36"/>
      <c r="H26" s="36"/>
      <c r="I26" s="36"/>
      <c r="J26" s="36"/>
      <c r="K26" s="36"/>
      <c r="L26" s="13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6"/>
      <c r="B27" s="137"/>
      <c r="C27" s="136"/>
      <c r="D27" s="136"/>
      <c r="E27" s="138" t="s">
        <v>42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0"/>
      <c r="E29" s="140"/>
      <c r="F29" s="140"/>
      <c r="G29" s="140"/>
      <c r="H29" s="140"/>
      <c r="I29" s="140"/>
      <c r="J29" s="140"/>
      <c r="K29" s="140"/>
      <c r="L29" s="13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1" t="s">
        <v>43</v>
      </c>
      <c r="E30" s="36"/>
      <c r="F30" s="36"/>
      <c r="G30" s="36"/>
      <c r="H30" s="36"/>
      <c r="I30" s="36"/>
      <c r="J30" s="142">
        <f>ROUND(J80, 2)</f>
        <v>0</v>
      </c>
      <c r="K30" s="36"/>
      <c r="L30" s="13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0"/>
      <c r="E31" s="140"/>
      <c r="F31" s="140"/>
      <c r="G31" s="140"/>
      <c r="H31" s="140"/>
      <c r="I31" s="140"/>
      <c r="J31" s="140"/>
      <c r="K31" s="140"/>
      <c r="L31" s="13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3" t="s">
        <v>45</v>
      </c>
      <c r="G32" s="36"/>
      <c r="H32" s="36"/>
      <c r="I32" s="143" t="s">
        <v>44</v>
      </c>
      <c r="J32" s="143" t="s">
        <v>46</v>
      </c>
      <c r="K32" s="36"/>
      <c r="L32" s="13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4" t="s">
        <v>47</v>
      </c>
      <c r="E33" s="130" t="s">
        <v>48</v>
      </c>
      <c r="F33" s="145">
        <f>ROUND((SUM(BE80:BE111)),  2)</f>
        <v>0</v>
      </c>
      <c r="G33" s="36"/>
      <c r="H33" s="36"/>
      <c r="I33" s="146">
        <v>0.20999999999999999</v>
      </c>
      <c r="J33" s="145">
        <f>ROUND(((SUM(BE80:BE111))*I33),  2)</f>
        <v>0</v>
      </c>
      <c r="K33" s="36"/>
      <c r="L33" s="13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0" t="s">
        <v>49</v>
      </c>
      <c r="F34" s="145">
        <f>ROUND((SUM(BF80:BF111)),  2)</f>
        <v>0</v>
      </c>
      <c r="G34" s="36"/>
      <c r="H34" s="36"/>
      <c r="I34" s="146">
        <v>0.12</v>
      </c>
      <c r="J34" s="145">
        <f>ROUND(((SUM(BF80:BF111))*I34),  2)</f>
        <v>0</v>
      </c>
      <c r="K34" s="36"/>
      <c r="L34" s="13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0" t="s">
        <v>50</v>
      </c>
      <c r="F35" s="145">
        <f>ROUND((SUM(BG80:BG111)),  2)</f>
        <v>0</v>
      </c>
      <c r="G35" s="36"/>
      <c r="H35" s="36"/>
      <c r="I35" s="146">
        <v>0.20999999999999999</v>
      </c>
      <c r="J35" s="145">
        <f>0</f>
        <v>0</v>
      </c>
      <c r="K35" s="36"/>
      <c r="L35" s="13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0" t="s">
        <v>51</v>
      </c>
      <c r="F36" s="145">
        <f>ROUND((SUM(BH80:BH111)),  2)</f>
        <v>0</v>
      </c>
      <c r="G36" s="36"/>
      <c r="H36" s="36"/>
      <c r="I36" s="146">
        <v>0.12</v>
      </c>
      <c r="J36" s="145">
        <f>0</f>
        <v>0</v>
      </c>
      <c r="K36" s="36"/>
      <c r="L36" s="13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0" t="s">
        <v>52</v>
      </c>
      <c r="F37" s="145">
        <f>ROUND((SUM(BI80:BI111)),  2)</f>
        <v>0</v>
      </c>
      <c r="G37" s="36"/>
      <c r="H37" s="36"/>
      <c r="I37" s="146">
        <v>0</v>
      </c>
      <c r="J37" s="145">
        <f>0</f>
        <v>0</v>
      </c>
      <c r="K37" s="36"/>
      <c r="L37" s="13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7"/>
      <c r="D39" s="148" t="s">
        <v>53</v>
      </c>
      <c r="E39" s="149"/>
      <c r="F39" s="149"/>
      <c r="G39" s="150" t="s">
        <v>54</v>
      </c>
      <c r="H39" s="151" t="s">
        <v>55</v>
      </c>
      <c r="I39" s="149"/>
      <c r="J39" s="152">
        <f>SUM(J30:J37)</f>
        <v>0</v>
      </c>
      <c r="K39" s="153"/>
      <c r="L39" s="13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94</v>
      </c>
      <c r="D45" s="38"/>
      <c r="E45" s="38"/>
      <c r="F45" s="38"/>
      <c r="G45" s="38"/>
      <c r="H45" s="38"/>
      <c r="I45" s="38"/>
      <c r="J45" s="38"/>
      <c r="K45" s="38"/>
      <c r="L45" s="13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3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26.25" customHeight="1">
      <c r="A48" s="36"/>
      <c r="B48" s="37"/>
      <c r="C48" s="38"/>
      <c r="D48" s="38"/>
      <c r="E48" s="158" t="str">
        <f>E7</f>
        <v>Oprava (rekonstrukce) povrchu vozovky účelové komunikace umístěné na pozemku parc. č. 711 a 556/56 v k.ú. Úvaly u Valtic</v>
      </c>
      <c r="F48" s="30"/>
      <c r="G48" s="30"/>
      <c r="H48" s="30"/>
      <c r="I48" s="38"/>
      <c r="J48" s="38"/>
      <c r="K48" s="38"/>
      <c r="L48" s="13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92</v>
      </c>
      <c r="D49" s="38"/>
      <c r="E49" s="38"/>
      <c r="F49" s="38"/>
      <c r="G49" s="38"/>
      <c r="H49" s="38"/>
      <c r="I49" s="38"/>
      <c r="J49" s="38"/>
      <c r="K49" s="38"/>
      <c r="L49" s="13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7" t="str">
        <f>E9</f>
        <v>001 - VŠEOBECNÉ KONSTRUKCE A PRÁCE</v>
      </c>
      <c r="F50" s="38"/>
      <c r="G50" s="38"/>
      <c r="H50" s="38"/>
      <c r="I50" s="38"/>
      <c r="J50" s="38"/>
      <c r="K50" s="38"/>
      <c r="L50" s="13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8"/>
      <c r="E52" s="38"/>
      <c r="F52" s="25" t="str">
        <f>F12</f>
        <v xml:space="preserve"> </v>
      </c>
      <c r="G52" s="38"/>
      <c r="H52" s="38"/>
      <c r="I52" s="30" t="s">
        <v>23</v>
      </c>
      <c r="J52" s="70" t="str">
        <f>IF(J12="","",J12)</f>
        <v>28. 4. 2025</v>
      </c>
      <c r="K52" s="38"/>
      <c r="L52" s="13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5.15" customHeight="1">
      <c r="A54" s="36"/>
      <c r="B54" s="37"/>
      <c r="C54" s="30" t="s">
        <v>25</v>
      </c>
      <c r="D54" s="38"/>
      <c r="E54" s="38"/>
      <c r="F54" s="25" t="str">
        <f>E15</f>
        <v>Město Valtice</v>
      </c>
      <c r="G54" s="38"/>
      <c r="H54" s="38"/>
      <c r="I54" s="30" t="s">
        <v>33</v>
      </c>
      <c r="J54" s="34" t="str">
        <f>E21</f>
        <v>Ing. Pavel Toman</v>
      </c>
      <c r="K54" s="38"/>
      <c r="L54" s="13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31</v>
      </c>
      <c r="D55" s="38"/>
      <c r="E55" s="38"/>
      <c r="F55" s="25" t="str">
        <f>IF(E18="","",E18)</f>
        <v>Vyplň údaj</v>
      </c>
      <c r="G55" s="38"/>
      <c r="H55" s="38"/>
      <c r="I55" s="30" t="s">
        <v>37</v>
      </c>
      <c r="J55" s="34" t="str">
        <f>E24</f>
        <v>Prost Hodonín s.r.o.</v>
      </c>
      <c r="K55" s="38"/>
      <c r="L55" s="13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59" t="s">
        <v>95</v>
      </c>
      <c r="D57" s="160"/>
      <c r="E57" s="160"/>
      <c r="F57" s="160"/>
      <c r="G57" s="160"/>
      <c r="H57" s="160"/>
      <c r="I57" s="160"/>
      <c r="J57" s="161" t="s">
        <v>96</v>
      </c>
      <c r="K57" s="160"/>
      <c r="L57" s="13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2" t="s">
        <v>75</v>
      </c>
      <c r="D59" s="38"/>
      <c r="E59" s="38"/>
      <c r="F59" s="38"/>
      <c r="G59" s="38"/>
      <c r="H59" s="38"/>
      <c r="I59" s="38"/>
      <c r="J59" s="100">
        <f>J80</f>
        <v>0</v>
      </c>
      <c r="K59" s="38"/>
      <c r="L59" s="13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97</v>
      </c>
    </row>
    <row r="60" s="9" customFormat="1" ht="24.96" customHeight="1">
      <c r="A60" s="9"/>
      <c r="B60" s="163"/>
      <c r="C60" s="164"/>
      <c r="D60" s="165" t="s">
        <v>98</v>
      </c>
      <c r="E60" s="166"/>
      <c r="F60" s="166"/>
      <c r="G60" s="166"/>
      <c r="H60" s="166"/>
      <c r="I60" s="166"/>
      <c r="J60" s="167">
        <f>J81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3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="2" customFormat="1" ht="6.96" customHeight="1">
      <c r="A62" s="36"/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13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6" s="2" customFormat="1" ht="6.96" customHeight="1">
      <c r="A66" s="36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32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24.96" customHeight="1">
      <c r="A67" s="36"/>
      <c r="B67" s="37"/>
      <c r="C67" s="21" t="s">
        <v>99</v>
      </c>
      <c r="D67" s="38"/>
      <c r="E67" s="38"/>
      <c r="F67" s="38"/>
      <c r="G67" s="38"/>
      <c r="H67" s="38"/>
      <c r="I67" s="38"/>
      <c r="J67" s="38"/>
      <c r="K67" s="38"/>
      <c r="L67" s="13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6.96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3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12" customHeight="1">
      <c r="A69" s="36"/>
      <c r="B69" s="37"/>
      <c r="C69" s="30" t="s">
        <v>16</v>
      </c>
      <c r="D69" s="38"/>
      <c r="E69" s="38"/>
      <c r="F69" s="38"/>
      <c r="G69" s="38"/>
      <c r="H69" s="38"/>
      <c r="I69" s="38"/>
      <c r="J69" s="38"/>
      <c r="K69" s="38"/>
      <c r="L69" s="13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6.25" customHeight="1">
      <c r="A70" s="36"/>
      <c r="B70" s="37"/>
      <c r="C70" s="38"/>
      <c r="D70" s="38"/>
      <c r="E70" s="158" t="str">
        <f>E7</f>
        <v>Oprava (rekonstrukce) povrchu vozovky účelové komunikace umístěné na pozemku parc. č. 711 a 556/56 v k.ú. Úvaly u Valtic</v>
      </c>
      <c r="F70" s="30"/>
      <c r="G70" s="30"/>
      <c r="H70" s="30"/>
      <c r="I70" s="38"/>
      <c r="J70" s="38"/>
      <c r="K70" s="38"/>
      <c r="L70" s="13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2" customHeight="1">
      <c r="A71" s="36"/>
      <c r="B71" s="37"/>
      <c r="C71" s="30" t="s">
        <v>92</v>
      </c>
      <c r="D71" s="38"/>
      <c r="E71" s="38"/>
      <c r="F71" s="38"/>
      <c r="G71" s="38"/>
      <c r="H71" s="38"/>
      <c r="I71" s="38"/>
      <c r="J71" s="38"/>
      <c r="K71" s="38"/>
      <c r="L71" s="13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6.5" customHeight="1">
      <c r="A72" s="36"/>
      <c r="B72" s="37"/>
      <c r="C72" s="38"/>
      <c r="D72" s="38"/>
      <c r="E72" s="67" t="str">
        <f>E9</f>
        <v>001 - VŠEOBECNÉ KONSTRUKCE A PRÁCE</v>
      </c>
      <c r="F72" s="38"/>
      <c r="G72" s="38"/>
      <c r="H72" s="38"/>
      <c r="I72" s="38"/>
      <c r="J72" s="38"/>
      <c r="K72" s="38"/>
      <c r="L72" s="13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3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21</v>
      </c>
      <c r="D74" s="38"/>
      <c r="E74" s="38"/>
      <c r="F74" s="25" t="str">
        <f>F12</f>
        <v xml:space="preserve"> </v>
      </c>
      <c r="G74" s="38"/>
      <c r="H74" s="38"/>
      <c r="I74" s="30" t="s">
        <v>23</v>
      </c>
      <c r="J74" s="70" t="str">
        <f>IF(J12="","",J12)</f>
        <v>28. 4. 2025</v>
      </c>
      <c r="K74" s="38"/>
      <c r="L74" s="13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6.96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3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5.15" customHeight="1">
      <c r="A76" s="36"/>
      <c r="B76" s="37"/>
      <c r="C76" s="30" t="s">
        <v>25</v>
      </c>
      <c r="D76" s="38"/>
      <c r="E76" s="38"/>
      <c r="F76" s="25" t="str">
        <f>E15</f>
        <v>Město Valtice</v>
      </c>
      <c r="G76" s="38"/>
      <c r="H76" s="38"/>
      <c r="I76" s="30" t="s">
        <v>33</v>
      </c>
      <c r="J76" s="34" t="str">
        <f>E21</f>
        <v>Ing. Pavel Toman</v>
      </c>
      <c r="K76" s="38"/>
      <c r="L76" s="13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5.15" customHeight="1">
      <c r="A77" s="36"/>
      <c r="B77" s="37"/>
      <c r="C77" s="30" t="s">
        <v>31</v>
      </c>
      <c r="D77" s="38"/>
      <c r="E77" s="38"/>
      <c r="F77" s="25" t="str">
        <f>IF(E18="","",E18)</f>
        <v>Vyplň údaj</v>
      </c>
      <c r="G77" s="38"/>
      <c r="H77" s="38"/>
      <c r="I77" s="30" t="s">
        <v>37</v>
      </c>
      <c r="J77" s="34" t="str">
        <f>E24</f>
        <v>Prost Hodonín s.r.o.</v>
      </c>
      <c r="K77" s="38"/>
      <c r="L77" s="13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0.32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10" customFormat="1" ht="29.28" customHeight="1">
      <c r="A79" s="169"/>
      <c r="B79" s="170"/>
      <c r="C79" s="171" t="s">
        <v>100</v>
      </c>
      <c r="D79" s="172" t="s">
        <v>62</v>
      </c>
      <c r="E79" s="172" t="s">
        <v>58</v>
      </c>
      <c r="F79" s="172" t="s">
        <v>59</v>
      </c>
      <c r="G79" s="172" t="s">
        <v>101</v>
      </c>
      <c r="H79" s="172" t="s">
        <v>102</v>
      </c>
      <c r="I79" s="172" t="s">
        <v>103</v>
      </c>
      <c r="J79" s="172" t="s">
        <v>96</v>
      </c>
      <c r="K79" s="173" t="s">
        <v>104</v>
      </c>
      <c r="L79" s="174"/>
      <c r="M79" s="90" t="s">
        <v>19</v>
      </c>
      <c r="N79" s="91" t="s">
        <v>47</v>
      </c>
      <c r="O79" s="91" t="s">
        <v>105</v>
      </c>
      <c r="P79" s="91" t="s">
        <v>106</v>
      </c>
      <c r="Q79" s="91" t="s">
        <v>107</v>
      </c>
      <c r="R79" s="91" t="s">
        <v>108</v>
      </c>
      <c r="S79" s="91" t="s">
        <v>109</v>
      </c>
      <c r="T79" s="92" t="s">
        <v>110</v>
      </c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</row>
    <row r="80" s="2" customFormat="1" ht="22.8" customHeight="1">
      <c r="A80" s="36"/>
      <c r="B80" s="37"/>
      <c r="C80" s="97" t="s">
        <v>111</v>
      </c>
      <c r="D80" s="38"/>
      <c r="E80" s="38"/>
      <c r="F80" s="38"/>
      <c r="G80" s="38"/>
      <c r="H80" s="38"/>
      <c r="I80" s="38"/>
      <c r="J80" s="175">
        <f>BK80</f>
        <v>0</v>
      </c>
      <c r="K80" s="38"/>
      <c r="L80" s="42"/>
      <c r="M80" s="93"/>
      <c r="N80" s="176"/>
      <c r="O80" s="94"/>
      <c r="P80" s="177">
        <f>P81</f>
        <v>0</v>
      </c>
      <c r="Q80" s="94"/>
      <c r="R80" s="177">
        <f>R81</f>
        <v>0</v>
      </c>
      <c r="S80" s="94"/>
      <c r="T80" s="178">
        <f>T81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T80" s="15" t="s">
        <v>76</v>
      </c>
      <c r="AU80" s="15" t="s">
        <v>97</v>
      </c>
      <c r="BK80" s="179">
        <f>BK81</f>
        <v>0</v>
      </c>
    </row>
    <row r="81" s="11" customFormat="1" ht="25.92" customHeight="1">
      <c r="A81" s="11"/>
      <c r="B81" s="180"/>
      <c r="C81" s="181"/>
      <c r="D81" s="182" t="s">
        <v>76</v>
      </c>
      <c r="E81" s="183" t="s">
        <v>112</v>
      </c>
      <c r="F81" s="183" t="s">
        <v>113</v>
      </c>
      <c r="G81" s="181"/>
      <c r="H81" s="181"/>
      <c r="I81" s="184"/>
      <c r="J81" s="185">
        <f>BK81</f>
        <v>0</v>
      </c>
      <c r="K81" s="181"/>
      <c r="L81" s="186"/>
      <c r="M81" s="187"/>
      <c r="N81" s="188"/>
      <c r="O81" s="188"/>
      <c r="P81" s="189">
        <f>SUM(P82:P111)</f>
        <v>0</v>
      </c>
      <c r="Q81" s="188"/>
      <c r="R81" s="189">
        <f>SUM(R82:R111)</f>
        <v>0</v>
      </c>
      <c r="S81" s="188"/>
      <c r="T81" s="190">
        <f>SUM(T82:T111)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1" t="s">
        <v>85</v>
      </c>
      <c r="AT81" s="192" t="s">
        <v>76</v>
      </c>
      <c r="AU81" s="192" t="s">
        <v>77</v>
      </c>
      <c r="AY81" s="191" t="s">
        <v>114</v>
      </c>
      <c r="BK81" s="193">
        <f>SUM(BK82:BK111)</f>
        <v>0</v>
      </c>
    </row>
    <row r="82" s="2" customFormat="1" ht="16.5" customHeight="1">
      <c r="A82" s="36"/>
      <c r="B82" s="37"/>
      <c r="C82" s="194" t="s">
        <v>85</v>
      </c>
      <c r="D82" s="194" t="s">
        <v>115</v>
      </c>
      <c r="E82" s="195" t="s">
        <v>116</v>
      </c>
      <c r="F82" s="196" t="s">
        <v>117</v>
      </c>
      <c r="G82" s="197" t="s">
        <v>118</v>
      </c>
      <c r="H82" s="198">
        <v>1</v>
      </c>
      <c r="I82" s="199"/>
      <c r="J82" s="200">
        <f>ROUND(I82*H82,2)</f>
        <v>0</v>
      </c>
      <c r="K82" s="196" t="s">
        <v>119</v>
      </c>
      <c r="L82" s="42"/>
      <c r="M82" s="201" t="s">
        <v>19</v>
      </c>
      <c r="N82" s="202" t="s">
        <v>48</v>
      </c>
      <c r="O82" s="82"/>
      <c r="P82" s="203">
        <f>O82*H82</f>
        <v>0</v>
      </c>
      <c r="Q82" s="203">
        <v>0</v>
      </c>
      <c r="R82" s="203">
        <f>Q82*H82</f>
        <v>0</v>
      </c>
      <c r="S82" s="203">
        <v>0</v>
      </c>
      <c r="T82" s="204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205" t="s">
        <v>120</v>
      </c>
      <c r="AT82" s="205" t="s">
        <v>115</v>
      </c>
      <c r="AU82" s="205" t="s">
        <v>85</v>
      </c>
      <c r="AY82" s="15" t="s">
        <v>114</v>
      </c>
      <c r="BE82" s="206">
        <f>IF(N82="základní",J82,0)</f>
        <v>0</v>
      </c>
      <c r="BF82" s="206">
        <f>IF(N82="snížená",J82,0)</f>
        <v>0</v>
      </c>
      <c r="BG82" s="206">
        <f>IF(N82="zákl. přenesená",J82,0)</f>
        <v>0</v>
      </c>
      <c r="BH82" s="206">
        <f>IF(N82="sníž. přenesená",J82,0)</f>
        <v>0</v>
      </c>
      <c r="BI82" s="206">
        <f>IF(N82="nulová",J82,0)</f>
        <v>0</v>
      </c>
      <c r="BJ82" s="15" t="s">
        <v>85</v>
      </c>
      <c r="BK82" s="206">
        <f>ROUND(I82*H82,2)</f>
        <v>0</v>
      </c>
      <c r="BL82" s="15" t="s">
        <v>120</v>
      </c>
      <c r="BM82" s="205" t="s">
        <v>87</v>
      </c>
    </row>
    <row r="83" s="2" customFormat="1">
      <c r="A83" s="36"/>
      <c r="B83" s="37"/>
      <c r="C83" s="38"/>
      <c r="D83" s="207" t="s">
        <v>121</v>
      </c>
      <c r="E83" s="38"/>
      <c r="F83" s="208" t="s">
        <v>117</v>
      </c>
      <c r="G83" s="38"/>
      <c r="H83" s="38"/>
      <c r="I83" s="209"/>
      <c r="J83" s="38"/>
      <c r="K83" s="38"/>
      <c r="L83" s="42"/>
      <c r="M83" s="210"/>
      <c r="N83" s="211"/>
      <c r="O83" s="82"/>
      <c r="P83" s="82"/>
      <c r="Q83" s="82"/>
      <c r="R83" s="82"/>
      <c r="S83" s="82"/>
      <c r="T83" s="83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5" t="s">
        <v>121</v>
      </c>
      <c r="AU83" s="15" t="s">
        <v>85</v>
      </c>
    </row>
    <row r="84" s="2" customFormat="1">
      <c r="A84" s="36"/>
      <c r="B84" s="37"/>
      <c r="C84" s="38"/>
      <c r="D84" s="212" t="s">
        <v>122</v>
      </c>
      <c r="E84" s="38"/>
      <c r="F84" s="213" t="s">
        <v>123</v>
      </c>
      <c r="G84" s="38"/>
      <c r="H84" s="38"/>
      <c r="I84" s="209"/>
      <c r="J84" s="38"/>
      <c r="K84" s="38"/>
      <c r="L84" s="42"/>
      <c r="M84" s="210"/>
      <c r="N84" s="211"/>
      <c r="O84" s="82"/>
      <c r="P84" s="82"/>
      <c r="Q84" s="82"/>
      <c r="R84" s="82"/>
      <c r="S84" s="82"/>
      <c r="T84" s="83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5" t="s">
        <v>122</v>
      </c>
      <c r="AU84" s="15" t="s">
        <v>85</v>
      </c>
    </row>
    <row r="85" s="2" customFormat="1" ht="16.5" customHeight="1">
      <c r="A85" s="36"/>
      <c r="B85" s="37"/>
      <c r="C85" s="194" t="s">
        <v>87</v>
      </c>
      <c r="D85" s="194" t="s">
        <v>115</v>
      </c>
      <c r="E85" s="195" t="s">
        <v>124</v>
      </c>
      <c r="F85" s="196" t="s">
        <v>125</v>
      </c>
      <c r="G85" s="197" t="s">
        <v>118</v>
      </c>
      <c r="H85" s="198">
        <v>1</v>
      </c>
      <c r="I85" s="199"/>
      <c r="J85" s="200">
        <f>ROUND(I85*H85,2)</f>
        <v>0</v>
      </c>
      <c r="K85" s="196" t="s">
        <v>119</v>
      </c>
      <c r="L85" s="42"/>
      <c r="M85" s="201" t="s">
        <v>19</v>
      </c>
      <c r="N85" s="202" t="s">
        <v>48</v>
      </c>
      <c r="O85" s="82"/>
      <c r="P85" s="203">
        <f>O85*H85</f>
        <v>0</v>
      </c>
      <c r="Q85" s="203">
        <v>0</v>
      </c>
      <c r="R85" s="203">
        <f>Q85*H85</f>
        <v>0</v>
      </c>
      <c r="S85" s="203">
        <v>0</v>
      </c>
      <c r="T85" s="204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205" t="s">
        <v>120</v>
      </c>
      <c r="AT85" s="205" t="s">
        <v>115</v>
      </c>
      <c r="AU85" s="205" t="s">
        <v>85</v>
      </c>
      <c r="AY85" s="15" t="s">
        <v>114</v>
      </c>
      <c r="BE85" s="206">
        <f>IF(N85="základní",J85,0)</f>
        <v>0</v>
      </c>
      <c r="BF85" s="206">
        <f>IF(N85="snížená",J85,0)</f>
        <v>0</v>
      </c>
      <c r="BG85" s="206">
        <f>IF(N85="zákl. přenesená",J85,0)</f>
        <v>0</v>
      </c>
      <c r="BH85" s="206">
        <f>IF(N85="sníž. přenesená",J85,0)</f>
        <v>0</v>
      </c>
      <c r="BI85" s="206">
        <f>IF(N85="nulová",J85,0)</f>
        <v>0</v>
      </c>
      <c r="BJ85" s="15" t="s">
        <v>85</v>
      </c>
      <c r="BK85" s="206">
        <f>ROUND(I85*H85,2)</f>
        <v>0</v>
      </c>
      <c r="BL85" s="15" t="s">
        <v>120</v>
      </c>
      <c r="BM85" s="205" t="s">
        <v>120</v>
      </c>
    </row>
    <row r="86" s="2" customFormat="1">
      <c r="A86" s="36"/>
      <c r="B86" s="37"/>
      <c r="C86" s="38"/>
      <c r="D86" s="207" t="s">
        <v>121</v>
      </c>
      <c r="E86" s="38"/>
      <c r="F86" s="208" t="s">
        <v>125</v>
      </c>
      <c r="G86" s="38"/>
      <c r="H86" s="38"/>
      <c r="I86" s="209"/>
      <c r="J86" s="38"/>
      <c r="K86" s="38"/>
      <c r="L86" s="42"/>
      <c r="M86" s="210"/>
      <c r="N86" s="211"/>
      <c r="O86" s="82"/>
      <c r="P86" s="82"/>
      <c r="Q86" s="82"/>
      <c r="R86" s="82"/>
      <c r="S86" s="82"/>
      <c r="T86" s="83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5" t="s">
        <v>121</v>
      </c>
      <c r="AU86" s="15" t="s">
        <v>85</v>
      </c>
    </row>
    <row r="87" s="2" customFormat="1">
      <c r="A87" s="36"/>
      <c r="B87" s="37"/>
      <c r="C87" s="38"/>
      <c r="D87" s="212" t="s">
        <v>122</v>
      </c>
      <c r="E87" s="38"/>
      <c r="F87" s="213" t="s">
        <v>126</v>
      </c>
      <c r="G87" s="38"/>
      <c r="H87" s="38"/>
      <c r="I87" s="209"/>
      <c r="J87" s="38"/>
      <c r="K87" s="38"/>
      <c r="L87" s="42"/>
      <c r="M87" s="210"/>
      <c r="N87" s="211"/>
      <c r="O87" s="82"/>
      <c r="P87" s="82"/>
      <c r="Q87" s="82"/>
      <c r="R87" s="82"/>
      <c r="S87" s="82"/>
      <c r="T87" s="83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5" t="s">
        <v>122</v>
      </c>
      <c r="AU87" s="15" t="s">
        <v>85</v>
      </c>
    </row>
    <row r="88" s="2" customFormat="1" ht="16.5" customHeight="1">
      <c r="A88" s="36"/>
      <c r="B88" s="37"/>
      <c r="C88" s="194" t="s">
        <v>127</v>
      </c>
      <c r="D88" s="194" t="s">
        <v>115</v>
      </c>
      <c r="E88" s="195" t="s">
        <v>128</v>
      </c>
      <c r="F88" s="196" t="s">
        <v>129</v>
      </c>
      <c r="G88" s="197" t="s">
        <v>118</v>
      </c>
      <c r="H88" s="198">
        <v>1</v>
      </c>
      <c r="I88" s="199"/>
      <c r="J88" s="200">
        <f>ROUND(I88*H88,2)</f>
        <v>0</v>
      </c>
      <c r="K88" s="196" t="s">
        <v>119</v>
      </c>
      <c r="L88" s="42"/>
      <c r="M88" s="201" t="s">
        <v>19</v>
      </c>
      <c r="N88" s="202" t="s">
        <v>48</v>
      </c>
      <c r="O88" s="82"/>
      <c r="P88" s="203">
        <f>O88*H88</f>
        <v>0</v>
      </c>
      <c r="Q88" s="203">
        <v>0</v>
      </c>
      <c r="R88" s="203">
        <f>Q88*H88</f>
        <v>0</v>
      </c>
      <c r="S88" s="203">
        <v>0</v>
      </c>
      <c r="T88" s="204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05" t="s">
        <v>120</v>
      </c>
      <c r="AT88" s="205" t="s">
        <v>115</v>
      </c>
      <c r="AU88" s="205" t="s">
        <v>85</v>
      </c>
      <c r="AY88" s="15" t="s">
        <v>114</v>
      </c>
      <c r="BE88" s="206">
        <f>IF(N88="základní",J88,0)</f>
        <v>0</v>
      </c>
      <c r="BF88" s="206">
        <f>IF(N88="snížená",J88,0)</f>
        <v>0</v>
      </c>
      <c r="BG88" s="206">
        <f>IF(N88="zákl. přenesená",J88,0)</f>
        <v>0</v>
      </c>
      <c r="BH88" s="206">
        <f>IF(N88="sníž. přenesená",J88,0)</f>
        <v>0</v>
      </c>
      <c r="BI88" s="206">
        <f>IF(N88="nulová",J88,0)</f>
        <v>0</v>
      </c>
      <c r="BJ88" s="15" t="s">
        <v>85</v>
      </c>
      <c r="BK88" s="206">
        <f>ROUND(I88*H88,2)</f>
        <v>0</v>
      </c>
      <c r="BL88" s="15" t="s">
        <v>120</v>
      </c>
      <c r="BM88" s="205" t="s">
        <v>130</v>
      </c>
    </row>
    <row r="89" s="2" customFormat="1">
      <c r="A89" s="36"/>
      <c r="B89" s="37"/>
      <c r="C89" s="38"/>
      <c r="D89" s="207" t="s">
        <v>121</v>
      </c>
      <c r="E89" s="38"/>
      <c r="F89" s="208" t="s">
        <v>129</v>
      </c>
      <c r="G89" s="38"/>
      <c r="H89" s="38"/>
      <c r="I89" s="209"/>
      <c r="J89" s="38"/>
      <c r="K89" s="38"/>
      <c r="L89" s="42"/>
      <c r="M89" s="210"/>
      <c r="N89" s="211"/>
      <c r="O89" s="82"/>
      <c r="P89" s="82"/>
      <c r="Q89" s="82"/>
      <c r="R89" s="82"/>
      <c r="S89" s="82"/>
      <c r="T89" s="83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5" t="s">
        <v>121</v>
      </c>
      <c r="AU89" s="15" t="s">
        <v>85</v>
      </c>
    </row>
    <row r="90" s="2" customFormat="1">
      <c r="A90" s="36"/>
      <c r="B90" s="37"/>
      <c r="C90" s="38"/>
      <c r="D90" s="212" t="s">
        <v>122</v>
      </c>
      <c r="E90" s="38"/>
      <c r="F90" s="213" t="s">
        <v>131</v>
      </c>
      <c r="G90" s="38"/>
      <c r="H90" s="38"/>
      <c r="I90" s="209"/>
      <c r="J90" s="38"/>
      <c r="K90" s="38"/>
      <c r="L90" s="42"/>
      <c r="M90" s="210"/>
      <c r="N90" s="211"/>
      <c r="O90" s="82"/>
      <c r="P90" s="82"/>
      <c r="Q90" s="82"/>
      <c r="R90" s="82"/>
      <c r="S90" s="82"/>
      <c r="T90" s="83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5" t="s">
        <v>122</v>
      </c>
      <c r="AU90" s="15" t="s">
        <v>85</v>
      </c>
    </row>
    <row r="91" s="2" customFormat="1" ht="16.5" customHeight="1">
      <c r="A91" s="36"/>
      <c r="B91" s="37"/>
      <c r="C91" s="194" t="s">
        <v>120</v>
      </c>
      <c r="D91" s="194" t="s">
        <v>115</v>
      </c>
      <c r="E91" s="195" t="s">
        <v>132</v>
      </c>
      <c r="F91" s="196" t="s">
        <v>133</v>
      </c>
      <c r="G91" s="197" t="s">
        <v>118</v>
      </c>
      <c r="H91" s="198">
        <v>1</v>
      </c>
      <c r="I91" s="199"/>
      <c r="J91" s="200">
        <f>ROUND(I91*H91,2)</f>
        <v>0</v>
      </c>
      <c r="K91" s="196" t="s">
        <v>119</v>
      </c>
      <c r="L91" s="42"/>
      <c r="M91" s="201" t="s">
        <v>19</v>
      </c>
      <c r="N91" s="202" t="s">
        <v>48</v>
      </c>
      <c r="O91" s="82"/>
      <c r="P91" s="203">
        <f>O91*H91</f>
        <v>0</v>
      </c>
      <c r="Q91" s="203">
        <v>0</v>
      </c>
      <c r="R91" s="203">
        <f>Q91*H91</f>
        <v>0</v>
      </c>
      <c r="S91" s="203">
        <v>0</v>
      </c>
      <c r="T91" s="204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05" t="s">
        <v>120</v>
      </c>
      <c r="AT91" s="205" t="s">
        <v>115</v>
      </c>
      <c r="AU91" s="205" t="s">
        <v>85</v>
      </c>
      <c r="AY91" s="15" t="s">
        <v>114</v>
      </c>
      <c r="BE91" s="206">
        <f>IF(N91="základní",J91,0)</f>
        <v>0</v>
      </c>
      <c r="BF91" s="206">
        <f>IF(N91="snížená",J91,0)</f>
        <v>0</v>
      </c>
      <c r="BG91" s="206">
        <f>IF(N91="zákl. přenesená",J91,0)</f>
        <v>0</v>
      </c>
      <c r="BH91" s="206">
        <f>IF(N91="sníž. přenesená",J91,0)</f>
        <v>0</v>
      </c>
      <c r="BI91" s="206">
        <f>IF(N91="nulová",J91,0)</f>
        <v>0</v>
      </c>
      <c r="BJ91" s="15" t="s">
        <v>85</v>
      </c>
      <c r="BK91" s="206">
        <f>ROUND(I91*H91,2)</f>
        <v>0</v>
      </c>
      <c r="BL91" s="15" t="s">
        <v>120</v>
      </c>
      <c r="BM91" s="205" t="s">
        <v>134</v>
      </c>
    </row>
    <row r="92" s="2" customFormat="1">
      <c r="A92" s="36"/>
      <c r="B92" s="37"/>
      <c r="C92" s="38"/>
      <c r="D92" s="207" t="s">
        <v>121</v>
      </c>
      <c r="E92" s="38"/>
      <c r="F92" s="208" t="s">
        <v>133</v>
      </c>
      <c r="G92" s="38"/>
      <c r="H92" s="38"/>
      <c r="I92" s="209"/>
      <c r="J92" s="38"/>
      <c r="K92" s="38"/>
      <c r="L92" s="42"/>
      <c r="M92" s="210"/>
      <c r="N92" s="211"/>
      <c r="O92" s="82"/>
      <c r="P92" s="82"/>
      <c r="Q92" s="82"/>
      <c r="R92" s="82"/>
      <c r="S92" s="82"/>
      <c r="T92" s="83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5" t="s">
        <v>121</v>
      </c>
      <c r="AU92" s="15" t="s">
        <v>85</v>
      </c>
    </row>
    <row r="93" s="2" customFormat="1">
      <c r="A93" s="36"/>
      <c r="B93" s="37"/>
      <c r="C93" s="38"/>
      <c r="D93" s="212" t="s">
        <v>122</v>
      </c>
      <c r="E93" s="38"/>
      <c r="F93" s="213" t="s">
        <v>135</v>
      </c>
      <c r="G93" s="38"/>
      <c r="H93" s="38"/>
      <c r="I93" s="209"/>
      <c r="J93" s="38"/>
      <c r="K93" s="38"/>
      <c r="L93" s="42"/>
      <c r="M93" s="210"/>
      <c r="N93" s="211"/>
      <c r="O93" s="82"/>
      <c r="P93" s="82"/>
      <c r="Q93" s="82"/>
      <c r="R93" s="82"/>
      <c r="S93" s="82"/>
      <c r="T93" s="83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5" t="s">
        <v>122</v>
      </c>
      <c r="AU93" s="15" t="s">
        <v>85</v>
      </c>
    </row>
    <row r="94" s="2" customFormat="1" ht="16.5" customHeight="1">
      <c r="A94" s="36"/>
      <c r="B94" s="37"/>
      <c r="C94" s="194" t="s">
        <v>136</v>
      </c>
      <c r="D94" s="194" t="s">
        <v>115</v>
      </c>
      <c r="E94" s="195" t="s">
        <v>137</v>
      </c>
      <c r="F94" s="196" t="s">
        <v>138</v>
      </c>
      <c r="G94" s="197" t="s">
        <v>118</v>
      </c>
      <c r="H94" s="198">
        <v>1</v>
      </c>
      <c r="I94" s="199"/>
      <c r="J94" s="200">
        <f>ROUND(I94*H94,2)</f>
        <v>0</v>
      </c>
      <c r="K94" s="196" t="s">
        <v>119</v>
      </c>
      <c r="L94" s="42"/>
      <c r="M94" s="201" t="s">
        <v>19</v>
      </c>
      <c r="N94" s="202" t="s">
        <v>48</v>
      </c>
      <c r="O94" s="82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5" t="s">
        <v>120</v>
      </c>
      <c r="AT94" s="205" t="s">
        <v>115</v>
      </c>
      <c r="AU94" s="205" t="s">
        <v>85</v>
      </c>
      <c r="AY94" s="15" t="s">
        <v>114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5" t="s">
        <v>85</v>
      </c>
      <c r="BK94" s="206">
        <f>ROUND(I94*H94,2)</f>
        <v>0</v>
      </c>
      <c r="BL94" s="15" t="s">
        <v>120</v>
      </c>
      <c r="BM94" s="205" t="s">
        <v>139</v>
      </c>
    </row>
    <row r="95" s="2" customFormat="1">
      <c r="A95" s="36"/>
      <c r="B95" s="37"/>
      <c r="C95" s="38"/>
      <c r="D95" s="207" t="s">
        <v>121</v>
      </c>
      <c r="E95" s="38"/>
      <c r="F95" s="208" t="s">
        <v>138</v>
      </c>
      <c r="G95" s="38"/>
      <c r="H95" s="38"/>
      <c r="I95" s="209"/>
      <c r="J95" s="38"/>
      <c r="K95" s="38"/>
      <c r="L95" s="42"/>
      <c r="M95" s="210"/>
      <c r="N95" s="211"/>
      <c r="O95" s="82"/>
      <c r="P95" s="82"/>
      <c r="Q95" s="82"/>
      <c r="R95" s="82"/>
      <c r="S95" s="82"/>
      <c r="T95" s="83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5" t="s">
        <v>121</v>
      </c>
      <c r="AU95" s="15" t="s">
        <v>85</v>
      </c>
    </row>
    <row r="96" s="2" customFormat="1">
      <c r="A96" s="36"/>
      <c r="B96" s="37"/>
      <c r="C96" s="38"/>
      <c r="D96" s="212" t="s">
        <v>122</v>
      </c>
      <c r="E96" s="38"/>
      <c r="F96" s="213" t="s">
        <v>140</v>
      </c>
      <c r="G96" s="38"/>
      <c r="H96" s="38"/>
      <c r="I96" s="209"/>
      <c r="J96" s="38"/>
      <c r="K96" s="38"/>
      <c r="L96" s="42"/>
      <c r="M96" s="210"/>
      <c r="N96" s="211"/>
      <c r="O96" s="82"/>
      <c r="P96" s="82"/>
      <c r="Q96" s="82"/>
      <c r="R96" s="82"/>
      <c r="S96" s="82"/>
      <c r="T96" s="83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5" t="s">
        <v>122</v>
      </c>
      <c r="AU96" s="15" t="s">
        <v>85</v>
      </c>
    </row>
    <row r="97" s="2" customFormat="1" ht="16.5" customHeight="1">
      <c r="A97" s="36"/>
      <c r="B97" s="37"/>
      <c r="C97" s="194" t="s">
        <v>130</v>
      </c>
      <c r="D97" s="194" t="s">
        <v>115</v>
      </c>
      <c r="E97" s="195" t="s">
        <v>141</v>
      </c>
      <c r="F97" s="196" t="s">
        <v>142</v>
      </c>
      <c r="G97" s="197" t="s">
        <v>118</v>
      </c>
      <c r="H97" s="198">
        <v>1</v>
      </c>
      <c r="I97" s="199"/>
      <c r="J97" s="200">
        <f>ROUND(I97*H97,2)</f>
        <v>0</v>
      </c>
      <c r="K97" s="196" t="s">
        <v>119</v>
      </c>
      <c r="L97" s="42"/>
      <c r="M97" s="201" t="s">
        <v>19</v>
      </c>
      <c r="N97" s="202" t="s">
        <v>48</v>
      </c>
      <c r="O97" s="82"/>
      <c r="P97" s="203">
        <f>O97*H97</f>
        <v>0</v>
      </c>
      <c r="Q97" s="203">
        <v>0</v>
      </c>
      <c r="R97" s="203">
        <f>Q97*H97</f>
        <v>0</v>
      </c>
      <c r="S97" s="203">
        <v>0</v>
      </c>
      <c r="T97" s="204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05" t="s">
        <v>120</v>
      </c>
      <c r="AT97" s="205" t="s">
        <v>115</v>
      </c>
      <c r="AU97" s="205" t="s">
        <v>85</v>
      </c>
      <c r="AY97" s="15" t="s">
        <v>114</v>
      </c>
      <c r="BE97" s="206">
        <f>IF(N97="základní",J97,0)</f>
        <v>0</v>
      </c>
      <c r="BF97" s="206">
        <f>IF(N97="snížená",J97,0)</f>
        <v>0</v>
      </c>
      <c r="BG97" s="206">
        <f>IF(N97="zákl. přenesená",J97,0)</f>
        <v>0</v>
      </c>
      <c r="BH97" s="206">
        <f>IF(N97="sníž. přenesená",J97,0)</f>
        <v>0</v>
      </c>
      <c r="BI97" s="206">
        <f>IF(N97="nulová",J97,0)</f>
        <v>0</v>
      </c>
      <c r="BJ97" s="15" t="s">
        <v>85</v>
      </c>
      <c r="BK97" s="206">
        <f>ROUND(I97*H97,2)</f>
        <v>0</v>
      </c>
      <c r="BL97" s="15" t="s">
        <v>120</v>
      </c>
      <c r="BM97" s="205" t="s">
        <v>8</v>
      </c>
    </row>
    <row r="98" s="2" customFormat="1">
      <c r="A98" s="36"/>
      <c r="B98" s="37"/>
      <c r="C98" s="38"/>
      <c r="D98" s="207" t="s">
        <v>121</v>
      </c>
      <c r="E98" s="38"/>
      <c r="F98" s="208" t="s">
        <v>142</v>
      </c>
      <c r="G98" s="38"/>
      <c r="H98" s="38"/>
      <c r="I98" s="209"/>
      <c r="J98" s="38"/>
      <c r="K98" s="38"/>
      <c r="L98" s="42"/>
      <c r="M98" s="210"/>
      <c r="N98" s="211"/>
      <c r="O98" s="82"/>
      <c r="P98" s="82"/>
      <c r="Q98" s="82"/>
      <c r="R98" s="82"/>
      <c r="S98" s="82"/>
      <c r="T98" s="83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5" t="s">
        <v>121</v>
      </c>
      <c r="AU98" s="15" t="s">
        <v>85</v>
      </c>
    </row>
    <row r="99" s="2" customFormat="1">
      <c r="A99" s="36"/>
      <c r="B99" s="37"/>
      <c r="C99" s="38"/>
      <c r="D99" s="212" t="s">
        <v>122</v>
      </c>
      <c r="E99" s="38"/>
      <c r="F99" s="213" t="s">
        <v>143</v>
      </c>
      <c r="G99" s="38"/>
      <c r="H99" s="38"/>
      <c r="I99" s="209"/>
      <c r="J99" s="38"/>
      <c r="K99" s="38"/>
      <c r="L99" s="42"/>
      <c r="M99" s="210"/>
      <c r="N99" s="211"/>
      <c r="O99" s="82"/>
      <c r="P99" s="82"/>
      <c r="Q99" s="82"/>
      <c r="R99" s="82"/>
      <c r="S99" s="82"/>
      <c r="T99" s="83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5" t="s">
        <v>122</v>
      </c>
      <c r="AU99" s="15" t="s">
        <v>85</v>
      </c>
    </row>
    <row r="100" s="2" customFormat="1" ht="16.5" customHeight="1">
      <c r="A100" s="36"/>
      <c r="B100" s="37"/>
      <c r="C100" s="194" t="s">
        <v>144</v>
      </c>
      <c r="D100" s="194" t="s">
        <v>115</v>
      </c>
      <c r="E100" s="195" t="s">
        <v>145</v>
      </c>
      <c r="F100" s="196" t="s">
        <v>146</v>
      </c>
      <c r="G100" s="197" t="s">
        <v>118</v>
      </c>
      <c r="H100" s="198">
        <v>1</v>
      </c>
      <c r="I100" s="199"/>
      <c r="J100" s="200">
        <f>ROUND(I100*H100,2)</f>
        <v>0</v>
      </c>
      <c r="K100" s="196" t="s">
        <v>119</v>
      </c>
      <c r="L100" s="42"/>
      <c r="M100" s="201" t="s">
        <v>19</v>
      </c>
      <c r="N100" s="202" t="s">
        <v>48</v>
      </c>
      <c r="O100" s="82"/>
      <c r="P100" s="203">
        <f>O100*H100</f>
        <v>0</v>
      </c>
      <c r="Q100" s="203">
        <v>0</v>
      </c>
      <c r="R100" s="203">
        <f>Q100*H100</f>
        <v>0</v>
      </c>
      <c r="S100" s="203">
        <v>0</v>
      </c>
      <c r="T100" s="204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05" t="s">
        <v>120</v>
      </c>
      <c r="AT100" s="205" t="s">
        <v>115</v>
      </c>
      <c r="AU100" s="205" t="s">
        <v>85</v>
      </c>
      <c r="AY100" s="15" t="s">
        <v>114</v>
      </c>
      <c r="BE100" s="206">
        <f>IF(N100="základní",J100,0)</f>
        <v>0</v>
      </c>
      <c r="BF100" s="206">
        <f>IF(N100="snížená",J100,0)</f>
        <v>0</v>
      </c>
      <c r="BG100" s="206">
        <f>IF(N100="zákl. přenesená",J100,0)</f>
        <v>0</v>
      </c>
      <c r="BH100" s="206">
        <f>IF(N100="sníž. přenesená",J100,0)</f>
        <v>0</v>
      </c>
      <c r="BI100" s="206">
        <f>IF(N100="nulová",J100,0)</f>
        <v>0</v>
      </c>
      <c r="BJ100" s="15" t="s">
        <v>85</v>
      </c>
      <c r="BK100" s="206">
        <f>ROUND(I100*H100,2)</f>
        <v>0</v>
      </c>
      <c r="BL100" s="15" t="s">
        <v>120</v>
      </c>
      <c r="BM100" s="205" t="s">
        <v>147</v>
      </c>
    </row>
    <row r="101" s="2" customFormat="1">
      <c r="A101" s="36"/>
      <c r="B101" s="37"/>
      <c r="C101" s="38"/>
      <c r="D101" s="207" t="s">
        <v>121</v>
      </c>
      <c r="E101" s="38"/>
      <c r="F101" s="208" t="s">
        <v>146</v>
      </c>
      <c r="G101" s="38"/>
      <c r="H101" s="38"/>
      <c r="I101" s="209"/>
      <c r="J101" s="38"/>
      <c r="K101" s="38"/>
      <c r="L101" s="42"/>
      <c r="M101" s="210"/>
      <c r="N101" s="211"/>
      <c r="O101" s="82"/>
      <c r="P101" s="82"/>
      <c r="Q101" s="82"/>
      <c r="R101" s="82"/>
      <c r="S101" s="82"/>
      <c r="T101" s="83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5" t="s">
        <v>121</v>
      </c>
      <c r="AU101" s="15" t="s">
        <v>85</v>
      </c>
    </row>
    <row r="102" s="2" customFormat="1">
      <c r="A102" s="36"/>
      <c r="B102" s="37"/>
      <c r="C102" s="38"/>
      <c r="D102" s="212" t="s">
        <v>122</v>
      </c>
      <c r="E102" s="38"/>
      <c r="F102" s="213" t="s">
        <v>148</v>
      </c>
      <c r="G102" s="38"/>
      <c r="H102" s="38"/>
      <c r="I102" s="209"/>
      <c r="J102" s="38"/>
      <c r="K102" s="38"/>
      <c r="L102" s="42"/>
      <c r="M102" s="210"/>
      <c r="N102" s="211"/>
      <c r="O102" s="82"/>
      <c r="P102" s="82"/>
      <c r="Q102" s="82"/>
      <c r="R102" s="82"/>
      <c r="S102" s="82"/>
      <c r="T102" s="8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5" t="s">
        <v>122</v>
      </c>
      <c r="AU102" s="15" t="s">
        <v>85</v>
      </c>
    </row>
    <row r="103" s="2" customFormat="1" ht="16.5" customHeight="1">
      <c r="A103" s="36"/>
      <c r="B103" s="37"/>
      <c r="C103" s="194" t="s">
        <v>134</v>
      </c>
      <c r="D103" s="194" t="s">
        <v>115</v>
      </c>
      <c r="E103" s="195" t="s">
        <v>149</v>
      </c>
      <c r="F103" s="196" t="s">
        <v>150</v>
      </c>
      <c r="G103" s="197" t="s">
        <v>118</v>
      </c>
      <c r="H103" s="198">
        <v>1</v>
      </c>
      <c r="I103" s="199"/>
      <c r="J103" s="200">
        <f>ROUND(I103*H103,2)</f>
        <v>0</v>
      </c>
      <c r="K103" s="196" t="s">
        <v>119</v>
      </c>
      <c r="L103" s="42"/>
      <c r="M103" s="201" t="s">
        <v>19</v>
      </c>
      <c r="N103" s="202" t="s">
        <v>48</v>
      </c>
      <c r="O103" s="82"/>
      <c r="P103" s="203">
        <f>O103*H103</f>
        <v>0</v>
      </c>
      <c r="Q103" s="203">
        <v>0</v>
      </c>
      <c r="R103" s="203">
        <f>Q103*H103</f>
        <v>0</v>
      </c>
      <c r="S103" s="203">
        <v>0</v>
      </c>
      <c r="T103" s="204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205" t="s">
        <v>120</v>
      </c>
      <c r="AT103" s="205" t="s">
        <v>115</v>
      </c>
      <c r="AU103" s="205" t="s">
        <v>85</v>
      </c>
      <c r="AY103" s="15" t="s">
        <v>114</v>
      </c>
      <c r="BE103" s="206">
        <f>IF(N103="základní",J103,0)</f>
        <v>0</v>
      </c>
      <c r="BF103" s="206">
        <f>IF(N103="snížená",J103,0)</f>
        <v>0</v>
      </c>
      <c r="BG103" s="206">
        <f>IF(N103="zákl. přenesená",J103,0)</f>
        <v>0</v>
      </c>
      <c r="BH103" s="206">
        <f>IF(N103="sníž. přenesená",J103,0)</f>
        <v>0</v>
      </c>
      <c r="BI103" s="206">
        <f>IF(N103="nulová",J103,0)</f>
        <v>0</v>
      </c>
      <c r="BJ103" s="15" t="s">
        <v>85</v>
      </c>
      <c r="BK103" s="206">
        <f>ROUND(I103*H103,2)</f>
        <v>0</v>
      </c>
      <c r="BL103" s="15" t="s">
        <v>120</v>
      </c>
      <c r="BM103" s="205" t="s">
        <v>151</v>
      </c>
    </row>
    <row r="104" s="2" customFormat="1">
      <c r="A104" s="36"/>
      <c r="B104" s="37"/>
      <c r="C104" s="38"/>
      <c r="D104" s="207" t="s">
        <v>121</v>
      </c>
      <c r="E104" s="38"/>
      <c r="F104" s="208" t="s">
        <v>150</v>
      </c>
      <c r="G104" s="38"/>
      <c r="H104" s="38"/>
      <c r="I104" s="209"/>
      <c r="J104" s="38"/>
      <c r="K104" s="38"/>
      <c r="L104" s="42"/>
      <c r="M104" s="210"/>
      <c r="N104" s="211"/>
      <c r="O104" s="82"/>
      <c r="P104" s="82"/>
      <c r="Q104" s="82"/>
      <c r="R104" s="82"/>
      <c r="S104" s="82"/>
      <c r="T104" s="83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5" t="s">
        <v>121</v>
      </c>
      <c r="AU104" s="15" t="s">
        <v>85</v>
      </c>
    </row>
    <row r="105" s="2" customFormat="1">
      <c r="A105" s="36"/>
      <c r="B105" s="37"/>
      <c r="C105" s="38"/>
      <c r="D105" s="212" t="s">
        <v>122</v>
      </c>
      <c r="E105" s="38"/>
      <c r="F105" s="213" t="s">
        <v>152</v>
      </c>
      <c r="G105" s="38"/>
      <c r="H105" s="38"/>
      <c r="I105" s="209"/>
      <c r="J105" s="38"/>
      <c r="K105" s="38"/>
      <c r="L105" s="42"/>
      <c r="M105" s="210"/>
      <c r="N105" s="211"/>
      <c r="O105" s="82"/>
      <c r="P105" s="82"/>
      <c r="Q105" s="82"/>
      <c r="R105" s="82"/>
      <c r="S105" s="82"/>
      <c r="T105" s="83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5" t="s">
        <v>122</v>
      </c>
      <c r="AU105" s="15" t="s">
        <v>85</v>
      </c>
    </row>
    <row r="106" s="2" customFormat="1" ht="16.5" customHeight="1">
      <c r="A106" s="36"/>
      <c r="B106" s="37"/>
      <c r="C106" s="194" t="s">
        <v>153</v>
      </c>
      <c r="D106" s="194" t="s">
        <v>115</v>
      </c>
      <c r="E106" s="195" t="s">
        <v>154</v>
      </c>
      <c r="F106" s="196" t="s">
        <v>155</v>
      </c>
      <c r="G106" s="197" t="s">
        <v>118</v>
      </c>
      <c r="H106" s="198">
        <v>1</v>
      </c>
      <c r="I106" s="199"/>
      <c r="J106" s="200">
        <f>ROUND(I106*H106,2)</f>
        <v>0</v>
      </c>
      <c r="K106" s="196" t="s">
        <v>119</v>
      </c>
      <c r="L106" s="42"/>
      <c r="M106" s="201" t="s">
        <v>19</v>
      </c>
      <c r="N106" s="202" t="s">
        <v>48</v>
      </c>
      <c r="O106" s="82"/>
      <c r="P106" s="203">
        <f>O106*H106</f>
        <v>0</v>
      </c>
      <c r="Q106" s="203">
        <v>0</v>
      </c>
      <c r="R106" s="203">
        <f>Q106*H106</f>
        <v>0</v>
      </c>
      <c r="S106" s="203">
        <v>0</v>
      </c>
      <c r="T106" s="204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5" t="s">
        <v>120</v>
      </c>
      <c r="AT106" s="205" t="s">
        <v>115</v>
      </c>
      <c r="AU106" s="205" t="s">
        <v>85</v>
      </c>
      <c r="AY106" s="15" t="s">
        <v>114</v>
      </c>
      <c r="BE106" s="206">
        <f>IF(N106="základní",J106,0)</f>
        <v>0</v>
      </c>
      <c r="BF106" s="206">
        <f>IF(N106="snížená",J106,0)</f>
        <v>0</v>
      </c>
      <c r="BG106" s="206">
        <f>IF(N106="zákl. přenesená",J106,0)</f>
        <v>0</v>
      </c>
      <c r="BH106" s="206">
        <f>IF(N106="sníž. přenesená",J106,0)</f>
        <v>0</v>
      </c>
      <c r="BI106" s="206">
        <f>IF(N106="nulová",J106,0)</f>
        <v>0</v>
      </c>
      <c r="BJ106" s="15" t="s">
        <v>85</v>
      </c>
      <c r="BK106" s="206">
        <f>ROUND(I106*H106,2)</f>
        <v>0</v>
      </c>
      <c r="BL106" s="15" t="s">
        <v>120</v>
      </c>
      <c r="BM106" s="205" t="s">
        <v>156</v>
      </c>
    </row>
    <row r="107" s="2" customFormat="1">
      <c r="A107" s="36"/>
      <c r="B107" s="37"/>
      <c r="C107" s="38"/>
      <c r="D107" s="207" t="s">
        <v>121</v>
      </c>
      <c r="E107" s="38"/>
      <c r="F107" s="208" t="s">
        <v>155</v>
      </c>
      <c r="G107" s="38"/>
      <c r="H107" s="38"/>
      <c r="I107" s="209"/>
      <c r="J107" s="38"/>
      <c r="K107" s="38"/>
      <c r="L107" s="42"/>
      <c r="M107" s="210"/>
      <c r="N107" s="211"/>
      <c r="O107" s="82"/>
      <c r="P107" s="82"/>
      <c r="Q107" s="82"/>
      <c r="R107" s="82"/>
      <c r="S107" s="82"/>
      <c r="T107" s="83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5" t="s">
        <v>121</v>
      </c>
      <c r="AU107" s="15" t="s">
        <v>85</v>
      </c>
    </row>
    <row r="108" s="2" customFormat="1">
      <c r="A108" s="36"/>
      <c r="B108" s="37"/>
      <c r="C108" s="38"/>
      <c r="D108" s="212" t="s">
        <v>122</v>
      </c>
      <c r="E108" s="38"/>
      <c r="F108" s="213" t="s">
        <v>157</v>
      </c>
      <c r="G108" s="38"/>
      <c r="H108" s="38"/>
      <c r="I108" s="209"/>
      <c r="J108" s="38"/>
      <c r="K108" s="38"/>
      <c r="L108" s="42"/>
      <c r="M108" s="210"/>
      <c r="N108" s="211"/>
      <c r="O108" s="82"/>
      <c r="P108" s="82"/>
      <c r="Q108" s="82"/>
      <c r="R108" s="82"/>
      <c r="S108" s="82"/>
      <c r="T108" s="8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5" t="s">
        <v>122</v>
      </c>
      <c r="AU108" s="15" t="s">
        <v>85</v>
      </c>
    </row>
    <row r="109" s="2" customFormat="1" ht="16.5" customHeight="1">
      <c r="A109" s="36"/>
      <c r="B109" s="37"/>
      <c r="C109" s="194" t="s">
        <v>139</v>
      </c>
      <c r="D109" s="194" t="s">
        <v>115</v>
      </c>
      <c r="E109" s="195" t="s">
        <v>158</v>
      </c>
      <c r="F109" s="196" t="s">
        <v>159</v>
      </c>
      <c r="G109" s="197" t="s">
        <v>118</v>
      </c>
      <c r="H109" s="198">
        <v>1</v>
      </c>
      <c r="I109" s="199"/>
      <c r="J109" s="200">
        <f>ROUND(I109*H109,2)</f>
        <v>0</v>
      </c>
      <c r="K109" s="196" t="s">
        <v>119</v>
      </c>
      <c r="L109" s="42"/>
      <c r="M109" s="201" t="s">
        <v>19</v>
      </c>
      <c r="N109" s="202" t="s">
        <v>48</v>
      </c>
      <c r="O109" s="82"/>
      <c r="P109" s="203">
        <f>O109*H109</f>
        <v>0</v>
      </c>
      <c r="Q109" s="203">
        <v>0</v>
      </c>
      <c r="R109" s="203">
        <f>Q109*H109</f>
        <v>0</v>
      </c>
      <c r="S109" s="203">
        <v>0</v>
      </c>
      <c r="T109" s="204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05" t="s">
        <v>120</v>
      </c>
      <c r="AT109" s="205" t="s">
        <v>115</v>
      </c>
      <c r="AU109" s="205" t="s">
        <v>85</v>
      </c>
      <c r="AY109" s="15" t="s">
        <v>114</v>
      </c>
      <c r="BE109" s="206">
        <f>IF(N109="základní",J109,0)</f>
        <v>0</v>
      </c>
      <c r="BF109" s="206">
        <f>IF(N109="snížená",J109,0)</f>
        <v>0</v>
      </c>
      <c r="BG109" s="206">
        <f>IF(N109="zákl. přenesená",J109,0)</f>
        <v>0</v>
      </c>
      <c r="BH109" s="206">
        <f>IF(N109="sníž. přenesená",J109,0)</f>
        <v>0</v>
      </c>
      <c r="BI109" s="206">
        <f>IF(N109="nulová",J109,0)</f>
        <v>0</v>
      </c>
      <c r="BJ109" s="15" t="s">
        <v>85</v>
      </c>
      <c r="BK109" s="206">
        <f>ROUND(I109*H109,2)</f>
        <v>0</v>
      </c>
      <c r="BL109" s="15" t="s">
        <v>120</v>
      </c>
      <c r="BM109" s="205" t="s">
        <v>160</v>
      </c>
    </row>
    <row r="110" s="2" customFormat="1">
      <c r="A110" s="36"/>
      <c r="B110" s="37"/>
      <c r="C110" s="38"/>
      <c r="D110" s="207" t="s">
        <v>121</v>
      </c>
      <c r="E110" s="38"/>
      <c r="F110" s="208" t="s">
        <v>159</v>
      </c>
      <c r="G110" s="38"/>
      <c r="H110" s="38"/>
      <c r="I110" s="209"/>
      <c r="J110" s="38"/>
      <c r="K110" s="38"/>
      <c r="L110" s="42"/>
      <c r="M110" s="210"/>
      <c r="N110" s="211"/>
      <c r="O110" s="82"/>
      <c r="P110" s="82"/>
      <c r="Q110" s="82"/>
      <c r="R110" s="82"/>
      <c r="S110" s="82"/>
      <c r="T110" s="83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5" t="s">
        <v>121</v>
      </c>
      <c r="AU110" s="15" t="s">
        <v>85</v>
      </c>
    </row>
    <row r="111" s="2" customFormat="1">
      <c r="A111" s="36"/>
      <c r="B111" s="37"/>
      <c r="C111" s="38"/>
      <c r="D111" s="212" t="s">
        <v>122</v>
      </c>
      <c r="E111" s="38"/>
      <c r="F111" s="213" t="s">
        <v>161</v>
      </c>
      <c r="G111" s="38"/>
      <c r="H111" s="38"/>
      <c r="I111" s="209"/>
      <c r="J111" s="38"/>
      <c r="K111" s="38"/>
      <c r="L111" s="42"/>
      <c r="M111" s="214"/>
      <c r="N111" s="215"/>
      <c r="O111" s="216"/>
      <c r="P111" s="216"/>
      <c r="Q111" s="216"/>
      <c r="R111" s="216"/>
      <c r="S111" s="216"/>
      <c r="T111" s="21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5" t="s">
        <v>122</v>
      </c>
      <c r="AU111" s="15" t="s">
        <v>85</v>
      </c>
    </row>
    <row r="112" s="2" customFormat="1" ht="6.96" customHeight="1">
      <c r="A112" s="36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42"/>
      <c r="M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</sheetData>
  <sheetProtection sheet="1" autoFilter="0" formatColumns="0" formatRows="0" objects="1" scenarios="1" spinCount="100000" saltValue="9xNvR2X91Dx1W1Yi/0zgisdz3sbwUHUZRvONDG1+SSRhN1mZ/EamwQtcksvrDPjhcGsZg0E+TIotJSwSVUTj1Q==" hashValue="Q5wZlGszasF6eKA1INEMSHa9eJ3G27RHRXmv6Je1v+Mr4lA24ieTj4l8ZtZhT8W9LEOte4QJjjxtb6be9R4gpQ==" algorithmName="SHA-512" password="CC35"/>
  <autoFilter ref="C79:K111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84" r:id="rId1" display="https://podminky.urs.cz/item/CS_URS_2025_01/012103000"/>
    <hyperlink ref="F87" r:id="rId2" display="https://podminky.urs.cz/item/CS_URS_2025_01/012203000"/>
    <hyperlink ref="F90" r:id="rId3" display="https://podminky.urs.cz/item/CS_URS_2025_01/012303000"/>
    <hyperlink ref="F93" r:id="rId4" display="https://podminky.urs.cz/item/CS_URS_2025_01/013002000"/>
    <hyperlink ref="F96" r:id="rId5" display="https://podminky.urs.cz/item/CS_URS_2025_01/030001000"/>
    <hyperlink ref="F99" r:id="rId6" display="https://podminky.urs.cz/item/CS_URS_2025_01/032903000"/>
    <hyperlink ref="F102" r:id="rId7" display="https://podminky.urs.cz/item/CS_URS_2025_01/039002000"/>
    <hyperlink ref="F105" r:id="rId8" display="https://podminky.urs.cz/item/CS_URS_2025_01/045002000"/>
    <hyperlink ref="F108" r:id="rId9" display="https://podminky.urs.cz/item/CS_URS_2025_01/034303000"/>
    <hyperlink ref="F111" r:id="rId10" display="https://podminky.urs.cz/item/CS_URS_2025_01/04313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8"/>
      <c r="AT3" s="15" t="s">
        <v>87</v>
      </c>
    </row>
    <row r="4" s="1" customFormat="1" ht="24.96" customHeight="1">
      <c r="B4" s="18"/>
      <c r="D4" s="128" t="s">
        <v>91</v>
      </c>
      <c r="L4" s="18"/>
      <c r="M4" s="12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0" t="s">
        <v>16</v>
      </c>
      <c r="L6" s="18"/>
    </row>
    <row r="7" s="1" customFormat="1" ht="26.25" customHeight="1">
      <c r="B7" s="18"/>
      <c r="E7" s="131" t="str">
        <f>'Rekapitulace stavby'!K6</f>
        <v>Oprava (rekonstrukce) povrchu vozovky účelové komunikace umístěné na pozemku parc. č. 711 a 556/56 v k.ú. Úvaly u Valtic</v>
      </c>
      <c r="F7" s="130"/>
      <c r="G7" s="130"/>
      <c r="H7" s="130"/>
      <c r="L7" s="18"/>
    </row>
    <row r="8" s="2" customFormat="1" ht="12" customHeight="1">
      <c r="A8" s="36"/>
      <c r="B8" s="42"/>
      <c r="C8" s="36"/>
      <c r="D8" s="130" t="s">
        <v>92</v>
      </c>
      <c r="E8" s="36"/>
      <c r="F8" s="36"/>
      <c r="G8" s="36"/>
      <c r="H8" s="36"/>
      <c r="I8" s="36"/>
      <c r="J8" s="36"/>
      <c r="K8" s="36"/>
      <c r="L8" s="13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3" t="s">
        <v>162</v>
      </c>
      <c r="F9" s="36"/>
      <c r="G9" s="36"/>
      <c r="H9" s="36"/>
      <c r="I9" s="36"/>
      <c r="J9" s="36"/>
      <c r="K9" s="36"/>
      <c r="L9" s="13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0" t="s">
        <v>18</v>
      </c>
      <c r="E11" s="36"/>
      <c r="F11" s="134" t="s">
        <v>19</v>
      </c>
      <c r="G11" s="36"/>
      <c r="H11" s="36"/>
      <c r="I11" s="130" t="s">
        <v>20</v>
      </c>
      <c r="J11" s="134" t="s">
        <v>19</v>
      </c>
      <c r="K11" s="36"/>
      <c r="L11" s="13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0" t="s">
        <v>21</v>
      </c>
      <c r="E12" s="36"/>
      <c r="F12" s="134" t="s">
        <v>22</v>
      </c>
      <c r="G12" s="36"/>
      <c r="H12" s="36"/>
      <c r="I12" s="130" t="s">
        <v>23</v>
      </c>
      <c r="J12" s="135" t="str">
        <f>'Rekapitulace stavby'!AN8</f>
        <v>28. 4. 2025</v>
      </c>
      <c r="K12" s="36"/>
      <c r="L12" s="13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0" t="s">
        <v>25</v>
      </c>
      <c r="E14" s="36"/>
      <c r="F14" s="36"/>
      <c r="G14" s="36"/>
      <c r="H14" s="36"/>
      <c r="I14" s="130" t="s">
        <v>26</v>
      </c>
      <c r="J14" s="134" t="s">
        <v>27</v>
      </c>
      <c r="K14" s="36"/>
      <c r="L14" s="13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4" t="s">
        <v>28</v>
      </c>
      <c r="F15" s="36"/>
      <c r="G15" s="36"/>
      <c r="H15" s="36"/>
      <c r="I15" s="130" t="s">
        <v>29</v>
      </c>
      <c r="J15" s="134" t="s">
        <v>30</v>
      </c>
      <c r="K15" s="36"/>
      <c r="L15" s="13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0" t="s">
        <v>31</v>
      </c>
      <c r="E17" s="36"/>
      <c r="F17" s="36"/>
      <c r="G17" s="36"/>
      <c r="H17" s="36"/>
      <c r="I17" s="130" t="s">
        <v>26</v>
      </c>
      <c r="J17" s="31" t="str">
        <f>'Rekapitulace stavby'!AN13</f>
        <v>Vyplň údaj</v>
      </c>
      <c r="K17" s="36"/>
      <c r="L17" s="13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4"/>
      <c r="G18" s="134"/>
      <c r="H18" s="134"/>
      <c r="I18" s="130" t="s">
        <v>29</v>
      </c>
      <c r="J18" s="31" t="str">
        <f>'Rekapitulace stavby'!AN14</f>
        <v>Vyplň údaj</v>
      </c>
      <c r="K18" s="36"/>
      <c r="L18" s="13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0" t="s">
        <v>33</v>
      </c>
      <c r="E20" s="36"/>
      <c r="F20" s="36"/>
      <c r="G20" s="36"/>
      <c r="H20" s="36"/>
      <c r="I20" s="130" t="s">
        <v>26</v>
      </c>
      <c r="J20" s="134" t="s">
        <v>34</v>
      </c>
      <c r="K20" s="36"/>
      <c r="L20" s="13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4" t="s">
        <v>35</v>
      </c>
      <c r="F21" s="36"/>
      <c r="G21" s="36"/>
      <c r="H21" s="36"/>
      <c r="I21" s="130" t="s">
        <v>29</v>
      </c>
      <c r="J21" s="134" t="s">
        <v>19</v>
      </c>
      <c r="K21" s="36"/>
      <c r="L21" s="13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0" t="s">
        <v>37</v>
      </c>
      <c r="E23" s="36"/>
      <c r="F23" s="36"/>
      <c r="G23" s="36"/>
      <c r="H23" s="36"/>
      <c r="I23" s="130" t="s">
        <v>26</v>
      </c>
      <c r="J23" s="134" t="s">
        <v>38</v>
      </c>
      <c r="K23" s="36"/>
      <c r="L23" s="1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4" t="s">
        <v>39</v>
      </c>
      <c r="F24" s="36"/>
      <c r="G24" s="36"/>
      <c r="H24" s="36"/>
      <c r="I24" s="130" t="s">
        <v>29</v>
      </c>
      <c r="J24" s="134" t="s">
        <v>40</v>
      </c>
      <c r="K24" s="36"/>
      <c r="L24" s="13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0" t="s">
        <v>41</v>
      </c>
      <c r="E26" s="36"/>
      <c r="F26" s="36"/>
      <c r="G26" s="36"/>
      <c r="H26" s="36"/>
      <c r="I26" s="36"/>
      <c r="J26" s="36"/>
      <c r="K26" s="36"/>
      <c r="L26" s="13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47.25" customHeight="1">
      <c r="A27" s="136"/>
      <c r="B27" s="137"/>
      <c r="C27" s="136"/>
      <c r="D27" s="136"/>
      <c r="E27" s="138" t="s">
        <v>42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0"/>
      <c r="E29" s="140"/>
      <c r="F29" s="140"/>
      <c r="G29" s="140"/>
      <c r="H29" s="140"/>
      <c r="I29" s="140"/>
      <c r="J29" s="140"/>
      <c r="K29" s="140"/>
      <c r="L29" s="13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1" t="s">
        <v>43</v>
      </c>
      <c r="E30" s="36"/>
      <c r="F30" s="36"/>
      <c r="G30" s="36"/>
      <c r="H30" s="36"/>
      <c r="I30" s="36"/>
      <c r="J30" s="142">
        <f>ROUND(J83, 2)</f>
        <v>0</v>
      </c>
      <c r="K30" s="36"/>
      <c r="L30" s="13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0"/>
      <c r="E31" s="140"/>
      <c r="F31" s="140"/>
      <c r="G31" s="140"/>
      <c r="H31" s="140"/>
      <c r="I31" s="140"/>
      <c r="J31" s="140"/>
      <c r="K31" s="140"/>
      <c r="L31" s="13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3" t="s">
        <v>45</v>
      </c>
      <c r="G32" s="36"/>
      <c r="H32" s="36"/>
      <c r="I32" s="143" t="s">
        <v>44</v>
      </c>
      <c r="J32" s="143" t="s">
        <v>46</v>
      </c>
      <c r="K32" s="36"/>
      <c r="L32" s="13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4" t="s">
        <v>47</v>
      </c>
      <c r="E33" s="130" t="s">
        <v>48</v>
      </c>
      <c r="F33" s="145">
        <f>ROUND((SUM(BE83:BE186)),  2)</f>
        <v>0</v>
      </c>
      <c r="G33" s="36"/>
      <c r="H33" s="36"/>
      <c r="I33" s="146">
        <v>0.20999999999999999</v>
      </c>
      <c r="J33" s="145">
        <f>ROUND(((SUM(BE83:BE186))*I33),  2)</f>
        <v>0</v>
      </c>
      <c r="K33" s="36"/>
      <c r="L33" s="13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0" t="s">
        <v>49</v>
      </c>
      <c r="F34" s="145">
        <f>ROUND((SUM(BF83:BF186)),  2)</f>
        <v>0</v>
      </c>
      <c r="G34" s="36"/>
      <c r="H34" s="36"/>
      <c r="I34" s="146">
        <v>0.12</v>
      </c>
      <c r="J34" s="145">
        <f>ROUND(((SUM(BF83:BF186))*I34),  2)</f>
        <v>0</v>
      </c>
      <c r="K34" s="36"/>
      <c r="L34" s="13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0" t="s">
        <v>50</v>
      </c>
      <c r="F35" s="145">
        <f>ROUND((SUM(BG83:BG186)),  2)</f>
        <v>0</v>
      </c>
      <c r="G35" s="36"/>
      <c r="H35" s="36"/>
      <c r="I35" s="146">
        <v>0.20999999999999999</v>
      </c>
      <c r="J35" s="145">
        <f>0</f>
        <v>0</v>
      </c>
      <c r="K35" s="36"/>
      <c r="L35" s="13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0" t="s">
        <v>51</v>
      </c>
      <c r="F36" s="145">
        <f>ROUND((SUM(BH83:BH186)),  2)</f>
        <v>0</v>
      </c>
      <c r="G36" s="36"/>
      <c r="H36" s="36"/>
      <c r="I36" s="146">
        <v>0.12</v>
      </c>
      <c r="J36" s="145">
        <f>0</f>
        <v>0</v>
      </c>
      <c r="K36" s="36"/>
      <c r="L36" s="13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0" t="s">
        <v>52</v>
      </c>
      <c r="F37" s="145">
        <f>ROUND((SUM(BI83:BI186)),  2)</f>
        <v>0</v>
      </c>
      <c r="G37" s="36"/>
      <c r="H37" s="36"/>
      <c r="I37" s="146">
        <v>0</v>
      </c>
      <c r="J37" s="145">
        <f>0</f>
        <v>0</v>
      </c>
      <c r="K37" s="36"/>
      <c r="L37" s="13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7"/>
      <c r="D39" s="148" t="s">
        <v>53</v>
      </c>
      <c r="E39" s="149"/>
      <c r="F39" s="149"/>
      <c r="G39" s="150" t="s">
        <v>54</v>
      </c>
      <c r="H39" s="151" t="s">
        <v>55</v>
      </c>
      <c r="I39" s="149"/>
      <c r="J39" s="152">
        <f>SUM(J30:J37)</f>
        <v>0</v>
      </c>
      <c r="K39" s="153"/>
      <c r="L39" s="13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94</v>
      </c>
      <c r="D45" s="38"/>
      <c r="E45" s="38"/>
      <c r="F45" s="38"/>
      <c r="G45" s="38"/>
      <c r="H45" s="38"/>
      <c r="I45" s="38"/>
      <c r="J45" s="38"/>
      <c r="K45" s="38"/>
      <c r="L45" s="13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3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26.25" customHeight="1">
      <c r="A48" s="36"/>
      <c r="B48" s="37"/>
      <c r="C48" s="38"/>
      <c r="D48" s="38"/>
      <c r="E48" s="158" t="str">
        <f>E7</f>
        <v>Oprava (rekonstrukce) povrchu vozovky účelové komunikace umístěné na pozemku parc. č. 711 a 556/56 v k.ú. Úvaly u Valtic</v>
      </c>
      <c r="F48" s="30"/>
      <c r="G48" s="30"/>
      <c r="H48" s="30"/>
      <c r="I48" s="38"/>
      <c r="J48" s="38"/>
      <c r="K48" s="38"/>
      <c r="L48" s="13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92</v>
      </c>
      <c r="D49" s="38"/>
      <c r="E49" s="38"/>
      <c r="F49" s="38"/>
      <c r="G49" s="38"/>
      <c r="H49" s="38"/>
      <c r="I49" s="38"/>
      <c r="J49" s="38"/>
      <c r="K49" s="38"/>
      <c r="L49" s="13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7" t="str">
        <f>E9</f>
        <v>002 - KOMUNIKACE</v>
      </c>
      <c r="F50" s="38"/>
      <c r="G50" s="38"/>
      <c r="H50" s="38"/>
      <c r="I50" s="38"/>
      <c r="J50" s="38"/>
      <c r="K50" s="38"/>
      <c r="L50" s="13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8"/>
      <c r="E52" s="38"/>
      <c r="F52" s="25" t="str">
        <f>F12</f>
        <v xml:space="preserve"> </v>
      </c>
      <c r="G52" s="38"/>
      <c r="H52" s="38"/>
      <c r="I52" s="30" t="s">
        <v>23</v>
      </c>
      <c r="J52" s="70" t="str">
        <f>IF(J12="","",J12)</f>
        <v>28. 4. 2025</v>
      </c>
      <c r="K52" s="38"/>
      <c r="L52" s="13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5.15" customHeight="1">
      <c r="A54" s="36"/>
      <c r="B54" s="37"/>
      <c r="C54" s="30" t="s">
        <v>25</v>
      </c>
      <c r="D54" s="38"/>
      <c r="E54" s="38"/>
      <c r="F54" s="25" t="str">
        <f>E15</f>
        <v>Město Valtice</v>
      </c>
      <c r="G54" s="38"/>
      <c r="H54" s="38"/>
      <c r="I54" s="30" t="s">
        <v>33</v>
      </c>
      <c r="J54" s="34" t="str">
        <f>E21</f>
        <v>Ing. Pavel Toman</v>
      </c>
      <c r="K54" s="38"/>
      <c r="L54" s="13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31</v>
      </c>
      <c r="D55" s="38"/>
      <c r="E55" s="38"/>
      <c r="F55" s="25" t="str">
        <f>IF(E18="","",E18)</f>
        <v>Vyplň údaj</v>
      </c>
      <c r="G55" s="38"/>
      <c r="H55" s="38"/>
      <c r="I55" s="30" t="s">
        <v>37</v>
      </c>
      <c r="J55" s="34" t="str">
        <f>E24</f>
        <v>Prost Hodonín s.r.o.</v>
      </c>
      <c r="K55" s="38"/>
      <c r="L55" s="13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59" t="s">
        <v>95</v>
      </c>
      <c r="D57" s="160"/>
      <c r="E57" s="160"/>
      <c r="F57" s="160"/>
      <c r="G57" s="160"/>
      <c r="H57" s="160"/>
      <c r="I57" s="160"/>
      <c r="J57" s="161" t="s">
        <v>96</v>
      </c>
      <c r="K57" s="160"/>
      <c r="L57" s="13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2" t="s">
        <v>75</v>
      </c>
      <c r="D59" s="38"/>
      <c r="E59" s="38"/>
      <c r="F59" s="38"/>
      <c r="G59" s="38"/>
      <c r="H59" s="38"/>
      <c r="I59" s="38"/>
      <c r="J59" s="100">
        <f>J83</f>
        <v>0</v>
      </c>
      <c r="K59" s="38"/>
      <c r="L59" s="13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97</v>
      </c>
    </row>
    <row r="60" s="9" customFormat="1" ht="24.96" customHeight="1">
      <c r="A60" s="9"/>
      <c r="B60" s="163"/>
      <c r="C60" s="164"/>
      <c r="D60" s="165" t="s">
        <v>163</v>
      </c>
      <c r="E60" s="166"/>
      <c r="F60" s="166"/>
      <c r="G60" s="166"/>
      <c r="H60" s="166"/>
      <c r="I60" s="166"/>
      <c r="J60" s="167">
        <f>J84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3"/>
      <c r="C61" s="164"/>
      <c r="D61" s="165" t="s">
        <v>164</v>
      </c>
      <c r="E61" s="166"/>
      <c r="F61" s="166"/>
      <c r="G61" s="166"/>
      <c r="H61" s="166"/>
      <c r="I61" s="166"/>
      <c r="J61" s="167">
        <f>J103</f>
        <v>0</v>
      </c>
      <c r="K61" s="164"/>
      <c r="L61" s="168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3"/>
      <c r="C62" s="164"/>
      <c r="D62" s="165" t="s">
        <v>165</v>
      </c>
      <c r="E62" s="166"/>
      <c r="F62" s="166"/>
      <c r="G62" s="166"/>
      <c r="H62" s="166"/>
      <c r="I62" s="166"/>
      <c r="J62" s="167">
        <f>J135</f>
        <v>0</v>
      </c>
      <c r="K62" s="164"/>
      <c r="L62" s="168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3"/>
      <c r="C63" s="164"/>
      <c r="D63" s="165" t="s">
        <v>166</v>
      </c>
      <c r="E63" s="166"/>
      <c r="F63" s="166"/>
      <c r="G63" s="166"/>
      <c r="H63" s="166"/>
      <c r="I63" s="166"/>
      <c r="J63" s="167">
        <f>J183</f>
        <v>0</v>
      </c>
      <c r="K63" s="164"/>
      <c r="L63" s="16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32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="2" customFormat="1" ht="6.96" customHeight="1">
      <c r="A65" s="36"/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132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="2" customFormat="1" ht="6.96" customHeight="1">
      <c r="A69" s="36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13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4.96" customHeight="1">
      <c r="A70" s="36"/>
      <c r="B70" s="37"/>
      <c r="C70" s="21" t="s">
        <v>99</v>
      </c>
      <c r="D70" s="38"/>
      <c r="E70" s="38"/>
      <c r="F70" s="38"/>
      <c r="G70" s="38"/>
      <c r="H70" s="38"/>
      <c r="I70" s="38"/>
      <c r="J70" s="38"/>
      <c r="K70" s="38"/>
      <c r="L70" s="13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3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2" customHeight="1">
      <c r="A72" s="36"/>
      <c r="B72" s="37"/>
      <c r="C72" s="30" t="s">
        <v>16</v>
      </c>
      <c r="D72" s="38"/>
      <c r="E72" s="38"/>
      <c r="F72" s="38"/>
      <c r="G72" s="38"/>
      <c r="H72" s="38"/>
      <c r="I72" s="38"/>
      <c r="J72" s="38"/>
      <c r="K72" s="38"/>
      <c r="L72" s="13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26.25" customHeight="1">
      <c r="A73" s="36"/>
      <c r="B73" s="37"/>
      <c r="C73" s="38"/>
      <c r="D73" s="38"/>
      <c r="E73" s="158" t="str">
        <f>E7</f>
        <v>Oprava (rekonstrukce) povrchu vozovky účelové komunikace umístěné na pozemku parc. č. 711 a 556/56 v k.ú. Úvaly u Valtic</v>
      </c>
      <c r="F73" s="30"/>
      <c r="G73" s="30"/>
      <c r="H73" s="30"/>
      <c r="I73" s="38"/>
      <c r="J73" s="38"/>
      <c r="K73" s="38"/>
      <c r="L73" s="13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92</v>
      </c>
      <c r="D74" s="38"/>
      <c r="E74" s="38"/>
      <c r="F74" s="38"/>
      <c r="G74" s="38"/>
      <c r="H74" s="38"/>
      <c r="I74" s="38"/>
      <c r="J74" s="38"/>
      <c r="K74" s="38"/>
      <c r="L74" s="13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67" t="str">
        <f>E9</f>
        <v>002 - KOMUNIKACE</v>
      </c>
      <c r="F75" s="38"/>
      <c r="G75" s="38"/>
      <c r="H75" s="38"/>
      <c r="I75" s="38"/>
      <c r="J75" s="38"/>
      <c r="K75" s="38"/>
      <c r="L75" s="13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6.96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3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0" t="s">
        <v>21</v>
      </c>
      <c r="D77" s="38"/>
      <c r="E77" s="38"/>
      <c r="F77" s="25" t="str">
        <f>F12</f>
        <v xml:space="preserve"> </v>
      </c>
      <c r="G77" s="38"/>
      <c r="H77" s="38"/>
      <c r="I77" s="30" t="s">
        <v>23</v>
      </c>
      <c r="J77" s="70" t="str">
        <f>IF(J12="","",J12)</f>
        <v>28. 4. 2025</v>
      </c>
      <c r="K77" s="38"/>
      <c r="L77" s="13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5.15" customHeight="1">
      <c r="A79" s="36"/>
      <c r="B79" s="37"/>
      <c r="C79" s="30" t="s">
        <v>25</v>
      </c>
      <c r="D79" s="38"/>
      <c r="E79" s="38"/>
      <c r="F79" s="25" t="str">
        <f>E15</f>
        <v>Město Valtice</v>
      </c>
      <c r="G79" s="38"/>
      <c r="H79" s="38"/>
      <c r="I79" s="30" t="s">
        <v>33</v>
      </c>
      <c r="J79" s="34" t="str">
        <f>E21</f>
        <v>Ing. Pavel Toman</v>
      </c>
      <c r="K79" s="38"/>
      <c r="L79" s="13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5.15" customHeight="1">
      <c r="A80" s="36"/>
      <c r="B80" s="37"/>
      <c r="C80" s="30" t="s">
        <v>31</v>
      </c>
      <c r="D80" s="38"/>
      <c r="E80" s="38"/>
      <c r="F80" s="25" t="str">
        <f>IF(E18="","",E18)</f>
        <v>Vyplň údaj</v>
      </c>
      <c r="G80" s="38"/>
      <c r="H80" s="38"/>
      <c r="I80" s="30" t="s">
        <v>37</v>
      </c>
      <c r="J80" s="34" t="str">
        <f>E24</f>
        <v>Prost Hodonín s.r.o.</v>
      </c>
      <c r="K80" s="38"/>
      <c r="L80" s="13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0.32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3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10" customFormat="1" ht="29.28" customHeight="1">
      <c r="A82" s="169"/>
      <c r="B82" s="170"/>
      <c r="C82" s="171" t="s">
        <v>100</v>
      </c>
      <c r="D82" s="172" t="s">
        <v>62</v>
      </c>
      <c r="E82" s="172" t="s">
        <v>58</v>
      </c>
      <c r="F82" s="172" t="s">
        <v>59</v>
      </c>
      <c r="G82" s="172" t="s">
        <v>101</v>
      </c>
      <c r="H82" s="172" t="s">
        <v>102</v>
      </c>
      <c r="I82" s="172" t="s">
        <v>103</v>
      </c>
      <c r="J82" s="172" t="s">
        <v>96</v>
      </c>
      <c r="K82" s="173" t="s">
        <v>104</v>
      </c>
      <c r="L82" s="174"/>
      <c r="M82" s="90" t="s">
        <v>19</v>
      </c>
      <c r="N82" s="91" t="s">
        <v>47</v>
      </c>
      <c r="O82" s="91" t="s">
        <v>105</v>
      </c>
      <c r="P82" s="91" t="s">
        <v>106</v>
      </c>
      <c r="Q82" s="91" t="s">
        <v>107</v>
      </c>
      <c r="R82" s="91" t="s">
        <v>108</v>
      </c>
      <c r="S82" s="91" t="s">
        <v>109</v>
      </c>
      <c r="T82" s="92" t="s">
        <v>110</v>
      </c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</row>
    <row r="83" s="2" customFormat="1" ht="22.8" customHeight="1">
      <c r="A83" s="36"/>
      <c r="B83" s="37"/>
      <c r="C83" s="97" t="s">
        <v>111</v>
      </c>
      <c r="D83" s="38"/>
      <c r="E83" s="38"/>
      <c r="F83" s="38"/>
      <c r="G83" s="38"/>
      <c r="H83" s="38"/>
      <c r="I83" s="38"/>
      <c r="J83" s="175">
        <f>BK83</f>
        <v>0</v>
      </c>
      <c r="K83" s="38"/>
      <c r="L83" s="42"/>
      <c r="M83" s="93"/>
      <c r="N83" s="176"/>
      <c r="O83" s="94"/>
      <c r="P83" s="177">
        <f>P84+P103+P135+P183</f>
        <v>0</v>
      </c>
      <c r="Q83" s="94"/>
      <c r="R83" s="177">
        <f>R84+R103+R135+R183</f>
        <v>2269.3259189999999</v>
      </c>
      <c r="S83" s="94"/>
      <c r="T83" s="178">
        <f>T84+T103+T135+T183</f>
        <v>32.880000000000003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5" t="s">
        <v>76</v>
      </c>
      <c r="AU83" s="15" t="s">
        <v>97</v>
      </c>
      <c r="BK83" s="179">
        <f>BK84+BK103+BK135+BK183</f>
        <v>0</v>
      </c>
    </row>
    <row r="84" s="11" customFormat="1" ht="25.92" customHeight="1">
      <c r="A84" s="11"/>
      <c r="B84" s="180"/>
      <c r="C84" s="181"/>
      <c r="D84" s="182" t="s">
        <v>76</v>
      </c>
      <c r="E84" s="183" t="s">
        <v>112</v>
      </c>
      <c r="F84" s="183" t="s">
        <v>167</v>
      </c>
      <c r="G84" s="181"/>
      <c r="H84" s="181"/>
      <c r="I84" s="184"/>
      <c r="J84" s="185">
        <f>BK84</f>
        <v>0</v>
      </c>
      <c r="K84" s="181"/>
      <c r="L84" s="186"/>
      <c r="M84" s="187"/>
      <c r="N84" s="188"/>
      <c r="O84" s="188"/>
      <c r="P84" s="189">
        <f>SUM(P85:P102)</f>
        <v>0</v>
      </c>
      <c r="Q84" s="188"/>
      <c r="R84" s="189">
        <f>SUM(R85:R102)</f>
        <v>0</v>
      </c>
      <c r="S84" s="188"/>
      <c r="T84" s="190">
        <f>SUM(T85:T102)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1" t="s">
        <v>85</v>
      </c>
      <c r="AT84" s="192" t="s">
        <v>76</v>
      </c>
      <c r="AU84" s="192" t="s">
        <v>77</v>
      </c>
      <c r="AY84" s="191" t="s">
        <v>114</v>
      </c>
      <c r="BK84" s="193">
        <f>SUM(BK85:BK102)</f>
        <v>0</v>
      </c>
    </row>
    <row r="85" s="2" customFormat="1" ht="21.75" customHeight="1">
      <c r="A85" s="36"/>
      <c r="B85" s="37"/>
      <c r="C85" s="194" t="s">
        <v>85</v>
      </c>
      <c r="D85" s="194" t="s">
        <v>115</v>
      </c>
      <c r="E85" s="195" t="s">
        <v>168</v>
      </c>
      <c r="F85" s="196" t="s">
        <v>169</v>
      </c>
      <c r="G85" s="197" t="s">
        <v>170</v>
      </c>
      <c r="H85" s="198">
        <v>186.15000000000001</v>
      </c>
      <c r="I85" s="199"/>
      <c r="J85" s="200">
        <f>ROUND(I85*H85,2)</f>
        <v>0</v>
      </c>
      <c r="K85" s="196" t="s">
        <v>119</v>
      </c>
      <c r="L85" s="42"/>
      <c r="M85" s="201" t="s">
        <v>19</v>
      </c>
      <c r="N85" s="202" t="s">
        <v>48</v>
      </c>
      <c r="O85" s="82"/>
      <c r="P85" s="203">
        <f>O85*H85</f>
        <v>0</v>
      </c>
      <c r="Q85" s="203">
        <v>0</v>
      </c>
      <c r="R85" s="203">
        <f>Q85*H85</f>
        <v>0</v>
      </c>
      <c r="S85" s="203">
        <v>0</v>
      </c>
      <c r="T85" s="204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205" t="s">
        <v>120</v>
      </c>
      <c r="AT85" s="205" t="s">
        <v>115</v>
      </c>
      <c r="AU85" s="205" t="s">
        <v>85</v>
      </c>
      <c r="AY85" s="15" t="s">
        <v>114</v>
      </c>
      <c r="BE85" s="206">
        <f>IF(N85="základní",J85,0)</f>
        <v>0</v>
      </c>
      <c r="BF85" s="206">
        <f>IF(N85="snížená",J85,0)</f>
        <v>0</v>
      </c>
      <c r="BG85" s="206">
        <f>IF(N85="zákl. přenesená",J85,0)</f>
        <v>0</v>
      </c>
      <c r="BH85" s="206">
        <f>IF(N85="sníž. přenesená",J85,0)</f>
        <v>0</v>
      </c>
      <c r="BI85" s="206">
        <f>IF(N85="nulová",J85,0)</f>
        <v>0</v>
      </c>
      <c r="BJ85" s="15" t="s">
        <v>85</v>
      </c>
      <c r="BK85" s="206">
        <f>ROUND(I85*H85,2)</f>
        <v>0</v>
      </c>
      <c r="BL85" s="15" t="s">
        <v>120</v>
      </c>
      <c r="BM85" s="205" t="s">
        <v>87</v>
      </c>
    </row>
    <row r="86" s="2" customFormat="1">
      <c r="A86" s="36"/>
      <c r="B86" s="37"/>
      <c r="C86" s="38"/>
      <c r="D86" s="207" t="s">
        <v>121</v>
      </c>
      <c r="E86" s="38"/>
      <c r="F86" s="208" t="s">
        <v>171</v>
      </c>
      <c r="G86" s="38"/>
      <c r="H86" s="38"/>
      <c r="I86" s="209"/>
      <c r="J86" s="38"/>
      <c r="K86" s="38"/>
      <c r="L86" s="42"/>
      <c r="M86" s="210"/>
      <c r="N86" s="211"/>
      <c r="O86" s="82"/>
      <c r="P86" s="82"/>
      <c r="Q86" s="82"/>
      <c r="R86" s="82"/>
      <c r="S86" s="82"/>
      <c r="T86" s="83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5" t="s">
        <v>121</v>
      </c>
      <c r="AU86" s="15" t="s">
        <v>85</v>
      </c>
    </row>
    <row r="87" s="2" customFormat="1">
      <c r="A87" s="36"/>
      <c r="B87" s="37"/>
      <c r="C87" s="38"/>
      <c r="D87" s="212" t="s">
        <v>122</v>
      </c>
      <c r="E87" s="38"/>
      <c r="F87" s="213" t="s">
        <v>172</v>
      </c>
      <c r="G87" s="38"/>
      <c r="H87" s="38"/>
      <c r="I87" s="209"/>
      <c r="J87" s="38"/>
      <c r="K87" s="38"/>
      <c r="L87" s="42"/>
      <c r="M87" s="210"/>
      <c r="N87" s="211"/>
      <c r="O87" s="82"/>
      <c r="P87" s="82"/>
      <c r="Q87" s="82"/>
      <c r="R87" s="82"/>
      <c r="S87" s="82"/>
      <c r="T87" s="83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5" t="s">
        <v>122</v>
      </c>
      <c r="AU87" s="15" t="s">
        <v>85</v>
      </c>
    </row>
    <row r="88" s="2" customFormat="1" ht="16.5" customHeight="1">
      <c r="A88" s="36"/>
      <c r="B88" s="37"/>
      <c r="C88" s="194" t="s">
        <v>87</v>
      </c>
      <c r="D88" s="194" t="s">
        <v>115</v>
      </c>
      <c r="E88" s="195" t="s">
        <v>173</v>
      </c>
      <c r="F88" s="196" t="s">
        <v>174</v>
      </c>
      <c r="G88" s="197" t="s">
        <v>170</v>
      </c>
      <c r="H88" s="198">
        <v>186.15000000000001</v>
      </c>
      <c r="I88" s="199"/>
      <c r="J88" s="200">
        <f>ROUND(I88*H88,2)</f>
        <v>0</v>
      </c>
      <c r="K88" s="196" t="s">
        <v>119</v>
      </c>
      <c r="L88" s="42"/>
      <c r="M88" s="201" t="s">
        <v>19</v>
      </c>
      <c r="N88" s="202" t="s">
        <v>48</v>
      </c>
      <c r="O88" s="82"/>
      <c r="P88" s="203">
        <f>O88*H88</f>
        <v>0</v>
      </c>
      <c r="Q88" s="203">
        <v>0</v>
      </c>
      <c r="R88" s="203">
        <f>Q88*H88</f>
        <v>0</v>
      </c>
      <c r="S88" s="203">
        <v>0</v>
      </c>
      <c r="T88" s="204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05" t="s">
        <v>120</v>
      </c>
      <c r="AT88" s="205" t="s">
        <v>115</v>
      </c>
      <c r="AU88" s="205" t="s">
        <v>85</v>
      </c>
      <c r="AY88" s="15" t="s">
        <v>114</v>
      </c>
      <c r="BE88" s="206">
        <f>IF(N88="základní",J88,0)</f>
        <v>0</v>
      </c>
      <c r="BF88" s="206">
        <f>IF(N88="snížená",J88,0)</f>
        <v>0</v>
      </c>
      <c r="BG88" s="206">
        <f>IF(N88="zákl. přenesená",J88,0)</f>
        <v>0</v>
      </c>
      <c r="BH88" s="206">
        <f>IF(N88="sníž. přenesená",J88,0)</f>
        <v>0</v>
      </c>
      <c r="BI88" s="206">
        <f>IF(N88="nulová",J88,0)</f>
        <v>0</v>
      </c>
      <c r="BJ88" s="15" t="s">
        <v>85</v>
      </c>
      <c r="BK88" s="206">
        <f>ROUND(I88*H88,2)</f>
        <v>0</v>
      </c>
      <c r="BL88" s="15" t="s">
        <v>120</v>
      </c>
      <c r="BM88" s="205" t="s">
        <v>120</v>
      </c>
    </row>
    <row r="89" s="2" customFormat="1">
      <c r="A89" s="36"/>
      <c r="B89" s="37"/>
      <c r="C89" s="38"/>
      <c r="D89" s="207" t="s">
        <v>121</v>
      </c>
      <c r="E89" s="38"/>
      <c r="F89" s="208" t="s">
        <v>175</v>
      </c>
      <c r="G89" s="38"/>
      <c r="H89" s="38"/>
      <c r="I89" s="209"/>
      <c r="J89" s="38"/>
      <c r="K89" s="38"/>
      <c r="L89" s="42"/>
      <c r="M89" s="210"/>
      <c r="N89" s="211"/>
      <c r="O89" s="82"/>
      <c r="P89" s="82"/>
      <c r="Q89" s="82"/>
      <c r="R89" s="82"/>
      <c r="S89" s="82"/>
      <c r="T89" s="83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5" t="s">
        <v>121</v>
      </c>
      <c r="AU89" s="15" t="s">
        <v>85</v>
      </c>
    </row>
    <row r="90" s="2" customFormat="1">
      <c r="A90" s="36"/>
      <c r="B90" s="37"/>
      <c r="C90" s="38"/>
      <c r="D90" s="212" t="s">
        <v>122</v>
      </c>
      <c r="E90" s="38"/>
      <c r="F90" s="213" t="s">
        <v>176</v>
      </c>
      <c r="G90" s="38"/>
      <c r="H90" s="38"/>
      <c r="I90" s="209"/>
      <c r="J90" s="38"/>
      <c r="K90" s="38"/>
      <c r="L90" s="42"/>
      <c r="M90" s="210"/>
      <c r="N90" s="211"/>
      <c r="O90" s="82"/>
      <c r="P90" s="82"/>
      <c r="Q90" s="82"/>
      <c r="R90" s="82"/>
      <c r="S90" s="82"/>
      <c r="T90" s="83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5" t="s">
        <v>122</v>
      </c>
      <c r="AU90" s="15" t="s">
        <v>85</v>
      </c>
    </row>
    <row r="91" s="2" customFormat="1" ht="21.75" customHeight="1">
      <c r="A91" s="36"/>
      <c r="B91" s="37"/>
      <c r="C91" s="194" t="s">
        <v>127</v>
      </c>
      <c r="D91" s="194" t="s">
        <v>115</v>
      </c>
      <c r="E91" s="195" t="s">
        <v>177</v>
      </c>
      <c r="F91" s="196" t="s">
        <v>178</v>
      </c>
      <c r="G91" s="197" t="s">
        <v>170</v>
      </c>
      <c r="H91" s="198">
        <v>186.15000000000001</v>
      </c>
      <c r="I91" s="199"/>
      <c r="J91" s="200">
        <f>ROUND(I91*H91,2)</f>
        <v>0</v>
      </c>
      <c r="K91" s="196" t="s">
        <v>119</v>
      </c>
      <c r="L91" s="42"/>
      <c r="M91" s="201" t="s">
        <v>19</v>
      </c>
      <c r="N91" s="202" t="s">
        <v>48</v>
      </c>
      <c r="O91" s="82"/>
      <c r="P91" s="203">
        <f>O91*H91</f>
        <v>0</v>
      </c>
      <c r="Q91" s="203">
        <v>0</v>
      </c>
      <c r="R91" s="203">
        <f>Q91*H91</f>
        <v>0</v>
      </c>
      <c r="S91" s="203">
        <v>0</v>
      </c>
      <c r="T91" s="204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05" t="s">
        <v>120</v>
      </c>
      <c r="AT91" s="205" t="s">
        <v>115</v>
      </c>
      <c r="AU91" s="205" t="s">
        <v>85</v>
      </c>
      <c r="AY91" s="15" t="s">
        <v>114</v>
      </c>
      <c r="BE91" s="206">
        <f>IF(N91="základní",J91,0)</f>
        <v>0</v>
      </c>
      <c r="BF91" s="206">
        <f>IF(N91="snížená",J91,0)</f>
        <v>0</v>
      </c>
      <c r="BG91" s="206">
        <f>IF(N91="zákl. přenesená",J91,0)</f>
        <v>0</v>
      </c>
      <c r="BH91" s="206">
        <f>IF(N91="sníž. přenesená",J91,0)</f>
        <v>0</v>
      </c>
      <c r="BI91" s="206">
        <f>IF(N91="nulová",J91,0)</f>
        <v>0</v>
      </c>
      <c r="BJ91" s="15" t="s">
        <v>85</v>
      </c>
      <c r="BK91" s="206">
        <f>ROUND(I91*H91,2)</f>
        <v>0</v>
      </c>
      <c r="BL91" s="15" t="s">
        <v>120</v>
      </c>
      <c r="BM91" s="205" t="s">
        <v>130</v>
      </c>
    </row>
    <row r="92" s="2" customFormat="1">
      <c r="A92" s="36"/>
      <c r="B92" s="37"/>
      <c r="C92" s="38"/>
      <c r="D92" s="207" t="s">
        <v>121</v>
      </c>
      <c r="E92" s="38"/>
      <c r="F92" s="208" t="s">
        <v>179</v>
      </c>
      <c r="G92" s="38"/>
      <c r="H92" s="38"/>
      <c r="I92" s="209"/>
      <c r="J92" s="38"/>
      <c r="K92" s="38"/>
      <c r="L92" s="42"/>
      <c r="M92" s="210"/>
      <c r="N92" s="211"/>
      <c r="O92" s="82"/>
      <c r="P92" s="82"/>
      <c r="Q92" s="82"/>
      <c r="R92" s="82"/>
      <c r="S92" s="82"/>
      <c r="T92" s="83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5" t="s">
        <v>121</v>
      </c>
      <c r="AU92" s="15" t="s">
        <v>85</v>
      </c>
    </row>
    <row r="93" s="2" customFormat="1">
      <c r="A93" s="36"/>
      <c r="B93" s="37"/>
      <c r="C93" s="38"/>
      <c r="D93" s="212" t="s">
        <v>122</v>
      </c>
      <c r="E93" s="38"/>
      <c r="F93" s="213" t="s">
        <v>180</v>
      </c>
      <c r="G93" s="38"/>
      <c r="H93" s="38"/>
      <c r="I93" s="209"/>
      <c r="J93" s="38"/>
      <c r="K93" s="38"/>
      <c r="L93" s="42"/>
      <c r="M93" s="210"/>
      <c r="N93" s="211"/>
      <c r="O93" s="82"/>
      <c r="P93" s="82"/>
      <c r="Q93" s="82"/>
      <c r="R93" s="82"/>
      <c r="S93" s="82"/>
      <c r="T93" s="83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5" t="s">
        <v>122</v>
      </c>
      <c r="AU93" s="15" t="s">
        <v>85</v>
      </c>
    </row>
    <row r="94" s="2" customFormat="1" ht="24.15" customHeight="1">
      <c r="A94" s="36"/>
      <c r="B94" s="37"/>
      <c r="C94" s="194" t="s">
        <v>120</v>
      </c>
      <c r="D94" s="194" t="s">
        <v>115</v>
      </c>
      <c r="E94" s="195" t="s">
        <v>181</v>
      </c>
      <c r="F94" s="196" t="s">
        <v>182</v>
      </c>
      <c r="G94" s="197" t="s">
        <v>170</v>
      </c>
      <c r="H94" s="198">
        <v>186.15000000000001</v>
      </c>
      <c r="I94" s="199"/>
      <c r="J94" s="200">
        <f>ROUND(I94*H94,2)</f>
        <v>0</v>
      </c>
      <c r="K94" s="196" t="s">
        <v>119</v>
      </c>
      <c r="L94" s="42"/>
      <c r="M94" s="201" t="s">
        <v>19</v>
      </c>
      <c r="N94" s="202" t="s">
        <v>48</v>
      </c>
      <c r="O94" s="82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5" t="s">
        <v>120</v>
      </c>
      <c r="AT94" s="205" t="s">
        <v>115</v>
      </c>
      <c r="AU94" s="205" t="s">
        <v>85</v>
      </c>
      <c r="AY94" s="15" t="s">
        <v>114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5" t="s">
        <v>85</v>
      </c>
      <c r="BK94" s="206">
        <f>ROUND(I94*H94,2)</f>
        <v>0</v>
      </c>
      <c r="BL94" s="15" t="s">
        <v>120</v>
      </c>
      <c r="BM94" s="205" t="s">
        <v>134</v>
      </c>
    </row>
    <row r="95" s="2" customFormat="1">
      <c r="A95" s="36"/>
      <c r="B95" s="37"/>
      <c r="C95" s="38"/>
      <c r="D95" s="207" t="s">
        <v>121</v>
      </c>
      <c r="E95" s="38"/>
      <c r="F95" s="208" t="s">
        <v>183</v>
      </c>
      <c r="G95" s="38"/>
      <c r="H95" s="38"/>
      <c r="I95" s="209"/>
      <c r="J95" s="38"/>
      <c r="K95" s="38"/>
      <c r="L95" s="42"/>
      <c r="M95" s="210"/>
      <c r="N95" s="211"/>
      <c r="O95" s="82"/>
      <c r="P95" s="82"/>
      <c r="Q95" s="82"/>
      <c r="R95" s="82"/>
      <c r="S95" s="82"/>
      <c r="T95" s="83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5" t="s">
        <v>121</v>
      </c>
      <c r="AU95" s="15" t="s">
        <v>85</v>
      </c>
    </row>
    <row r="96" s="2" customFormat="1">
      <c r="A96" s="36"/>
      <c r="B96" s="37"/>
      <c r="C96" s="38"/>
      <c r="D96" s="212" t="s">
        <v>122</v>
      </c>
      <c r="E96" s="38"/>
      <c r="F96" s="213" t="s">
        <v>184</v>
      </c>
      <c r="G96" s="38"/>
      <c r="H96" s="38"/>
      <c r="I96" s="209"/>
      <c r="J96" s="38"/>
      <c r="K96" s="38"/>
      <c r="L96" s="42"/>
      <c r="M96" s="210"/>
      <c r="N96" s="211"/>
      <c r="O96" s="82"/>
      <c r="P96" s="82"/>
      <c r="Q96" s="82"/>
      <c r="R96" s="82"/>
      <c r="S96" s="82"/>
      <c r="T96" s="83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5" t="s">
        <v>122</v>
      </c>
      <c r="AU96" s="15" t="s">
        <v>85</v>
      </c>
    </row>
    <row r="97" s="2" customFormat="1" ht="16.5" customHeight="1">
      <c r="A97" s="36"/>
      <c r="B97" s="37"/>
      <c r="C97" s="194" t="s">
        <v>136</v>
      </c>
      <c r="D97" s="194" t="s">
        <v>115</v>
      </c>
      <c r="E97" s="195" t="s">
        <v>185</v>
      </c>
      <c r="F97" s="196" t="s">
        <v>186</v>
      </c>
      <c r="G97" s="197" t="s">
        <v>170</v>
      </c>
      <c r="H97" s="198">
        <v>186.15000000000001</v>
      </c>
      <c r="I97" s="199"/>
      <c r="J97" s="200">
        <f>ROUND(I97*H97,2)</f>
        <v>0</v>
      </c>
      <c r="K97" s="196" t="s">
        <v>119</v>
      </c>
      <c r="L97" s="42"/>
      <c r="M97" s="201" t="s">
        <v>19</v>
      </c>
      <c r="N97" s="202" t="s">
        <v>48</v>
      </c>
      <c r="O97" s="82"/>
      <c r="P97" s="203">
        <f>O97*H97</f>
        <v>0</v>
      </c>
      <c r="Q97" s="203">
        <v>0</v>
      </c>
      <c r="R97" s="203">
        <f>Q97*H97</f>
        <v>0</v>
      </c>
      <c r="S97" s="203">
        <v>0</v>
      </c>
      <c r="T97" s="204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05" t="s">
        <v>120</v>
      </c>
      <c r="AT97" s="205" t="s">
        <v>115</v>
      </c>
      <c r="AU97" s="205" t="s">
        <v>85</v>
      </c>
      <c r="AY97" s="15" t="s">
        <v>114</v>
      </c>
      <c r="BE97" s="206">
        <f>IF(N97="základní",J97,0)</f>
        <v>0</v>
      </c>
      <c r="BF97" s="206">
        <f>IF(N97="snížená",J97,0)</f>
        <v>0</v>
      </c>
      <c r="BG97" s="206">
        <f>IF(N97="zákl. přenesená",J97,0)</f>
        <v>0</v>
      </c>
      <c r="BH97" s="206">
        <f>IF(N97="sníž. přenesená",J97,0)</f>
        <v>0</v>
      </c>
      <c r="BI97" s="206">
        <f>IF(N97="nulová",J97,0)</f>
        <v>0</v>
      </c>
      <c r="BJ97" s="15" t="s">
        <v>85</v>
      </c>
      <c r="BK97" s="206">
        <f>ROUND(I97*H97,2)</f>
        <v>0</v>
      </c>
      <c r="BL97" s="15" t="s">
        <v>120</v>
      </c>
      <c r="BM97" s="205" t="s">
        <v>139</v>
      </c>
    </row>
    <row r="98" s="2" customFormat="1">
      <c r="A98" s="36"/>
      <c r="B98" s="37"/>
      <c r="C98" s="38"/>
      <c r="D98" s="207" t="s">
        <v>121</v>
      </c>
      <c r="E98" s="38"/>
      <c r="F98" s="208" t="s">
        <v>187</v>
      </c>
      <c r="G98" s="38"/>
      <c r="H98" s="38"/>
      <c r="I98" s="209"/>
      <c r="J98" s="38"/>
      <c r="K98" s="38"/>
      <c r="L98" s="42"/>
      <c r="M98" s="210"/>
      <c r="N98" s="211"/>
      <c r="O98" s="82"/>
      <c r="P98" s="82"/>
      <c r="Q98" s="82"/>
      <c r="R98" s="82"/>
      <c r="S98" s="82"/>
      <c r="T98" s="83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5" t="s">
        <v>121</v>
      </c>
      <c r="AU98" s="15" t="s">
        <v>85</v>
      </c>
    </row>
    <row r="99" s="2" customFormat="1">
      <c r="A99" s="36"/>
      <c r="B99" s="37"/>
      <c r="C99" s="38"/>
      <c r="D99" s="212" t="s">
        <v>122</v>
      </c>
      <c r="E99" s="38"/>
      <c r="F99" s="213" t="s">
        <v>188</v>
      </c>
      <c r="G99" s="38"/>
      <c r="H99" s="38"/>
      <c r="I99" s="209"/>
      <c r="J99" s="38"/>
      <c r="K99" s="38"/>
      <c r="L99" s="42"/>
      <c r="M99" s="210"/>
      <c r="N99" s="211"/>
      <c r="O99" s="82"/>
      <c r="P99" s="82"/>
      <c r="Q99" s="82"/>
      <c r="R99" s="82"/>
      <c r="S99" s="82"/>
      <c r="T99" s="83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5" t="s">
        <v>122</v>
      </c>
      <c r="AU99" s="15" t="s">
        <v>85</v>
      </c>
    </row>
    <row r="100" s="2" customFormat="1" ht="16.5" customHeight="1">
      <c r="A100" s="36"/>
      <c r="B100" s="37"/>
      <c r="C100" s="194" t="s">
        <v>130</v>
      </c>
      <c r="D100" s="194" t="s">
        <v>115</v>
      </c>
      <c r="E100" s="195" t="s">
        <v>189</v>
      </c>
      <c r="F100" s="196" t="s">
        <v>190</v>
      </c>
      <c r="G100" s="197" t="s">
        <v>191</v>
      </c>
      <c r="H100" s="198">
        <v>335.06999999999999</v>
      </c>
      <c r="I100" s="199"/>
      <c r="J100" s="200">
        <f>ROUND(I100*H100,2)</f>
        <v>0</v>
      </c>
      <c r="K100" s="196" t="s">
        <v>119</v>
      </c>
      <c r="L100" s="42"/>
      <c r="M100" s="201" t="s">
        <v>19</v>
      </c>
      <c r="N100" s="202" t="s">
        <v>48</v>
      </c>
      <c r="O100" s="82"/>
      <c r="P100" s="203">
        <f>O100*H100</f>
        <v>0</v>
      </c>
      <c r="Q100" s="203">
        <v>0</v>
      </c>
      <c r="R100" s="203">
        <f>Q100*H100</f>
        <v>0</v>
      </c>
      <c r="S100" s="203">
        <v>0</v>
      </c>
      <c r="T100" s="204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05" t="s">
        <v>120</v>
      </c>
      <c r="AT100" s="205" t="s">
        <v>115</v>
      </c>
      <c r="AU100" s="205" t="s">
        <v>85</v>
      </c>
      <c r="AY100" s="15" t="s">
        <v>114</v>
      </c>
      <c r="BE100" s="206">
        <f>IF(N100="základní",J100,0)</f>
        <v>0</v>
      </c>
      <c r="BF100" s="206">
        <f>IF(N100="snížená",J100,0)</f>
        <v>0</v>
      </c>
      <c r="BG100" s="206">
        <f>IF(N100="zákl. přenesená",J100,0)</f>
        <v>0</v>
      </c>
      <c r="BH100" s="206">
        <f>IF(N100="sníž. přenesená",J100,0)</f>
        <v>0</v>
      </c>
      <c r="BI100" s="206">
        <f>IF(N100="nulová",J100,0)</f>
        <v>0</v>
      </c>
      <c r="BJ100" s="15" t="s">
        <v>85</v>
      </c>
      <c r="BK100" s="206">
        <f>ROUND(I100*H100,2)</f>
        <v>0</v>
      </c>
      <c r="BL100" s="15" t="s">
        <v>120</v>
      </c>
      <c r="BM100" s="205" t="s">
        <v>8</v>
      </c>
    </row>
    <row r="101" s="2" customFormat="1">
      <c r="A101" s="36"/>
      <c r="B101" s="37"/>
      <c r="C101" s="38"/>
      <c r="D101" s="207" t="s">
        <v>121</v>
      </c>
      <c r="E101" s="38"/>
      <c r="F101" s="208" t="s">
        <v>192</v>
      </c>
      <c r="G101" s="38"/>
      <c r="H101" s="38"/>
      <c r="I101" s="209"/>
      <c r="J101" s="38"/>
      <c r="K101" s="38"/>
      <c r="L101" s="42"/>
      <c r="M101" s="210"/>
      <c r="N101" s="211"/>
      <c r="O101" s="82"/>
      <c r="P101" s="82"/>
      <c r="Q101" s="82"/>
      <c r="R101" s="82"/>
      <c r="S101" s="82"/>
      <c r="T101" s="83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5" t="s">
        <v>121</v>
      </c>
      <c r="AU101" s="15" t="s">
        <v>85</v>
      </c>
    </row>
    <row r="102" s="2" customFormat="1">
      <c r="A102" s="36"/>
      <c r="B102" s="37"/>
      <c r="C102" s="38"/>
      <c r="D102" s="212" t="s">
        <v>122</v>
      </c>
      <c r="E102" s="38"/>
      <c r="F102" s="213" t="s">
        <v>193</v>
      </c>
      <c r="G102" s="38"/>
      <c r="H102" s="38"/>
      <c r="I102" s="209"/>
      <c r="J102" s="38"/>
      <c r="K102" s="38"/>
      <c r="L102" s="42"/>
      <c r="M102" s="210"/>
      <c r="N102" s="211"/>
      <c r="O102" s="82"/>
      <c r="P102" s="82"/>
      <c r="Q102" s="82"/>
      <c r="R102" s="82"/>
      <c r="S102" s="82"/>
      <c r="T102" s="8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5" t="s">
        <v>122</v>
      </c>
      <c r="AU102" s="15" t="s">
        <v>85</v>
      </c>
    </row>
    <row r="103" s="11" customFormat="1" ht="25.92" customHeight="1">
      <c r="A103" s="11"/>
      <c r="B103" s="180"/>
      <c r="C103" s="181"/>
      <c r="D103" s="182" t="s">
        <v>76</v>
      </c>
      <c r="E103" s="183" t="s">
        <v>194</v>
      </c>
      <c r="F103" s="183" t="s">
        <v>195</v>
      </c>
      <c r="G103" s="181"/>
      <c r="H103" s="181"/>
      <c r="I103" s="184"/>
      <c r="J103" s="185">
        <f>BK103</f>
        <v>0</v>
      </c>
      <c r="K103" s="181"/>
      <c r="L103" s="186"/>
      <c r="M103" s="187"/>
      <c r="N103" s="188"/>
      <c r="O103" s="188"/>
      <c r="P103" s="189">
        <f>SUM(P104:P134)</f>
        <v>0</v>
      </c>
      <c r="Q103" s="188"/>
      <c r="R103" s="189">
        <f>SUM(R104:R134)</f>
        <v>2168.3613249999999</v>
      </c>
      <c r="S103" s="188"/>
      <c r="T103" s="190">
        <f>SUM(T104:T134)</f>
        <v>0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R103" s="191" t="s">
        <v>85</v>
      </c>
      <c r="AT103" s="192" t="s">
        <v>76</v>
      </c>
      <c r="AU103" s="192" t="s">
        <v>77</v>
      </c>
      <c r="AY103" s="191" t="s">
        <v>114</v>
      </c>
      <c r="BK103" s="193">
        <f>SUM(BK104:BK134)</f>
        <v>0</v>
      </c>
    </row>
    <row r="104" s="2" customFormat="1" ht="21.75" customHeight="1">
      <c r="A104" s="36"/>
      <c r="B104" s="37"/>
      <c r="C104" s="194" t="s">
        <v>144</v>
      </c>
      <c r="D104" s="194" t="s">
        <v>115</v>
      </c>
      <c r="E104" s="195" t="s">
        <v>196</v>
      </c>
      <c r="F104" s="196" t="s">
        <v>197</v>
      </c>
      <c r="G104" s="197" t="s">
        <v>198</v>
      </c>
      <c r="H104" s="198">
        <v>4020</v>
      </c>
      <c r="I104" s="199"/>
      <c r="J104" s="200">
        <f>ROUND(I104*H104,2)</f>
        <v>0</v>
      </c>
      <c r="K104" s="196" t="s">
        <v>119</v>
      </c>
      <c r="L104" s="42"/>
      <c r="M104" s="201" t="s">
        <v>19</v>
      </c>
      <c r="N104" s="202" t="s">
        <v>48</v>
      </c>
      <c r="O104" s="82"/>
      <c r="P104" s="203">
        <f>O104*H104</f>
        <v>0</v>
      </c>
      <c r="Q104" s="203">
        <v>0.10373</v>
      </c>
      <c r="R104" s="203">
        <f>Q104*H104</f>
        <v>416.99459999999999</v>
      </c>
      <c r="S104" s="203">
        <v>0</v>
      </c>
      <c r="T104" s="204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05" t="s">
        <v>120</v>
      </c>
      <c r="AT104" s="205" t="s">
        <v>115</v>
      </c>
      <c r="AU104" s="205" t="s">
        <v>85</v>
      </c>
      <c r="AY104" s="15" t="s">
        <v>114</v>
      </c>
      <c r="BE104" s="206">
        <f>IF(N104="základní",J104,0)</f>
        <v>0</v>
      </c>
      <c r="BF104" s="206">
        <f>IF(N104="snížená",J104,0)</f>
        <v>0</v>
      </c>
      <c r="BG104" s="206">
        <f>IF(N104="zákl. přenesená",J104,0)</f>
        <v>0</v>
      </c>
      <c r="BH104" s="206">
        <f>IF(N104="sníž. přenesená",J104,0)</f>
        <v>0</v>
      </c>
      <c r="BI104" s="206">
        <f>IF(N104="nulová",J104,0)</f>
        <v>0</v>
      </c>
      <c r="BJ104" s="15" t="s">
        <v>85</v>
      </c>
      <c r="BK104" s="206">
        <f>ROUND(I104*H104,2)</f>
        <v>0</v>
      </c>
      <c r="BL104" s="15" t="s">
        <v>120</v>
      </c>
      <c r="BM104" s="205" t="s">
        <v>147</v>
      </c>
    </row>
    <row r="105" s="2" customFormat="1">
      <c r="A105" s="36"/>
      <c r="B105" s="37"/>
      <c r="C105" s="38"/>
      <c r="D105" s="207" t="s">
        <v>121</v>
      </c>
      <c r="E105" s="38"/>
      <c r="F105" s="208" t="s">
        <v>199</v>
      </c>
      <c r="G105" s="38"/>
      <c r="H105" s="38"/>
      <c r="I105" s="209"/>
      <c r="J105" s="38"/>
      <c r="K105" s="38"/>
      <c r="L105" s="42"/>
      <c r="M105" s="210"/>
      <c r="N105" s="211"/>
      <c r="O105" s="82"/>
      <c r="P105" s="82"/>
      <c r="Q105" s="82"/>
      <c r="R105" s="82"/>
      <c r="S105" s="82"/>
      <c r="T105" s="83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5" t="s">
        <v>121</v>
      </c>
      <c r="AU105" s="15" t="s">
        <v>85</v>
      </c>
    </row>
    <row r="106" s="2" customFormat="1">
      <c r="A106" s="36"/>
      <c r="B106" s="37"/>
      <c r="C106" s="38"/>
      <c r="D106" s="212" t="s">
        <v>122</v>
      </c>
      <c r="E106" s="38"/>
      <c r="F106" s="213" t="s">
        <v>200</v>
      </c>
      <c r="G106" s="38"/>
      <c r="H106" s="38"/>
      <c r="I106" s="209"/>
      <c r="J106" s="38"/>
      <c r="K106" s="38"/>
      <c r="L106" s="42"/>
      <c r="M106" s="210"/>
      <c r="N106" s="211"/>
      <c r="O106" s="82"/>
      <c r="P106" s="82"/>
      <c r="Q106" s="82"/>
      <c r="R106" s="82"/>
      <c r="S106" s="82"/>
      <c r="T106" s="83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5" t="s">
        <v>122</v>
      </c>
      <c r="AU106" s="15" t="s">
        <v>85</v>
      </c>
    </row>
    <row r="107" s="2" customFormat="1" ht="16.5" customHeight="1">
      <c r="A107" s="36"/>
      <c r="B107" s="37"/>
      <c r="C107" s="194" t="s">
        <v>134</v>
      </c>
      <c r="D107" s="194" t="s">
        <v>115</v>
      </c>
      <c r="E107" s="195" t="s">
        <v>201</v>
      </c>
      <c r="F107" s="196" t="s">
        <v>202</v>
      </c>
      <c r="G107" s="197" t="s">
        <v>198</v>
      </c>
      <c r="H107" s="198">
        <v>4020</v>
      </c>
      <c r="I107" s="199"/>
      <c r="J107" s="200">
        <f>ROUND(I107*H107,2)</f>
        <v>0</v>
      </c>
      <c r="K107" s="196" t="s">
        <v>119</v>
      </c>
      <c r="L107" s="42"/>
      <c r="M107" s="201" t="s">
        <v>19</v>
      </c>
      <c r="N107" s="202" t="s">
        <v>48</v>
      </c>
      <c r="O107" s="82"/>
      <c r="P107" s="203">
        <f>O107*H107</f>
        <v>0</v>
      </c>
      <c r="Q107" s="203">
        <v>0.00071000000000000002</v>
      </c>
      <c r="R107" s="203">
        <f>Q107*H107</f>
        <v>2.8542000000000001</v>
      </c>
      <c r="S107" s="203">
        <v>0</v>
      </c>
      <c r="T107" s="204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05" t="s">
        <v>120</v>
      </c>
      <c r="AT107" s="205" t="s">
        <v>115</v>
      </c>
      <c r="AU107" s="205" t="s">
        <v>85</v>
      </c>
      <c r="AY107" s="15" t="s">
        <v>114</v>
      </c>
      <c r="BE107" s="206">
        <f>IF(N107="základní",J107,0)</f>
        <v>0</v>
      </c>
      <c r="BF107" s="206">
        <f>IF(N107="snížená",J107,0)</f>
        <v>0</v>
      </c>
      <c r="BG107" s="206">
        <f>IF(N107="zákl. přenesená",J107,0)</f>
        <v>0</v>
      </c>
      <c r="BH107" s="206">
        <f>IF(N107="sníž. přenesená",J107,0)</f>
        <v>0</v>
      </c>
      <c r="BI107" s="206">
        <f>IF(N107="nulová",J107,0)</f>
        <v>0</v>
      </c>
      <c r="BJ107" s="15" t="s">
        <v>85</v>
      </c>
      <c r="BK107" s="206">
        <f>ROUND(I107*H107,2)</f>
        <v>0</v>
      </c>
      <c r="BL107" s="15" t="s">
        <v>120</v>
      </c>
      <c r="BM107" s="205" t="s">
        <v>151</v>
      </c>
    </row>
    <row r="108" s="2" customFormat="1">
      <c r="A108" s="36"/>
      <c r="B108" s="37"/>
      <c r="C108" s="38"/>
      <c r="D108" s="207" t="s">
        <v>121</v>
      </c>
      <c r="E108" s="38"/>
      <c r="F108" s="208" t="s">
        <v>203</v>
      </c>
      <c r="G108" s="38"/>
      <c r="H108" s="38"/>
      <c r="I108" s="209"/>
      <c r="J108" s="38"/>
      <c r="K108" s="38"/>
      <c r="L108" s="42"/>
      <c r="M108" s="210"/>
      <c r="N108" s="211"/>
      <c r="O108" s="82"/>
      <c r="P108" s="82"/>
      <c r="Q108" s="82"/>
      <c r="R108" s="82"/>
      <c r="S108" s="82"/>
      <c r="T108" s="8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5" t="s">
        <v>121</v>
      </c>
      <c r="AU108" s="15" t="s">
        <v>85</v>
      </c>
    </row>
    <row r="109" s="2" customFormat="1">
      <c r="A109" s="36"/>
      <c r="B109" s="37"/>
      <c r="C109" s="38"/>
      <c r="D109" s="212" t="s">
        <v>122</v>
      </c>
      <c r="E109" s="38"/>
      <c r="F109" s="213" t="s">
        <v>204</v>
      </c>
      <c r="G109" s="38"/>
      <c r="H109" s="38"/>
      <c r="I109" s="209"/>
      <c r="J109" s="38"/>
      <c r="K109" s="38"/>
      <c r="L109" s="42"/>
      <c r="M109" s="210"/>
      <c r="N109" s="211"/>
      <c r="O109" s="82"/>
      <c r="P109" s="82"/>
      <c r="Q109" s="82"/>
      <c r="R109" s="82"/>
      <c r="S109" s="82"/>
      <c r="T109" s="83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5" t="s">
        <v>122</v>
      </c>
      <c r="AU109" s="15" t="s">
        <v>85</v>
      </c>
    </row>
    <row r="110" s="2" customFormat="1" ht="16.5" customHeight="1">
      <c r="A110" s="36"/>
      <c r="B110" s="37"/>
      <c r="C110" s="194" t="s">
        <v>153</v>
      </c>
      <c r="D110" s="194" t="s">
        <v>115</v>
      </c>
      <c r="E110" s="195" t="s">
        <v>205</v>
      </c>
      <c r="F110" s="196" t="s">
        <v>206</v>
      </c>
      <c r="G110" s="197" t="s">
        <v>198</v>
      </c>
      <c r="H110" s="198">
        <v>4221</v>
      </c>
      <c r="I110" s="199"/>
      <c r="J110" s="200">
        <f>ROUND(I110*H110,2)</f>
        <v>0</v>
      </c>
      <c r="K110" s="196" t="s">
        <v>119</v>
      </c>
      <c r="L110" s="42"/>
      <c r="M110" s="201" t="s">
        <v>19</v>
      </c>
      <c r="N110" s="202" t="s">
        <v>48</v>
      </c>
      <c r="O110" s="82"/>
      <c r="P110" s="203">
        <f>O110*H110</f>
        <v>0</v>
      </c>
      <c r="Q110" s="203">
        <v>0.18151999999999999</v>
      </c>
      <c r="R110" s="203">
        <f>Q110*H110</f>
        <v>766.19592</v>
      </c>
      <c r="S110" s="203">
        <v>0</v>
      </c>
      <c r="T110" s="204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05" t="s">
        <v>120</v>
      </c>
      <c r="AT110" s="205" t="s">
        <v>115</v>
      </c>
      <c r="AU110" s="205" t="s">
        <v>85</v>
      </c>
      <c r="AY110" s="15" t="s">
        <v>114</v>
      </c>
      <c r="BE110" s="206">
        <f>IF(N110="základní",J110,0)</f>
        <v>0</v>
      </c>
      <c r="BF110" s="206">
        <f>IF(N110="snížená",J110,0)</f>
        <v>0</v>
      </c>
      <c r="BG110" s="206">
        <f>IF(N110="zákl. přenesená",J110,0)</f>
        <v>0</v>
      </c>
      <c r="BH110" s="206">
        <f>IF(N110="sníž. přenesená",J110,0)</f>
        <v>0</v>
      </c>
      <c r="BI110" s="206">
        <f>IF(N110="nulová",J110,0)</f>
        <v>0</v>
      </c>
      <c r="BJ110" s="15" t="s">
        <v>85</v>
      </c>
      <c r="BK110" s="206">
        <f>ROUND(I110*H110,2)</f>
        <v>0</v>
      </c>
      <c r="BL110" s="15" t="s">
        <v>120</v>
      </c>
      <c r="BM110" s="205" t="s">
        <v>156</v>
      </c>
    </row>
    <row r="111" s="2" customFormat="1">
      <c r="A111" s="36"/>
      <c r="B111" s="37"/>
      <c r="C111" s="38"/>
      <c r="D111" s="207" t="s">
        <v>121</v>
      </c>
      <c r="E111" s="38"/>
      <c r="F111" s="208" t="s">
        <v>207</v>
      </c>
      <c r="G111" s="38"/>
      <c r="H111" s="38"/>
      <c r="I111" s="209"/>
      <c r="J111" s="38"/>
      <c r="K111" s="38"/>
      <c r="L111" s="42"/>
      <c r="M111" s="210"/>
      <c r="N111" s="211"/>
      <c r="O111" s="82"/>
      <c r="P111" s="82"/>
      <c r="Q111" s="82"/>
      <c r="R111" s="82"/>
      <c r="S111" s="82"/>
      <c r="T111" s="83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5" t="s">
        <v>121</v>
      </c>
      <c r="AU111" s="15" t="s">
        <v>85</v>
      </c>
    </row>
    <row r="112" s="2" customFormat="1">
      <c r="A112" s="36"/>
      <c r="B112" s="37"/>
      <c r="C112" s="38"/>
      <c r="D112" s="212" t="s">
        <v>122</v>
      </c>
      <c r="E112" s="38"/>
      <c r="F112" s="213" t="s">
        <v>208</v>
      </c>
      <c r="G112" s="38"/>
      <c r="H112" s="38"/>
      <c r="I112" s="209"/>
      <c r="J112" s="38"/>
      <c r="K112" s="38"/>
      <c r="L112" s="42"/>
      <c r="M112" s="210"/>
      <c r="N112" s="211"/>
      <c r="O112" s="82"/>
      <c r="P112" s="82"/>
      <c r="Q112" s="82"/>
      <c r="R112" s="82"/>
      <c r="S112" s="82"/>
      <c r="T112" s="83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5" t="s">
        <v>122</v>
      </c>
      <c r="AU112" s="15" t="s">
        <v>85</v>
      </c>
    </row>
    <row r="113" s="2" customFormat="1" ht="16.5" customHeight="1">
      <c r="A113" s="36"/>
      <c r="B113" s="37"/>
      <c r="C113" s="194" t="s">
        <v>139</v>
      </c>
      <c r="D113" s="194" t="s">
        <v>115</v>
      </c>
      <c r="E113" s="195" t="s">
        <v>209</v>
      </c>
      <c r="F113" s="196" t="s">
        <v>210</v>
      </c>
      <c r="G113" s="197" t="s">
        <v>198</v>
      </c>
      <c r="H113" s="198">
        <v>4221</v>
      </c>
      <c r="I113" s="199"/>
      <c r="J113" s="200">
        <f>ROUND(I113*H113,2)</f>
        <v>0</v>
      </c>
      <c r="K113" s="196" t="s">
        <v>119</v>
      </c>
      <c r="L113" s="42"/>
      <c r="M113" s="201" t="s">
        <v>19</v>
      </c>
      <c r="N113" s="202" t="s">
        <v>48</v>
      </c>
      <c r="O113" s="82"/>
      <c r="P113" s="203">
        <f>O113*H113</f>
        <v>0</v>
      </c>
      <c r="Q113" s="203">
        <v>0.00034000000000000002</v>
      </c>
      <c r="R113" s="203">
        <f>Q113*H113</f>
        <v>1.4351400000000001</v>
      </c>
      <c r="S113" s="203">
        <v>0</v>
      </c>
      <c r="T113" s="204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5" t="s">
        <v>120</v>
      </c>
      <c r="AT113" s="205" t="s">
        <v>115</v>
      </c>
      <c r="AU113" s="205" t="s">
        <v>85</v>
      </c>
      <c r="AY113" s="15" t="s">
        <v>114</v>
      </c>
      <c r="BE113" s="206">
        <f>IF(N113="základní",J113,0)</f>
        <v>0</v>
      </c>
      <c r="BF113" s="206">
        <f>IF(N113="snížená",J113,0)</f>
        <v>0</v>
      </c>
      <c r="BG113" s="206">
        <f>IF(N113="zákl. přenesená",J113,0)</f>
        <v>0</v>
      </c>
      <c r="BH113" s="206">
        <f>IF(N113="sníž. přenesená",J113,0)</f>
        <v>0</v>
      </c>
      <c r="BI113" s="206">
        <f>IF(N113="nulová",J113,0)</f>
        <v>0</v>
      </c>
      <c r="BJ113" s="15" t="s">
        <v>85</v>
      </c>
      <c r="BK113" s="206">
        <f>ROUND(I113*H113,2)</f>
        <v>0</v>
      </c>
      <c r="BL113" s="15" t="s">
        <v>120</v>
      </c>
      <c r="BM113" s="205" t="s">
        <v>160</v>
      </c>
    </row>
    <row r="114" s="2" customFormat="1">
      <c r="A114" s="36"/>
      <c r="B114" s="37"/>
      <c r="C114" s="38"/>
      <c r="D114" s="207" t="s">
        <v>121</v>
      </c>
      <c r="E114" s="38"/>
      <c r="F114" s="208" t="s">
        <v>211</v>
      </c>
      <c r="G114" s="38"/>
      <c r="H114" s="38"/>
      <c r="I114" s="209"/>
      <c r="J114" s="38"/>
      <c r="K114" s="38"/>
      <c r="L114" s="42"/>
      <c r="M114" s="210"/>
      <c r="N114" s="211"/>
      <c r="O114" s="82"/>
      <c r="P114" s="82"/>
      <c r="Q114" s="82"/>
      <c r="R114" s="82"/>
      <c r="S114" s="82"/>
      <c r="T114" s="83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5" t="s">
        <v>121</v>
      </c>
      <c r="AU114" s="15" t="s">
        <v>85</v>
      </c>
    </row>
    <row r="115" s="2" customFormat="1">
      <c r="A115" s="36"/>
      <c r="B115" s="37"/>
      <c r="C115" s="38"/>
      <c r="D115" s="212" t="s">
        <v>122</v>
      </c>
      <c r="E115" s="38"/>
      <c r="F115" s="213" t="s">
        <v>212</v>
      </c>
      <c r="G115" s="38"/>
      <c r="H115" s="38"/>
      <c r="I115" s="209"/>
      <c r="J115" s="38"/>
      <c r="K115" s="38"/>
      <c r="L115" s="42"/>
      <c r="M115" s="210"/>
      <c r="N115" s="211"/>
      <c r="O115" s="82"/>
      <c r="P115" s="82"/>
      <c r="Q115" s="82"/>
      <c r="R115" s="82"/>
      <c r="S115" s="82"/>
      <c r="T115" s="83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5" t="s">
        <v>122</v>
      </c>
      <c r="AU115" s="15" t="s">
        <v>85</v>
      </c>
    </row>
    <row r="116" s="2" customFormat="1" ht="21.75" customHeight="1">
      <c r="A116" s="36"/>
      <c r="B116" s="37"/>
      <c r="C116" s="194" t="s">
        <v>213</v>
      </c>
      <c r="D116" s="194" t="s">
        <v>115</v>
      </c>
      <c r="E116" s="195" t="s">
        <v>214</v>
      </c>
      <c r="F116" s="196" t="s">
        <v>215</v>
      </c>
      <c r="G116" s="197" t="s">
        <v>198</v>
      </c>
      <c r="H116" s="198">
        <v>4602</v>
      </c>
      <c r="I116" s="199"/>
      <c r="J116" s="200">
        <f>ROUND(I116*H116,2)</f>
        <v>0</v>
      </c>
      <c r="K116" s="196" t="s">
        <v>119</v>
      </c>
      <c r="L116" s="42"/>
      <c r="M116" s="201" t="s">
        <v>19</v>
      </c>
      <c r="N116" s="202" t="s">
        <v>48</v>
      </c>
      <c r="O116" s="82"/>
      <c r="P116" s="203">
        <f>O116*H116</f>
        <v>0</v>
      </c>
      <c r="Q116" s="203">
        <v>0</v>
      </c>
      <c r="R116" s="203">
        <f>Q116*H116</f>
        <v>0</v>
      </c>
      <c r="S116" s="203">
        <v>0</v>
      </c>
      <c r="T116" s="204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5" t="s">
        <v>120</v>
      </c>
      <c r="AT116" s="205" t="s">
        <v>115</v>
      </c>
      <c r="AU116" s="205" t="s">
        <v>85</v>
      </c>
      <c r="AY116" s="15" t="s">
        <v>114</v>
      </c>
      <c r="BE116" s="206">
        <f>IF(N116="základní",J116,0)</f>
        <v>0</v>
      </c>
      <c r="BF116" s="206">
        <f>IF(N116="snížená",J116,0)</f>
        <v>0</v>
      </c>
      <c r="BG116" s="206">
        <f>IF(N116="zákl. přenesená",J116,0)</f>
        <v>0</v>
      </c>
      <c r="BH116" s="206">
        <f>IF(N116="sníž. přenesená",J116,0)</f>
        <v>0</v>
      </c>
      <c r="BI116" s="206">
        <f>IF(N116="nulová",J116,0)</f>
        <v>0</v>
      </c>
      <c r="BJ116" s="15" t="s">
        <v>85</v>
      </c>
      <c r="BK116" s="206">
        <f>ROUND(I116*H116,2)</f>
        <v>0</v>
      </c>
      <c r="BL116" s="15" t="s">
        <v>120</v>
      </c>
      <c r="BM116" s="205" t="s">
        <v>216</v>
      </c>
    </row>
    <row r="117" s="2" customFormat="1">
      <c r="A117" s="36"/>
      <c r="B117" s="37"/>
      <c r="C117" s="38"/>
      <c r="D117" s="207" t="s">
        <v>121</v>
      </c>
      <c r="E117" s="38"/>
      <c r="F117" s="208" t="s">
        <v>217</v>
      </c>
      <c r="G117" s="38"/>
      <c r="H117" s="38"/>
      <c r="I117" s="209"/>
      <c r="J117" s="38"/>
      <c r="K117" s="38"/>
      <c r="L117" s="42"/>
      <c r="M117" s="210"/>
      <c r="N117" s="211"/>
      <c r="O117" s="82"/>
      <c r="P117" s="82"/>
      <c r="Q117" s="82"/>
      <c r="R117" s="82"/>
      <c r="S117" s="82"/>
      <c r="T117" s="83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5" t="s">
        <v>121</v>
      </c>
      <c r="AU117" s="15" t="s">
        <v>85</v>
      </c>
    </row>
    <row r="118" s="2" customFormat="1">
      <c r="A118" s="36"/>
      <c r="B118" s="37"/>
      <c r="C118" s="38"/>
      <c r="D118" s="212" t="s">
        <v>122</v>
      </c>
      <c r="E118" s="38"/>
      <c r="F118" s="213" t="s">
        <v>218</v>
      </c>
      <c r="G118" s="38"/>
      <c r="H118" s="38"/>
      <c r="I118" s="209"/>
      <c r="J118" s="38"/>
      <c r="K118" s="38"/>
      <c r="L118" s="42"/>
      <c r="M118" s="210"/>
      <c r="N118" s="211"/>
      <c r="O118" s="82"/>
      <c r="P118" s="82"/>
      <c r="Q118" s="82"/>
      <c r="R118" s="82"/>
      <c r="S118" s="82"/>
      <c r="T118" s="83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5" t="s">
        <v>122</v>
      </c>
      <c r="AU118" s="15" t="s">
        <v>85</v>
      </c>
    </row>
    <row r="119" s="2" customFormat="1" ht="24.15" customHeight="1">
      <c r="A119" s="36"/>
      <c r="B119" s="37"/>
      <c r="C119" s="194" t="s">
        <v>8</v>
      </c>
      <c r="D119" s="194" t="s">
        <v>115</v>
      </c>
      <c r="E119" s="195" t="s">
        <v>219</v>
      </c>
      <c r="F119" s="196" t="s">
        <v>220</v>
      </c>
      <c r="G119" s="197" t="s">
        <v>198</v>
      </c>
      <c r="H119" s="198">
        <v>4602</v>
      </c>
      <c r="I119" s="199"/>
      <c r="J119" s="200">
        <f>ROUND(I119*H119,2)</f>
        <v>0</v>
      </c>
      <c r="K119" s="196" t="s">
        <v>119</v>
      </c>
      <c r="L119" s="42"/>
      <c r="M119" s="201" t="s">
        <v>19</v>
      </c>
      <c r="N119" s="202" t="s">
        <v>48</v>
      </c>
      <c r="O119" s="82"/>
      <c r="P119" s="203">
        <f>O119*H119</f>
        <v>0</v>
      </c>
      <c r="Q119" s="203">
        <v>0</v>
      </c>
      <c r="R119" s="203">
        <f>Q119*H119</f>
        <v>0</v>
      </c>
      <c r="S119" s="203">
        <v>0</v>
      </c>
      <c r="T119" s="204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5" t="s">
        <v>120</v>
      </c>
      <c r="AT119" s="205" t="s">
        <v>115</v>
      </c>
      <c r="AU119" s="205" t="s">
        <v>85</v>
      </c>
      <c r="AY119" s="15" t="s">
        <v>114</v>
      </c>
      <c r="BE119" s="206">
        <f>IF(N119="základní",J119,0)</f>
        <v>0</v>
      </c>
      <c r="BF119" s="206">
        <f>IF(N119="snížená",J119,0)</f>
        <v>0</v>
      </c>
      <c r="BG119" s="206">
        <f>IF(N119="zákl. přenesená",J119,0)</f>
        <v>0</v>
      </c>
      <c r="BH119" s="206">
        <f>IF(N119="sníž. přenesená",J119,0)</f>
        <v>0</v>
      </c>
      <c r="BI119" s="206">
        <f>IF(N119="nulová",J119,0)</f>
        <v>0</v>
      </c>
      <c r="BJ119" s="15" t="s">
        <v>85</v>
      </c>
      <c r="BK119" s="206">
        <f>ROUND(I119*H119,2)</f>
        <v>0</v>
      </c>
      <c r="BL119" s="15" t="s">
        <v>120</v>
      </c>
      <c r="BM119" s="205" t="s">
        <v>221</v>
      </c>
    </row>
    <row r="120" s="2" customFormat="1">
      <c r="A120" s="36"/>
      <c r="B120" s="37"/>
      <c r="C120" s="38"/>
      <c r="D120" s="207" t="s">
        <v>121</v>
      </c>
      <c r="E120" s="38"/>
      <c r="F120" s="208" t="s">
        <v>222</v>
      </c>
      <c r="G120" s="38"/>
      <c r="H120" s="38"/>
      <c r="I120" s="209"/>
      <c r="J120" s="38"/>
      <c r="K120" s="38"/>
      <c r="L120" s="42"/>
      <c r="M120" s="210"/>
      <c r="N120" s="211"/>
      <c r="O120" s="82"/>
      <c r="P120" s="82"/>
      <c r="Q120" s="82"/>
      <c r="R120" s="82"/>
      <c r="S120" s="82"/>
      <c r="T120" s="83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121</v>
      </c>
      <c r="AU120" s="15" t="s">
        <v>85</v>
      </c>
    </row>
    <row r="121" s="2" customFormat="1">
      <c r="A121" s="36"/>
      <c r="B121" s="37"/>
      <c r="C121" s="38"/>
      <c r="D121" s="212" t="s">
        <v>122</v>
      </c>
      <c r="E121" s="38"/>
      <c r="F121" s="213" t="s">
        <v>223</v>
      </c>
      <c r="G121" s="38"/>
      <c r="H121" s="38"/>
      <c r="I121" s="209"/>
      <c r="J121" s="38"/>
      <c r="K121" s="38"/>
      <c r="L121" s="42"/>
      <c r="M121" s="210"/>
      <c r="N121" s="211"/>
      <c r="O121" s="82"/>
      <c r="P121" s="82"/>
      <c r="Q121" s="82"/>
      <c r="R121" s="82"/>
      <c r="S121" s="82"/>
      <c r="T121" s="83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122</v>
      </c>
      <c r="AU121" s="15" t="s">
        <v>85</v>
      </c>
    </row>
    <row r="122" s="2" customFormat="1" ht="16.5" customHeight="1">
      <c r="A122" s="36"/>
      <c r="B122" s="37"/>
      <c r="C122" s="218" t="s">
        <v>224</v>
      </c>
      <c r="D122" s="218" t="s">
        <v>225</v>
      </c>
      <c r="E122" s="219" t="s">
        <v>226</v>
      </c>
      <c r="F122" s="220" t="s">
        <v>227</v>
      </c>
      <c r="G122" s="221" t="s">
        <v>191</v>
      </c>
      <c r="H122" s="222">
        <v>74.091999999999999</v>
      </c>
      <c r="I122" s="223"/>
      <c r="J122" s="224">
        <f>ROUND(I122*H122,2)</f>
        <v>0</v>
      </c>
      <c r="K122" s="220" t="s">
        <v>119</v>
      </c>
      <c r="L122" s="225"/>
      <c r="M122" s="226" t="s">
        <v>19</v>
      </c>
      <c r="N122" s="227" t="s">
        <v>48</v>
      </c>
      <c r="O122" s="82"/>
      <c r="P122" s="203">
        <f>O122*H122</f>
        <v>0</v>
      </c>
      <c r="Q122" s="203">
        <v>1</v>
      </c>
      <c r="R122" s="203">
        <f>Q122*H122</f>
        <v>74.091999999999999</v>
      </c>
      <c r="S122" s="203">
        <v>0</v>
      </c>
      <c r="T122" s="204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5" t="s">
        <v>134</v>
      </c>
      <c r="AT122" s="205" t="s">
        <v>225</v>
      </c>
      <c r="AU122" s="205" t="s">
        <v>85</v>
      </c>
      <c r="AY122" s="15" t="s">
        <v>114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5" t="s">
        <v>85</v>
      </c>
      <c r="BK122" s="206">
        <f>ROUND(I122*H122,2)</f>
        <v>0</v>
      </c>
      <c r="BL122" s="15" t="s">
        <v>120</v>
      </c>
      <c r="BM122" s="205" t="s">
        <v>228</v>
      </c>
    </row>
    <row r="123" s="2" customFormat="1">
      <c r="A123" s="36"/>
      <c r="B123" s="37"/>
      <c r="C123" s="38"/>
      <c r="D123" s="207" t="s">
        <v>121</v>
      </c>
      <c r="E123" s="38"/>
      <c r="F123" s="208" t="s">
        <v>229</v>
      </c>
      <c r="G123" s="38"/>
      <c r="H123" s="38"/>
      <c r="I123" s="209"/>
      <c r="J123" s="38"/>
      <c r="K123" s="38"/>
      <c r="L123" s="42"/>
      <c r="M123" s="210"/>
      <c r="N123" s="211"/>
      <c r="O123" s="82"/>
      <c r="P123" s="82"/>
      <c r="Q123" s="82"/>
      <c r="R123" s="82"/>
      <c r="S123" s="82"/>
      <c r="T123" s="83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121</v>
      </c>
      <c r="AU123" s="15" t="s">
        <v>85</v>
      </c>
    </row>
    <row r="124" s="2" customFormat="1" ht="16.5" customHeight="1">
      <c r="A124" s="36"/>
      <c r="B124" s="37"/>
      <c r="C124" s="218" t="s">
        <v>147</v>
      </c>
      <c r="D124" s="218" t="s">
        <v>225</v>
      </c>
      <c r="E124" s="219" t="s">
        <v>230</v>
      </c>
      <c r="F124" s="220" t="s">
        <v>231</v>
      </c>
      <c r="G124" s="221" t="s">
        <v>191</v>
      </c>
      <c r="H124" s="222">
        <v>105.846</v>
      </c>
      <c r="I124" s="223"/>
      <c r="J124" s="224">
        <f>ROUND(I124*H124,2)</f>
        <v>0</v>
      </c>
      <c r="K124" s="220" t="s">
        <v>119</v>
      </c>
      <c r="L124" s="225"/>
      <c r="M124" s="226" t="s">
        <v>19</v>
      </c>
      <c r="N124" s="227" t="s">
        <v>48</v>
      </c>
      <c r="O124" s="82"/>
      <c r="P124" s="203">
        <f>O124*H124</f>
        <v>0</v>
      </c>
      <c r="Q124" s="203">
        <v>1</v>
      </c>
      <c r="R124" s="203">
        <f>Q124*H124</f>
        <v>105.846</v>
      </c>
      <c r="S124" s="203">
        <v>0</v>
      </c>
      <c r="T124" s="20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5" t="s">
        <v>134</v>
      </c>
      <c r="AT124" s="205" t="s">
        <v>225</v>
      </c>
      <c r="AU124" s="205" t="s">
        <v>85</v>
      </c>
      <c r="AY124" s="15" t="s">
        <v>114</v>
      </c>
      <c r="BE124" s="206">
        <f>IF(N124="základní",J124,0)</f>
        <v>0</v>
      </c>
      <c r="BF124" s="206">
        <f>IF(N124="snížená",J124,0)</f>
        <v>0</v>
      </c>
      <c r="BG124" s="206">
        <f>IF(N124="zákl. přenesená",J124,0)</f>
        <v>0</v>
      </c>
      <c r="BH124" s="206">
        <f>IF(N124="sníž. přenesená",J124,0)</f>
        <v>0</v>
      </c>
      <c r="BI124" s="206">
        <f>IF(N124="nulová",J124,0)</f>
        <v>0</v>
      </c>
      <c r="BJ124" s="15" t="s">
        <v>85</v>
      </c>
      <c r="BK124" s="206">
        <f>ROUND(I124*H124,2)</f>
        <v>0</v>
      </c>
      <c r="BL124" s="15" t="s">
        <v>120</v>
      </c>
      <c r="BM124" s="205" t="s">
        <v>232</v>
      </c>
    </row>
    <row r="125" s="2" customFormat="1">
      <c r="A125" s="36"/>
      <c r="B125" s="37"/>
      <c r="C125" s="38"/>
      <c r="D125" s="207" t="s">
        <v>121</v>
      </c>
      <c r="E125" s="38"/>
      <c r="F125" s="208" t="s">
        <v>231</v>
      </c>
      <c r="G125" s="38"/>
      <c r="H125" s="38"/>
      <c r="I125" s="209"/>
      <c r="J125" s="38"/>
      <c r="K125" s="38"/>
      <c r="L125" s="42"/>
      <c r="M125" s="210"/>
      <c r="N125" s="211"/>
      <c r="O125" s="82"/>
      <c r="P125" s="82"/>
      <c r="Q125" s="82"/>
      <c r="R125" s="82"/>
      <c r="S125" s="82"/>
      <c r="T125" s="83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121</v>
      </c>
      <c r="AU125" s="15" t="s">
        <v>85</v>
      </c>
    </row>
    <row r="126" s="2" customFormat="1" ht="21.75" customHeight="1">
      <c r="A126" s="36"/>
      <c r="B126" s="37"/>
      <c r="C126" s="194" t="s">
        <v>233</v>
      </c>
      <c r="D126" s="194" t="s">
        <v>115</v>
      </c>
      <c r="E126" s="195" t="s">
        <v>234</v>
      </c>
      <c r="F126" s="196" t="s">
        <v>235</v>
      </c>
      <c r="G126" s="197" t="s">
        <v>198</v>
      </c>
      <c r="H126" s="198">
        <v>2301</v>
      </c>
      <c r="I126" s="199"/>
      <c r="J126" s="200">
        <f>ROUND(I126*H126,2)</f>
        <v>0</v>
      </c>
      <c r="K126" s="196" t="s">
        <v>119</v>
      </c>
      <c r="L126" s="42"/>
      <c r="M126" s="201" t="s">
        <v>19</v>
      </c>
      <c r="N126" s="202" t="s">
        <v>48</v>
      </c>
      <c r="O126" s="82"/>
      <c r="P126" s="203">
        <f>O126*H126</f>
        <v>0</v>
      </c>
      <c r="Q126" s="203">
        <v>0.059089999999999997</v>
      </c>
      <c r="R126" s="203">
        <f>Q126*H126</f>
        <v>135.96608999999998</v>
      </c>
      <c r="S126" s="203">
        <v>0</v>
      </c>
      <c r="T126" s="204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5" t="s">
        <v>120</v>
      </c>
      <c r="AT126" s="205" t="s">
        <v>115</v>
      </c>
      <c r="AU126" s="205" t="s">
        <v>85</v>
      </c>
      <c r="AY126" s="15" t="s">
        <v>114</v>
      </c>
      <c r="BE126" s="206">
        <f>IF(N126="základní",J126,0)</f>
        <v>0</v>
      </c>
      <c r="BF126" s="206">
        <f>IF(N126="snížená",J126,0)</f>
        <v>0</v>
      </c>
      <c r="BG126" s="206">
        <f>IF(N126="zákl. přenesená",J126,0)</f>
        <v>0</v>
      </c>
      <c r="BH126" s="206">
        <f>IF(N126="sníž. přenesená",J126,0)</f>
        <v>0</v>
      </c>
      <c r="BI126" s="206">
        <f>IF(N126="nulová",J126,0)</f>
        <v>0</v>
      </c>
      <c r="BJ126" s="15" t="s">
        <v>85</v>
      </c>
      <c r="BK126" s="206">
        <f>ROUND(I126*H126,2)</f>
        <v>0</v>
      </c>
      <c r="BL126" s="15" t="s">
        <v>120</v>
      </c>
      <c r="BM126" s="205" t="s">
        <v>236</v>
      </c>
    </row>
    <row r="127" s="2" customFormat="1">
      <c r="A127" s="36"/>
      <c r="B127" s="37"/>
      <c r="C127" s="38"/>
      <c r="D127" s="207" t="s">
        <v>121</v>
      </c>
      <c r="E127" s="38"/>
      <c r="F127" s="208" t="s">
        <v>237</v>
      </c>
      <c r="G127" s="38"/>
      <c r="H127" s="38"/>
      <c r="I127" s="209"/>
      <c r="J127" s="38"/>
      <c r="K127" s="38"/>
      <c r="L127" s="42"/>
      <c r="M127" s="210"/>
      <c r="N127" s="211"/>
      <c r="O127" s="82"/>
      <c r="P127" s="82"/>
      <c r="Q127" s="82"/>
      <c r="R127" s="82"/>
      <c r="S127" s="82"/>
      <c r="T127" s="83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121</v>
      </c>
      <c r="AU127" s="15" t="s">
        <v>85</v>
      </c>
    </row>
    <row r="128" s="2" customFormat="1">
      <c r="A128" s="36"/>
      <c r="B128" s="37"/>
      <c r="C128" s="38"/>
      <c r="D128" s="212" t="s">
        <v>122</v>
      </c>
      <c r="E128" s="38"/>
      <c r="F128" s="213" t="s">
        <v>238</v>
      </c>
      <c r="G128" s="38"/>
      <c r="H128" s="38"/>
      <c r="I128" s="209"/>
      <c r="J128" s="38"/>
      <c r="K128" s="38"/>
      <c r="L128" s="42"/>
      <c r="M128" s="210"/>
      <c r="N128" s="211"/>
      <c r="O128" s="82"/>
      <c r="P128" s="82"/>
      <c r="Q128" s="82"/>
      <c r="R128" s="82"/>
      <c r="S128" s="82"/>
      <c r="T128" s="83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122</v>
      </c>
      <c r="AU128" s="15" t="s">
        <v>85</v>
      </c>
    </row>
    <row r="129" s="2" customFormat="1" ht="16.5" customHeight="1">
      <c r="A129" s="36"/>
      <c r="B129" s="37"/>
      <c r="C129" s="194" t="s">
        <v>151</v>
      </c>
      <c r="D129" s="194" t="s">
        <v>115</v>
      </c>
      <c r="E129" s="195" t="s">
        <v>239</v>
      </c>
      <c r="F129" s="196" t="s">
        <v>240</v>
      </c>
      <c r="G129" s="197" t="s">
        <v>198</v>
      </c>
      <c r="H129" s="198">
        <v>620.5</v>
      </c>
      <c r="I129" s="199"/>
      <c r="J129" s="200">
        <f>ROUND(I129*H129,2)</f>
        <v>0</v>
      </c>
      <c r="K129" s="196" t="s">
        <v>119</v>
      </c>
      <c r="L129" s="42"/>
      <c r="M129" s="201" t="s">
        <v>19</v>
      </c>
      <c r="N129" s="202" t="s">
        <v>48</v>
      </c>
      <c r="O129" s="82"/>
      <c r="P129" s="203">
        <f>O129*H129</f>
        <v>0</v>
      </c>
      <c r="Q129" s="203">
        <v>0.68999999999999995</v>
      </c>
      <c r="R129" s="203">
        <f>Q129*H129</f>
        <v>428.14499999999998</v>
      </c>
      <c r="S129" s="203">
        <v>0</v>
      </c>
      <c r="T129" s="204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5" t="s">
        <v>120</v>
      </c>
      <c r="AT129" s="205" t="s">
        <v>115</v>
      </c>
      <c r="AU129" s="205" t="s">
        <v>85</v>
      </c>
      <c r="AY129" s="15" t="s">
        <v>114</v>
      </c>
      <c r="BE129" s="206">
        <f>IF(N129="základní",J129,0)</f>
        <v>0</v>
      </c>
      <c r="BF129" s="206">
        <f>IF(N129="snížená",J129,0)</f>
        <v>0</v>
      </c>
      <c r="BG129" s="206">
        <f>IF(N129="zákl. přenesená",J129,0)</f>
        <v>0</v>
      </c>
      <c r="BH129" s="206">
        <f>IF(N129="sníž. přenesená",J129,0)</f>
        <v>0</v>
      </c>
      <c r="BI129" s="206">
        <f>IF(N129="nulová",J129,0)</f>
        <v>0</v>
      </c>
      <c r="BJ129" s="15" t="s">
        <v>85</v>
      </c>
      <c r="BK129" s="206">
        <f>ROUND(I129*H129,2)</f>
        <v>0</v>
      </c>
      <c r="BL129" s="15" t="s">
        <v>120</v>
      </c>
      <c r="BM129" s="205" t="s">
        <v>241</v>
      </c>
    </row>
    <row r="130" s="2" customFormat="1">
      <c r="A130" s="36"/>
      <c r="B130" s="37"/>
      <c r="C130" s="38"/>
      <c r="D130" s="207" t="s">
        <v>121</v>
      </c>
      <c r="E130" s="38"/>
      <c r="F130" s="208" t="s">
        <v>242</v>
      </c>
      <c r="G130" s="38"/>
      <c r="H130" s="38"/>
      <c r="I130" s="209"/>
      <c r="J130" s="38"/>
      <c r="K130" s="38"/>
      <c r="L130" s="42"/>
      <c r="M130" s="210"/>
      <c r="N130" s="211"/>
      <c r="O130" s="82"/>
      <c r="P130" s="82"/>
      <c r="Q130" s="82"/>
      <c r="R130" s="82"/>
      <c r="S130" s="82"/>
      <c r="T130" s="83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121</v>
      </c>
      <c r="AU130" s="15" t="s">
        <v>85</v>
      </c>
    </row>
    <row r="131" s="2" customFormat="1">
      <c r="A131" s="36"/>
      <c r="B131" s="37"/>
      <c r="C131" s="38"/>
      <c r="D131" s="212" t="s">
        <v>122</v>
      </c>
      <c r="E131" s="38"/>
      <c r="F131" s="213" t="s">
        <v>243</v>
      </c>
      <c r="G131" s="38"/>
      <c r="H131" s="38"/>
      <c r="I131" s="209"/>
      <c r="J131" s="38"/>
      <c r="K131" s="38"/>
      <c r="L131" s="42"/>
      <c r="M131" s="210"/>
      <c r="N131" s="211"/>
      <c r="O131" s="82"/>
      <c r="P131" s="82"/>
      <c r="Q131" s="82"/>
      <c r="R131" s="82"/>
      <c r="S131" s="82"/>
      <c r="T131" s="83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122</v>
      </c>
      <c r="AU131" s="15" t="s">
        <v>85</v>
      </c>
    </row>
    <row r="132" s="2" customFormat="1" ht="16.5" customHeight="1">
      <c r="A132" s="36"/>
      <c r="B132" s="37"/>
      <c r="C132" s="194" t="s">
        <v>244</v>
      </c>
      <c r="D132" s="194" t="s">
        <v>115</v>
      </c>
      <c r="E132" s="195" t="s">
        <v>245</v>
      </c>
      <c r="F132" s="196" t="s">
        <v>246</v>
      </c>
      <c r="G132" s="197" t="s">
        <v>198</v>
      </c>
      <c r="H132" s="198">
        <v>1202.5</v>
      </c>
      <c r="I132" s="199"/>
      <c r="J132" s="200">
        <f>ROUND(I132*H132,2)</f>
        <v>0</v>
      </c>
      <c r="K132" s="196" t="s">
        <v>119</v>
      </c>
      <c r="L132" s="42"/>
      <c r="M132" s="201" t="s">
        <v>19</v>
      </c>
      <c r="N132" s="202" t="s">
        <v>48</v>
      </c>
      <c r="O132" s="82"/>
      <c r="P132" s="203">
        <f>O132*H132</f>
        <v>0</v>
      </c>
      <c r="Q132" s="203">
        <v>0.19694999999999999</v>
      </c>
      <c r="R132" s="203">
        <f>Q132*H132</f>
        <v>236.83237499999999</v>
      </c>
      <c r="S132" s="203">
        <v>0</v>
      </c>
      <c r="T132" s="204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5" t="s">
        <v>120</v>
      </c>
      <c r="AT132" s="205" t="s">
        <v>115</v>
      </c>
      <c r="AU132" s="205" t="s">
        <v>85</v>
      </c>
      <c r="AY132" s="15" t="s">
        <v>114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85</v>
      </c>
      <c r="BK132" s="206">
        <f>ROUND(I132*H132,2)</f>
        <v>0</v>
      </c>
      <c r="BL132" s="15" t="s">
        <v>120</v>
      </c>
      <c r="BM132" s="205" t="s">
        <v>247</v>
      </c>
    </row>
    <row r="133" s="2" customFormat="1">
      <c r="A133" s="36"/>
      <c r="B133" s="37"/>
      <c r="C133" s="38"/>
      <c r="D133" s="207" t="s">
        <v>121</v>
      </c>
      <c r="E133" s="38"/>
      <c r="F133" s="208" t="s">
        <v>248</v>
      </c>
      <c r="G133" s="38"/>
      <c r="H133" s="38"/>
      <c r="I133" s="209"/>
      <c r="J133" s="38"/>
      <c r="K133" s="38"/>
      <c r="L133" s="42"/>
      <c r="M133" s="210"/>
      <c r="N133" s="211"/>
      <c r="O133" s="82"/>
      <c r="P133" s="82"/>
      <c r="Q133" s="82"/>
      <c r="R133" s="82"/>
      <c r="S133" s="82"/>
      <c r="T133" s="83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121</v>
      </c>
      <c r="AU133" s="15" t="s">
        <v>85</v>
      </c>
    </row>
    <row r="134" s="2" customFormat="1">
      <c r="A134" s="36"/>
      <c r="B134" s="37"/>
      <c r="C134" s="38"/>
      <c r="D134" s="212" t="s">
        <v>122</v>
      </c>
      <c r="E134" s="38"/>
      <c r="F134" s="213" t="s">
        <v>249</v>
      </c>
      <c r="G134" s="38"/>
      <c r="H134" s="38"/>
      <c r="I134" s="209"/>
      <c r="J134" s="38"/>
      <c r="K134" s="38"/>
      <c r="L134" s="42"/>
      <c r="M134" s="210"/>
      <c r="N134" s="211"/>
      <c r="O134" s="82"/>
      <c r="P134" s="82"/>
      <c r="Q134" s="82"/>
      <c r="R134" s="82"/>
      <c r="S134" s="82"/>
      <c r="T134" s="83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122</v>
      </c>
      <c r="AU134" s="15" t="s">
        <v>85</v>
      </c>
    </row>
    <row r="135" s="11" customFormat="1" ht="25.92" customHeight="1">
      <c r="A135" s="11"/>
      <c r="B135" s="180"/>
      <c r="C135" s="181"/>
      <c r="D135" s="182" t="s">
        <v>76</v>
      </c>
      <c r="E135" s="183" t="s">
        <v>250</v>
      </c>
      <c r="F135" s="183" t="s">
        <v>251</v>
      </c>
      <c r="G135" s="181"/>
      <c r="H135" s="181"/>
      <c r="I135" s="184"/>
      <c r="J135" s="185">
        <f>BK135</f>
        <v>0</v>
      </c>
      <c r="K135" s="181"/>
      <c r="L135" s="186"/>
      <c r="M135" s="187"/>
      <c r="N135" s="188"/>
      <c r="O135" s="188"/>
      <c r="P135" s="189">
        <f>SUM(P136:P182)</f>
        <v>0</v>
      </c>
      <c r="Q135" s="188"/>
      <c r="R135" s="189">
        <f>SUM(R136:R182)</f>
        <v>100.96459400000001</v>
      </c>
      <c r="S135" s="188"/>
      <c r="T135" s="190">
        <f>SUM(T136:T182)</f>
        <v>32.880000000000003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1" t="s">
        <v>85</v>
      </c>
      <c r="AT135" s="192" t="s">
        <v>76</v>
      </c>
      <c r="AU135" s="192" t="s">
        <v>77</v>
      </c>
      <c r="AY135" s="191" t="s">
        <v>114</v>
      </c>
      <c r="BK135" s="193">
        <f>SUM(BK136:BK182)</f>
        <v>0</v>
      </c>
    </row>
    <row r="136" s="2" customFormat="1" ht="21.75" customHeight="1">
      <c r="A136" s="36"/>
      <c r="B136" s="37"/>
      <c r="C136" s="194" t="s">
        <v>156</v>
      </c>
      <c r="D136" s="194" t="s">
        <v>115</v>
      </c>
      <c r="E136" s="195" t="s">
        <v>252</v>
      </c>
      <c r="F136" s="196" t="s">
        <v>253</v>
      </c>
      <c r="G136" s="197" t="s">
        <v>170</v>
      </c>
      <c r="H136" s="198">
        <v>80</v>
      </c>
      <c r="I136" s="199"/>
      <c r="J136" s="200">
        <f>ROUND(I136*H136,2)</f>
        <v>0</v>
      </c>
      <c r="K136" s="196" t="s">
        <v>119</v>
      </c>
      <c r="L136" s="42"/>
      <c r="M136" s="201" t="s">
        <v>19</v>
      </c>
      <c r="N136" s="202" t="s">
        <v>48</v>
      </c>
      <c r="O136" s="82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5" t="s">
        <v>120</v>
      </c>
      <c r="AT136" s="205" t="s">
        <v>115</v>
      </c>
      <c r="AU136" s="205" t="s">
        <v>85</v>
      </c>
      <c r="AY136" s="15" t="s">
        <v>114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5" t="s">
        <v>85</v>
      </c>
      <c r="BK136" s="206">
        <f>ROUND(I136*H136,2)</f>
        <v>0</v>
      </c>
      <c r="BL136" s="15" t="s">
        <v>120</v>
      </c>
      <c r="BM136" s="205" t="s">
        <v>254</v>
      </c>
    </row>
    <row r="137" s="2" customFormat="1">
      <c r="A137" s="36"/>
      <c r="B137" s="37"/>
      <c r="C137" s="38"/>
      <c r="D137" s="207" t="s">
        <v>121</v>
      </c>
      <c r="E137" s="38"/>
      <c r="F137" s="208" t="s">
        <v>255</v>
      </c>
      <c r="G137" s="38"/>
      <c r="H137" s="38"/>
      <c r="I137" s="209"/>
      <c r="J137" s="38"/>
      <c r="K137" s="38"/>
      <c r="L137" s="42"/>
      <c r="M137" s="210"/>
      <c r="N137" s="211"/>
      <c r="O137" s="82"/>
      <c r="P137" s="82"/>
      <c r="Q137" s="82"/>
      <c r="R137" s="82"/>
      <c r="S137" s="82"/>
      <c r="T137" s="83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121</v>
      </c>
      <c r="AU137" s="15" t="s">
        <v>85</v>
      </c>
    </row>
    <row r="138" s="2" customFormat="1">
      <c r="A138" s="36"/>
      <c r="B138" s="37"/>
      <c r="C138" s="38"/>
      <c r="D138" s="212" t="s">
        <v>122</v>
      </c>
      <c r="E138" s="38"/>
      <c r="F138" s="213" t="s">
        <v>256</v>
      </c>
      <c r="G138" s="38"/>
      <c r="H138" s="38"/>
      <c r="I138" s="209"/>
      <c r="J138" s="38"/>
      <c r="K138" s="38"/>
      <c r="L138" s="42"/>
      <c r="M138" s="210"/>
      <c r="N138" s="211"/>
      <c r="O138" s="82"/>
      <c r="P138" s="82"/>
      <c r="Q138" s="82"/>
      <c r="R138" s="82"/>
      <c r="S138" s="82"/>
      <c r="T138" s="83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122</v>
      </c>
      <c r="AU138" s="15" t="s">
        <v>85</v>
      </c>
    </row>
    <row r="139" s="2" customFormat="1" ht="21.75" customHeight="1">
      <c r="A139" s="36"/>
      <c r="B139" s="37"/>
      <c r="C139" s="194" t="s">
        <v>257</v>
      </c>
      <c r="D139" s="194" t="s">
        <v>115</v>
      </c>
      <c r="E139" s="195" t="s">
        <v>177</v>
      </c>
      <c r="F139" s="196" t="s">
        <v>178</v>
      </c>
      <c r="G139" s="197" t="s">
        <v>170</v>
      </c>
      <c r="H139" s="198">
        <v>80</v>
      </c>
      <c r="I139" s="199"/>
      <c r="J139" s="200">
        <f>ROUND(I139*H139,2)</f>
        <v>0</v>
      </c>
      <c r="K139" s="196" t="s">
        <v>119</v>
      </c>
      <c r="L139" s="42"/>
      <c r="M139" s="201" t="s">
        <v>19</v>
      </c>
      <c r="N139" s="202" t="s">
        <v>48</v>
      </c>
      <c r="O139" s="82"/>
      <c r="P139" s="203">
        <f>O139*H139</f>
        <v>0</v>
      </c>
      <c r="Q139" s="203">
        <v>0</v>
      </c>
      <c r="R139" s="203">
        <f>Q139*H139</f>
        <v>0</v>
      </c>
      <c r="S139" s="203">
        <v>0</v>
      </c>
      <c r="T139" s="204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5" t="s">
        <v>120</v>
      </c>
      <c r="AT139" s="205" t="s">
        <v>115</v>
      </c>
      <c r="AU139" s="205" t="s">
        <v>85</v>
      </c>
      <c r="AY139" s="15" t="s">
        <v>114</v>
      </c>
      <c r="BE139" s="206">
        <f>IF(N139="základní",J139,0)</f>
        <v>0</v>
      </c>
      <c r="BF139" s="206">
        <f>IF(N139="snížená",J139,0)</f>
        <v>0</v>
      </c>
      <c r="BG139" s="206">
        <f>IF(N139="zákl. přenesená",J139,0)</f>
        <v>0</v>
      </c>
      <c r="BH139" s="206">
        <f>IF(N139="sníž. přenesená",J139,0)</f>
        <v>0</v>
      </c>
      <c r="BI139" s="206">
        <f>IF(N139="nulová",J139,0)</f>
        <v>0</v>
      </c>
      <c r="BJ139" s="15" t="s">
        <v>85</v>
      </c>
      <c r="BK139" s="206">
        <f>ROUND(I139*H139,2)</f>
        <v>0</v>
      </c>
      <c r="BL139" s="15" t="s">
        <v>120</v>
      </c>
      <c r="BM139" s="205" t="s">
        <v>258</v>
      </c>
    </row>
    <row r="140" s="2" customFormat="1">
      <c r="A140" s="36"/>
      <c r="B140" s="37"/>
      <c r="C140" s="38"/>
      <c r="D140" s="207" t="s">
        <v>121</v>
      </c>
      <c r="E140" s="38"/>
      <c r="F140" s="208" t="s">
        <v>179</v>
      </c>
      <c r="G140" s="38"/>
      <c r="H140" s="38"/>
      <c r="I140" s="209"/>
      <c r="J140" s="38"/>
      <c r="K140" s="38"/>
      <c r="L140" s="42"/>
      <c r="M140" s="210"/>
      <c r="N140" s="211"/>
      <c r="O140" s="82"/>
      <c r="P140" s="82"/>
      <c r="Q140" s="82"/>
      <c r="R140" s="82"/>
      <c r="S140" s="82"/>
      <c r="T140" s="83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121</v>
      </c>
      <c r="AU140" s="15" t="s">
        <v>85</v>
      </c>
    </row>
    <row r="141" s="2" customFormat="1">
      <c r="A141" s="36"/>
      <c r="B141" s="37"/>
      <c r="C141" s="38"/>
      <c r="D141" s="212" t="s">
        <v>122</v>
      </c>
      <c r="E141" s="38"/>
      <c r="F141" s="213" t="s">
        <v>180</v>
      </c>
      <c r="G141" s="38"/>
      <c r="H141" s="38"/>
      <c r="I141" s="209"/>
      <c r="J141" s="38"/>
      <c r="K141" s="38"/>
      <c r="L141" s="42"/>
      <c r="M141" s="210"/>
      <c r="N141" s="211"/>
      <c r="O141" s="82"/>
      <c r="P141" s="82"/>
      <c r="Q141" s="82"/>
      <c r="R141" s="82"/>
      <c r="S141" s="82"/>
      <c r="T141" s="83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122</v>
      </c>
      <c r="AU141" s="15" t="s">
        <v>85</v>
      </c>
    </row>
    <row r="142" s="2" customFormat="1" ht="24.15" customHeight="1">
      <c r="A142" s="36"/>
      <c r="B142" s="37"/>
      <c r="C142" s="194" t="s">
        <v>160</v>
      </c>
      <c r="D142" s="194" t="s">
        <v>115</v>
      </c>
      <c r="E142" s="195" t="s">
        <v>181</v>
      </c>
      <c r="F142" s="196" t="s">
        <v>182</v>
      </c>
      <c r="G142" s="197" t="s">
        <v>170</v>
      </c>
      <c r="H142" s="198">
        <v>80</v>
      </c>
      <c r="I142" s="199"/>
      <c r="J142" s="200">
        <f>ROUND(I142*H142,2)</f>
        <v>0</v>
      </c>
      <c r="K142" s="196" t="s">
        <v>119</v>
      </c>
      <c r="L142" s="42"/>
      <c r="M142" s="201" t="s">
        <v>19</v>
      </c>
      <c r="N142" s="202" t="s">
        <v>48</v>
      </c>
      <c r="O142" s="82"/>
      <c r="P142" s="203">
        <f>O142*H142</f>
        <v>0</v>
      </c>
      <c r="Q142" s="203">
        <v>0</v>
      </c>
      <c r="R142" s="203">
        <f>Q142*H142</f>
        <v>0</v>
      </c>
      <c r="S142" s="203">
        <v>0</v>
      </c>
      <c r="T142" s="204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5" t="s">
        <v>120</v>
      </c>
      <c r="AT142" s="205" t="s">
        <v>115</v>
      </c>
      <c r="AU142" s="205" t="s">
        <v>85</v>
      </c>
      <c r="AY142" s="15" t="s">
        <v>114</v>
      </c>
      <c r="BE142" s="206">
        <f>IF(N142="základní",J142,0)</f>
        <v>0</v>
      </c>
      <c r="BF142" s="206">
        <f>IF(N142="snížená",J142,0)</f>
        <v>0</v>
      </c>
      <c r="BG142" s="206">
        <f>IF(N142="zákl. přenesená",J142,0)</f>
        <v>0</v>
      </c>
      <c r="BH142" s="206">
        <f>IF(N142="sníž. přenesená",J142,0)</f>
        <v>0</v>
      </c>
      <c r="BI142" s="206">
        <f>IF(N142="nulová",J142,0)</f>
        <v>0</v>
      </c>
      <c r="BJ142" s="15" t="s">
        <v>85</v>
      </c>
      <c r="BK142" s="206">
        <f>ROUND(I142*H142,2)</f>
        <v>0</v>
      </c>
      <c r="BL142" s="15" t="s">
        <v>120</v>
      </c>
      <c r="BM142" s="205" t="s">
        <v>259</v>
      </c>
    </row>
    <row r="143" s="2" customFormat="1">
      <c r="A143" s="36"/>
      <c r="B143" s="37"/>
      <c r="C143" s="38"/>
      <c r="D143" s="207" t="s">
        <v>121</v>
      </c>
      <c r="E143" s="38"/>
      <c r="F143" s="208" t="s">
        <v>183</v>
      </c>
      <c r="G143" s="38"/>
      <c r="H143" s="38"/>
      <c r="I143" s="209"/>
      <c r="J143" s="38"/>
      <c r="K143" s="38"/>
      <c r="L143" s="42"/>
      <c r="M143" s="210"/>
      <c r="N143" s="211"/>
      <c r="O143" s="82"/>
      <c r="P143" s="82"/>
      <c r="Q143" s="82"/>
      <c r="R143" s="82"/>
      <c r="S143" s="82"/>
      <c r="T143" s="83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121</v>
      </c>
      <c r="AU143" s="15" t="s">
        <v>85</v>
      </c>
    </row>
    <row r="144" s="2" customFormat="1">
      <c r="A144" s="36"/>
      <c r="B144" s="37"/>
      <c r="C144" s="38"/>
      <c r="D144" s="212" t="s">
        <v>122</v>
      </c>
      <c r="E144" s="38"/>
      <c r="F144" s="213" t="s">
        <v>184</v>
      </c>
      <c r="G144" s="38"/>
      <c r="H144" s="38"/>
      <c r="I144" s="209"/>
      <c r="J144" s="38"/>
      <c r="K144" s="38"/>
      <c r="L144" s="42"/>
      <c r="M144" s="210"/>
      <c r="N144" s="211"/>
      <c r="O144" s="82"/>
      <c r="P144" s="82"/>
      <c r="Q144" s="82"/>
      <c r="R144" s="82"/>
      <c r="S144" s="82"/>
      <c r="T144" s="83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122</v>
      </c>
      <c r="AU144" s="15" t="s">
        <v>85</v>
      </c>
    </row>
    <row r="145" s="2" customFormat="1" ht="16.5" customHeight="1">
      <c r="A145" s="36"/>
      <c r="B145" s="37"/>
      <c r="C145" s="194" t="s">
        <v>7</v>
      </c>
      <c r="D145" s="194" t="s">
        <v>115</v>
      </c>
      <c r="E145" s="195" t="s">
        <v>185</v>
      </c>
      <c r="F145" s="196" t="s">
        <v>186</v>
      </c>
      <c r="G145" s="197" t="s">
        <v>170</v>
      </c>
      <c r="H145" s="198">
        <v>80</v>
      </c>
      <c r="I145" s="199"/>
      <c r="J145" s="200">
        <f>ROUND(I145*H145,2)</f>
        <v>0</v>
      </c>
      <c r="K145" s="196" t="s">
        <v>119</v>
      </c>
      <c r="L145" s="42"/>
      <c r="M145" s="201" t="s">
        <v>19</v>
      </c>
      <c r="N145" s="202" t="s">
        <v>48</v>
      </c>
      <c r="O145" s="82"/>
      <c r="P145" s="203">
        <f>O145*H145</f>
        <v>0</v>
      </c>
      <c r="Q145" s="203">
        <v>0</v>
      </c>
      <c r="R145" s="203">
        <f>Q145*H145</f>
        <v>0</v>
      </c>
      <c r="S145" s="203">
        <v>0</v>
      </c>
      <c r="T145" s="20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5" t="s">
        <v>120</v>
      </c>
      <c r="AT145" s="205" t="s">
        <v>115</v>
      </c>
      <c r="AU145" s="205" t="s">
        <v>85</v>
      </c>
      <c r="AY145" s="15" t="s">
        <v>114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5" t="s">
        <v>85</v>
      </c>
      <c r="BK145" s="206">
        <f>ROUND(I145*H145,2)</f>
        <v>0</v>
      </c>
      <c r="BL145" s="15" t="s">
        <v>120</v>
      </c>
      <c r="BM145" s="205" t="s">
        <v>260</v>
      </c>
    </row>
    <row r="146" s="2" customFormat="1">
      <c r="A146" s="36"/>
      <c r="B146" s="37"/>
      <c r="C146" s="38"/>
      <c r="D146" s="207" t="s">
        <v>121</v>
      </c>
      <c r="E146" s="38"/>
      <c r="F146" s="208" t="s">
        <v>187</v>
      </c>
      <c r="G146" s="38"/>
      <c r="H146" s="38"/>
      <c r="I146" s="209"/>
      <c r="J146" s="38"/>
      <c r="K146" s="38"/>
      <c r="L146" s="42"/>
      <c r="M146" s="210"/>
      <c r="N146" s="211"/>
      <c r="O146" s="82"/>
      <c r="P146" s="82"/>
      <c r="Q146" s="82"/>
      <c r="R146" s="82"/>
      <c r="S146" s="82"/>
      <c r="T146" s="83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121</v>
      </c>
      <c r="AU146" s="15" t="s">
        <v>85</v>
      </c>
    </row>
    <row r="147" s="2" customFormat="1">
      <c r="A147" s="36"/>
      <c r="B147" s="37"/>
      <c r="C147" s="38"/>
      <c r="D147" s="212" t="s">
        <v>122</v>
      </c>
      <c r="E147" s="38"/>
      <c r="F147" s="213" t="s">
        <v>188</v>
      </c>
      <c r="G147" s="38"/>
      <c r="H147" s="38"/>
      <c r="I147" s="209"/>
      <c r="J147" s="38"/>
      <c r="K147" s="38"/>
      <c r="L147" s="42"/>
      <c r="M147" s="210"/>
      <c r="N147" s="211"/>
      <c r="O147" s="82"/>
      <c r="P147" s="82"/>
      <c r="Q147" s="82"/>
      <c r="R147" s="82"/>
      <c r="S147" s="82"/>
      <c r="T147" s="83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122</v>
      </c>
      <c r="AU147" s="15" t="s">
        <v>85</v>
      </c>
    </row>
    <row r="148" s="2" customFormat="1" ht="16.5" customHeight="1">
      <c r="A148" s="36"/>
      <c r="B148" s="37"/>
      <c r="C148" s="194" t="s">
        <v>216</v>
      </c>
      <c r="D148" s="194" t="s">
        <v>115</v>
      </c>
      <c r="E148" s="195" t="s">
        <v>189</v>
      </c>
      <c r="F148" s="196" t="s">
        <v>190</v>
      </c>
      <c r="G148" s="197" t="s">
        <v>191</v>
      </c>
      <c r="H148" s="198">
        <v>144</v>
      </c>
      <c r="I148" s="199"/>
      <c r="J148" s="200">
        <f>ROUND(I148*H148,2)</f>
        <v>0</v>
      </c>
      <c r="K148" s="196" t="s">
        <v>119</v>
      </c>
      <c r="L148" s="42"/>
      <c r="M148" s="201" t="s">
        <v>19</v>
      </c>
      <c r="N148" s="202" t="s">
        <v>48</v>
      </c>
      <c r="O148" s="82"/>
      <c r="P148" s="203">
        <f>O148*H148</f>
        <v>0</v>
      </c>
      <c r="Q148" s="203">
        <v>0</v>
      </c>
      <c r="R148" s="203">
        <f>Q148*H148</f>
        <v>0</v>
      </c>
      <c r="S148" s="203">
        <v>0</v>
      </c>
      <c r="T148" s="204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5" t="s">
        <v>120</v>
      </c>
      <c r="AT148" s="205" t="s">
        <v>115</v>
      </c>
      <c r="AU148" s="205" t="s">
        <v>85</v>
      </c>
      <c r="AY148" s="15" t="s">
        <v>114</v>
      </c>
      <c r="BE148" s="206">
        <f>IF(N148="základní",J148,0)</f>
        <v>0</v>
      </c>
      <c r="BF148" s="206">
        <f>IF(N148="snížená",J148,0)</f>
        <v>0</v>
      </c>
      <c r="BG148" s="206">
        <f>IF(N148="zákl. přenesená",J148,0)</f>
        <v>0</v>
      </c>
      <c r="BH148" s="206">
        <f>IF(N148="sníž. přenesená",J148,0)</f>
        <v>0</v>
      </c>
      <c r="BI148" s="206">
        <f>IF(N148="nulová",J148,0)</f>
        <v>0</v>
      </c>
      <c r="BJ148" s="15" t="s">
        <v>85</v>
      </c>
      <c r="BK148" s="206">
        <f>ROUND(I148*H148,2)</f>
        <v>0</v>
      </c>
      <c r="BL148" s="15" t="s">
        <v>120</v>
      </c>
      <c r="BM148" s="205" t="s">
        <v>261</v>
      </c>
    </row>
    <row r="149" s="2" customFormat="1">
      <c r="A149" s="36"/>
      <c r="B149" s="37"/>
      <c r="C149" s="38"/>
      <c r="D149" s="207" t="s">
        <v>121</v>
      </c>
      <c r="E149" s="38"/>
      <c r="F149" s="208" t="s">
        <v>192</v>
      </c>
      <c r="G149" s="38"/>
      <c r="H149" s="38"/>
      <c r="I149" s="209"/>
      <c r="J149" s="38"/>
      <c r="K149" s="38"/>
      <c r="L149" s="42"/>
      <c r="M149" s="210"/>
      <c r="N149" s="211"/>
      <c r="O149" s="82"/>
      <c r="P149" s="82"/>
      <c r="Q149" s="82"/>
      <c r="R149" s="82"/>
      <c r="S149" s="82"/>
      <c r="T149" s="83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121</v>
      </c>
      <c r="AU149" s="15" t="s">
        <v>85</v>
      </c>
    </row>
    <row r="150" s="2" customFormat="1">
      <c r="A150" s="36"/>
      <c r="B150" s="37"/>
      <c r="C150" s="38"/>
      <c r="D150" s="212" t="s">
        <v>122</v>
      </c>
      <c r="E150" s="38"/>
      <c r="F150" s="213" t="s">
        <v>193</v>
      </c>
      <c r="G150" s="38"/>
      <c r="H150" s="38"/>
      <c r="I150" s="209"/>
      <c r="J150" s="38"/>
      <c r="K150" s="38"/>
      <c r="L150" s="42"/>
      <c r="M150" s="210"/>
      <c r="N150" s="211"/>
      <c r="O150" s="82"/>
      <c r="P150" s="82"/>
      <c r="Q150" s="82"/>
      <c r="R150" s="82"/>
      <c r="S150" s="82"/>
      <c r="T150" s="83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122</v>
      </c>
      <c r="AU150" s="15" t="s">
        <v>85</v>
      </c>
    </row>
    <row r="151" s="2" customFormat="1" ht="16.5" customHeight="1">
      <c r="A151" s="36"/>
      <c r="B151" s="37"/>
      <c r="C151" s="194" t="s">
        <v>262</v>
      </c>
      <c r="D151" s="194" t="s">
        <v>115</v>
      </c>
      <c r="E151" s="195" t="s">
        <v>263</v>
      </c>
      <c r="F151" s="196" t="s">
        <v>264</v>
      </c>
      <c r="G151" s="197" t="s">
        <v>170</v>
      </c>
      <c r="H151" s="198">
        <v>3.2000000000000002</v>
      </c>
      <c r="I151" s="199"/>
      <c r="J151" s="200">
        <f>ROUND(I151*H151,2)</f>
        <v>0</v>
      </c>
      <c r="K151" s="196" t="s">
        <v>119</v>
      </c>
      <c r="L151" s="42"/>
      <c r="M151" s="201" t="s">
        <v>19</v>
      </c>
      <c r="N151" s="202" t="s">
        <v>48</v>
      </c>
      <c r="O151" s="82"/>
      <c r="P151" s="203">
        <f>O151*H151</f>
        <v>0</v>
      </c>
      <c r="Q151" s="203">
        <v>1.8907700000000001</v>
      </c>
      <c r="R151" s="203">
        <f>Q151*H151</f>
        <v>6.0504640000000007</v>
      </c>
      <c r="S151" s="203">
        <v>0</v>
      </c>
      <c r="T151" s="204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5" t="s">
        <v>120</v>
      </c>
      <c r="AT151" s="205" t="s">
        <v>115</v>
      </c>
      <c r="AU151" s="205" t="s">
        <v>85</v>
      </c>
      <c r="AY151" s="15" t="s">
        <v>114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5" t="s">
        <v>85</v>
      </c>
      <c r="BK151" s="206">
        <f>ROUND(I151*H151,2)</f>
        <v>0</v>
      </c>
      <c r="BL151" s="15" t="s">
        <v>120</v>
      </c>
      <c r="BM151" s="205" t="s">
        <v>265</v>
      </c>
    </row>
    <row r="152" s="2" customFormat="1">
      <c r="A152" s="36"/>
      <c r="B152" s="37"/>
      <c r="C152" s="38"/>
      <c r="D152" s="207" t="s">
        <v>121</v>
      </c>
      <c r="E152" s="38"/>
      <c r="F152" s="208" t="s">
        <v>266</v>
      </c>
      <c r="G152" s="38"/>
      <c r="H152" s="38"/>
      <c r="I152" s="209"/>
      <c r="J152" s="38"/>
      <c r="K152" s="38"/>
      <c r="L152" s="42"/>
      <c r="M152" s="210"/>
      <c r="N152" s="211"/>
      <c r="O152" s="82"/>
      <c r="P152" s="82"/>
      <c r="Q152" s="82"/>
      <c r="R152" s="82"/>
      <c r="S152" s="82"/>
      <c r="T152" s="83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121</v>
      </c>
      <c r="AU152" s="15" t="s">
        <v>85</v>
      </c>
    </row>
    <row r="153" s="2" customFormat="1">
      <c r="A153" s="36"/>
      <c r="B153" s="37"/>
      <c r="C153" s="38"/>
      <c r="D153" s="212" t="s">
        <v>122</v>
      </c>
      <c r="E153" s="38"/>
      <c r="F153" s="213" t="s">
        <v>267</v>
      </c>
      <c r="G153" s="38"/>
      <c r="H153" s="38"/>
      <c r="I153" s="209"/>
      <c r="J153" s="38"/>
      <c r="K153" s="38"/>
      <c r="L153" s="42"/>
      <c r="M153" s="210"/>
      <c r="N153" s="211"/>
      <c r="O153" s="82"/>
      <c r="P153" s="82"/>
      <c r="Q153" s="82"/>
      <c r="R153" s="82"/>
      <c r="S153" s="82"/>
      <c r="T153" s="83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122</v>
      </c>
      <c r="AU153" s="15" t="s">
        <v>85</v>
      </c>
    </row>
    <row r="154" s="2" customFormat="1" ht="16.5" customHeight="1">
      <c r="A154" s="36"/>
      <c r="B154" s="37"/>
      <c r="C154" s="194" t="s">
        <v>221</v>
      </c>
      <c r="D154" s="194" t="s">
        <v>115</v>
      </c>
      <c r="E154" s="195" t="s">
        <v>268</v>
      </c>
      <c r="F154" s="196" t="s">
        <v>269</v>
      </c>
      <c r="G154" s="197" t="s">
        <v>170</v>
      </c>
      <c r="H154" s="198">
        <v>14.4</v>
      </c>
      <c r="I154" s="199"/>
      <c r="J154" s="200">
        <f>ROUND(I154*H154,2)</f>
        <v>0</v>
      </c>
      <c r="K154" s="196" t="s">
        <v>119</v>
      </c>
      <c r="L154" s="42"/>
      <c r="M154" s="201" t="s">
        <v>19</v>
      </c>
      <c r="N154" s="202" t="s">
        <v>48</v>
      </c>
      <c r="O154" s="82"/>
      <c r="P154" s="203">
        <f>O154*H154</f>
        <v>0</v>
      </c>
      <c r="Q154" s="203">
        <v>0</v>
      </c>
      <c r="R154" s="203">
        <f>Q154*H154</f>
        <v>0</v>
      </c>
      <c r="S154" s="203">
        <v>0</v>
      </c>
      <c r="T154" s="204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5" t="s">
        <v>120</v>
      </c>
      <c r="AT154" s="205" t="s">
        <v>115</v>
      </c>
      <c r="AU154" s="205" t="s">
        <v>85</v>
      </c>
      <c r="AY154" s="15" t="s">
        <v>114</v>
      </c>
      <c r="BE154" s="206">
        <f>IF(N154="základní",J154,0)</f>
        <v>0</v>
      </c>
      <c r="BF154" s="206">
        <f>IF(N154="snížená",J154,0)</f>
        <v>0</v>
      </c>
      <c r="BG154" s="206">
        <f>IF(N154="zákl. přenesená",J154,0)</f>
        <v>0</v>
      </c>
      <c r="BH154" s="206">
        <f>IF(N154="sníž. přenesená",J154,0)</f>
        <v>0</v>
      </c>
      <c r="BI154" s="206">
        <f>IF(N154="nulová",J154,0)</f>
        <v>0</v>
      </c>
      <c r="BJ154" s="15" t="s">
        <v>85</v>
      </c>
      <c r="BK154" s="206">
        <f>ROUND(I154*H154,2)</f>
        <v>0</v>
      </c>
      <c r="BL154" s="15" t="s">
        <v>120</v>
      </c>
      <c r="BM154" s="205" t="s">
        <v>270</v>
      </c>
    </row>
    <row r="155" s="2" customFormat="1">
      <c r="A155" s="36"/>
      <c r="B155" s="37"/>
      <c r="C155" s="38"/>
      <c r="D155" s="207" t="s">
        <v>121</v>
      </c>
      <c r="E155" s="38"/>
      <c r="F155" s="208" t="s">
        <v>271</v>
      </c>
      <c r="G155" s="38"/>
      <c r="H155" s="38"/>
      <c r="I155" s="209"/>
      <c r="J155" s="38"/>
      <c r="K155" s="38"/>
      <c r="L155" s="42"/>
      <c r="M155" s="210"/>
      <c r="N155" s="211"/>
      <c r="O155" s="82"/>
      <c r="P155" s="82"/>
      <c r="Q155" s="82"/>
      <c r="R155" s="82"/>
      <c r="S155" s="82"/>
      <c r="T155" s="83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121</v>
      </c>
      <c r="AU155" s="15" t="s">
        <v>85</v>
      </c>
    </row>
    <row r="156" s="2" customFormat="1">
      <c r="A156" s="36"/>
      <c r="B156" s="37"/>
      <c r="C156" s="38"/>
      <c r="D156" s="212" t="s">
        <v>122</v>
      </c>
      <c r="E156" s="38"/>
      <c r="F156" s="213" t="s">
        <v>272</v>
      </c>
      <c r="G156" s="38"/>
      <c r="H156" s="38"/>
      <c r="I156" s="209"/>
      <c r="J156" s="38"/>
      <c r="K156" s="38"/>
      <c r="L156" s="42"/>
      <c r="M156" s="210"/>
      <c r="N156" s="211"/>
      <c r="O156" s="82"/>
      <c r="P156" s="82"/>
      <c r="Q156" s="82"/>
      <c r="R156" s="82"/>
      <c r="S156" s="82"/>
      <c r="T156" s="83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122</v>
      </c>
      <c r="AU156" s="15" t="s">
        <v>85</v>
      </c>
    </row>
    <row r="157" s="2" customFormat="1" ht="16.5" customHeight="1">
      <c r="A157" s="36"/>
      <c r="B157" s="37"/>
      <c r="C157" s="194" t="s">
        <v>273</v>
      </c>
      <c r="D157" s="194" t="s">
        <v>115</v>
      </c>
      <c r="E157" s="195" t="s">
        <v>274</v>
      </c>
      <c r="F157" s="196" t="s">
        <v>275</v>
      </c>
      <c r="G157" s="197" t="s">
        <v>170</v>
      </c>
      <c r="H157" s="198">
        <v>14.4</v>
      </c>
      <c r="I157" s="199"/>
      <c r="J157" s="200">
        <f>ROUND(I157*H157,2)</f>
        <v>0</v>
      </c>
      <c r="K157" s="196" t="s">
        <v>119</v>
      </c>
      <c r="L157" s="42"/>
      <c r="M157" s="201" t="s">
        <v>19</v>
      </c>
      <c r="N157" s="202" t="s">
        <v>48</v>
      </c>
      <c r="O157" s="82"/>
      <c r="P157" s="203">
        <f>O157*H157</f>
        <v>0</v>
      </c>
      <c r="Q157" s="203">
        <v>0</v>
      </c>
      <c r="R157" s="203">
        <f>Q157*H157</f>
        <v>0</v>
      </c>
      <c r="S157" s="203">
        <v>0</v>
      </c>
      <c r="T157" s="204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5" t="s">
        <v>120</v>
      </c>
      <c r="AT157" s="205" t="s">
        <v>115</v>
      </c>
      <c r="AU157" s="205" t="s">
        <v>85</v>
      </c>
      <c r="AY157" s="15" t="s">
        <v>114</v>
      </c>
      <c r="BE157" s="206">
        <f>IF(N157="základní",J157,0)</f>
        <v>0</v>
      </c>
      <c r="BF157" s="206">
        <f>IF(N157="snížená",J157,0)</f>
        <v>0</v>
      </c>
      <c r="BG157" s="206">
        <f>IF(N157="zákl. přenesená",J157,0)</f>
        <v>0</v>
      </c>
      <c r="BH157" s="206">
        <f>IF(N157="sníž. přenesená",J157,0)</f>
        <v>0</v>
      </c>
      <c r="BI157" s="206">
        <f>IF(N157="nulová",J157,0)</f>
        <v>0</v>
      </c>
      <c r="BJ157" s="15" t="s">
        <v>85</v>
      </c>
      <c r="BK157" s="206">
        <f>ROUND(I157*H157,2)</f>
        <v>0</v>
      </c>
      <c r="BL157" s="15" t="s">
        <v>120</v>
      </c>
      <c r="BM157" s="205" t="s">
        <v>276</v>
      </c>
    </row>
    <row r="158" s="2" customFormat="1">
      <c r="A158" s="36"/>
      <c r="B158" s="37"/>
      <c r="C158" s="38"/>
      <c r="D158" s="207" t="s">
        <v>121</v>
      </c>
      <c r="E158" s="38"/>
      <c r="F158" s="208" t="s">
        <v>277</v>
      </c>
      <c r="G158" s="38"/>
      <c r="H158" s="38"/>
      <c r="I158" s="209"/>
      <c r="J158" s="38"/>
      <c r="K158" s="38"/>
      <c r="L158" s="42"/>
      <c r="M158" s="210"/>
      <c r="N158" s="211"/>
      <c r="O158" s="82"/>
      <c r="P158" s="82"/>
      <c r="Q158" s="82"/>
      <c r="R158" s="82"/>
      <c r="S158" s="82"/>
      <c r="T158" s="83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121</v>
      </c>
      <c r="AU158" s="15" t="s">
        <v>85</v>
      </c>
    </row>
    <row r="159" s="2" customFormat="1">
      <c r="A159" s="36"/>
      <c r="B159" s="37"/>
      <c r="C159" s="38"/>
      <c r="D159" s="212" t="s">
        <v>122</v>
      </c>
      <c r="E159" s="38"/>
      <c r="F159" s="213" t="s">
        <v>278</v>
      </c>
      <c r="G159" s="38"/>
      <c r="H159" s="38"/>
      <c r="I159" s="209"/>
      <c r="J159" s="38"/>
      <c r="K159" s="38"/>
      <c r="L159" s="42"/>
      <c r="M159" s="210"/>
      <c r="N159" s="211"/>
      <c r="O159" s="82"/>
      <c r="P159" s="82"/>
      <c r="Q159" s="82"/>
      <c r="R159" s="82"/>
      <c r="S159" s="82"/>
      <c r="T159" s="83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122</v>
      </c>
      <c r="AU159" s="15" t="s">
        <v>85</v>
      </c>
    </row>
    <row r="160" s="2" customFormat="1" ht="16.5" customHeight="1">
      <c r="A160" s="36"/>
      <c r="B160" s="37"/>
      <c r="C160" s="194" t="s">
        <v>279</v>
      </c>
      <c r="D160" s="194" t="s">
        <v>115</v>
      </c>
      <c r="E160" s="195" t="s">
        <v>280</v>
      </c>
      <c r="F160" s="196" t="s">
        <v>281</v>
      </c>
      <c r="G160" s="197" t="s">
        <v>282</v>
      </c>
      <c r="H160" s="198">
        <v>16</v>
      </c>
      <c r="I160" s="199"/>
      <c r="J160" s="200">
        <f>ROUND(I160*H160,2)</f>
        <v>0</v>
      </c>
      <c r="K160" s="196" t="s">
        <v>119</v>
      </c>
      <c r="L160" s="42"/>
      <c r="M160" s="201" t="s">
        <v>19</v>
      </c>
      <c r="N160" s="202" t="s">
        <v>48</v>
      </c>
      <c r="O160" s="82"/>
      <c r="P160" s="203">
        <f>O160*H160</f>
        <v>0</v>
      </c>
      <c r="Q160" s="203">
        <v>1.2246900000000001</v>
      </c>
      <c r="R160" s="203">
        <f>Q160*H160</f>
        <v>19.595040000000001</v>
      </c>
      <c r="S160" s="203">
        <v>0</v>
      </c>
      <c r="T160" s="204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5" t="s">
        <v>120</v>
      </c>
      <c r="AT160" s="205" t="s">
        <v>115</v>
      </c>
      <c r="AU160" s="205" t="s">
        <v>85</v>
      </c>
      <c r="AY160" s="15" t="s">
        <v>114</v>
      </c>
      <c r="BE160" s="206">
        <f>IF(N160="základní",J160,0)</f>
        <v>0</v>
      </c>
      <c r="BF160" s="206">
        <f>IF(N160="snížená",J160,0)</f>
        <v>0</v>
      </c>
      <c r="BG160" s="206">
        <f>IF(N160="zákl. přenesená",J160,0)</f>
        <v>0</v>
      </c>
      <c r="BH160" s="206">
        <f>IF(N160="sníž. přenesená",J160,0)</f>
        <v>0</v>
      </c>
      <c r="BI160" s="206">
        <f>IF(N160="nulová",J160,0)</f>
        <v>0</v>
      </c>
      <c r="BJ160" s="15" t="s">
        <v>85</v>
      </c>
      <c r="BK160" s="206">
        <f>ROUND(I160*H160,2)</f>
        <v>0</v>
      </c>
      <c r="BL160" s="15" t="s">
        <v>120</v>
      </c>
      <c r="BM160" s="205" t="s">
        <v>283</v>
      </c>
    </row>
    <row r="161" s="2" customFormat="1">
      <c r="A161" s="36"/>
      <c r="B161" s="37"/>
      <c r="C161" s="38"/>
      <c r="D161" s="207" t="s">
        <v>121</v>
      </c>
      <c r="E161" s="38"/>
      <c r="F161" s="208" t="s">
        <v>284</v>
      </c>
      <c r="G161" s="38"/>
      <c r="H161" s="38"/>
      <c r="I161" s="209"/>
      <c r="J161" s="38"/>
      <c r="K161" s="38"/>
      <c r="L161" s="42"/>
      <c r="M161" s="210"/>
      <c r="N161" s="211"/>
      <c r="O161" s="82"/>
      <c r="P161" s="82"/>
      <c r="Q161" s="82"/>
      <c r="R161" s="82"/>
      <c r="S161" s="82"/>
      <c r="T161" s="83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5" t="s">
        <v>121</v>
      </c>
      <c r="AU161" s="15" t="s">
        <v>85</v>
      </c>
    </row>
    <row r="162" s="2" customFormat="1">
      <c r="A162" s="36"/>
      <c r="B162" s="37"/>
      <c r="C162" s="38"/>
      <c r="D162" s="212" t="s">
        <v>122</v>
      </c>
      <c r="E162" s="38"/>
      <c r="F162" s="213" t="s">
        <v>285</v>
      </c>
      <c r="G162" s="38"/>
      <c r="H162" s="38"/>
      <c r="I162" s="209"/>
      <c r="J162" s="38"/>
      <c r="K162" s="38"/>
      <c r="L162" s="42"/>
      <c r="M162" s="210"/>
      <c r="N162" s="211"/>
      <c r="O162" s="82"/>
      <c r="P162" s="82"/>
      <c r="Q162" s="82"/>
      <c r="R162" s="82"/>
      <c r="S162" s="82"/>
      <c r="T162" s="83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122</v>
      </c>
      <c r="AU162" s="15" t="s">
        <v>85</v>
      </c>
    </row>
    <row r="163" s="2" customFormat="1" ht="16.5" customHeight="1">
      <c r="A163" s="36"/>
      <c r="B163" s="37"/>
      <c r="C163" s="218" t="s">
        <v>286</v>
      </c>
      <c r="D163" s="218" t="s">
        <v>225</v>
      </c>
      <c r="E163" s="219" t="s">
        <v>287</v>
      </c>
      <c r="F163" s="220" t="s">
        <v>288</v>
      </c>
      <c r="G163" s="221" t="s">
        <v>282</v>
      </c>
      <c r="H163" s="222">
        <v>16</v>
      </c>
      <c r="I163" s="223"/>
      <c r="J163" s="224">
        <f>ROUND(I163*H163,2)</f>
        <v>0</v>
      </c>
      <c r="K163" s="220" t="s">
        <v>119</v>
      </c>
      <c r="L163" s="225"/>
      <c r="M163" s="226" t="s">
        <v>19</v>
      </c>
      <c r="N163" s="227" t="s">
        <v>48</v>
      </c>
      <c r="O163" s="82"/>
      <c r="P163" s="203">
        <f>O163*H163</f>
        <v>0</v>
      </c>
      <c r="Q163" s="203">
        <v>0.48999999999999999</v>
      </c>
      <c r="R163" s="203">
        <f>Q163*H163</f>
        <v>7.8399999999999999</v>
      </c>
      <c r="S163" s="203">
        <v>0</v>
      </c>
      <c r="T163" s="204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5" t="s">
        <v>134</v>
      </c>
      <c r="AT163" s="205" t="s">
        <v>225</v>
      </c>
      <c r="AU163" s="205" t="s">
        <v>85</v>
      </c>
      <c r="AY163" s="15" t="s">
        <v>114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5" t="s">
        <v>85</v>
      </c>
      <c r="BK163" s="206">
        <f>ROUND(I163*H163,2)</f>
        <v>0</v>
      </c>
      <c r="BL163" s="15" t="s">
        <v>120</v>
      </c>
      <c r="BM163" s="205" t="s">
        <v>289</v>
      </c>
    </row>
    <row r="164" s="2" customFormat="1">
      <c r="A164" s="36"/>
      <c r="B164" s="37"/>
      <c r="C164" s="38"/>
      <c r="D164" s="207" t="s">
        <v>121</v>
      </c>
      <c r="E164" s="38"/>
      <c r="F164" s="208" t="s">
        <v>290</v>
      </c>
      <c r="G164" s="38"/>
      <c r="H164" s="38"/>
      <c r="I164" s="209"/>
      <c r="J164" s="38"/>
      <c r="K164" s="38"/>
      <c r="L164" s="42"/>
      <c r="M164" s="210"/>
      <c r="N164" s="211"/>
      <c r="O164" s="82"/>
      <c r="P164" s="82"/>
      <c r="Q164" s="82"/>
      <c r="R164" s="82"/>
      <c r="S164" s="82"/>
      <c r="T164" s="83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121</v>
      </c>
      <c r="AU164" s="15" t="s">
        <v>85</v>
      </c>
    </row>
    <row r="165" s="2" customFormat="1" ht="16.5" customHeight="1">
      <c r="A165" s="36"/>
      <c r="B165" s="37"/>
      <c r="C165" s="194" t="s">
        <v>291</v>
      </c>
      <c r="D165" s="194" t="s">
        <v>115</v>
      </c>
      <c r="E165" s="195" t="s">
        <v>292</v>
      </c>
      <c r="F165" s="196" t="s">
        <v>293</v>
      </c>
      <c r="G165" s="197" t="s">
        <v>198</v>
      </c>
      <c r="H165" s="198">
        <v>25</v>
      </c>
      <c r="I165" s="199"/>
      <c r="J165" s="200">
        <f>ROUND(I165*H165,2)</f>
        <v>0</v>
      </c>
      <c r="K165" s="196" t="s">
        <v>119</v>
      </c>
      <c r="L165" s="42"/>
      <c r="M165" s="201" t="s">
        <v>19</v>
      </c>
      <c r="N165" s="202" t="s">
        <v>48</v>
      </c>
      <c r="O165" s="82"/>
      <c r="P165" s="203">
        <f>O165*H165</f>
        <v>0</v>
      </c>
      <c r="Q165" s="203">
        <v>0.85660000000000003</v>
      </c>
      <c r="R165" s="203">
        <f>Q165*H165</f>
        <v>21.414999999999999</v>
      </c>
      <c r="S165" s="203">
        <v>0</v>
      </c>
      <c r="T165" s="204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5" t="s">
        <v>120</v>
      </c>
      <c r="AT165" s="205" t="s">
        <v>115</v>
      </c>
      <c r="AU165" s="205" t="s">
        <v>85</v>
      </c>
      <c r="AY165" s="15" t="s">
        <v>114</v>
      </c>
      <c r="BE165" s="206">
        <f>IF(N165="základní",J165,0)</f>
        <v>0</v>
      </c>
      <c r="BF165" s="206">
        <f>IF(N165="snížená",J165,0)</f>
        <v>0</v>
      </c>
      <c r="BG165" s="206">
        <f>IF(N165="zákl. přenesená",J165,0)</f>
        <v>0</v>
      </c>
      <c r="BH165" s="206">
        <f>IF(N165="sníž. přenesená",J165,0)</f>
        <v>0</v>
      </c>
      <c r="BI165" s="206">
        <f>IF(N165="nulová",J165,0)</f>
        <v>0</v>
      </c>
      <c r="BJ165" s="15" t="s">
        <v>85</v>
      </c>
      <c r="BK165" s="206">
        <f>ROUND(I165*H165,2)</f>
        <v>0</v>
      </c>
      <c r="BL165" s="15" t="s">
        <v>120</v>
      </c>
      <c r="BM165" s="205" t="s">
        <v>294</v>
      </c>
    </row>
    <row r="166" s="2" customFormat="1">
      <c r="A166" s="36"/>
      <c r="B166" s="37"/>
      <c r="C166" s="38"/>
      <c r="D166" s="207" t="s">
        <v>121</v>
      </c>
      <c r="E166" s="38"/>
      <c r="F166" s="208" t="s">
        <v>295</v>
      </c>
      <c r="G166" s="38"/>
      <c r="H166" s="38"/>
      <c r="I166" s="209"/>
      <c r="J166" s="38"/>
      <c r="K166" s="38"/>
      <c r="L166" s="42"/>
      <c r="M166" s="210"/>
      <c r="N166" s="211"/>
      <c r="O166" s="82"/>
      <c r="P166" s="82"/>
      <c r="Q166" s="82"/>
      <c r="R166" s="82"/>
      <c r="S166" s="82"/>
      <c r="T166" s="83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121</v>
      </c>
      <c r="AU166" s="15" t="s">
        <v>85</v>
      </c>
    </row>
    <row r="167" s="2" customFormat="1">
      <c r="A167" s="36"/>
      <c r="B167" s="37"/>
      <c r="C167" s="38"/>
      <c r="D167" s="212" t="s">
        <v>122</v>
      </c>
      <c r="E167" s="38"/>
      <c r="F167" s="213" t="s">
        <v>296</v>
      </c>
      <c r="G167" s="38"/>
      <c r="H167" s="38"/>
      <c r="I167" s="209"/>
      <c r="J167" s="38"/>
      <c r="K167" s="38"/>
      <c r="L167" s="42"/>
      <c r="M167" s="210"/>
      <c r="N167" s="211"/>
      <c r="O167" s="82"/>
      <c r="P167" s="82"/>
      <c r="Q167" s="82"/>
      <c r="R167" s="82"/>
      <c r="S167" s="82"/>
      <c r="T167" s="83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122</v>
      </c>
      <c r="AU167" s="15" t="s">
        <v>85</v>
      </c>
    </row>
    <row r="168" s="2" customFormat="1" ht="16.5" customHeight="1">
      <c r="A168" s="36"/>
      <c r="B168" s="37"/>
      <c r="C168" s="194" t="s">
        <v>297</v>
      </c>
      <c r="D168" s="194" t="s">
        <v>115</v>
      </c>
      <c r="E168" s="195" t="s">
        <v>298</v>
      </c>
      <c r="F168" s="196" t="s">
        <v>299</v>
      </c>
      <c r="G168" s="197" t="s">
        <v>170</v>
      </c>
      <c r="H168" s="198">
        <v>75.200000000000003</v>
      </c>
      <c r="I168" s="199"/>
      <c r="J168" s="200">
        <f>ROUND(I168*H168,2)</f>
        <v>0</v>
      </c>
      <c r="K168" s="196" t="s">
        <v>119</v>
      </c>
      <c r="L168" s="42"/>
      <c r="M168" s="201" t="s">
        <v>19</v>
      </c>
      <c r="N168" s="202" t="s">
        <v>48</v>
      </c>
      <c r="O168" s="82"/>
      <c r="P168" s="203">
        <f>O168*H168</f>
        <v>0</v>
      </c>
      <c r="Q168" s="203">
        <v>0</v>
      </c>
      <c r="R168" s="203">
        <f>Q168*H168</f>
        <v>0</v>
      </c>
      <c r="S168" s="203">
        <v>0</v>
      </c>
      <c r="T168" s="204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5" t="s">
        <v>120</v>
      </c>
      <c r="AT168" s="205" t="s">
        <v>115</v>
      </c>
      <c r="AU168" s="205" t="s">
        <v>85</v>
      </c>
      <c r="AY168" s="15" t="s">
        <v>114</v>
      </c>
      <c r="BE168" s="206">
        <f>IF(N168="základní",J168,0)</f>
        <v>0</v>
      </c>
      <c r="BF168" s="206">
        <f>IF(N168="snížená",J168,0)</f>
        <v>0</v>
      </c>
      <c r="BG168" s="206">
        <f>IF(N168="zákl. přenesená",J168,0)</f>
        <v>0</v>
      </c>
      <c r="BH168" s="206">
        <f>IF(N168="sníž. přenesená",J168,0)</f>
        <v>0</v>
      </c>
      <c r="BI168" s="206">
        <f>IF(N168="nulová",J168,0)</f>
        <v>0</v>
      </c>
      <c r="BJ168" s="15" t="s">
        <v>85</v>
      </c>
      <c r="BK168" s="206">
        <f>ROUND(I168*H168,2)</f>
        <v>0</v>
      </c>
      <c r="BL168" s="15" t="s">
        <v>120</v>
      </c>
      <c r="BM168" s="205" t="s">
        <v>300</v>
      </c>
    </row>
    <row r="169" s="2" customFormat="1">
      <c r="A169" s="36"/>
      <c r="B169" s="37"/>
      <c r="C169" s="38"/>
      <c r="D169" s="207" t="s">
        <v>121</v>
      </c>
      <c r="E169" s="38"/>
      <c r="F169" s="208" t="s">
        <v>301</v>
      </c>
      <c r="G169" s="38"/>
      <c r="H169" s="38"/>
      <c r="I169" s="209"/>
      <c r="J169" s="38"/>
      <c r="K169" s="38"/>
      <c r="L169" s="42"/>
      <c r="M169" s="210"/>
      <c r="N169" s="211"/>
      <c r="O169" s="82"/>
      <c r="P169" s="82"/>
      <c r="Q169" s="82"/>
      <c r="R169" s="82"/>
      <c r="S169" s="82"/>
      <c r="T169" s="83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121</v>
      </c>
      <c r="AU169" s="15" t="s">
        <v>85</v>
      </c>
    </row>
    <row r="170" s="2" customFormat="1">
      <c r="A170" s="36"/>
      <c r="B170" s="37"/>
      <c r="C170" s="38"/>
      <c r="D170" s="212" t="s">
        <v>122</v>
      </c>
      <c r="E170" s="38"/>
      <c r="F170" s="213" t="s">
        <v>302</v>
      </c>
      <c r="G170" s="38"/>
      <c r="H170" s="38"/>
      <c r="I170" s="209"/>
      <c r="J170" s="38"/>
      <c r="K170" s="38"/>
      <c r="L170" s="42"/>
      <c r="M170" s="210"/>
      <c r="N170" s="211"/>
      <c r="O170" s="82"/>
      <c r="P170" s="82"/>
      <c r="Q170" s="82"/>
      <c r="R170" s="82"/>
      <c r="S170" s="82"/>
      <c r="T170" s="83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122</v>
      </c>
      <c r="AU170" s="15" t="s">
        <v>85</v>
      </c>
    </row>
    <row r="171" s="2" customFormat="1" ht="16.5" customHeight="1">
      <c r="A171" s="36"/>
      <c r="B171" s="37"/>
      <c r="C171" s="194" t="s">
        <v>241</v>
      </c>
      <c r="D171" s="194" t="s">
        <v>115</v>
      </c>
      <c r="E171" s="195" t="s">
        <v>303</v>
      </c>
      <c r="F171" s="196" t="s">
        <v>304</v>
      </c>
      <c r="G171" s="197" t="s">
        <v>305</v>
      </c>
      <c r="H171" s="198">
        <v>2</v>
      </c>
      <c r="I171" s="199"/>
      <c r="J171" s="200">
        <f>ROUND(I171*H171,2)</f>
        <v>0</v>
      </c>
      <c r="K171" s="196" t="s">
        <v>119</v>
      </c>
      <c r="L171" s="42"/>
      <c r="M171" s="201" t="s">
        <v>19</v>
      </c>
      <c r="N171" s="202" t="s">
        <v>48</v>
      </c>
      <c r="O171" s="82"/>
      <c r="P171" s="203">
        <f>O171*H171</f>
        <v>0</v>
      </c>
      <c r="Q171" s="203">
        <v>16.75142</v>
      </c>
      <c r="R171" s="203">
        <f>Q171*H171</f>
        <v>33.502839999999999</v>
      </c>
      <c r="S171" s="203">
        <v>0</v>
      </c>
      <c r="T171" s="204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5" t="s">
        <v>120</v>
      </c>
      <c r="AT171" s="205" t="s">
        <v>115</v>
      </c>
      <c r="AU171" s="205" t="s">
        <v>85</v>
      </c>
      <c r="AY171" s="15" t="s">
        <v>114</v>
      </c>
      <c r="BE171" s="206">
        <f>IF(N171="základní",J171,0)</f>
        <v>0</v>
      </c>
      <c r="BF171" s="206">
        <f>IF(N171="snížená",J171,0)</f>
        <v>0</v>
      </c>
      <c r="BG171" s="206">
        <f>IF(N171="zákl. přenesená",J171,0)</f>
        <v>0</v>
      </c>
      <c r="BH171" s="206">
        <f>IF(N171="sníž. přenesená",J171,0)</f>
        <v>0</v>
      </c>
      <c r="BI171" s="206">
        <f>IF(N171="nulová",J171,0)</f>
        <v>0</v>
      </c>
      <c r="BJ171" s="15" t="s">
        <v>85</v>
      </c>
      <c r="BK171" s="206">
        <f>ROUND(I171*H171,2)</f>
        <v>0</v>
      </c>
      <c r="BL171" s="15" t="s">
        <v>120</v>
      </c>
      <c r="BM171" s="205" t="s">
        <v>306</v>
      </c>
    </row>
    <row r="172" s="2" customFormat="1">
      <c r="A172" s="36"/>
      <c r="B172" s="37"/>
      <c r="C172" s="38"/>
      <c r="D172" s="207" t="s">
        <v>121</v>
      </c>
      <c r="E172" s="38"/>
      <c r="F172" s="208" t="s">
        <v>307</v>
      </c>
      <c r="G172" s="38"/>
      <c r="H172" s="38"/>
      <c r="I172" s="209"/>
      <c r="J172" s="38"/>
      <c r="K172" s="38"/>
      <c r="L172" s="42"/>
      <c r="M172" s="210"/>
      <c r="N172" s="211"/>
      <c r="O172" s="82"/>
      <c r="P172" s="82"/>
      <c r="Q172" s="82"/>
      <c r="R172" s="82"/>
      <c r="S172" s="82"/>
      <c r="T172" s="83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121</v>
      </c>
      <c r="AU172" s="15" t="s">
        <v>85</v>
      </c>
    </row>
    <row r="173" s="2" customFormat="1">
      <c r="A173" s="36"/>
      <c r="B173" s="37"/>
      <c r="C173" s="38"/>
      <c r="D173" s="212" t="s">
        <v>122</v>
      </c>
      <c r="E173" s="38"/>
      <c r="F173" s="213" t="s">
        <v>308</v>
      </c>
      <c r="G173" s="38"/>
      <c r="H173" s="38"/>
      <c r="I173" s="209"/>
      <c r="J173" s="38"/>
      <c r="K173" s="38"/>
      <c r="L173" s="42"/>
      <c r="M173" s="210"/>
      <c r="N173" s="211"/>
      <c r="O173" s="82"/>
      <c r="P173" s="82"/>
      <c r="Q173" s="82"/>
      <c r="R173" s="82"/>
      <c r="S173" s="82"/>
      <c r="T173" s="83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122</v>
      </c>
      <c r="AU173" s="15" t="s">
        <v>85</v>
      </c>
    </row>
    <row r="174" s="2" customFormat="1" ht="16.5" customHeight="1">
      <c r="A174" s="36"/>
      <c r="B174" s="37"/>
      <c r="C174" s="194" t="s">
        <v>309</v>
      </c>
      <c r="D174" s="194" t="s">
        <v>115</v>
      </c>
      <c r="E174" s="195" t="s">
        <v>310</v>
      </c>
      <c r="F174" s="196" t="s">
        <v>311</v>
      </c>
      <c r="G174" s="197" t="s">
        <v>170</v>
      </c>
      <c r="H174" s="198">
        <v>5</v>
      </c>
      <c r="I174" s="199"/>
      <c r="J174" s="200">
        <f>ROUND(I174*H174,2)</f>
        <v>0</v>
      </c>
      <c r="K174" s="196" t="s">
        <v>119</v>
      </c>
      <c r="L174" s="42"/>
      <c r="M174" s="201" t="s">
        <v>19</v>
      </c>
      <c r="N174" s="202" t="s">
        <v>48</v>
      </c>
      <c r="O174" s="82"/>
      <c r="P174" s="203">
        <f>O174*H174</f>
        <v>0</v>
      </c>
      <c r="Q174" s="203">
        <v>2.5122499999999999</v>
      </c>
      <c r="R174" s="203">
        <f>Q174*H174</f>
        <v>12.561249999999999</v>
      </c>
      <c r="S174" s="203">
        <v>0</v>
      </c>
      <c r="T174" s="204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5" t="s">
        <v>120</v>
      </c>
      <c r="AT174" s="205" t="s">
        <v>115</v>
      </c>
      <c r="AU174" s="205" t="s">
        <v>85</v>
      </c>
      <c r="AY174" s="15" t="s">
        <v>114</v>
      </c>
      <c r="BE174" s="206">
        <f>IF(N174="základní",J174,0)</f>
        <v>0</v>
      </c>
      <c r="BF174" s="206">
        <f>IF(N174="snížená",J174,0)</f>
        <v>0</v>
      </c>
      <c r="BG174" s="206">
        <f>IF(N174="zákl. přenesená",J174,0)</f>
        <v>0</v>
      </c>
      <c r="BH174" s="206">
        <f>IF(N174="sníž. přenesená",J174,0)</f>
        <v>0</v>
      </c>
      <c r="BI174" s="206">
        <f>IF(N174="nulová",J174,0)</f>
        <v>0</v>
      </c>
      <c r="BJ174" s="15" t="s">
        <v>85</v>
      </c>
      <c r="BK174" s="206">
        <f>ROUND(I174*H174,2)</f>
        <v>0</v>
      </c>
      <c r="BL174" s="15" t="s">
        <v>120</v>
      </c>
      <c r="BM174" s="205" t="s">
        <v>312</v>
      </c>
    </row>
    <row r="175" s="2" customFormat="1">
      <c r="A175" s="36"/>
      <c r="B175" s="37"/>
      <c r="C175" s="38"/>
      <c r="D175" s="207" t="s">
        <v>121</v>
      </c>
      <c r="E175" s="38"/>
      <c r="F175" s="208" t="s">
        <v>313</v>
      </c>
      <c r="G175" s="38"/>
      <c r="H175" s="38"/>
      <c r="I175" s="209"/>
      <c r="J175" s="38"/>
      <c r="K175" s="38"/>
      <c r="L175" s="42"/>
      <c r="M175" s="210"/>
      <c r="N175" s="211"/>
      <c r="O175" s="82"/>
      <c r="P175" s="82"/>
      <c r="Q175" s="82"/>
      <c r="R175" s="82"/>
      <c r="S175" s="82"/>
      <c r="T175" s="83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121</v>
      </c>
      <c r="AU175" s="15" t="s">
        <v>85</v>
      </c>
    </row>
    <row r="176" s="2" customFormat="1">
      <c r="A176" s="36"/>
      <c r="B176" s="37"/>
      <c r="C176" s="38"/>
      <c r="D176" s="212" t="s">
        <v>122</v>
      </c>
      <c r="E176" s="38"/>
      <c r="F176" s="213" t="s">
        <v>314</v>
      </c>
      <c r="G176" s="38"/>
      <c r="H176" s="38"/>
      <c r="I176" s="209"/>
      <c r="J176" s="38"/>
      <c r="K176" s="38"/>
      <c r="L176" s="42"/>
      <c r="M176" s="210"/>
      <c r="N176" s="211"/>
      <c r="O176" s="82"/>
      <c r="P176" s="82"/>
      <c r="Q176" s="82"/>
      <c r="R176" s="82"/>
      <c r="S176" s="82"/>
      <c r="T176" s="83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122</v>
      </c>
      <c r="AU176" s="15" t="s">
        <v>85</v>
      </c>
    </row>
    <row r="177" s="2" customFormat="1" ht="16.5" customHeight="1">
      <c r="A177" s="36"/>
      <c r="B177" s="37"/>
      <c r="C177" s="194" t="s">
        <v>247</v>
      </c>
      <c r="D177" s="194" t="s">
        <v>115</v>
      </c>
      <c r="E177" s="195" t="s">
        <v>315</v>
      </c>
      <c r="F177" s="196" t="s">
        <v>316</v>
      </c>
      <c r="G177" s="197" t="s">
        <v>282</v>
      </c>
      <c r="H177" s="198">
        <v>16</v>
      </c>
      <c r="I177" s="199"/>
      <c r="J177" s="200">
        <f>ROUND(I177*H177,2)</f>
        <v>0</v>
      </c>
      <c r="K177" s="196" t="s">
        <v>119</v>
      </c>
      <c r="L177" s="42"/>
      <c r="M177" s="201" t="s">
        <v>19</v>
      </c>
      <c r="N177" s="202" t="s">
        <v>48</v>
      </c>
      <c r="O177" s="82"/>
      <c r="P177" s="203">
        <f>O177*H177</f>
        <v>0</v>
      </c>
      <c r="Q177" s="203">
        <v>0</v>
      </c>
      <c r="R177" s="203">
        <f>Q177*H177</f>
        <v>0</v>
      </c>
      <c r="S177" s="203">
        <v>2.0550000000000002</v>
      </c>
      <c r="T177" s="204">
        <f>S177*H177</f>
        <v>32.880000000000003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5" t="s">
        <v>120</v>
      </c>
      <c r="AT177" s="205" t="s">
        <v>115</v>
      </c>
      <c r="AU177" s="205" t="s">
        <v>85</v>
      </c>
      <c r="AY177" s="15" t="s">
        <v>114</v>
      </c>
      <c r="BE177" s="206">
        <f>IF(N177="základní",J177,0)</f>
        <v>0</v>
      </c>
      <c r="BF177" s="206">
        <f>IF(N177="snížená",J177,0)</f>
        <v>0</v>
      </c>
      <c r="BG177" s="206">
        <f>IF(N177="zákl. přenesená",J177,0)</f>
        <v>0</v>
      </c>
      <c r="BH177" s="206">
        <f>IF(N177="sníž. přenesená",J177,0)</f>
        <v>0</v>
      </c>
      <c r="BI177" s="206">
        <f>IF(N177="nulová",J177,0)</f>
        <v>0</v>
      </c>
      <c r="BJ177" s="15" t="s">
        <v>85</v>
      </c>
      <c r="BK177" s="206">
        <f>ROUND(I177*H177,2)</f>
        <v>0</v>
      </c>
      <c r="BL177" s="15" t="s">
        <v>120</v>
      </c>
      <c r="BM177" s="205" t="s">
        <v>317</v>
      </c>
    </row>
    <row r="178" s="2" customFormat="1">
      <c r="A178" s="36"/>
      <c r="B178" s="37"/>
      <c r="C178" s="38"/>
      <c r="D178" s="207" t="s">
        <v>121</v>
      </c>
      <c r="E178" s="38"/>
      <c r="F178" s="208" t="s">
        <v>318</v>
      </c>
      <c r="G178" s="38"/>
      <c r="H178" s="38"/>
      <c r="I178" s="209"/>
      <c r="J178" s="38"/>
      <c r="K178" s="38"/>
      <c r="L178" s="42"/>
      <c r="M178" s="210"/>
      <c r="N178" s="211"/>
      <c r="O178" s="82"/>
      <c r="P178" s="82"/>
      <c r="Q178" s="82"/>
      <c r="R178" s="82"/>
      <c r="S178" s="82"/>
      <c r="T178" s="83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121</v>
      </c>
      <c r="AU178" s="15" t="s">
        <v>85</v>
      </c>
    </row>
    <row r="179" s="2" customFormat="1">
      <c r="A179" s="36"/>
      <c r="B179" s="37"/>
      <c r="C179" s="38"/>
      <c r="D179" s="212" t="s">
        <v>122</v>
      </c>
      <c r="E179" s="38"/>
      <c r="F179" s="213" t="s">
        <v>319</v>
      </c>
      <c r="G179" s="38"/>
      <c r="H179" s="38"/>
      <c r="I179" s="209"/>
      <c r="J179" s="38"/>
      <c r="K179" s="38"/>
      <c r="L179" s="42"/>
      <c r="M179" s="210"/>
      <c r="N179" s="211"/>
      <c r="O179" s="82"/>
      <c r="P179" s="82"/>
      <c r="Q179" s="82"/>
      <c r="R179" s="82"/>
      <c r="S179" s="82"/>
      <c r="T179" s="83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122</v>
      </c>
      <c r="AU179" s="15" t="s">
        <v>85</v>
      </c>
    </row>
    <row r="180" s="2" customFormat="1" ht="21.75" customHeight="1">
      <c r="A180" s="36"/>
      <c r="B180" s="37"/>
      <c r="C180" s="194" t="s">
        <v>320</v>
      </c>
      <c r="D180" s="194" t="s">
        <v>115</v>
      </c>
      <c r="E180" s="195" t="s">
        <v>321</v>
      </c>
      <c r="F180" s="196" t="s">
        <v>322</v>
      </c>
      <c r="G180" s="197" t="s">
        <v>191</v>
      </c>
      <c r="H180" s="198">
        <v>9.5999999999999996</v>
      </c>
      <c r="I180" s="199"/>
      <c r="J180" s="200">
        <f>ROUND(I180*H180,2)</f>
        <v>0</v>
      </c>
      <c r="K180" s="196" t="s">
        <v>119</v>
      </c>
      <c r="L180" s="42"/>
      <c r="M180" s="201" t="s">
        <v>19</v>
      </c>
      <c r="N180" s="202" t="s">
        <v>48</v>
      </c>
      <c r="O180" s="82"/>
      <c r="P180" s="203">
        <f>O180*H180</f>
        <v>0</v>
      </c>
      <c r="Q180" s="203">
        <v>0</v>
      </c>
      <c r="R180" s="203">
        <f>Q180*H180</f>
        <v>0</v>
      </c>
      <c r="S180" s="203">
        <v>0</v>
      </c>
      <c r="T180" s="204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5" t="s">
        <v>120</v>
      </c>
      <c r="AT180" s="205" t="s">
        <v>115</v>
      </c>
      <c r="AU180" s="205" t="s">
        <v>85</v>
      </c>
      <c r="AY180" s="15" t="s">
        <v>114</v>
      </c>
      <c r="BE180" s="206">
        <f>IF(N180="základní",J180,0)</f>
        <v>0</v>
      </c>
      <c r="BF180" s="206">
        <f>IF(N180="snížená",J180,0)</f>
        <v>0</v>
      </c>
      <c r="BG180" s="206">
        <f>IF(N180="zákl. přenesená",J180,0)</f>
        <v>0</v>
      </c>
      <c r="BH180" s="206">
        <f>IF(N180="sníž. přenesená",J180,0)</f>
        <v>0</v>
      </c>
      <c r="BI180" s="206">
        <f>IF(N180="nulová",J180,0)</f>
        <v>0</v>
      </c>
      <c r="BJ180" s="15" t="s">
        <v>85</v>
      </c>
      <c r="BK180" s="206">
        <f>ROUND(I180*H180,2)</f>
        <v>0</v>
      </c>
      <c r="BL180" s="15" t="s">
        <v>120</v>
      </c>
      <c r="BM180" s="205" t="s">
        <v>323</v>
      </c>
    </row>
    <row r="181" s="2" customFormat="1">
      <c r="A181" s="36"/>
      <c r="B181" s="37"/>
      <c r="C181" s="38"/>
      <c r="D181" s="207" t="s">
        <v>121</v>
      </c>
      <c r="E181" s="38"/>
      <c r="F181" s="208" t="s">
        <v>324</v>
      </c>
      <c r="G181" s="38"/>
      <c r="H181" s="38"/>
      <c r="I181" s="209"/>
      <c r="J181" s="38"/>
      <c r="K181" s="38"/>
      <c r="L181" s="42"/>
      <c r="M181" s="210"/>
      <c r="N181" s="211"/>
      <c r="O181" s="82"/>
      <c r="P181" s="82"/>
      <c r="Q181" s="82"/>
      <c r="R181" s="82"/>
      <c r="S181" s="82"/>
      <c r="T181" s="83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121</v>
      </c>
      <c r="AU181" s="15" t="s">
        <v>85</v>
      </c>
    </row>
    <row r="182" s="2" customFormat="1">
      <c r="A182" s="36"/>
      <c r="B182" s="37"/>
      <c r="C182" s="38"/>
      <c r="D182" s="212" t="s">
        <v>122</v>
      </c>
      <c r="E182" s="38"/>
      <c r="F182" s="213" t="s">
        <v>325</v>
      </c>
      <c r="G182" s="38"/>
      <c r="H182" s="38"/>
      <c r="I182" s="209"/>
      <c r="J182" s="38"/>
      <c r="K182" s="38"/>
      <c r="L182" s="42"/>
      <c r="M182" s="210"/>
      <c r="N182" s="211"/>
      <c r="O182" s="82"/>
      <c r="P182" s="82"/>
      <c r="Q182" s="82"/>
      <c r="R182" s="82"/>
      <c r="S182" s="82"/>
      <c r="T182" s="83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122</v>
      </c>
      <c r="AU182" s="15" t="s">
        <v>85</v>
      </c>
    </row>
    <row r="183" s="11" customFormat="1" ht="25.92" customHeight="1">
      <c r="A183" s="11"/>
      <c r="B183" s="180"/>
      <c r="C183" s="181"/>
      <c r="D183" s="182" t="s">
        <v>76</v>
      </c>
      <c r="E183" s="183" t="s">
        <v>326</v>
      </c>
      <c r="F183" s="183" t="s">
        <v>327</v>
      </c>
      <c r="G183" s="181"/>
      <c r="H183" s="181"/>
      <c r="I183" s="184"/>
      <c r="J183" s="185">
        <f>BK183</f>
        <v>0</v>
      </c>
      <c r="K183" s="181"/>
      <c r="L183" s="186"/>
      <c r="M183" s="187"/>
      <c r="N183" s="188"/>
      <c r="O183" s="188"/>
      <c r="P183" s="189">
        <f>SUM(P184:P186)</f>
        <v>0</v>
      </c>
      <c r="Q183" s="188"/>
      <c r="R183" s="189">
        <f>SUM(R184:R186)</f>
        <v>0</v>
      </c>
      <c r="S183" s="188"/>
      <c r="T183" s="190">
        <f>SUM(T184:T186)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191" t="s">
        <v>85</v>
      </c>
      <c r="AT183" s="192" t="s">
        <v>76</v>
      </c>
      <c r="AU183" s="192" t="s">
        <v>77</v>
      </c>
      <c r="AY183" s="191" t="s">
        <v>114</v>
      </c>
      <c r="BK183" s="193">
        <f>SUM(BK184:BK186)</f>
        <v>0</v>
      </c>
    </row>
    <row r="184" s="2" customFormat="1" ht="21.75" customHeight="1">
      <c r="A184" s="36"/>
      <c r="B184" s="37"/>
      <c r="C184" s="194" t="s">
        <v>254</v>
      </c>
      <c r="D184" s="194" t="s">
        <v>115</v>
      </c>
      <c r="E184" s="195" t="s">
        <v>328</v>
      </c>
      <c r="F184" s="196" t="s">
        <v>329</v>
      </c>
      <c r="G184" s="197" t="s">
        <v>191</v>
      </c>
      <c r="H184" s="198">
        <v>2269.326</v>
      </c>
      <c r="I184" s="199"/>
      <c r="J184" s="200">
        <f>ROUND(I184*H184,2)</f>
        <v>0</v>
      </c>
      <c r="K184" s="196" t="s">
        <v>119</v>
      </c>
      <c r="L184" s="42"/>
      <c r="M184" s="201" t="s">
        <v>19</v>
      </c>
      <c r="N184" s="202" t="s">
        <v>48</v>
      </c>
      <c r="O184" s="82"/>
      <c r="P184" s="203">
        <f>O184*H184</f>
        <v>0</v>
      </c>
      <c r="Q184" s="203">
        <v>0</v>
      </c>
      <c r="R184" s="203">
        <f>Q184*H184</f>
        <v>0</v>
      </c>
      <c r="S184" s="203">
        <v>0</v>
      </c>
      <c r="T184" s="204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5" t="s">
        <v>120</v>
      </c>
      <c r="AT184" s="205" t="s">
        <v>115</v>
      </c>
      <c r="AU184" s="205" t="s">
        <v>85</v>
      </c>
      <c r="AY184" s="15" t="s">
        <v>114</v>
      </c>
      <c r="BE184" s="206">
        <f>IF(N184="základní",J184,0)</f>
        <v>0</v>
      </c>
      <c r="BF184" s="206">
        <f>IF(N184="snížená",J184,0)</f>
        <v>0</v>
      </c>
      <c r="BG184" s="206">
        <f>IF(N184="zákl. přenesená",J184,0)</f>
        <v>0</v>
      </c>
      <c r="BH184" s="206">
        <f>IF(N184="sníž. přenesená",J184,0)</f>
        <v>0</v>
      </c>
      <c r="BI184" s="206">
        <f>IF(N184="nulová",J184,0)</f>
        <v>0</v>
      </c>
      <c r="BJ184" s="15" t="s">
        <v>85</v>
      </c>
      <c r="BK184" s="206">
        <f>ROUND(I184*H184,2)</f>
        <v>0</v>
      </c>
      <c r="BL184" s="15" t="s">
        <v>120</v>
      </c>
      <c r="BM184" s="205" t="s">
        <v>330</v>
      </c>
    </row>
    <row r="185" s="2" customFormat="1">
      <c r="A185" s="36"/>
      <c r="B185" s="37"/>
      <c r="C185" s="38"/>
      <c r="D185" s="207" t="s">
        <v>121</v>
      </c>
      <c r="E185" s="38"/>
      <c r="F185" s="208" t="s">
        <v>331</v>
      </c>
      <c r="G185" s="38"/>
      <c r="H185" s="38"/>
      <c r="I185" s="209"/>
      <c r="J185" s="38"/>
      <c r="K185" s="38"/>
      <c r="L185" s="42"/>
      <c r="M185" s="210"/>
      <c r="N185" s="211"/>
      <c r="O185" s="82"/>
      <c r="P185" s="82"/>
      <c r="Q185" s="82"/>
      <c r="R185" s="82"/>
      <c r="S185" s="82"/>
      <c r="T185" s="83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121</v>
      </c>
      <c r="AU185" s="15" t="s">
        <v>85</v>
      </c>
    </row>
    <row r="186" s="2" customFormat="1">
      <c r="A186" s="36"/>
      <c r="B186" s="37"/>
      <c r="C186" s="38"/>
      <c r="D186" s="212" t="s">
        <v>122</v>
      </c>
      <c r="E186" s="38"/>
      <c r="F186" s="213" t="s">
        <v>332</v>
      </c>
      <c r="G186" s="38"/>
      <c r="H186" s="38"/>
      <c r="I186" s="209"/>
      <c r="J186" s="38"/>
      <c r="K186" s="38"/>
      <c r="L186" s="42"/>
      <c r="M186" s="214"/>
      <c r="N186" s="215"/>
      <c r="O186" s="216"/>
      <c r="P186" s="216"/>
      <c r="Q186" s="216"/>
      <c r="R186" s="216"/>
      <c r="S186" s="216"/>
      <c r="T186" s="21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122</v>
      </c>
      <c r="AU186" s="15" t="s">
        <v>85</v>
      </c>
    </row>
    <row r="187" s="2" customFormat="1" ht="6.96" customHeight="1">
      <c r="A187" s="36"/>
      <c r="B187" s="57"/>
      <c r="C187" s="58"/>
      <c r="D187" s="58"/>
      <c r="E187" s="58"/>
      <c r="F187" s="58"/>
      <c r="G187" s="58"/>
      <c r="H187" s="58"/>
      <c r="I187" s="58"/>
      <c r="J187" s="58"/>
      <c r="K187" s="58"/>
      <c r="L187" s="42"/>
      <c r="M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</row>
  </sheetData>
  <sheetProtection sheet="1" autoFilter="0" formatColumns="0" formatRows="0" objects="1" scenarios="1" spinCount="100000" saltValue="A0p8Y17leZq7LH7GWmisEYPmqK2YZfMrMI0TQ+0DW41TgGy5xCRRsPsQD8UDSM4B49tjpq83UbkpSId7HBwhFA==" hashValue="7uIhju02rTgaKTfD3HmXdNttieRMYbaLz2RkNC4+F4tR/e6BKISR/Ex8Hd20Utz52TkDE0JsSe+HbHIunJ/fEQ==" algorithmName="SHA-512" password="CC35"/>
  <autoFilter ref="C82:K18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22251103"/>
    <hyperlink ref="F90" r:id="rId2" display="https://podminky.urs.cz/item/CS_URS_2025_01/167151111"/>
    <hyperlink ref="F93" r:id="rId3" display="https://podminky.urs.cz/item/CS_URS_2025_01/162751117"/>
    <hyperlink ref="F96" r:id="rId4" display="https://podminky.urs.cz/item/CS_URS_2025_01/162751119"/>
    <hyperlink ref="F99" r:id="rId5" display="https://podminky.urs.cz/item/CS_URS_2025_01/171251201"/>
    <hyperlink ref="F102" r:id="rId6" display="https://podminky.urs.cz/item/CS_URS_2025_01/171201221"/>
    <hyperlink ref="F106" r:id="rId7" display="https://podminky.urs.cz/item/CS_URS_2025_01/577134111"/>
    <hyperlink ref="F109" r:id="rId8" display="https://podminky.urs.cz/item/CS_URS_2025_01/573211112"/>
    <hyperlink ref="F112" r:id="rId9" display="https://podminky.urs.cz/item/CS_URS_2025_01/577165112"/>
    <hyperlink ref="F115" r:id="rId10" display="https://podminky.urs.cz/item/CS_URS_2025_01/573191111"/>
    <hyperlink ref="F118" r:id="rId11" display="https://podminky.urs.cz/item/CS_URS_2025_01/567521111"/>
    <hyperlink ref="F121" r:id="rId12" display="https://podminky.urs.cz/item/CS_URS_2025_01/567522114"/>
    <hyperlink ref="F128" r:id="rId13" display="https://podminky.urs.cz/item/CS_URS_2025_01/566201111"/>
    <hyperlink ref="F131" r:id="rId14" display="https://podminky.urs.cz/item/CS_URS_2025_01/564871116"/>
    <hyperlink ref="F134" r:id="rId15" display="https://podminky.urs.cz/item/CS_URS_2025_01/569731111"/>
    <hyperlink ref="F138" r:id="rId16" display="https://podminky.urs.cz/item/CS_URS_2025_01/132251252"/>
    <hyperlink ref="F141" r:id="rId17" display="https://podminky.urs.cz/item/CS_URS_2025_01/162751117"/>
    <hyperlink ref="F144" r:id="rId18" display="https://podminky.urs.cz/item/CS_URS_2025_01/162751119"/>
    <hyperlink ref="F147" r:id="rId19" display="https://podminky.urs.cz/item/CS_URS_2025_01/171251201"/>
    <hyperlink ref="F150" r:id="rId20" display="https://podminky.urs.cz/item/CS_URS_2025_01/171201221"/>
    <hyperlink ref="F153" r:id="rId21" display="https://podminky.urs.cz/item/CS_URS_2025_01/451573111"/>
    <hyperlink ref="F156" r:id="rId22" display="https://podminky.urs.cz/item/CS_URS_2025_01/175111101"/>
    <hyperlink ref="F159" r:id="rId23" display="https://podminky.urs.cz/item/CS_URS_2025_01/175111109"/>
    <hyperlink ref="F162" r:id="rId24" display="https://podminky.urs.cz/item/CS_URS_2025_01/919521015"/>
    <hyperlink ref="F167" r:id="rId25" display="https://podminky.urs.cz/item/CS_URS_2025_01/597161111"/>
    <hyperlink ref="F170" r:id="rId26" display="https://podminky.urs.cz/item/CS_URS_2025_01/174151101"/>
    <hyperlink ref="F173" r:id="rId27" display="https://podminky.urs.cz/item/CS_URS_2025_01/919441221"/>
    <hyperlink ref="F176" r:id="rId28" display="https://podminky.urs.cz/item/CS_URS_2025_01/919535558"/>
    <hyperlink ref="F179" r:id="rId29" display="https://podminky.urs.cz/item/CS_URS_2025_01/966008113"/>
    <hyperlink ref="F182" r:id="rId30" display="https://podminky.urs.cz/item/CS_URS_2025_01/469973111"/>
    <hyperlink ref="F186" r:id="rId31" display="https://podminky.urs.cz/item/CS_URS_2025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8" customWidth="1"/>
    <col min="2" max="2" width="1.667969" style="228" customWidth="1"/>
    <col min="3" max="4" width="5" style="228" customWidth="1"/>
    <col min="5" max="5" width="11.66016" style="228" customWidth="1"/>
    <col min="6" max="6" width="9.160156" style="228" customWidth="1"/>
    <col min="7" max="7" width="5" style="228" customWidth="1"/>
    <col min="8" max="8" width="77.83203" style="228" customWidth="1"/>
    <col min="9" max="10" width="20" style="228" customWidth="1"/>
    <col min="11" max="11" width="1.667969" style="228" customWidth="1"/>
  </cols>
  <sheetData>
    <row r="1" s="1" customFormat="1" ht="37.5" customHeight="1"/>
    <row r="2" s="1" customFormat="1" ht="7.5" customHeight="1">
      <c r="B2" s="229"/>
      <c r="C2" s="230"/>
      <c r="D2" s="230"/>
      <c r="E2" s="230"/>
      <c r="F2" s="230"/>
      <c r="G2" s="230"/>
      <c r="H2" s="230"/>
      <c r="I2" s="230"/>
      <c r="J2" s="230"/>
      <c r="K2" s="231"/>
    </row>
    <row r="3" s="12" customFormat="1" ht="45" customHeight="1">
      <c r="B3" s="232"/>
      <c r="C3" s="233" t="s">
        <v>333</v>
      </c>
      <c r="D3" s="233"/>
      <c r="E3" s="233"/>
      <c r="F3" s="233"/>
      <c r="G3" s="233"/>
      <c r="H3" s="233"/>
      <c r="I3" s="233"/>
      <c r="J3" s="233"/>
      <c r="K3" s="234"/>
    </row>
    <row r="4" s="1" customFormat="1" ht="25.5" customHeight="1">
      <c r="B4" s="235"/>
      <c r="C4" s="236" t="s">
        <v>334</v>
      </c>
      <c r="D4" s="236"/>
      <c r="E4" s="236"/>
      <c r="F4" s="236"/>
      <c r="G4" s="236"/>
      <c r="H4" s="236"/>
      <c r="I4" s="236"/>
      <c r="J4" s="236"/>
      <c r="K4" s="237"/>
    </row>
    <row r="5" s="1" customFormat="1" ht="5.25" customHeight="1">
      <c r="B5" s="235"/>
      <c r="C5" s="238"/>
      <c r="D5" s="238"/>
      <c r="E5" s="238"/>
      <c r="F5" s="238"/>
      <c r="G5" s="238"/>
      <c r="H5" s="238"/>
      <c r="I5" s="238"/>
      <c r="J5" s="238"/>
      <c r="K5" s="237"/>
    </row>
    <row r="6" s="1" customFormat="1" ht="15" customHeight="1">
      <c r="B6" s="235"/>
      <c r="C6" s="239" t="s">
        <v>335</v>
      </c>
      <c r="D6" s="239"/>
      <c r="E6" s="239"/>
      <c r="F6" s="239"/>
      <c r="G6" s="239"/>
      <c r="H6" s="239"/>
      <c r="I6" s="239"/>
      <c r="J6" s="239"/>
      <c r="K6" s="237"/>
    </row>
    <row r="7" s="1" customFormat="1" ht="15" customHeight="1">
      <c r="B7" s="240"/>
      <c r="C7" s="239" t="s">
        <v>336</v>
      </c>
      <c r="D7" s="239"/>
      <c r="E7" s="239"/>
      <c r="F7" s="239"/>
      <c r="G7" s="239"/>
      <c r="H7" s="239"/>
      <c r="I7" s="239"/>
      <c r="J7" s="239"/>
      <c r="K7" s="237"/>
    </row>
    <row r="8" s="1" customFormat="1" ht="12.75" customHeight="1">
      <c r="B8" s="240"/>
      <c r="C8" s="239"/>
      <c r="D8" s="239"/>
      <c r="E8" s="239"/>
      <c r="F8" s="239"/>
      <c r="G8" s="239"/>
      <c r="H8" s="239"/>
      <c r="I8" s="239"/>
      <c r="J8" s="239"/>
      <c r="K8" s="237"/>
    </row>
    <row r="9" s="1" customFormat="1" ht="15" customHeight="1">
      <c r="B9" s="240"/>
      <c r="C9" s="239" t="s">
        <v>337</v>
      </c>
      <c r="D9" s="239"/>
      <c r="E9" s="239"/>
      <c r="F9" s="239"/>
      <c r="G9" s="239"/>
      <c r="H9" s="239"/>
      <c r="I9" s="239"/>
      <c r="J9" s="239"/>
      <c r="K9" s="237"/>
    </row>
    <row r="10" s="1" customFormat="1" ht="15" customHeight="1">
      <c r="B10" s="240"/>
      <c r="C10" s="239"/>
      <c r="D10" s="239" t="s">
        <v>338</v>
      </c>
      <c r="E10" s="239"/>
      <c r="F10" s="239"/>
      <c r="G10" s="239"/>
      <c r="H10" s="239"/>
      <c r="I10" s="239"/>
      <c r="J10" s="239"/>
      <c r="K10" s="237"/>
    </row>
    <row r="11" s="1" customFormat="1" ht="15" customHeight="1">
      <c r="B11" s="240"/>
      <c r="C11" s="241"/>
      <c r="D11" s="239" t="s">
        <v>339</v>
      </c>
      <c r="E11" s="239"/>
      <c r="F11" s="239"/>
      <c r="G11" s="239"/>
      <c r="H11" s="239"/>
      <c r="I11" s="239"/>
      <c r="J11" s="239"/>
      <c r="K11" s="237"/>
    </row>
    <row r="12" s="1" customFormat="1" ht="15" customHeight="1">
      <c r="B12" s="240"/>
      <c r="C12" s="241"/>
      <c r="D12" s="239"/>
      <c r="E12" s="239"/>
      <c r="F12" s="239"/>
      <c r="G12" s="239"/>
      <c r="H12" s="239"/>
      <c r="I12" s="239"/>
      <c r="J12" s="239"/>
      <c r="K12" s="237"/>
    </row>
    <row r="13" s="1" customFormat="1" ht="15" customHeight="1">
      <c r="B13" s="240"/>
      <c r="C13" s="241"/>
      <c r="D13" s="242" t="s">
        <v>340</v>
      </c>
      <c r="E13" s="239"/>
      <c r="F13" s="239"/>
      <c r="G13" s="239"/>
      <c r="H13" s="239"/>
      <c r="I13" s="239"/>
      <c r="J13" s="239"/>
      <c r="K13" s="237"/>
    </row>
    <row r="14" s="1" customFormat="1" ht="12.75" customHeight="1">
      <c r="B14" s="240"/>
      <c r="C14" s="241"/>
      <c r="D14" s="241"/>
      <c r="E14" s="241"/>
      <c r="F14" s="241"/>
      <c r="G14" s="241"/>
      <c r="H14" s="241"/>
      <c r="I14" s="241"/>
      <c r="J14" s="241"/>
      <c r="K14" s="237"/>
    </row>
    <row r="15" s="1" customFormat="1" ht="15" customHeight="1">
      <c r="B15" s="240"/>
      <c r="C15" s="241"/>
      <c r="D15" s="239" t="s">
        <v>341</v>
      </c>
      <c r="E15" s="239"/>
      <c r="F15" s="239"/>
      <c r="G15" s="239"/>
      <c r="H15" s="239"/>
      <c r="I15" s="239"/>
      <c r="J15" s="239"/>
      <c r="K15" s="237"/>
    </row>
    <row r="16" s="1" customFormat="1" ht="15" customHeight="1">
      <c r="B16" s="240"/>
      <c r="C16" s="241"/>
      <c r="D16" s="239" t="s">
        <v>342</v>
      </c>
      <c r="E16" s="239"/>
      <c r="F16" s="239"/>
      <c r="G16" s="239"/>
      <c r="H16" s="239"/>
      <c r="I16" s="239"/>
      <c r="J16" s="239"/>
      <c r="K16" s="237"/>
    </row>
    <row r="17" s="1" customFormat="1" ht="15" customHeight="1">
      <c r="B17" s="240"/>
      <c r="C17" s="241"/>
      <c r="D17" s="239" t="s">
        <v>343</v>
      </c>
      <c r="E17" s="239"/>
      <c r="F17" s="239"/>
      <c r="G17" s="239"/>
      <c r="H17" s="239"/>
      <c r="I17" s="239"/>
      <c r="J17" s="239"/>
      <c r="K17" s="237"/>
    </row>
    <row r="18" s="1" customFormat="1" ht="15" customHeight="1">
      <c r="B18" s="240"/>
      <c r="C18" s="241"/>
      <c r="D18" s="241"/>
      <c r="E18" s="243" t="s">
        <v>84</v>
      </c>
      <c r="F18" s="239" t="s">
        <v>344</v>
      </c>
      <c r="G18" s="239"/>
      <c r="H18" s="239"/>
      <c r="I18" s="239"/>
      <c r="J18" s="239"/>
      <c r="K18" s="237"/>
    </row>
    <row r="19" s="1" customFormat="1" ht="15" customHeight="1">
      <c r="B19" s="240"/>
      <c r="C19" s="241"/>
      <c r="D19" s="241"/>
      <c r="E19" s="243" t="s">
        <v>345</v>
      </c>
      <c r="F19" s="239" t="s">
        <v>346</v>
      </c>
      <c r="G19" s="239"/>
      <c r="H19" s="239"/>
      <c r="I19" s="239"/>
      <c r="J19" s="239"/>
      <c r="K19" s="237"/>
    </row>
    <row r="20" s="1" customFormat="1" ht="15" customHeight="1">
      <c r="B20" s="240"/>
      <c r="C20" s="241"/>
      <c r="D20" s="241"/>
      <c r="E20" s="243" t="s">
        <v>347</v>
      </c>
      <c r="F20" s="239" t="s">
        <v>348</v>
      </c>
      <c r="G20" s="239"/>
      <c r="H20" s="239"/>
      <c r="I20" s="239"/>
      <c r="J20" s="239"/>
      <c r="K20" s="237"/>
    </row>
    <row r="21" s="1" customFormat="1" ht="15" customHeight="1">
      <c r="B21" s="240"/>
      <c r="C21" s="241"/>
      <c r="D21" s="241"/>
      <c r="E21" s="243" t="s">
        <v>349</v>
      </c>
      <c r="F21" s="239" t="s">
        <v>350</v>
      </c>
      <c r="G21" s="239"/>
      <c r="H21" s="239"/>
      <c r="I21" s="239"/>
      <c r="J21" s="239"/>
      <c r="K21" s="237"/>
    </row>
    <row r="22" s="1" customFormat="1" ht="15" customHeight="1">
      <c r="B22" s="240"/>
      <c r="C22" s="241"/>
      <c r="D22" s="241"/>
      <c r="E22" s="243" t="s">
        <v>351</v>
      </c>
      <c r="F22" s="239" t="s">
        <v>352</v>
      </c>
      <c r="G22" s="239"/>
      <c r="H22" s="239"/>
      <c r="I22" s="239"/>
      <c r="J22" s="239"/>
      <c r="K22" s="237"/>
    </row>
    <row r="23" s="1" customFormat="1" ht="15" customHeight="1">
      <c r="B23" s="240"/>
      <c r="C23" s="241"/>
      <c r="D23" s="241"/>
      <c r="E23" s="243" t="s">
        <v>353</v>
      </c>
      <c r="F23" s="239" t="s">
        <v>354</v>
      </c>
      <c r="G23" s="239"/>
      <c r="H23" s="239"/>
      <c r="I23" s="239"/>
      <c r="J23" s="239"/>
      <c r="K23" s="237"/>
    </row>
    <row r="24" s="1" customFormat="1" ht="12.75" customHeight="1">
      <c r="B24" s="240"/>
      <c r="C24" s="241"/>
      <c r="D24" s="241"/>
      <c r="E24" s="241"/>
      <c r="F24" s="241"/>
      <c r="G24" s="241"/>
      <c r="H24" s="241"/>
      <c r="I24" s="241"/>
      <c r="J24" s="241"/>
      <c r="K24" s="237"/>
    </row>
    <row r="25" s="1" customFormat="1" ht="15" customHeight="1">
      <c r="B25" s="240"/>
      <c r="C25" s="239" t="s">
        <v>355</v>
      </c>
      <c r="D25" s="239"/>
      <c r="E25" s="239"/>
      <c r="F25" s="239"/>
      <c r="G25" s="239"/>
      <c r="H25" s="239"/>
      <c r="I25" s="239"/>
      <c r="J25" s="239"/>
      <c r="K25" s="237"/>
    </row>
    <row r="26" s="1" customFormat="1" ht="15" customHeight="1">
      <c r="B26" s="240"/>
      <c r="C26" s="239" t="s">
        <v>356</v>
      </c>
      <c r="D26" s="239"/>
      <c r="E26" s="239"/>
      <c r="F26" s="239"/>
      <c r="G26" s="239"/>
      <c r="H26" s="239"/>
      <c r="I26" s="239"/>
      <c r="J26" s="239"/>
      <c r="K26" s="237"/>
    </row>
    <row r="27" s="1" customFormat="1" ht="15" customHeight="1">
      <c r="B27" s="240"/>
      <c r="C27" s="239"/>
      <c r="D27" s="239" t="s">
        <v>357</v>
      </c>
      <c r="E27" s="239"/>
      <c r="F27" s="239"/>
      <c r="G27" s="239"/>
      <c r="H27" s="239"/>
      <c r="I27" s="239"/>
      <c r="J27" s="239"/>
      <c r="K27" s="237"/>
    </row>
    <row r="28" s="1" customFormat="1" ht="15" customHeight="1">
      <c r="B28" s="240"/>
      <c r="C28" s="241"/>
      <c r="D28" s="239" t="s">
        <v>358</v>
      </c>
      <c r="E28" s="239"/>
      <c r="F28" s="239"/>
      <c r="G28" s="239"/>
      <c r="H28" s="239"/>
      <c r="I28" s="239"/>
      <c r="J28" s="239"/>
      <c r="K28" s="237"/>
    </row>
    <row r="29" s="1" customFormat="1" ht="12.75" customHeight="1">
      <c r="B29" s="240"/>
      <c r="C29" s="241"/>
      <c r="D29" s="241"/>
      <c r="E29" s="241"/>
      <c r="F29" s="241"/>
      <c r="G29" s="241"/>
      <c r="H29" s="241"/>
      <c r="I29" s="241"/>
      <c r="J29" s="241"/>
      <c r="K29" s="237"/>
    </row>
    <row r="30" s="1" customFormat="1" ht="15" customHeight="1">
      <c r="B30" s="240"/>
      <c r="C30" s="241"/>
      <c r="D30" s="239" t="s">
        <v>359</v>
      </c>
      <c r="E30" s="239"/>
      <c r="F30" s="239"/>
      <c r="G30" s="239"/>
      <c r="H30" s="239"/>
      <c r="I30" s="239"/>
      <c r="J30" s="239"/>
      <c r="K30" s="237"/>
    </row>
    <row r="31" s="1" customFormat="1" ht="15" customHeight="1">
      <c r="B31" s="240"/>
      <c r="C31" s="241"/>
      <c r="D31" s="239" t="s">
        <v>360</v>
      </c>
      <c r="E31" s="239"/>
      <c r="F31" s="239"/>
      <c r="G31" s="239"/>
      <c r="H31" s="239"/>
      <c r="I31" s="239"/>
      <c r="J31" s="239"/>
      <c r="K31" s="237"/>
    </row>
    <row r="32" s="1" customFormat="1" ht="12.75" customHeight="1">
      <c r="B32" s="240"/>
      <c r="C32" s="241"/>
      <c r="D32" s="241"/>
      <c r="E32" s="241"/>
      <c r="F32" s="241"/>
      <c r="G32" s="241"/>
      <c r="H32" s="241"/>
      <c r="I32" s="241"/>
      <c r="J32" s="241"/>
      <c r="K32" s="237"/>
    </row>
    <row r="33" s="1" customFormat="1" ht="15" customHeight="1">
      <c r="B33" s="240"/>
      <c r="C33" s="241"/>
      <c r="D33" s="239" t="s">
        <v>361</v>
      </c>
      <c r="E33" s="239"/>
      <c r="F33" s="239"/>
      <c r="G33" s="239"/>
      <c r="H33" s="239"/>
      <c r="I33" s="239"/>
      <c r="J33" s="239"/>
      <c r="K33" s="237"/>
    </row>
    <row r="34" s="1" customFormat="1" ht="15" customHeight="1">
      <c r="B34" s="240"/>
      <c r="C34" s="241"/>
      <c r="D34" s="239" t="s">
        <v>362</v>
      </c>
      <c r="E34" s="239"/>
      <c r="F34" s="239"/>
      <c r="G34" s="239"/>
      <c r="H34" s="239"/>
      <c r="I34" s="239"/>
      <c r="J34" s="239"/>
      <c r="K34" s="237"/>
    </row>
    <row r="35" s="1" customFormat="1" ht="15" customHeight="1">
      <c r="B35" s="240"/>
      <c r="C35" s="241"/>
      <c r="D35" s="239" t="s">
        <v>363</v>
      </c>
      <c r="E35" s="239"/>
      <c r="F35" s="239"/>
      <c r="G35" s="239"/>
      <c r="H35" s="239"/>
      <c r="I35" s="239"/>
      <c r="J35" s="239"/>
      <c r="K35" s="237"/>
    </row>
    <row r="36" s="1" customFormat="1" ht="15" customHeight="1">
      <c r="B36" s="240"/>
      <c r="C36" s="241"/>
      <c r="D36" s="239"/>
      <c r="E36" s="242" t="s">
        <v>100</v>
      </c>
      <c r="F36" s="239"/>
      <c r="G36" s="239" t="s">
        <v>364</v>
      </c>
      <c r="H36" s="239"/>
      <c r="I36" s="239"/>
      <c r="J36" s="239"/>
      <c r="K36" s="237"/>
    </row>
    <row r="37" s="1" customFormat="1" ht="30.75" customHeight="1">
      <c r="B37" s="240"/>
      <c r="C37" s="241"/>
      <c r="D37" s="239"/>
      <c r="E37" s="242" t="s">
        <v>365</v>
      </c>
      <c r="F37" s="239"/>
      <c r="G37" s="239" t="s">
        <v>366</v>
      </c>
      <c r="H37" s="239"/>
      <c r="I37" s="239"/>
      <c r="J37" s="239"/>
      <c r="K37" s="237"/>
    </row>
    <row r="38" s="1" customFormat="1" ht="15" customHeight="1">
      <c r="B38" s="240"/>
      <c r="C38" s="241"/>
      <c r="D38" s="239"/>
      <c r="E38" s="242" t="s">
        <v>58</v>
      </c>
      <c r="F38" s="239"/>
      <c r="G38" s="239" t="s">
        <v>367</v>
      </c>
      <c r="H38" s="239"/>
      <c r="I38" s="239"/>
      <c r="J38" s="239"/>
      <c r="K38" s="237"/>
    </row>
    <row r="39" s="1" customFormat="1" ht="15" customHeight="1">
      <c r="B39" s="240"/>
      <c r="C39" s="241"/>
      <c r="D39" s="239"/>
      <c r="E39" s="242" t="s">
        <v>59</v>
      </c>
      <c r="F39" s="239"/>
      <c r="G39" s="239" t="s">
        <v>368</v>
      </c>
      <c r="H39" s="239"/>
      <c r="I39" s="239"/>
      <c r="J39" s="239"/>
      <c r="K39" s="237"/>
    </row>
    <row r="40" s="1" customFormat="1" ht="15" customHeight="1">
      <c r="B40" s="240"/>
      <c r="C40" s="241"/>
      <c r="D40" s="239"/>
      <c r="E40" s="242" t="s">
        <v>101</v>
      </c>
      <c r="F40" s="239"/>
      <c r="G40" s="239" t="s">
        <v>369</v>
      </c>
      <c r="H40" s="239"/>
      <c r="I40" s="239"/>
      <c r="J40" s="239"/>
      <c r="K40" s="237"/>
    </row>
    <row r="41" s="1" customFormat="1" ht="15" customHeight="1">
      <c r="B41" s="240"/>
      <c r="C41" s="241"/>
      <c r="D41" s="239"/>
      <c r="E41" s="242" t="s">
        <v>102</v>
      </c>
      <c r="F41" s="239"/>
      <c r="G41" s="239" t="s">
        <v>370</v>
      </c>
      <c r="H41" s="239"/>
      <c r="I41" s="239"/>
      <c r="J41" s="239"/>
      <c r="K41" s="237"/>
    </row>
    <row r="42" s="1" customFormat="1" ht="15" customHeight="1">
      <c r="B42" s="240"/>
      <c r="C42" s="241"/>
      <c r="D42" s="239"/>
      <c r="E42" s="242" t="s">
        <v>371</v>
      </c>
      <c r="F42" s="239"/>
      <c r="G42" s="239" t="s">
        <v>372</v>
      </c>
      <c r="H42" s="239"/>
      <c r="I42" s="239"/>
      <c r="J42" s="239"/>
      <c r="K42" s="237"/>
    </row>
    <row r="43" s="1" customFormat="1" ht="15" customHeight="1">
      <c r="B43" s="240"/>
      <c r="C43" s="241"/>
      <c r="D43" s="239"/>
      <c r="E43" s="242"/>
      <c r="F43" s="239"/>
      <c r="G43" s="239" t="s">
        <v>373</v>
      </c>
      <c r="H43" s="239"/>
      <c r="I43" s="239"/>
      <c r="J43" s="239"/>
      <c r="K43" s="237"/>
    </row>
    <row r="44" s="1" customFormat="1" ht="15" customHeight="1">
      <c r="B44" s="240"/>
      <c r="C44" s="241"/>
      <c r="D44" s="239"/>
      <c r="E44" s="242" t="s">
        <v>374</v>
      </c>
      <c r="F44" s="239"/>
      <c r="G44" s="239" t="s">
        <v>375</v>
      </c>
      <c r="H44" s="239"/>
      <c r="I44" s="239"/>
      <c r="J44" s="239"/>
      <c r="K44" s="237"/>
    </row>
    <row r="45" s="1" customFormat="1" ht="15" customHeight="1">
      <c r="B45" s="240"/>
      <c r="C45" s="241"/>
      <c r="D45" s="239"/>
      <c r="E45" s="242" t="s">
        <v>104</v>
      </c>
      <c r="F45" s="239"/>
      <c r="G45" s="239" t="s">
        <v>376</v>
      </c>
      <c r="H45" s="239"/>
      <c r="I45" s="239"/>
      <c r="J45" s="239"/>
      <c r="K45" s="237"/>
    </row>
    <row r="46" s="1" customFormat="1" ht="12.75" customHeight="1">
      <c r="B46" s="240"/>
      <c r="C46" s="241"/>
      <c r="D46" s="239"/>
      <c r="E46" s="239"/>
      <c r="F46" s="239"/>
      <c r="G46" s="239"/>
      <c r="H46" s="239"/>
      <c r="I46" s="239"/>
      <c r="J46" s="239"/>
      <c r="K46" s="237"/>
    </row>
    <row r="47" s="1" customFormat="1" ht="15" customHeight="1">
      <c r="B47" s="240"/>
      <c r="C47" s="241"/>
      <c r="D47" s="239" t="s">
        <v>377</v>
      </c>
      <c r="E47" s="239"/>
      <c r="F47" s="239"/>
      <c r="G47" s="239"/>
      <c r="H47" s="239"/>
      <c r="I47" s="239"/>
      <c r="J47" s="239"/>
      <c r="K47" s="237"/>
    </row>
    <row r="48" s="1" customFormat="1" ht="15" customHeight="1">
      <c r="B48" s="240"/>
      <c r="C48" s="241"/>
      <c r="D48" s="241"/>
      <c r="E48" s="239" t="s">
        <v>378</v>
      </c>
      <c r="F48" s="239"/>
      <c r="G48" s="239"/>
      <c r="H48" s="239"/>
      <c r="I48" s="239"/>
      <c r="J48" s="239"/>
      <c r="K48" s="237"/>
    </row>
    <row r="49" s="1" customFormat="1" ht="15" customHeight="1">
      <c r="B49" s="240"/>
      <c r="C49" s="241"/>
      <c r="D49" s="241"/>
      <c r="E49" s="239" t="s">
        <v>379</v>
      </c>
      <c r="F49" s="239"/>
      <c r="G49" s="239"/>
      <c r="H49" s="239"/>
      <c r="I49" s="239"/>
      <c r="J49" s="239"/>
      <c r="K49" s="237"/>
    </row>
    <row r="50" s="1" customFormat="1" ht="15" customHeight="1">
      <c r="B50" s="240"/>
      <c r="C50" s="241"/>
      <c r="D50" s="241"/>
      <c r="E50" s="239" t="s">
        <v>380</v>
      </c>
      <c r="F50" s="239"/>
      <c r="G50" s="239"/>
      <c r="H50" s="239"/>
      <c r="I50" s="239"/>
      <c r="J50" s="239"/>
      <c r="K50" s="237"/>
    </row>
    <row r="51" s="1" customFormat="1" ht="15" customHeight="1">
      <c r="B51" s="240"/>
      <c r="C51" s="241"/>
      <c r="D51" s="239" t="s">
        <v>381</v>
      </c>
      <c r="E51" s="239"/>
      <c r="F51" s="239"/>
      <c r="G51" s="239"/>
      <c r="H51" s="239"/>
      <c r="I51" s="239"/>
      <c r="J51" s="239"/>
      <c r="K51" s="237"/>
    </row>
    <row r="52" s="1" customFormat="1" ht="25.5" customHeight="1">
      <c r="B52" s="235"/>
      <c r="C52" s="236" t="s">
        <v>382</v>
      </c>
      <c r="D52" s="236"/>
      <c r="E52" s="236"/>
      <c r="F52" s="236"/>
      <c r="G52" s="236"/>
      <c r="H52" s="236"/>
      <c r="I52" s="236"/>
      <c r="J52" s="236"/>
      <c r="K52" s="237"/>
    </row>
    <row r="53" s="1" customFormat="1" ht="5.25" customHeight="1">
      <c r="B53" s="235"/>
      <c r="C53" s="238"/>
      <c r="D53" s="238"/>
      <c r="E53" s="238"/>
      <c r="F53" s="238"/>
      <c r="G53" s="238"/>
      <c r="H53" s="238"/>
      <c r="I53" s="238"/>
      <c r="J53" s="238"/>
      <c r="K53" s="237"/>
    </row>
    <row r="54" s="1" customFormat="1" ht="15" customHeight="1">
      <c r="B54" s="235"/>
      <c r="C54" s="239" t="s">
        <v>383</v>
      </c>
      <c r="D54" s="239"/>
      <c r="E54" s="239"/>
      <c r="F54" s="239"/>
      <c r="G54" s="239"/>
      <c r="H54" s="239"/>
      <c r="I54" s="239"/>
      <c r="J54" s="239"/>
      <c r="K54" s="237"/>
    </row>
    <row r="55" s="1" customFormat="1" ht="15" customHeight="1">
      <c r="B55" s="235"/>
      <c r="C55" s="239" t="s">
        <v>384</v>
      </c>
      <c r="D55" s="239"/>
      <c r="E55" s="239"/>
      <c r="F55" s="239"/>
      <c r="G55" s="239"/>
      <c r="H55" s="239"/>
      <c r="I55" s="239"/>
      <c r="J55" s="239"/>
      <c r="K55" s="237"/>
    </row>
    <row r="56" s="1" customFormat="1" ht="12.75" customHeight="1">
      <c r="B56" s="235"/>
      <c r="C56" s="239"/>
      <c r="D56" s="239"/>
      <c r="E56" s="239"/>
      <c r="F56" s="239"/>
      <c r="G56" s="239"/>
      <c r="H56" s="239"/>
      <c r="I56" s="239"/>
      <c r="J56" s="239"/>
      <c r="K56" s="237"/>
    </row>
    <row r="57" s="1" customFormat="1" ht="15" customHeight="1">
      <c r="B57" s="235"/>
      <c r="C57" s="239" t="s">
        <v>385</v>
      </c>
      <c r="D57" s="239"/>
      <c r="E57" s="239"/>
      <c r="F57" s="239"/>
      <c r="G57" s="239"/>
      <c r="H57" s="239"/>
      <c r="I57" s="239"/>
      <c r="J57" s="239"/>
      <c r="K57" s="237"/>
    </row>
    <row r="58" s="1" customFormat="1" ht="15" customHeight="1">
      <c r="B58" s="235"/>
      <c r="C58" s="241"/>
      <c r="D58" s="239" t="s">
        <v>386</v>
      </c>
      <c r="E58" s="239"/>
      <c r="F58" s="239"/>
      <c r="G58" s="239"/>
      <c r="H58" s="239"/>
      <c r="I58" s="239"/>
      <c r="J58" s="239"/>
      <c r="K58" s="237"/>
    </row>
    <row r="59" s="1" customFormat="1" ht="15" customHeight="1">
      <c r="B59" s="235"/>
      <c r="C59" s="241"/>
      <c r="D59" s="239" t="s">
        <v>387</v>
      </c>
      <c r="E59" s="239"/>
      <c r="F59" s="239"/>
      <c r="G59" s="239"/>
      <c r="H59" s="239"/>
      <c r="I59" s="239"/>
      <c r="J59" s="239"/>
      <c r="K59" s="237"/>
    </row>
    <row r="60" s="1" customFormat="1" ht="15" customHeight="1">
      <c r="B60" s="235"/>
      <c r="C60" s="241"/>
      <c r="D60" s="239" t="s">
        <v>388</v>
      </c>
      <c r="E60" s="239"/>
      <c r="F60" s="239"/>
      <c r="G60" s="239"/>
      <c r="H60" s="239"/>
      <c r="I60" s="239"/>
      <c r="J60" s="239"/>
      <c r="K60" s="237"/>
    </row>
    <row r="61" s="1" customFormat="1" ht="15" customHeight="1">
      <c r="B61" s="235"/>
      <c r="C61" s="241"/>
      <c r="D61" s="239" t="s">
        <v>389</v>
      </c>
      <c r="E61" s="239"/>
      <c r="F61" s="239"/>
      <c r="G61" s="239"/>
      <c r="H61" s="239"/>
      <c r="I61" s="239"/>
      <c r="J61" s="239"/>
      <c r="K61" s="237"/>
    </row>
    <row r="62" s="1" customFormat="1" ht="15" customHeight="1">
      <c r="B62" s="235"/>
      <c r="C62" s="241"/>
      <c r="D62" s="244" t="s">
        <v>390</v>
      </c>
      <c r="E62" s="244"/>
      <c r="F62" s="244"/>
      <c r="G62" s="244"/>
      <c r="H62" s="244"/>
      <c r="I62" s="244"/>
      <c r="J62" s="244"/>
      <c r="K62" s="237"/>
    </row>
    <row r="63" s="1" customFormat="1" ht="15" customHeight="1">
      <c r="B63" s="235"/>
      <c r="C63" s="241"/>
      <c r="D63" s="239" t="s">
        <v>391</v>
      </c>
      <c r="E63" s="239"/>
      <c r="F63" s="239"/>
      <c r="G63" s="239"/>
      <c r="H63" s="239"/>
      <c r="I63" s="239"/>
      <c r="J63" s="239"/>
      <c r="K63" s="237"/>
    </row>
    <row r="64" s="1" customFormat="1" ht="12.75" customHeight="1">
      <c r="B64" s="235"/>
      <c r="C64" s="241"/>
      <c r="D64" s="241"/>
      <c r="E64" s="245"/>
      <c r="F64" s="241"/>
      <c r="G64" s="241"/>
      <c r="H64" s="241"/>
      <c r="I64" s="241"/>
      <c r="J64" s="241"/>
      <c r="K64" s="237"/>
    </row>
    <row r="65" s="1" customFormat="1" ht="15" customHeight="1">
      <c r="B65" s="235"/>
      <c r="C65" s="241"/>
      <c r="D65" s="239" t="s">
        <v>392</v>
      </c>
      <c r="E65" s="239"/>
      <c r="F65" s="239"/>
      <c r="G65" s="239"/>
      <c r="H65" s="239"/>
      <c r="I65" s="239"/>
      <c r="J65" s="239"/>
      <c r="K65" s="237"/>
    </row>
    <row r="66" s="1" customFormat="1" ht="15" customHeight="1">
      <c r="B66" s="235"/>
      <c r="C66" s="241"/>
      <c r="D66" s="244" t="s">
        <v>393</v>
      </c>
      <c r="E66" s="244"/>
      <c r="F66" s="244"/>
      <c r="G66" s="244"/>
      <c r="H66" s="244"/>
      <c r="I66" s="244"/>
      <c r="J66" s="244"/>
      <c r="K66" s="237"/>
    </row>
    <row r="67" s="1" customFormat="1" ht="15" customHeight="1">
      <c r="B67" s="235"/>
      <c r="C67" s="241"/>
      <c r="D67" s="239" t="s">
        <v>394</v>
      </c>
      <c r="E67" s="239"/>
      <c r="F67" s="239"/>
      <c r="G67" s="239"/>
      <c r="H67" s="239"/>
      <c r="I67" s="239"/>
      <c r="J67" s="239"/>
      <c r="K67" s="237"/>
    </row>
    <row r="68" s="1" customFormat="1" ht="15" customHeight="1">
      <c r="B68" s="235"/>
      <c r="C68" s="241"/>
      <c r="D68" s="239" t="s">
        <v>395</v>
      </c>
      <c r="E68" s="239"/>
      <c r="F68" s="239"/>
      <c r="G68" s="239"/>
      <c r="H68" s="239"/>
      <c r="I68" s="239"/>
      <c r="J68" s="239"/>
      <c r="K68" s="237"/>
    </row>
    <row r="69" s="1" customFormat="1" ht="15" customHeight="1">
      <c r="B69" s="235"/>
      <c r="C69" s="241"/>
      <c r="D69" s="239" t="s">
        <v>396</v>
      </c>
      <c r="E69" s="239"/>
      <c r="F69" s="239"/>
      <c r="G69" s="239"/>
      <c r="H69" s="239"/>
      <c r="I69" s="239"/>
      <c r="J69" s="239"/>
      <c r="K69" s="237"/>
    </row>
    <row r="70" s="1" customFormat="1" ht="15" customHeight="1">
      <c r="B70" s="235"/>
      <c r="C70" s="241"/>
      <c r="D70" s="239" t="s">
        <v>397</v>
      </c>
      <c r="E70" s="239"/>
      <c r="F70" s="239"/>
      <c r="G70" s="239"/>
      <c r="H70" s="239"/>
      <c r="I70" s="239"/>
      <c r="J70" s="239"/>
      <c r="K70" s="237"/>
    </row>
    <row r="71" s="1" customFormat="1" ht="12.75" customHeight="1">
      <c r="B71" s="246"/>
      <c r="C71" s="247"/>
      <c r="D71" s="247"/>
      <c r="E71" s="247"/>
      <c r="F71" s="247"/>
      <c r="G71" s="247"/>
      <c r="H71" s="247"/>
      <c r="I71" s="247"/>
      <c r="J71" s="247"/>
      <c r="K71" s="248"/>
    </row>
    <row r="72" s="1" customFormat="1" ht="18.75" customHeight="1">
      <c r="B72" s="249"/>
      <c r="C72" s="249"/>
      <c r="D72" s="249"/>
      <c r="E72" s="249"/>
      <c r="F72" s="249"/>
      <c r="G72" s="249"/>
      <c r="H72" s="249"/>
      <c r="I72" s="249"/>
      <c r="J72" s="249"/>
      <c r="K72" s="250"/>
    </row>
    <row r="73" s="1" customFormat="1" ht="18.75" customHeight="1">
      <c r="B73" s="250"/>
      <c r="C73" s="250"/>
      <c r="D73" s="250"/>
      <c r="E73" s="250"/>
      <c r="F73" s="250"/>
      <c r="G73" s="250"/>
      <c r="H73" s="250"/>
      <c r="I73" s="250"/>
      <c r="J73" s="250"/>
      <c r="K73" s="250"/>
    </row>
    <row r="74" s="1" customFormat="1" ht="7.5" customHeight="1">
      <c r="B74" s="251"/>
      <c r="C74" s="252"/>
      <c r="D74" s="252"/>
      <c r="E74" s="252"/>
      <c r="F74" s="252"/>
      <c r="G74" s="252"/>
      <c r="H74" s="252"/>
      <c r="I74" s="252"/>
      <c r="J74" s="252"/>
      <c r="K74" s="253"/>
    </row>
    <row r="75" s="1" customFormat="1" ht="45" customHeight="1">
      <c r="B75" s="254"/>
      <c r="C75" s="255" t="s">
        <v>398</v>
      </c>
      <c r="D75" s="255"/>
      <c r="E75" s="255"/>
      <c r="F75" s="255"/>
      <c r="G75" s="255"/>
      <c r="H75" s="255"/>
      <c r="I75" s="255"/>
      <c r="J75" s="255"/>
      <c r="K75" s="256"/>
    </row>
    <row r="76" s="1" customFormat="1" ht="17.25" customHeight="1">
      <c r="B76" s="254"/>
      <c r="C76" s="257" t="s">
        <v>399</v>
      </c>
      <c r="D76" s="257"/>
      <c r="E76" s="257"/>
      <c r="F76" s="257" t="s">
        <v>400</v>
      </c>
      <c r="G76" s="258"/>
      <c r="H76" s="257" t="s">
        <v>59</v>
      </c>
      <c r="I76" s="257" t="s">
        <v>62</v>
      </c>
      <c r="J76" s="257" t="s">
        <v>401</v>
      </c>
      <c r="K76" s="256"/>
    </row>
    <row r="77" s="1" customFormat="1" ht="17.25" customHeight="1">
      <c r="B77" s="254"/>
      <c r="C77" s="259" t="s">
        <v>402</v>
      </c>
      <c r="D77" s="259"/>
      <c r="E77" s="259"/>
      <c r="F77" s="260" t="s">
        <v>403</v>
      </c>
      <c r="G77" s="261"/>
      <c r="H77" s="259"/>
      <c r="I77" s="259"/>
      <c r="J77" s="259" t="s">
        <v>404</v>
      </c>
      <c r="K77" s="256"/>
    </row>
    <row r="78" s="1" customFormat="1" ht="5.25" customHeight="1">
      <c r="B78" s="254"/>
      <c r="C78" s="262"/>
      <c r="D78" s="262"/>
      <c r="E78" s="262"/>
      <c r="F78" s="262"/>
      <c r="G78" s="263"/>
      <c r="H78" s="262"/>
      <c r="I78" s="262"/>
      <c r="J78" s="262"/>
      <c r="K78" s="256"/>
    </row>
    <row r="79" s="1" customFormat="1" ht="15" customHeight="1">
      <c r="B79" s="254"/>
      <c r="C79" s="242" t="s">
        <v>58</v>
      </c>
      <c r="D79" s="264"/>
      <c r="E79" s="264"/>
      <c r="F79" s="265" t="s">
        <v>405</v>
      </c>
      <c r="G79" s="266"/>
      <c r="H79" s="242" t="s">
        <v>406</v>
      </c>
      <c r="I79" s="242" t="s">
        <v>407</v>
      </c>
      <c r="J79" s="242">
        <v>20</v>
      </c>
      <c r="K79" s="256"/>
    </row>
    <row r="80" s="1" customFormat="1" ht="15" customHeight="1">
      <c r="B80" s="254"/>
      <c r="C80" s="242" t="s">
        <v>408</v>
      </c>
      <c r="D80" s="242"/>
      <c r="E80" s="242"/>
      <c r="F80" s="265" t="s">
        <v>405</v>
      </c>
      <c r="G80" s="266"/>
      <c r="H80" s="242" t="s">
        <v>409</v>
      </c>
      <c r="I80" s="242" t="s">
        <v>407</v>
      </c>
      <c r="J80" s="242">
        <v>120</v>
      </c>
      <c r="K80" s="256"/>
    </row>
    <row r="81" s="1" customFormat="1" ht="15" customHeight="1">
      <c r="B81" s="267"/>
      <c r="C81" s="242" t="s">
        <v>410</v>
      </c>
      <c r="D81" s="242"/>
      <c r="E81" s="242"/>
      <c r="F81" s="265" t="s">
        <v>411</v>
      </c>
      <c r="G81" s="266"/>
      <c r="H81" s="242" t="s">
        <v>412</v>
      </c>
      <c r="I81" s="242" t="s">
        <v>407</v>
      </c>
      <c r="J81" s="242">
        <v>50</v>
      </c>
      <c r="K81" s="256"/>
    </row>
    <row r="82" s="1" customFormat="1" ht="15" customHeight="1">
      <c r="B82" s="267"/>
      <c r="C82" s="242" t="s">
        <v>413</v>
      </c>
      <c r="D82" s="242"/>
      <c r="E82" s="242"/>
      <c r="F82" s="265" t="s">
        <v>405</v>
      </c>
      <c r="G82" s="266"/>
      <c r="H82" s="242" t="s">
        <v>414</v>
      </c>
      <c r="I82" s="242" t="s">
        <v>415</v>
      </c>
      <c r="J82" s="242"/>
      <c r="K82" s="256"/>
    </row>
    <row r="83" s="1" customFormat="1" ht="15" customHeight="1">
      <c r="B83" s="267"/>
      <c r="C83" s="268" t="s">
        <v>416</v>
      </c>
      <c r="D83" s="268"/>
      <c r="E83" s="268"/>
      <c r="F83" s="269" t="s">
        <v>411</v>
      </c>
      <c r="G83" s="268"/>
      <c r="H83" s="268" t="s">
        <v>417</v>
      </c>
      <c r="I83" s="268" t="s">
        <v>407</v>
      </c>
      <c r="J83" s="268">
        <v>15</v>
      </c>
      <c r="K83" s="256"/>
    </row>
    <row r="84" s="1" customFormat="1" ht="15" customHeight="1">
      <c r="B84" s="267"/>
      <c r="C84" s="268" t="s">
        <v>418</v>
      </c>
      <c r="D84" s="268"/>
      <c r="E84" s="268"/>
      <c r="F84" s="269" t="s">
        <v>411</v>
      </c>
      <c r="G84" s="268"/>
      <c r="H84" s="268" t="s">
        <v>419</v>
      </c>
      <c r="I84" s="268" t="s">
        <v>407</v>
      </c>
      <c r="J84" s="268">
        <v>15</v>
      </c>
      <c r="K84" s="256"/>
    </row>
    <row r="85" s="1" customFormat="1" ht="15" customHeight="1">
      <c r="B85" s="267"/>
      <c r="C85" s="268" t="s">
        <v>420</v>
      </c>
      <c r="D85" s="268"/>
      <c r="E85" s="268"/>
      <c r="F85" s="269" t="s">
        <v>411</v>
      </c>
      <c r="G85" s="268"/>
      <c r="H85" s="268" t="s">
        <v>421</v>
      </c>
      <c r="I85" s="268" t="s">
        <v>407</v>
      </c>
      <c r="J85" s="268">
        <v>20</v>
      </c>
      <c r="K85" s="256"/>
    </row>
    <row r="86" s="1" customFormat="1" ht="15" customHeight="1">
      <c r="B86" s="267"/>
      <c r="C86" s="268" t="s">
        <v>422</v>
      </c>
      <c r="D86" s="268"/>
      <c r="E86" s="268"/>
      <c r="F86" s="269" t="s">
        <v>411</v>
      </c>
      <c r="G86" s="268"/>
      <c r="H86" s="268" t="s">
        <v>423</v>
      </c>
      <c r="I86" s="268" t="s">
        <v>407</v>
      </c>
      <c r="J86" s="268">
        <v>20</v>
      </c>
      <c r="K86" s="256"/>
    </row>
    <row r="87" s="1" customFormat="1" ht="15" customHeight="1">
      <c r="B87" s="267"/>
      <c r="C87" s="242" t="s">
        <v>424</v>
      </c>
      <c r="D87" s="242"/>
      <c r="E87" s="242"/>
      <c r="F87" s="265" t="s">
        <v>411</v>
      </c>
      <c r="G87" s="266"/>
      <c r="H87" s="242" t="s">
        <v>425</v>
      </c>
      <c r="I87" s="242" t="s">
        <v>407</v>
      </c>
      <c r="J87" s="242">
        <v>50</v>
      </c>
      <c r="K87" s="256"/>
    </row>
    <row r="88" s="1" customFormat="1" ht="15" customHeight="1">
      <c r="B88" s="267"/>
      <c r="C88" s="242" t="s">
        <v>426</v>
      </c>
      <c r="D88" s="242"/>
      <c r="E88" s="242"/>
      <c r="F88" s="265" t="s">
        <v>411</v>
      </c>
      <c r="G88" s="266"/>
      <c r="H88" s="242" t="s">
        <v>427</v>
      </c>
      <c r="I88" s="242" t="s">
        <v>407</v>
      </c>
      <c r="J88" s="242">
        <v>20</v>
      </c>
      <c r="K88" s="256"/>
    </row>
    <row r="89" s="1" customFormat="1" ht="15" customHeight="1">
      <c r="B89" s="267"/>
      <c r="C89" s="242" t="s">
        <v>428</v>
      </c>
      <c r="D89" s="242"/>
      <c r="E89" s="242"/>
      <c r="F89" s="265" t="s">
        <v>411</v>
      </c>
      <c r="G89" s="266"/>
      <c r="H89" s="242" t="s">
        <v>429</v>
      </c>
      <c r="I89" s="242" t="s">
        <v>407</v>
      </c>
      <c r="J89" s="242">
        <v>20</v>
      </c>
      <c r="K89" s="256"/>
    </row>
    <row r="90" s="1" customFormat="1" ht="15" customHeight="1">
      <c r="B90" s="267"/>
      <c r="C90" s="242" t="s">
        <v>430</v>
      </c>
      <c r="D90" s="242"/>
      <c r="E90" s="242"/>
      <c r="F90" s="265" t="s">
        <v>411</v>
      </c>
      <c r="G90" s="266"/>
      <c r="H90" s="242" t="s">
        <v>431</v>
      </c>
      <c r="I90" s="242" t="s">
        <v>407</v>
      </c>
      <c r="J90" s="242">
        <v>50</v>
      </c>
      <c r="K90" s="256"/>
    </row>
    <row r="91" s="1" customFormat="1" ht="15" customHeight="1">
      <c r="B91" s="267"/>
      <c r="C91" s="242" t="s">
        <v>432</v>
      </c>
      <c r="D91" s="242"/>
      <c r="E91" s="242"/>
      <c r="F91" s="265" t="s">
        <v>411</v>
      </c>
      <c r="G91" s="266"/>
      <c r="H91" s="242" t="s">
        <v>432</v>
      </c>
      <c r="I91" s="242" t="s">
        <v>407</v>
      </c>
      <c r="J91" s="242">
        <v>50</v>
      </c>
      <c r="K91" s="256"/>
    </row>
    <row r="92" s="1" customFormat="1" ht="15" customHeight="1">
      <c r="B92" s="267"/>
      <c r="C92" s="242" t="s">
        <v>433</v>
      </c>
      <c r="D92" s="242"/>
      <c r="E92" s="242"/>
      <c r="F92" s="265" t="s">
        <v>411</v>
      </c>
      <c r="G92" s="266"/>
      <c r="H92" s="242" t="s">
        <v>434</v>
      </c>
      <c r="I92" s="242" t="s">
        <v>407</v>
      </c>
      <c r="J92" s="242">
        <v>255</v>
      </c>
      <c r="K92" s="256"/>
    </row>
    <row r="93" s="1" customFormat="1" ht="15" customHeight="1">
      <c r="B93" s="267"/>
      <c r="C93" s="242" t="s">
        <v>435</v>
      </c>
      <c r="D93" s="242"/>
      <c r="E93" s="242"/>
      <c r="F93" s="265" t="s">
        <v>405</v>
      </c>
      <c r="G93" s="266"/>
      <c r="H93" s="242" t="s">
        <v>436</v>
      </c>
      <c r="I93" s="242" t="s">
        <v>437</v>
      </c>
      <c r="J93" s="242"/>
      <c r="K93" s="256"/>
    </row>
    <row r="94" s="1" customFormat="1" ht="15" customHeight="1">
      <c r="B94" s="267"/>
      <c r="C94" s="242" t="s">
        <v>438</v>
      </c>
      <c r="D94" s="242"/>
      <c r="E94" s="242"/>
      <c r="F94" s="265" t="s">
        <v>405</v>
      </c>
      <c r="G94" s="266"/>
      <c r="H94" s="242" t="s">
        <v>439</v>
      </c>
      <c r="I94" s="242" t="s">
        <v>440</v>
      </c>
      <c r="J94" s="242"/>
      <c r="K94" s="256"/>
    </row>
    <row r="95" s="1" customFormat="1" ht="15" customHeight="1">
      <c r="B95" s="267"/>
      <c r="C95" s="242" t="s">
        <v>441</v>
      </c>
      <c r="D95" s="242"/>
      <c r="E95" s="242"/>
      <c r="F95" s="265" t="s">
        <v>405</v>
      </c>
      <c r="G95" s="266"/>
      <c r="H95" s="242" t="s">
        <v>441</v>
      </c>
      <c r="I95" s="242" t="s">
        <v>440</v>
      </c>
      <c r="J95" s="242"/>
      <c r="K95" s="256"/>
    </row>
    <row r="96" s="1" customFormat="1" ht="15" customHeight="1">
      <c r="B96" s="267"/>
      <c r="C96" s="242" t="s">
        <v>43</v>
      </c>
      <c r="D96" s="242"/>
      <c r="E96" s="242"/>
      <c r="F96" s="265" t="s">
        <v>405</v>
      </c>
      <c r="G96" s="266"/>
      <c r="H96" s="242" t="s">
        <v>442</v>
      </c>
      <c r="I96" s="242" t="s">
        <v>440</v>
      </c>
      <c r="J96" s="242"/>
      <c r="K96" s="256"/>
    </row>
    <row r="97" s="1" customFormat="1" ht="15" customHeight="1">
      <c r="B97" s="267"/>
      <c r="C97" s="242" t="s">
        <v>53</v>
      </c>
      <c r="D97" s="242"/>
      <c r="E97" s="242"/>
      <c r="F97" s="265" t="s">
        <v>405</v>
      </c>
      <c r="G97" s="266"/>
      <c r="H97" s="242" t="s">
        <v>443</v>
      </c>
      <c r="I97" s="242" t="s">
        <v>440</v>
      </c>
      <c r="J97" s="242"/>
      <c r="K97" s="256"/>
    </row>
    <row r="98" s="1" customFormat="1" ht="15" customHeight="1">
      <c r="B98" s="270"/>
      <c r="C98" s="271"/>
      <c r="D98" s="271"/>
      <c r="E98" s="271"/>
      <c r="F98" s="271"/>
      <c r="G98" s="271"/>
      <c r="H98" s="271"/>
      <c r="I98" s="271"/>
      <c r="J98" s="271"/>
      <c r="K98" s="272"/>
    </row>
    <row r="99" s="1" customFormat="1" ht="18.75" customHeight="1">
      <c r="B99" s="273"/>
      <c r="C99" s="274"/>
      <c r="D99" s="274"/>
      <c r="E99" s="274"/>
      <c r="F99" s="274"/>
      <c r="G99" s="274"/>
      <c r="H99" s="274"/>
      <c r="I99" s="274"/>
      <c r="J99" s="274"/>
      <c r="K99" s="273"/>
    </row>
    <row r="100" s="1" customFormat="1" ht="18.75" customHeight="1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</row>
    <row r="101" s="1" customFormat="1" ht="7.5" customHeight="1">
      <c r="B101" s="251"/>
      <c r="C101" s="252"/>
      <c r="D101" s="252"/>
      <c r="E101" s="252"/>
      <c r="F101" s="252"/>
      <c r="G101" s="252"/>
      <c r="H101" s="252"/>
      <c r="I101" s="252"/>
      <c r="J101" s="252"/>
      <c r="K101" s="253"/>
    </row>
    <row r="102" s="1" customFormat="1" ht="45" customHeight="1">
      <c r="B102" s="254"/>
      <c r="C102" s="255" t="s">
        <v>444</v>
      </c>
      <c r="D102" s="255"/>
      <c r="E102" s="255"/>
      <c r="F102" s="255"/>
      <c r="G102" s="255"/>
      <c r="H102" s="255"/>
      <c r="I102" s="255"/>
      <c r="J102" s="255"/>
      <c r="K102" s="256"/>
    </row>
    <row r="103" s="1" customFormat="1" ht="17.25" customHeight="1">
      <c r="B103" s="254"/>
      <c r="C103" s="257" t="s">
        <v>399</v>
      </c>
      <c r="D103" s="257"/>
      <c r="E103" s="257"/>
      <c r="F103" s="257" t="s">
        <v>400</v>
      </c>
      <c r="G103" s="258"/>
      <c r="H103" s="257" t="s">
        <v>59</v>
      </c>
      <c r="I103" s="257" t="s">
        <v>62</v>
      </c>
      <c r="J103" s="257" t="s">
        <v>401</v>
      </c>
      <c r="K103" s="256"/>
    </row>
    <row r="104" s="1" customFormat="1" ht="17.25" customHeight="1">
      <c r="B104" s="254"/>
      <c r="C104" s="259" t="s">
        <v>402</v>
      </c>
      <c r="D104" s="259"/>
      <c r="E104" s="259"/>
      <c r="F104" s="260" t="s">
        <v>403</v>
      </c>
      <c r="G104" s="261"/>
      <c r="H104" s="259"/>
      <c r="I104" s="259"/>
      <c r="J104" s="259" t="s">
        <v>404</v>
      </c>
      <c r="K104" s="256"/>
    </row>
    <row r="105" s="1" customFormat="1" ht="5.25" customHeight="1">
      <c r="B105" s="254"/>
      <c r="C105" s="257"/>
      <c r="D105" s="257"/>
      <c r="E105" s="257"/>
      <c r="F105" s="257"/>
      <c r="G105" s="275"/>
      <c r="H105" s="257"/>
      <c r="I105" s="257"/>
      <c r="J105" s="257"/>
      <c r="K105" s="256"/>
    </row>
    <row r="106" s="1" customFormat="1" ht="15" customHeight="1">
      <c r="B106" s="254"/>
      <c r="C106" s="242" t="s">
        <v>58</v>
      </c>
      <c r="D106" s="264"/>
      <c r="E106" s="264"/>
      <c r="F106" s="265" t="s">
        <v>405</v>
      </c>
      <c r="G106" s="242"/>
      <c r="H106" s="242" t="s">
        <v>445</v>
      </c>
      <c r="I106" s="242" t="s">
        <v>407</v>
      </c>
      <c r="J106" s="242">
        <v>20</v>
      </c>
      <c r="K106" s="256"/>
    </row>
    <row r="107" s="1" customFormat="1" ht="15" customHeight="1">
      <c r="B107" s="254"/>
      <c r="C107" s="242" t="s">
        <v>408</v>
      </c>
      <c r="D107" s="242"/>
      <c r="E107" s="242"/>
      <c r="F107" s="265" t="s">
        <v>405</v>
      </c>
      <c r="G107" s="242"/>
      <c r="H107" s="242" t="s">
        <v>445</v>
      </c>
      <c r="I107" s="242" t="s">
        <v>407</v>
      </c>
      <c r="J107" s="242">
        <v>120</v>
      </c>
      <c r="K107" s="256"/>
    </row>
    <row r="108" s="1" customFormat="1" ht="15" customHeight="1">
      <c r="B108" s="267"/>
      <c r="C108" s="242" t="s">
        <v>410</v>
      </c>
      <c r="D108" s="242"/>
      <c r="E108" s="242"/>
      <c r="F108" s="265" t="s">
        <v>411</v>
      </c>
      <c r="G108" s="242"/>
      <c r="H108" s="242" t="s">
        <v>445</v>
      </c>
      <c r="I108" s="242" t="s">
        <v>407</v>
      </c>
      <c r="J108" s="242">
        <v>50</v>
      </c>
      <c r="K108" s="256"/>
    </row>
    <row r="109" s="1" customFormat="1" ht="15" customHeight="1">
      <c r="B109" s="267"/>
      <c r="C109" s="242" t="s">
        <v>413</v>
      </c>
      <c r="D109" s="242"/>
      <c r="E109" s="242"/>
      <c r="F109" s="265" t="s">
        <v>405</v>
      </c>
      <c r="G109" s="242"/>
      <c r="H109" s="242" t="s">
        <v>445</v>
      </c>
      <c r="I109" s="242" t="s">
        <v>415</v>
      </c>
      <c r="J109" s="242"/>
      <c r="K109" s="256"/>
    </row>
    <row r="110" s="1" customFormat="1" ht="15" customHeight="1">
      <c r="B110" s="267"/>
      <c r="C110" s="242" t="s">
        <v>424</v>
      </c>
      <c r="D110" s="242"/>
      <c r="E110" s="242"/>
      <c r="F110" s="265" t="s">
        <v>411</v>
      </c>
      <c r="G110" s="242"/>
      <c r="H110" s="242" t="s">
        <v>445</v>
      </c>
      <c r="I110" s="242" t="s">
        <v>407</v>
      </c>
      <c r="J110" s="242">
        <v>50</v>
      </c>
      <c r="K110" s="256"/>
    </row>
    <row r="111" s="1" customFormat="1" ht="15" customHeight="1">
      <c r="B111" s="267"/>
      <c r="C111" s="242" t="s">
        <v>432</v>
      </c>
      <c r="D111" s="242"/>
      <c r="E111" s="242"/>
      <c r="F111" s="265" t="s">
        <v>411</v>
      </c>
      <c r="G111" s="242"/>
      <c r="H111" s="242" t="s">
        <v>445</v>
      </c>
      <c r="I111" s="242" t="s">
        <v>407</v>
      </c>
      <c r="J111" s="242">
        <v>50</v>
      </c>
      <c r="K111" s="256"/>
    </row>
    <row r="112" s="1" customFormat="1" ht="15" customHeight="1">
      <c r="B112" s="267"/>
      <c r="C112" s="242" t="s">
        <v>430</v>
      </c>
      <c r="D112" s="242"/>
      <c r="E112" s="242"/>
      <c r="F112" s="265" t="s">
        <v>411</v>
      </c>
      <c r="G112" s="242"/>
      <c r="H112" s="242" t="s">
        <v>445</v>
      </c>
      <c r="I112" s="242" t="s">
        <v>407</v>
      </c>
      <c r="J112" s="242">
        <v>50</v>
      </c>
      <c r="K112" s="256"/>
    </row>
    <row r="113" s="1" customFormat="1" ht="15" customHeight="1">
      <c r="B113" s="267"/>
      <c r="C113" s="242" t="s">
        <v>58</v>
      </c>
      <c r="D113" s="242"/>
      <c r="E113" s="242"/>
      <c r="F113" s="265" t="s">
        <v>405</v>
      </c>
      <c r="G113" s="242"/>
      <c r="H113" s="242" t="s">
        <v>446</v>
      </c>
      <c r="I113" s="242" t="s">
        <v>407</v>
      </c>
      <c r="J113" s="242">
        <v>20</v>
      </c>
      <c r="K113" s="256"/>
    </row>
    <row r="114" s="1" customFormat="1" ht="15" customHeight="1">
      <c r="B114" s="267"/>
      <c r="C114" s="242" t="s">
        <v>447</v>
      </c>
      <c r="D114" s="242"/>
      <c r="E114" s="242"/>
      <c r="F114" s="265" t="s">
        <v>405</v>
      </c>
      <c r="G114" s="242"/>
      <c r="H114" s="242" t="s">
        <v>448</v>
      </c>
      <c r="I114" s="242" t="s">
        <v>407</v>
      </c>
      <c r="J114" s="242">
        <v>120</v>
      </c>
      <c r="K114" s="256"/>
    </row>
    <row r="115" s="1" customFormat="1" ht="15" customHeight="1">
      <c r="B115" s="267"/>
      <c r="C115" s="242" t="s">
        <v>43</v>
      </c>
      <c r="D115" s="242"/>
      <c r="E115" s="242"/>
      <c r="F115" s="265" t="s">
        <v>405</v>
      </c>
      <c r="G115" s="242"/>
      <c r="H115" s="242" t="s">
        <v>449</v>
      </c>
      <c r="I115" s="242" t="s">
        <v>440</v>
      </c>
      <c r="J115" s="242"/>
      <c r="K115" s="256"/>
    </row>
    <row r="116" s="1" customFormat="1" ht="15" customHeight="1">
      <c r="B116" s="267"/>
      <c r="C116" s="242" t="s">
        <v>53</v>
      </c>
      <c r="D116" s="242"/>
      <c r="E116" s="242"/>
      <c r="F116" s="265" t="s">
        <v>405</v>
      </c>
      <c r="G116" s="242"/>
      <c r="H116" s="242" t="s">
        <v>450</v>
      </c>
      <c r="I116" s="242" t="s">
        <v>440</v>
      </c>
      <c r="J116" s="242"/>
      <c r="K116" s="256"/>
    </row>
    <row r="117" s="1" customFormat="1" ht="15" customHeight="1">
      <c r="B117" s="267"/>
      <c r="C117" s="242" t="s">
        <v>62</v>
      </c>
      <c r="D117" s="242"/>
      <c r="E117" s="242"/>
      <c r="F117" s="265" t="s">
        <v>405</v>
      </c>
      <c r="G117" s="242"/>
      <c r="H117" s="242" t="s">
        <v>451</v>
      </c>
      <c r="I117" s="242" t="s">
        <v>452</v>
      </c>
      <c r="J117" s="242"/>
      <c r="K117" s="256"/>
    </row>
    <row r="118" s="1" customFormat="1" ht="15" customHeight="1">
      <c r="B118" s="270"/>
      <c r="C118" s="276"/>
      <c r="D118" s="276"/>
      <c r="E118" s="276"/>
      <c r="F118" s="276"/>
      <c r="G118" s="276"/>
      <c r="H118" s="276"/>
      <c r="I118" s="276"/>
      <c r="J118" s="276"/>
      <c r="K118" s="272"/>
    </row>
    <row r="119" s="1" customFormat="1" ht="18.75" customHeight="1">
      <c r="B119" s="277"/>
      <c r="C119" s="278"/>
      <c r="D119" s="278"/>
      <c r="E119" s="278"/>
      <c r="F119" s="279"/>
      <c r="G119" s="278"/>
      <c r="H119" s="278"/>
      <c r="I119" s="278"/>
      <c r="J119" s="278"/>
      <c r="K119" s="277"/>
    </row>
    <row r="120" s="1" customFormat="1" ht="18.75" customHeight="1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</row>
    <row r="121" s="1" customFormat="1" ht="7.5" customHeight="1">
      <c r="B121" s="280"/>
      <c r="C121" s="281"/>
      <c r="D121" s="281"/>
      <c r="E121" s="281"/>
      <c r="F121" s="281"/>
      <c r="G121" s="281"/>
      <c r="H121" s="281"/>
      <c r="I121" s="281"/>
      <c r="J121" s="281"/>
      <c r="K121" s="282"/>
    </row>
    <row r="122" s="1" customFormat="1" ht="45" customHeight="1">
      <c r="B122" s="283"/>
      <c r="C122" s="233" t="s">
        <v>453</v>
      </c>
      <c r="D122" s="233"/>
      <c r="E122" s="233"/>
      <c r="F122" s="233"/>
      <c r="G122" s="233"/>
      <c r="H122" s="233"/>
      <c r="I122" s="233"/>
      <c r="J122" s="233"/>
      <c r="K122" s="284"/>
    </row>
    <row r="123" s="1" customFormat="1" ht="17.25" customHeight="1">
      <c r="B123" s="285"/>
      <c r="C123" s="257" t="s">
        <v>399</v>
      </c>
      <c r="D123" s="257"/>
      <c r="E123" s="257"/>
      <c r="F123" s="257" t="s">
        <v>400</v>
      </c>
      <c r="G123" s="258"/>
      <c r="H123" s="257" t="s">
        <v>59</v>
      </c>
      <c r="I123" s="257" t="s">
        <v>62</v>
      </c>
      <c r="J123" s="257" t="s">
        <v>401</v>
      </c>
      <c r="K123" s="286"/>
    </row>
    <row r="124" s="1" customFormat="1" ht="17.25" customHeight="1">
      <c r="B124" s="285"/>
      <c r="C124" s="259" t="s">
        <v>402</v>
      </c>
      <c r="D124" s="259"/>
      <c r="E124" s="259"/>
      <c r="F124" s="260" t="s">
        <v>403</v>
      </c>
      <c r="G124" s="261"/>
      <c r="H124" s="259"/>
      <c r="I124" s="259"/>
      <c r="J124" s="259" t="s">
        <v>404</v>
      </c>
      <c r="K124" s="286"/>
    </row>
    <row r="125" s="1" customFormat="1" ht="5.25" customHeight="1">
      <c r="B125" s="287"/>
      <c r="C125" s="262"/>
      <c r="D125" s="262"/>
      <c r="E125" s="262"/>
      <c r="F125" s="262"/>
      <c r="G125" s="288"/>
      <c r="H125" s="262"/>
      <c r="I125" s="262"/>
      <c r="J125" s="262"/>
      <c r="K125" s="289"/>
    </row>
    <row r="126" s="1" customFormat="1" ht="15" customHeight="1">
      <c r="B126" s="287"/>
      <c r="C126" s="242" t="s">
        <v>408</v>
      </c>
      <c r="D126" s="264"/>
      <c r="E126" s="264"/>
      <c r="F126" s="265" t="s">
        <v>405</v>
      </c>
      <c r="G126" s="242"/>
      <c r="H126" s="242" t="s">
        <v>445</v>
      </c>
      <c r="I126" s="242" t="s">
        <v>407</v>
      </c>
      <c r="J126" s="242">
        <v>120</v>
      </c>
      <c r="K126" s="290"/>
    </row>
    <row r="127" s="1" customFormat="1" ht="15" customHeight="1">
      <c r="B127" s="287"/>
      <c r="C127" s="242" t="s">
        <v>454</v>
      </c>
      <c r="D127" s="242"/>
      <c r="E127" s="242"/>
      <c r="F127" s="265" t="s">
        <v>405</v>
      </c>
      <c r="G127" s="242"/>
      <c r="H127" s="242" t="s">
        <v>455</v>
      </c>
      <c r="I127" s="242" t="s">
        <v>407</v>
      </c>
      <c r="J127" s="242" t="s">
        <v>456</v>
      </c>
      <c r="K127" s="290"/>
    </row>
    <row r="128" s="1" customFormat="1" ht="15" customHeight="1">
      <c r="B128" s="287"/>
      <c r="C128" s="242" t="s">
        <v>353</v>
      </c>
      <c r="D128" s="242"/>
      <c r="E128" s="242"/>
      <c r="F128" s="265" t="s">
        <v>405</v>
      </c>
      <c r="G128" s="242"/>
      <c r="H128" s="242" t="s">
        <v>457</v>
      </c>
      <c r="I128" s="242" t="s">
        <v>407</v>
      </c>
      <c r="J128" s="242" t="s">
        <v>456</v>
      </c>
      <c r="K128" s="290"/>
    </row>
    <row r="129" s="1" customFormat="1" ht="15" customHeight="1">
      <c r="B129" s="287"/>
      <c r="C129" s="242" t="s">
        <v>416</v>
      </c>
      <c r="D129" s="242"/>
      <c r="E129" s="242"/>
      <c r="F129" s="265" t="s">
        <v>411</v>
      </c>
      <c r="G129" s="242"/>
      <c r="H129" s="242" t="s">
        <v>417</v>
      </c>
      <c r="I129" s="242" t="s">
        <v>407</v>
      </c>
      <c r="J129" s="242">
        <v>15</v>
      </c>
      <c r="K129" s="290"/>
    </row>
    <row r="130" s="1" customFormat="1" ht="15" customHeight="1">
      <c r="B130" s="287"/>
      <c r="C130" s="268" t="s">
        <v>418</v>
      </c>
      <c r="D130" s="268"/>
      <c r="E130" s="268"/>
      <c r="F130" s="269" t="s">
        <v>411</v>
      </c>
      <c r="G130" s="268"/>
      <c r="H130" s="268" t="s">
        <v>419</v>
      </c>
      <c r="I130" s="268" t="s">
        <v>407</v>
      </c>
      <c r="J130" s="268">
        <v>15</v>
      </c>
      <c r="K130" s="290"/>
    </row>
    <row r="131" s="1" customFormat="1" ht="15" customHeight="1">
      <c r="B131" s="287"/>
      <c r="C131" s="268" t="s">
        <v>420</v>
      </c>
      <c r="D131" s="268"/>
      <c r="E131" s="268"/>
      <c r="F131" s="269" t="s">
        <v>411</v>
      </c>
      <c r="G131" s="268"/>
      <c r="H131" s="268" t="s">
        <v>421</v>
      </c>
      <c r="I131" s="268" t="s">
        <v>407</v>
      </c>
      <c r="J131" s="268">
        <v>20</v>
      </c>
      <c r="K131" s="290"/>
    </row>
    <row r="132" s="1" customFormat="1" ht="15" customHeight="1">
      <c r="B132" s="287"/>
      <c r="C132" s="268" t="s">
        <v>422</v>
      </c>
      <c r="D132" s="268"/>
      <c r="E132" s="268"/>
      <c r="F132" s="269" t="s">
        <v>411</v>
      </c>
      <c r="G132" s="268"/>
      <c r="H132" s="268" t="s">
        <v>423</v>
      </c>
      <c r="I132" s="268" t="s">
        <v>407</v>
      </c>
      <c r="J132" s="268">
        <v>20</v>
      </c>
      <c r="K132" s="290"/>
    </row>
    <row r="133" s="1" customFormat="1" ht="15" customHeight="1">
      <c r="B133" s="287"/>
      <c r="C133" s="242" t="s">
        <v>410</v>
      </c>
      <c r="D133" s="242"/>
      <c r="E133" s="242"/>
      <c r="F133" s="265" t="s">
        <v>411</v>
      </c>
      <c r="G133" s="242"/>
      <c r="H133" s="242" t="s">
        <v>445</v>
      </c>
      <c r="I133" s="242" t="s">
        <v>407</v>
      </c>
      <c r="J133" s="242">
        <v>50</v>
      </c>
      <c r="K133" s="290"/>
    </row>
    <row r="134" s="1" customFormat="1" ht="15" customHeight="1">
      <c r="B134" s="287"/>
      <c r="C134" s="242" t="s">
        <v>424</v>
      </c>
      <c r="D134" s="242"/>
      <c r="E134" s="242"/>
      <c r="F134" s="265" t="s">
        <v>411</v>
      </c>
      <c r="G134" s="242"/>
      <c r="H134" s="242" t="s">
        <v>445</v>
      </c>
      <c r="I134" s="242" t="s">
        <v>407</v>
      </c>
      <c r="J134" s="242">
        <v>50</v>
      </c>
      <c r="K134" s="290"/>
    </row>
    <row r="135" s="1" customFormat="1" ht="15" customHeight="1">
      <c r="B135" s="287"/>
      <c r="C135" s="242" t="s">
        <v>430</v>
      </c>
      <c r="D135" s="242"/>
      <c r="E135" s="242"/>
      <c r="F135" s="265" t="s">
        <v>411</v>
      </c>
      <c r="G135" s="242"/>
      <c r="H135" s="242" t="s">
        <v>445</v>
      </c>
      <c r="I135" s="242" t="s">
        <v>407</v>
      </c>
      <c r="J135" s="242">
        <v>50</v>
      </c>
      <c r="K135" s="290"/>
    </row>
    <row r="136" s="1" customFormat="1" ht="15" customHeight="1">
      <c r="B136" s="287"/>
      <c r="C136" s="242" t="s">
        <v>432</v>
      </c>
      <c r="D136" s="242"/>
      <c r="E136" s="242"/>
      <c r="F136" s="265" t="s">
        <v>411</v>
      </c>
      <c r="G136" s="242"/>
      <c r="H136" s="242" t="s">
        <v>445</v>
      </c>
      <c r="I136" s="242" t="s">
        <v>407</v>
      </c>
      <c r="J136" s="242">
        <v>50</v>
      </c>
      <c r="K136" s="290"/>
    </row>
    <row r="137" s="1" customFormat="1" ht="15" customHeight="1">
      <c r="B137" s="287"/>
      <c r="C137" s="242" t="s">
        <v>433</v>
      </c>
      <c r="D137" s="242"/>
      <c r="E137" s="242"/>
      <c r="F137" s="265" t="s">
        <v>411</v>
      </c>
      <c r="G137" s="242"/>
      <c r="H137" s="242" t="s">
        <v>458</v>
      </c>
      <c r="I137" s="242" t="s">
        <v>407</v>
      </c>
      <c r="J137" s="242">
        <v>255</v>
      </c>
      <c r="K137" s="290"/>
    </row>
    <row r="138" s="1" customFormat="1" ht="15" customHeight="1">
      <c r="B138" s="287"/>
      <c r="C138" s="242" t="s">
        <v>435</v>
      </c>
      <c r="D138" s="242"/>
      <c r="E138" s="242"/>
      <c r="F138" s="265" t="s">
        <v>405</v>
      </c>
      <c r="G138" s="242"/>
      <c r="H138" s="242" t="s">
        <v>459</v>
      </c>
      <c r="I138" s="242" t="s">
        <v>437</v>
      </c>
      <c r="J138" s="242"/>
      <c r="K138" s="290"/>
    </row>
    <row r="139" s="1" customFormat="1" ht="15" customHeight="1">
      <c r="B139" s="287"/>
      <c r="C139" s="242" t="s">
        <v>438</v>
      </c>
      <c r="D139" s="242"/>
      <c r="E139" s="242"/>
      <c r="F139" s="265" t="s">
        <v>405</v>
      </c>
      <c r="G139" s="242"/>
      <c r="H139" s="242" t="s">
        <v>460</v>
      </c>
      <c r="I139" s="242" t="s">
        <v>440</v>
      </c>
      <c r="J139" s="242"/>
      <c r="K139" s="290"/>
    </row>
    <row r="140" s="1" customFormat="1" ht="15" customHeight="1">
      <c r="B140" s="287"/>
      <c r="C140" s="242" t="s">
        <v>441</v>
      </c>
      <c r="D140" s="242"/>
      <c r="E140" s="242"/>
      <c r="F140" s="265" t="s">
        <v>405</v>
      </c>
      <c r="G140" s="242"/>
      <c r="H140" s="242" t="s">
        <v>441</v>
      </c>
      <c r="I140" s="242" t="s">
        <v>440</v>
      </c>
      <c r="J140" s="242"/>
      <c r="K140" s="290"/>
    </row>
    <row r="141" s="1" customFormat="1" ht="15" customHeight="1">
      <c r="B141" s="287"/>
      <c r="C141" s="242" t="s">
        <v>43</v>
      </c>
      <c r="D141" s="242"/>
      <c r="E141" s="242"/>
      <c r="F141" s="265" t="s">
        <v>405</v>
      </c>
      <c r="G141" s="242"/>
      <c r="H141" s="242" t="s">
        <v>461</v>
      </c>
      <c r="I141" s="242" t="s">
        <v>440</v>
      </c>
      <c r="J141" s="242"/>
      <c r="K141" s="290"/>
    </row>
    <row r="142" s="1" customFormat="1" ht="15" customHeight="1">
      <c r="B142" s="287"/>
      <c r="C142" s="242" t="s">
        <v>462</v>
      </c>
      <c r="D142" s="242"/>
      <c r="E142" s="242"/>
      <c r="F142" s="265" t="s">
        <v>405</v>
      </c>
      <c r="G142" s="242"/>
      <c r="H142" s="242" t="s">
        <v>463</v>
      </c>
      <c r="I142" s="242" t="s">
        <v>440</v>
      </c>
      <c r="J142" s="242"/>
      <c r="K142" s="290"/>
    </row>
    <row r="143" s="1" customFormat="1" ht="15" customHeight="1">
      <c r="B143" s="291"/>
      <c r="C143" s="292"/>
      <c r="D143" s="292"/>
      <c r="E143" s="292"/>
      <c r="F143" s="292"/>
      <c r="G143" s="292"/>
      <c r="H143" s="292"/>
      <c r="I143" s="292"/>
      <c r="J143" s="292"/>
      <c r="K143" s="293"/>
    </row>
    <row r="144" s="1" customFormat="1" ht="18.75" customHeight="1">
      <c r="B144" s="278"/>
      <c r="C144" s="278"/>
      <c r="D144" s="278"/>
      <c r="E144" s="278"/>
      <c r="F144" s="279"/>
      <c r="G144" s="278"/>
      <c r="H144" s="278"/>
      <c r="I144" s="278"/>
      <c r="J144" s="278"/>
      <c r="K144" s="278"/>
    </row>
    <row r="145" s="1" customFormat="1" ht="18.75" customHeight="1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</row>
    <row r="146" s="1" customFormat="1" ht="7.5" customHeight="1">
      <c r="B146" s="251"/>
      <c r="C146" s="252"/>
      <c r="D146" s="252"/>
      <c r="E146" s="252"/>
      <c r="F146" s="252"/>
      <c r="G146" s="252"/>
      <c r="H146" s="252"/>
      <c r="I146" s="252"/>
      <c r="J146" s="252"/>
      <c r="K146" s="253"/>
    </row>
    <row r="147" s="1" customFormat="1" ht="45" customHeight="1">
      <c r="B147" s="254"/>
      <c r="C147" s="255" t="s">
        <v>464</v>
      </c>
      <c r="D147" s="255"/>
      <c r="E147" s="255"/>
      <c r="F147" s="255"/>
      <c r="G147" s="255"/>
      <c r="H147" s="255"/>
      <c r="I147" s="255"/>
      <c r="J147" s="255"/>
      <c r="K147" s="256"/>
    </row>
    <row r="148" s="1" customFormat="1" ht="17.25" customHeight="1">
      <c r="B148" s="254"/>
      <c r="C148" s="257" t="s">
        <v>399</v>
      </c>
      <c r="D148" s="257"/>
      <c r="E148" s="257"/>
      <c r="F148" s="257" t="s">
        <v>400</v>
      </c>
      <c r="G148" s="258"/>
      <c r="H148" s="257" t="s">
        <v>59</v>
      </c>
      <c r="I148" s="257" t="s">
        <v>62</v>
      </c>
      <c r="J148" s="257" t="s">
        <v>401</v>
      </c>
      <c r="K148" s="256"/>
    </row>
    <row r="149" s="1" customFormat="1" ht="17.25" customHeight="1">
      <c r="B149" s="254"/>
      <c r="C149" s="259" t="s">
        <v>402</v>
      </c>
      <c r="D149" s="259"/>
      <c r="E149" s="259"/>
      <c r="F149" s="260" t="s">
        <v>403</v>
      </c>
      <c r="G149" s="261"/>
      <c r="H149" s="259"/>
      <c r="I149" s="259"/>
      <c r="J149" s="259" t="s">
        <v>404</v>
      </c>
      <c r="K149" s="256"/>
    </row>
    <row r="150" s="1" customFormat="1" ht="5.25" customHeight="1">
      <c r="B150" s="267"/>
      <c r="C150" s="262"/>
      <c r="D150" s="262"/>
      <c r="E150" s="262"/>
      <c r="F150" s="262"/>
      <c r="G150" s="263"/>
      <c r="H150" s="262"/>
      <c r="I150" s="262"/>
      <c r="J150" s="262"/>
      <c r="K150" s="290"/>
    </row>
    <row r="151" s="1" customFormat="1" ht="15" customHeight="1">
      <c r="B151" s="267"/>
      <c r="C151" s="294" t="s">
        <v>408</v>
      </c>
      <c r="D151" s="242"/>
      <c r="E151" s="242"/>
      <c r="F151" s="295" t="s">
        <v>405</v>
      </c>
      <c r="G151" s="242"/>
      <c r="H151" s="294" t="s">
        <v>445</v>
      </c>
      <c r="I151" s="294" t="s">
        <v>407</v>
      </c>
      <c r="J151" s="294">
        <v>120</v>
      </c>
      <c r="K151" s="290"/>
    </row>
    <row r="152" s="1" customFormat="1" ht="15" customHeight="1">
      <c r="B152" s="267"/>
      <c r="C152" s="294" t="s">
        <v>454</v>
      </c>
      <c r="D152" s="242"/>
      <c r="E152" s="242"/>
      <c r="F152" s="295" t="s">
        <v>405</v>
      </c>
      <c r="G152" s="242"/>
      <c r="H152" s="294" t="s">
        <v>465</v>
      </c>
      <c r="I152" s="294" t="s">
        <v>407</v>
      </c>
      <c r="J152" s="294" t="s">
        <v>456</v>
      </c>
      <c r="K152" s="290"/>
    </row>
    <row r="153" s="1" customFormat="1" ht="15" customHeight="1">
      <c r="B153" s="267"/>
      <c r="C153" s="294" t="s">
        <v>353</v>
      </c>
      <c r="D153" s="242"/>
      <c r="E153" s="242"/>
      <c r="F153" s="295" t="s">
        <v>405</v>
      </c>
      <c r="G153" s="242"/>
      <c r="H153" s="294" t="s">
        <v>466</v>
      </c>
      <c r="I153" s="294" t="s">
        <v>407</v>
      </c>
      <c r="J153" s="294" t="s">
        <v>456</v>
      </c>
      <c r="K153" s="290"/>
    </row>
    <row r="154" s="1" customFormat="1" ht="15" customHeight="1">
      <c r="B154" s="267"/>
      <c r="C154" s="294" t="s">
        <v>410</v>
      </c>
      <c r="D154" s="242"/>
      <c r="E154" s="242"/>
      <c r="F154" s="295" t="s">
        <v>411</v>
      </c>
      <c r="G154" s="242"/>
      <c r="H154" s="294" t="s">
        <v>445</v>
      </c>
      <c r="I154" s="294" t="s">
        <v>407</v>
      </c>
      <c r="J154" s="294">
        <v>50</v>
      </c>
      <c r="K154" s="290"/>
    </row>
    <row r="155" s="1" customFormat="1" ht="15" customHeight="1">
      <c r="B155" s="267"/>
      <c r="C155" s="294" t="s">
        <v>413</v>
      </c>
      <c r="D155" s="242"/>
      <c r="E155" s="242"/>
      <c r="F155" s="295" t="s">
        <v>405</v>
      </c>
      <c r="G155" s="242"/>
      <c r="H155" s="294" t="s">
        <v>445</v>
      </c>
      <c r="I155" s="294" t="s">
        <v>415</v>
      </c>
      <c r="J155" s="294"/>
      <c r="K155" s="290"/>
    </row>
    <row r="156" s="1" customFormat="1" ht="15" customHeight="1">
      <c r="B156" s="267"/>
      <c r="C156" s="294" t="s">
        <v>424</v>
      </c>
      <c r="D156" s="242"/>
      <c r="E156" s="242"/>
      <c r="F156" s="295" t="s">
        <v>411</v>
      </c>
      <c r="G156" s="242"/>
      <c r="H156" s="294" t="s">
        <v>445</v>
      </c>
      <c r="I156" s="294" t="s">
        <v>407</v>
      </c>
      <c r="J156" s="294">
        <v>50</v>
      </c>
      <c r="K156" s="290"/>
    </row>
    <row r="157" s="1" customFormat="1" ht="15" customHeight="1">
      <c r="B157" s="267"/>
      <c r="C157" s="294" t="s">
        <v>432</v>
      </c>
      <c r="D157" s="242"/>
      <c r="E157" s="242"/>
      <c r="F157" s="295" t="s">
        <v>411</v>
      </c>
      <c r="G157" s="242"/>
      <c r="H157" s="294" t="s">
        <v>445</v>
      </c>
      <c r="I157" s="294" t="s">
        <v>407</v>
      </c>
      <c r="J157" s="294">
        <v>50</v>
      </c>
      <c r="K157" s="290"/>
    </row>
    <row r="158" s="1" customFormat="1" ht="15" customHeight="1">
      <c r="B158" s="267"/>
      <c r="C158" s="294" t="s">
        <v>430</v>
      </c>
      <c r="D158" s="242"/>
      <c r="E158" s="242"/>
      <c r="F158" s="295" t="s">
        <v>411</v>
      </c>
      <c r="G158" s="242"/>
      <c r="H158" s="294" t="s">
        <v>445</v>
      </c>
      <c r="I158" s="294" t="s">
        <v>407</v>
      </c>
      <c r="J158" s="294">
        <v>50</v>
      </c>
      <c r="K158" s="290"/>
    </row>
    <row r="159" s="1" customFormat="1" ht="15" customHeight="1">
      <c r="B159" s="267"/>
      <c r="C159" s="294" t="s">
        <v>95</v>
      </c>
      <c r="D159" s="242"/>
      <c r="E159" s="242"/>
      <c r="F159" s="295" t="s">
        <v>405</v>
      </c>
      <c r="G159" s="242"/>
      <c r="H159" s="294" t="s">
        <v>467</v>
      </c>
      <c r="I159" s="294" t="s">
        <v>407</v>
      </c>
      <c r="J159" s="294" t="s">
        <v>468</v>
      </c>
      <c r="K159" s="290"/>
    </row>
    <row r="160" s="1" customFormat="1" ht="15" customHeight="1">
      <c r="B160" s="267"/>
      <c r="C160" s="294" t="s">
        <v>469</v>
      </c>
      <c r="D160" s="242"/>
      <c r="E160" s="242"/>
      <c r="F160" s="295" t="s">
        <v>405</v>
      </c>
      <c r="G160" s="242"/>
      <c r="H160" s="294" t="s">
        <v>470</v>
      </c>
      <c r="I160" s="294" t="s">
        <v>440</v>
      </c>
      <c r="J160" s="294"/>
      <c r="K160" s="290"/>
    </row>
    <row r="161" s="1" customFormat="1" ht="15" customHeight="1">
      <c r="B161" s="296"/>
      <c r="C161" s="276"/>
      <c r="D161" s="276"/>
      <c r="E161" s="276"/>
      <c r="F161" s="276"/>
      <c r="G161" s="276"/>
      <c r="H161" s="276"/>
      <c r="I161" s="276"/>
      <c r="J161" s="276"/>
      <c r="K161" s="297"/>
    </row>
    <row r="162" s="1" customFormat="1" ht="18.75" customHeight="1">
      <c r="B162" s="278"/>
      <c r="C162" s="288"/>
      <c r="D162" s="288"/>
      <c r="E162" s="288"/>
      <c r="F162" s="298"/>
      <c r="G162" s="288"/>
      <c r="H162" s="288"/>
      <c r="I162" s="288"/>
      <c r="J162" s="288"/>
      <c r="K162" s="278"/>
    </row>
    <row r="163" s="1" customFormat="1" ht="18.75" customHeight="1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</row>
    <row r="164" s="1" customFormat="1" ht="7.5" customHeight="1">
      <c r="B164" s="229"/>
      <c r="C164" s="230"/>
      <c r="D164" s="230"/>
      <c r="E164" s="230"/>
      <c r="F164" s="230"/>
      <c r="G164" s="230"/>
      <c r="H164" s="230"/>
      <c r="I164" s="230"/>
      <c r="J164" s="230"/>
      <c r="K164" s="231"/>
    </row>
    <row r="165" s="1" customFormat="1" ht="45" customHeight="1">
      <c r="B165" s="232"/>
      <c r="C165" s="233" t="s">
        <v>471</v>
      </c>
      <c r="D165" s="233"/>
      <c r="E165" s="233"/>
      <c r="F165" s="233"/>
      <c r="G165" s="233"/>
      <c r="H165" s="233"/>
      <c r="I165" s="233"/>
      <c r="J165" s="233"/>
      <c r="K165" s="234"/>
    </row>
    <row r="166" s="1" customFormat="1" ht="17.25" customHeight="1">
      <c r="B166" s="232"/>
      <c r="C166" s="257" t="s">
        <v>399</v>
      </c>
      <c r="D166" s="257"/>
      <c r="E166" s="257"/>
      <c r="F166" s="257" t="s">
        <v>400</v>
      </c>
      <c r="G166" s="299"/>
      <c r="H166" s="300" t="s">
        <v>59</v>
      </c>
      <c r="I166" s="300" t="s">
        <v>62</v>
      </c>
      <c r="J166" s="257" t="s">
        <v>401</v>
      </c>
      <c r="K166" s="234"/>
    </row>
    <row r="167" s="1" customFormat="1" ht="17.25" customHeight="1">
      <c r="B167" s="235"/>
      <c r="C167" s="259" t="s">
        <v>402</v>
      </c>
      <c r="D167" s="259"/>
      <c r="E167" s="259"/>
      <c r="F167" s="260" t="s">
        <v>403</v>
      </c>
      <c r="G167" s="301"/>
      <c r="H167" s="302"/>
      <c r="I167" s="302"/>
      <c r="J167" s="259" t="s">
        <v>404</v>
      </c>
      <c r="K167" s="237"/>
    </row>
    <row r="168" s="1" customFormat="1" ht="5.25" customHeight="1">
      <c r="B168" s="267"/>
      <c r="C168" s="262"/>
      <c r="D168" s="262"/>
      <c r="E168" s="262"/>
      <c r="F168" s="262"/>
      <c r="G168" s="263"/>
      <c r="H168" s="262"/>
      <c r="I168" s="262"/>
      <c r="J168" s="262"/>
      <c r="K168" s="290"/>
    </row>
    <row r="169" s="1" customFormat="1" ht="15" customHeight="1">
      <c r="B169" s="267"/>
      <c r="C169" s="242" t="s">
        <v>408</v>
      </c>
      <c r="D169" s="242"/>
      <c r="E169" s="242"/>
      <c r="F169" s="265" t="s">
        <v>405</v>
      </c>
      <c r="G169" s="242"/>
      <c r="H169" s="242" t="s">
        <v>445</v>
      </c>
      <c r="I169" s="242" t="s">
        <v>407</v>
      </c>
      <c r="J169" s="242">
        <v>120</v>
      </c>
      <c r="K169" s="290"/>
    </row>
    <row r="170" s="1" customFormat="1" ht="15" customHeight="1">
      <c r="B170" s="267"/>
      <c r="C170" s="242" t="s">
        <v>454</v>
      </c>
      <c r="D170" s="242"/>
      <c r="E170" s="242"/>
      <c r="F170" s="265" t="s">
        <v>405</v>
      </c>
      <c r="G170" s="242"/>
      <c r="H170" s="242" t="s">
        <v>455</v>
      </c>
      <c r="I170" s="242" t="s">
        <v>407</v>
      </c>
      <c r="J170" s="242" t="s">
        <v>456</v>
      </c>
      <c r="K170" s="290"/>
    </row>
    <row r="171" s="1" customFormat="1" ht="15" customHeight="1">
      <c r="B171" s="267"/>
      <c r="C171" s="242" t="s">
        <v>353</v>
      </c>
      <c r="D171" s="242"/>
      <c r="E171" s="242"/>
      <c r="F171" s="265" t="s">
        <v>405</v>
      </c>
      <c r="G171" s="242"/>
      <c r="H171" s="242" t="s">
        <v>472</v>
      </c>
      <c r="I171" s="242" t="s">
        <v>407</v>
      </c>
      <c r="J171" s="242" t="s">
        <v>456</v>
      </c>
      <c r="K171" s="290"/>
    </row>
    <row r="172" s="1" customFormat="1" ht="15" customHeight="1">
      <c r="B172" s="267"/>
      <c r="C172" s="242" t="s">
        <v>410</v>
      </c>
      <c r="D172" s="242"/>
      <c r="E172" s="242"/>
      <c r="F172" s="265" t="s">
        <v>411</v>
      </c>
      <c r="G172" s="242"/>
      <c r="H172" s="242" t="s">
        <v>472</v>
      </c>
      <c r="I172" s="242" t="s">
        <v>407</v>
      </c>
      <c r="J172" s="242">
        <v>50</v>
      </c>
      <c r="K172" s="290"/>
    </row>
    <row r="173" s="1" customFormat="1" ht="15" customHeight="1">
      <c r="B173" s="267"/>
      <c r="C173" s="242" t="s">
        <v>413</v>
      </c>
      <c r="D173" s="242"/>
      <c r="E173" s="242"/>
      <c r="F173" s="265" t="s">
        <v>405</v>
      </c>
      <c r="G173" s="242"/>
      <c r="H173" s="242" t="s">
        <v>472</v>
      </c>
      <c r="I173" s="242" t="s">
        <v>415</v>
      </c>
      <c r="J173" s="242"/>
      <c r="K173" s="290"/>
    </row>
    <row r="174" s="1" customFormat="1" ht="15" customHeight="1">
      <c r="B174" s="267"/>
      <c r="C174" s="242" t="s">
        <v>424</v>
      </c>
      <c r="D174" s="242"/>
      <c r="E174" s="242"/>
      <c r="F174" s="265" t="s">
        <v>411</v>
      </c>
      <c r="G174" s="242"/>
      <c r="H174" s="242" t="s">
        <v>472</v>
      </c>
      <c r="I174" s="242" t="s">
        <v>407</v>
      </c>
      <c r="J174" s="242">
        <v>50</v>
      </c>
      <c r="K174" s="290"/>
    </row>
    <row r="175" s="1" customFormat="1" ht="15" customHeight="1">
      <c r="B175" s="267"/>
      <c r="C175" s="242" t="s">
        <v>432</v>
      </c>
      <c r="D175" s="242"/>
      <c r="E175" s="242"/>
      <c r="F175" s="265" t="s">
        <v>411</v>
      </c>
      <c r="G175" s="242"/>
      <c r="H175" s="242" t="s">
        <v>472</v>
      </c>
      <c r="I175" s="242" t="s">
        <v>407</v>
      </c>
      <c r="J175" s="242">
        <v>50</v>
      </c>
      <c r="K175" s="290"/>
    </row>
    <row r="176" s="1" customFormat="1" ht="15" customHeight="1">
      <c r="B176" s="267"/>
      <c r="C176" s="242" t="s">
        <v>430</v>
      </c>
      <c r="D176" s="242"/>
      <c r="E176" s="242"/>
      <c r="F176" s="265" t="s">
        <v>411</v>
      </c>
      <c r="G176" s="242"/>
      <c r="H176" s="242" t="s">
        <v>472</v>
      </c>
      <c r="I176" s="242" t="s">
        <v>407</v>
      </c>
      <c r="J176" s="242">
        <v>50</v>
      </c>
      <c r="K176" s="290"/>
    </row>
    <row r="177" s="1" customFormat="1" ht="15" customHeight="1">
      <c r="B177" s="267"/>
      <c r="C177" s="242" t="s">
        <v>100</v>
      </c>
      <c r="D177" s="242"/>
      <c r="E177" s="242"/>
      <c r="F177" s="265" t="s">
        <v>405</v>
      </c>
      <c r="G177" s="242"/>
      <c r="H177" s="242" t="s">
        <v>473</v>
      </c>
      <c r="I177" s="242" t="s">
        <v>474</v>
      </c>
      <c r="J177" s="242"/>
      <c r="K177" s="290"/>
    </row>
    <row r="178" s="1" customFormat="1" ht="15" customHeight="1">
      <c r="B178" s="267"/>
      <c r="C178" s="242" t="s">
        <v>62</v>
      </c>
      <c r="D178" s="242"/>
      <c r="E178" s="242"/>
      <c r="F178" s="265" t="s">
        <v>405</v>
      </c>
      <c r="G178" s="242"/>
      <c r="H178" s="242" t="s">
        <v>475</v>
      </c>
      <c r="I178" s="242" t="s">
        <v>476</v>
      </c>
      <c r="J178" s="242">
        <v>1</v>
      </c>
      <c r="K178" s="290"/>
    </row>
    <row r="179" s="1" customFormat="1" ht="15" customHeight="1">
      <c r="B179" s="267"/>
      <c r="C179" s="242" t="s">
        <v>58</v>
      </c>
      <c r="D179" s="242"/>
      <c r="E179" s="242"/>
      <c r="F179" s="265" t="s">
        <v>405</v>
      </c>
      <c r="G179" s="242"/>
      <c r="H179" s="242" t="s">
        <v>477</v>
      </c>
      <c r="I179" s="242" t="s">
        <v>407</v>
      </c>
      <c r="J179" s="242">
        <v>20</v>
      </c>
      <c r="K179" s="290"/>
    </row>
    <row r="180" s="1" customFormat="1" ht="15" customHeight="1">
      <c r="B180" s="267"/>
      <c r="C180" s="242" t="s">
        <v>59</v>
      </c>
      <c r="D180" s="242"/>
      <c r="E180" s="242"/>
      <c r="F180" s="265" t="s">
        <v>405</v>
      </c>
      <c r="G180" s="242"/>
      <c r="H180" s="242" t="s">
        <v>478</v>
      </c>
      <c r="I180" s="242" t="s">
        <v>407</v>
      </c>
      <c r="J180" s="242">
        <v>255</v>
      </c>
      <c r="K180" s="290"/>
    </row>
    <row r="181" s="1" customFormat="1" ht="15" customHeight="1">
      <c r="B181" s="267"/>
      <c r="C181" s="242" t="s">
        <v>101</v>
      </c>
      <c r="D181" s="242"/>
      <c r="E181" s="242"/>
      <c r="F181" s="265" t="s">
        <v>405</v>
      </c>
      <c r="G181" s="242"/>
      <c r="H181" s="242" t="s">
        <v>369</v>
      </c>
      <c r="I181" s="242" t="s">
        <v>407</v>
      </c>
      <c r="J181" s="242">
        <v>10</v>
      </c>
      <c r="K181" s="290"/>
    </row>
    <row r="182" s="1" customFormat="1" ht="15" customHeight="1">
      <c r="B182" s="267"/>
      <c r="C182" s="242" t="s">
        <v>102</v>
      </c>
      <c r="D182" s="242"/>
      <c r="E182" s="242"/>
      <c r="F182" s="265" t="s">
        <v>405</v>
      </c>
      <c r="G182" s="242"/>
      <c r="H182" s="242" t="s">
        <v>479</v>
      </c>
      <c r="I182" s="242" t="s">
        <v>440</v>
      </c>
      <c r="J182" s="242"/>
      <c r="K182" s="290"/>
    </row>
    <row r="183" s="1" customFormat="1" ht="15" customHeight="1">
      <c r="B183" s="267"/>
      <c r="C183" s="242" t="s">
        <v>480</v>
      </c>
      <c r="D183" s="242"/>
      <c r="E183" s="242"/>
      <c r="F183" s="265" t="s">
        <v>405</v>
      </c>
      <c r="G183" s="242"/>
      <c r="H183" s="242" t="s">
        <v>481</v>
      </c>
      <c r="I183" s="242" t="s">
        <v>440</v>
      </c>
      <c r="J183" s="242"/>
      <c r="K183" s="290"/>
    </row>
    <row r="184" s="1" customFormat="1" ht="15" customHeight="1">
      <c r="B184" s="267"/>
      <c r="C184" s="242" t="s">
        <v>469</v>
      </c>
      <c r="D184" s="242"/>
      <c r="E184" s="242"/>
      <c r="F184" s="265" t="s">
        <v>405</v>
      </c>
      <c r="G184" s="242"/>
      <c r="H184" s="242" t="s">
        <v>482</v>
      </c>
      <c r="I184" s="242" t="s">
        <v>440</v>
      </c>
      <c r="J184" s="242"/>
      <c r="K184" s="290"/>
    </row>
    <row r="185" s="1" customFormat="1" ht="15" customHeight="1">
      <c r="B185" s="267"/>
      <c r="C185" s="242" t="s">
        <v>104</v>
      </c>
      <c r="D185" s="242"/>
      <c r="E185" s="242"/>
      <c r="F185" s="265" t="s">
        <v>411</v>
      </c>
      <c r="G185" s="242"/>
      <c r="H185" s="242" t="s">
        <v>483</v>
      </c>
      <c r="I185" s="242" t="s">
        <v>407</v>
      </c>
      <c r="J185" s="242">
        <v>50</v>
      </c>
      <c r="K185" s="290"/>
    </row>
    <row r="186" s="1" customFormat="1" ht="15" customHeight="1">
      <c r="B186" s="267"/>
      <c r="C186" s="242" t="s">
        <v>484</v>
      </c>
      <c r="D186" s="242"/>
      <c r="E186" s="242"/>
      <c r="F186" s="265" t="s">
        <v>411</v>
      </c>
      <c r="G186" s="242"/>
      <c r="H186" s="242" t="s">
        <v>485</v>
      </c>
      <c r="I186" s="242" t="s">
        <v>486</v>
      </c>
      <c r="J186" s="242"/>
      <c r="K186" s="290"/>
    </row>
    <row r="187" s="1" customFormat="1" ht="15" customHeight="1">
      <c r="B187" s="267"/>
      <c r="C187" s="242" t="s">
        <v>487</v>
      </c>
      <c r="D187" s="242"/>
      <c r="E187" s="242"/>
      <c r="F187" s="265" t="s">
        <v>411</v>
      </c>
      <c r="G187" s="242"/>
      <c r="H187" s="242" t="s">
        <v>488</v>
      </c>
      <c r="I187" s="242" t="s">
        <v>486</v>
      </c>
      <c r="J187" s="242"/>
      <c r="K187" s="290"/>
    </row>
    <row r="188" s="1" customFormat="1" ht="15" customHeight="1">
      <c r="B188" s="267"/>
      <c r="C188" s="242" t="s">
        <v>489</v>
      </c>
      <c r="D188" s="242"/>
      <c r="E188" s="242"/>
      <c r="F188" s="265" t="s">
        <v>411</v>
      </c>
      <c r="G188" s="242"/>
      <c r="H188" s="242" t="s">
        <v>490</v>
      </c>
      <c r="I188" s="242" t="s">
        <v>486</v>
      </c>
      <c r="J188" s="242"/>
      <c r="K188" s="290"/>
    </row>
    <row r="189" s="1" customFormat="1" ht="15" customHeight="1">
      <c r="B189" s="267"/>
      <c r="C189" s="303" t="s">
        <v>491</v>
      </c>
      <c r="D189" s="242"/>
      <c r="E189" s="242"/>
      <c r="F189" s="265" t="s">
        <v>411</v>
      </c>
      <c r="G189" s="242"/>
      <c r="H189" s="242" t="s">
        <v>492</v>
      </c>
      <c r="I189" s="242" t="s">
        <v>493</v>
      </c>
      <c r="J189" s="304" t="s">
        <v>494</v>
      </c>
      <c r="K189" s="290"/>
    </row>
    <row r="190" s="13" customFormat="1" ht="15" customHeight="1">
      <c r="B190" s="305"/>
      <c r="C190" s="306" t="s">
        <v>495</v>
      </c>
      <c r="D190" s="307"/>
      <c r="E190" s="307"/>
      <c r="F190" s="308" t="s">
        <v>411</v>
      </c>
      <c r="G190" s="307"/>
      <c r="H190" s="307" t="s">
        <v>496</v>
      </c>
      <c r="I190" s="307" t="s">
        <v>493</v>
      </c>
      <c r="J190" s="309" t="s">
        <v>494</v>
      </c>
      <c r="K190" s="310"/>
    </row>
    <row r="191" s="1" customFormat="1" ht="15" customHeight="1">
      <c r="B191" s="267"/>
      <c r="C191" s="303" t="s">
        <v>47</v>
      </c>
      <c r="D191" s="242"/>
      <c r="E191" s="242"/>
      <c r="F191" s="265" t="s">
        <v>405</v>
      </c>
      <c r="G191" s="242"/>
      <c r="H191" s="239" t="s">
        <v>497</v>
      </c>
      <c r="I191" s="242" t="s">
        <v>498</v>
      </c>
      <c r="J191" s="242"/>
      <c r="K191" s="290"/>
    </row>
    <row r="192" s="1" customFormat="1" ht="15" customHeight="1">
      <c r="B192" s="267"/>
      <c r="C192" s="303" t="s">
        <v>499</v>
      </c>
      <c r="D192" s="242"/>
      <c r="E192" s="242"/>
      <c r="F192" s="265" t="s">
        <v>405</v>
      </c>
      <c r="G192" s="242"/>
      <c r="H192" s="242" t="s">
        <v>500</v>
      </c>
      <c r="I192" s="242" t="s">
        <v>440</v>
      </c>
      <c r="J192" s="242"/>
      <c r="K192" s="290"/>
    </row>
    <row r="193" s="1" customFormat="1" ht="15" customHeight="1">
      <c r="B193" s="267"/>
      <c r="C193" s="303" t="s">
        <v>501</v>
      </c>
      <c r="D193" s="242"/>
      <c r="E193" s="242"/>
      <c r="F193" s="265" t="s">
        <v>405</v>
      </c>
      <c r="G193" s="242"/>
      <c r="H193" s="242" t="s">
        <v>502</v>
      </c>
      <c r="I193" s="242" t="s">
        <v>440</v>
      </c>
      <c r="J193" s="242"/>
      <c r="K193" s="290"/>
    </row>
    <row r="194" s="1" customFormat="1" ht="15" customHeight="1">
      <c r="B194" s="267"/>
      <c r="C194" s="303" t="s">
        <v>503</v>
      </c>
      <c r="D194" s="242"/>
      <c r="E194" s="242"/>
      <c r="F194" s="265" t="s">
        <v>411</v>
      </c>
      <c r="G194" s="242"/>
      <c r="H194" s="242" t="s">
        <v>504</v>
      </c>
      <c r="I194" s="242" t="s">
        <v>440</v>
      </c>
      <c r="J194" s="242"/>
      <c r="K194" s="290"/>
    </row>
    <row r="195" s="1" customFormat="1" ht="15" customHeight="1">
      <c r="B195" s="296"/>
      <c r="C195" s="311"/>
      <c r="D195" s="276"/>
      <c r="E195" s="276"/>
      <c r="F195" s="276"/>
      <c r="G195" s="276"/>
      <c r="H195" s="276"/>
      <c r="I195" s="276"/>
      <c r="J195" s="276"/>
      <c r="K195" s="297"/>
    </row>
    <row r="196" s="1" customFormat="1" ht="18.75" customHeight="1">
      <c r="B196" s="278"/>
      <c r="C196" s="288"/>
      <c r="D196" s="288"/>
      <c r="E196" s="288"/>
      <c r="F196" s="298"/>
      <c r="G196" s="288"/>
      <c r="H196" s="288"/>
      <c r="I196" s="288"/>
      <c r="J196" s="288"/>
      <c r="K196" s="278"/>
    </row>
    <row r="197" s="1" customFormat="1" ht="18.75" customHeight="1">
      <c r="B197" s="278"/>
      <c r="C197" s="288"/>
      <c r="D197" s="288"/>
      <c r="E197" s="288"/>
      <c r="F197" s="298"/>
      <c r="G197" s="288"/>
      <c r="H197" s="288"/>
      <c r="I197" s="288"/>
      <c r="J197" s="288"/>
      <c r="K197" s="278"/>
    </row>
    <row r="198" s="1" customFormat="1" ht="18.75" customHeight="1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</row>
    <row r="199" s="1" customFormat="1" ht="13.5">
      <c r="B199" s="229"/>
      <c r="C199" s="230"/>
      <c r="D199" s="230"/>
      <c r="E199" s="230"/>
      <c r="F199" s="230"/>
      <c r="G199" s="230"/>
      <c r="H199" s="230"/>
      <c r="I199" s="230"/>
      <c r="J199" s="230"/>
      <c r="K199" s="231"/>
    </row>
    <row r="200" s="1" customFormat="1" ht="21">
      <c r="B200" s="232"/>
      <c r="C200" s="233" t="s">
        <v>505</v>
      </c>
      <c r="D200" s="233"/>
      <c r="E200" s="233"/>
      <c r="F200" s="233"/>
      <c r="G200" s="233"/>
      <c r="H200" s="233"/>
      <c r="I200" s="233"/>
      <c r="J200" s="233"/>
      <c r="K200" s="234"/>
    </row>
    <row r="201" s="1" customFormat="1" ht="25.5" customHeight="1">
      <c r="B201" s="232"/>
      <c r="C201" s="312" t="s">
        <v>506</v>
      </c>
      <c r="D201" s="312"/>
      <c r="E201" s="312"/>
      <c r="F201" s="312" t="s">
        <v>507</v>
      </c>
      <c r="G201" s="313"/>
      <c r="H201" s="312" t="s">
        <v>508</v>
      </c>
      <c r="I201" s="312"/>
      <c r="J201" s="312"/>
      <c r="K201" s="234"/>
    </row>
    <row r="202" s="1" customFormat="1" ht="5.25" customHeight="1">
      <c r="B202" s="267"/>
      <c r="C202" s="262"/>
      <c r="D202" s="262"/>
      <c r="E202" s="262"/>
      <c r="F202" s="262"/>
      <c r="G202" s="288"/>
      <c r="H202" s="262"/>
      <c r="I202" s="262"/>
      <c r="J202" s="262"/>
      <c r="K202" s="290"/>
    </row>
    <row r="203" s="1" customFormat="1" ht="15" customHeight="1">
      <c r="B203" s="267"/>
      <c r="C203" s="242" t="s">
        <v>498</v>
      </c>
      <c r="D203" s="242"/>
      <c r="E203" s="242"/>
      <c r="F203" s="265" t="s">
        <v>48</v>
      </c>
      <c r="G203" s="242"/>
      <c r="H203" s="242" t="s">
        <v>509</v>
      </c>
      <c r="I203" s="242"/>
      <c r="J203" s="242"/>
      <c r="K203" s="290"/>
    </row>
    <row r="204" s="1" customFormat="1" ht="15" customHeight="1">
      <c r="B204" s="267"/>
      <c r="C204" s="242"/>
      <c r="D204" s="242"/>
      <c r="E204" s="242"/>
      <c r="F204" s="265" t="s">
        <v>49</v>
      </c>
      <c r="G204" s="242"/>
      <c r="H204" s="242" t="s">
        <v>510</v>
      </c>
      <c r="I204" s="242"/>
      <c r="J204" s="242"/>
      <c r="K204" s="290"/>
    </row>
    <row r="205" s="1" customFormat="1" ht="15" customHeight="1">
      <c r="B205" s="267"/>
      <c r="C205" s="242"/>
      <c r="D205" s="242"/>
      <c r="E205" s="242"/>
      <c r="F205" s="265" t="s">
        <v>52</v>
      </c>
      <c r="G205" s="242"/>
      <c r="H205" s="242" t="s">
        <v>511</v>
      </c>
      <c r="I205" s="242"/>
      <c r="J205" s="242"/>
      <c r="K205" s="290"/>
    </row>
    <row r="206" s="1" customFormat="1" ht="15" customHeight="1">
      <c r="B206" s="267"/>
      <c r="C206" s="242"/>
      <c r="D206" s="242"/>
      <c r="E206" s="242"/>
      <c r="F206" s="265" t="s">
        <v>50</v>
      </c>
      <c r="G206" s="242"/>
      <c r="H206" s="242" t="s">
        <v>512</v>
      </c>
      <c r="I206" s="242"/>
      <c r="J206" s="242"/>
      <c r="K206" s="290"/>
    </row>
    <row r="207" s="1" customFormat="1" ht="15" customHeight="1">
      <c r="B207" s="267"/>
      <c r="C207" s="242"/>
      <c r="D207" s="242"/>
      <c r="E207" s="242"/>
      <c r="F207" s="265" t="s">
        <v>51</v>
      </c>
      <c r="G207" s="242"/>
      <c r="H207" s="242" t="s">
        <v>513</v>
      </c>
      <c r="I207" s="242"/>
      <c r="J207" s="242"/>
      <c r="K207" s="290"/>
    </row>
    <row r="208" s="1" customFormat="1" ht="15" customHeight="1">
      <c r="B208" s="267"/>
      <c r="C208" s="242"/>
      <c r="D208" s="242"/>
      <c r="E208" s="242"/>
      <c r="F208" s="265"/>
      <c r="G208" s="242"/>
      <c r="H208" s="242"/>
      <c r="I208" s="242"/>
      <c r="J208" s="242"/>
      <c r="K208" s="290"/>
    </row>
    <row r="209" s="1" customFormat="1" ht="15" customHeight="1">
      <c r="B209" s="267"/>
      <c r="C209" s="242" t="s">
        <v>452</v>
      </c>
      <c r="D209" s="242"/>
      <c r="E209" s="242"/>
      <c r="F209" s="265" t="s">
        <v>84</v>
      </c>
      <c r="G209" s="242"/>
      <c r="H209" s="242" t="s">
        <v>514</v>
      </c>
      <c r="I209" s="242"/>
      <c r="J209" s="242"/>
      <c r="K209" s="290"/>
    </row>
    <row r="210" s="1" customFormat="1" ht="15" customHeight="1">
      <c r="B210" s="267"/>
      <c r="C210" s="242"/>
      <c r="D210" s="242"/>
      <c r="E210" s="242"/>
      <c r="F210" s="265" t="s">
        <v>347</v>
      </c>
      <c r="G210" s="242"/>
      <c r="H210" s="242" t="s">
        <v>348</v>
      </c>
      <c r="I210" s="242"/>
      <c r="J210" s="242"/>
      <c r="K210" s="290"/>
    </row>
    <row r="211" s="1" customFormat="1" ht="15" customHeight="1">
      <c r="B211" s="267"/>
      <c r="C211" s="242"/>
      <c r="D211" s="242"/>
      <c r="E211" s="242"/>
      <c r="F211" s="265" t="s">
        <v>345</v>
      </c>
      <c r="G211" s="242"/>
      <c r="H211" s="242" t="s">
        <v>515</v>
      </c>
      <c r="I211" s="242"/>
      <c r="J211" s="242"/>
      <c r="K211" s="290"/>
    </row>
    <row r="212" s="1" customFormat="1" ht="15" customHeight="1">
      <c r="B212" s="314"/>
      <c r="C212" s="242"/>
      <c r="D212" s="242"/>
      <c r="E212" s="242"/>
      <c r="F212" s="265" t="s">
        <v>349</v>
      </c>
      <c r="G212" s="303"/>
      <c r="H212" s="294" t="s">
        <v>350</v>
      </c>
      <c r="I212" s="294"/>
      <c r="J212" s="294"/>
      <c r="K212" s="315"/>
    </row>
    <row r="213" s="1" customFormat="1" ht="15" customHeight="1">
      <c r="B213" s="314"/>
      <c r="C213" s="242"/>
      <c r="D213" s="242"/>
      <c r="E213" s="242"/>
      <c r="F213" s="265" t="s">
        <v>351</v>
      </c>
      <c r="G213" s="303"/>
      <c r="H213" s="294" t="s">
        <v>516</v>
      </c>
      <c r="I213" s="294"/>
      <c r="J213" s="294"/>
      <c r="K213" s="315"/>
    </row>
    <row r="214" s="1" customFormat="1" ht="15" customHeight="1">
      <c r="B214" s="314"/>
      <c r="C214" s="242"/>
      <c r="D214" s="242"/>
      <c r="E214" s="242"/>
      <c r="F214" s="265"/>
      <c r="G214" s="303"/>
      <c r="H214" s="294"/>
      <c r="I214" s="294"/>
      <c r="J214" s="294"/>
      <c r="K214" s="315"/>
    </row>
    <row r="215" s="1" customFormat="1" ht="15" customHeight="1">
      <c r="B215" s="314"/>
      <c r="C215" s="242" t="s">
        <v>476</v>
      </c>
      <c r="D215" s="242"/>
      <c r="E215" s="242"/>
      <c r="F215" s="265">
        <v>1</v>
      </c>
      <c r="G215" s="303"/>
      <c r="H215" s="294" t="s">
        <v>517</v>
      </c>
      <c r="I215" s="294"/>
      <c r="J215" s="294"/>
      <c r="K215" s="315"/>
    </row>
    <row r="216" s="1" customFormat="1" ht="15" customHeight="1">
      <c r="B216" s="314"/>
      <c r="C216" s="242"/>
      <c r="D216" s="242"/>
      <c r="E216" s="242"/>
      <c r="F216" s="265">
        <v>2</v>
      </c>
      <c r="G216" s="303"/>
      <c r="H216" s="294" t="s">
        <v>518</v>
      </c>
      <c r="I216" s="294"/>
      <c r="J216" s="294"/>
      <c r="K216" s="315"/>
    </row>
    <row r="217" s="1" customFormat="1" ht="15" customHeight="1">
      <c r="B217" s="314"/>
      <c r="C217" s="242"/>
      <c r="D217" s="242"/>
      <c r="E217" s="242"/>
      <c r="F217" s="265">
        <v>3</v>
      </c>
      <c r="G217" s="303"/>
      <c r="H217" s="294" t="s">
        <v>519</v>
      </c>
      <c r="I217" s="294"/>
      <c r="J217" s="294"/>
      <c r="K217" s="315"/>
    </row>
    <row r="218" s="1" customFormat="1" ht="15" customHeight="1">
      <c r="B218" s="314"/>
      <c r="C218" s="242"/>
      <c r="D218" s="242"/>
      <c r="E218" s="242"/>
      <c r="F218" s="265">
        <v>4</v>
      </c>
      <c r="G218" s="303"/>
      <c r="H218" s="294" t="s">
        <v>520</v>
      </c>
      <c r="I218" s="294"/>
      <c r="J218" s="294"/>
      <c r="K218" s="315"/>
    </row>
    <row r="219" s="1" customFormat="1" ht="12.75" customHeight="1">
      <c r="B219" s="316"/>
      <c r="C219" s="317"/>
      <c r="D219" s="317"/>
      <c r="E219" s="317"/>
      <c r="F219" s="317"/>
      <c r="G219" s="317"/>
      <c r="H219" s="317"/>
      <c r="I219" s="317"/>
      <c r="J219" s="317"/>
      <c r="K219" s="31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28350A3B8912469AF3CB4F2CE93BCC" ma:contentTypeVersion="15" ma:contentTypeDescription="Vytvoří nový dokument" ma:contentTypeScope="" ma:versionID="5c475f747876357d087b43279695ec60">
  <xsd:schema xmlns:xsd="http://www.w3.org/2001/XMLSchema" xmlns:xs="http://www.w3.org/2001/XMLSchema" xmlns:p="http://schemas.microsoft.com/office/2006/metadata/properties" xmlns:ns2="43b7cc2c-ab2b-4441-88b3-1ddfb31046b4" xmlns:ns3="40a62040-a268-4fd0-9927-ed54395436b2" targetNamespace="http://schemas.microsoft.com/office/2006/metadata/properties" ma:root="true" ma:fieldsID="948d886e62eaa160f54cf8d65e6f4d83" ns2:_="" ns3:_="">
    <xsd:import namespace="43b7cc2c-ab2b-4441-88b3-1ddfb31046b4"/>
    <xsd:import namespace="40a62040-a268-4fd0-9927-ed54395436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7cc2c-ab2b-4441-88b3-1ddfb3104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876e24b-b4a9-4ec5-a508-446b0dab7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62040-a268-4fd0-9927-ed54395436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6258d3-4b13-4ef9-b9b8-adb53ac2451b}" ma:internalName="TaxCatchAll" ma:showField="CatchAllData" ma:web="40a62040-a268-4fd0-9927-ed54395436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a62040-a268-4fd0-9927-ed54395436b2" xsi:nil="true"/>
    <lcf76f155ced4ddcb4097134ff3c332f xmlns="43b7cc2c-ab2b-4441-88b3-1ddfb31046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27363C-7CEF-4872-8411-061155C3DB00}"/>
</file>

<file path=customXml/itemProps2.xml><?xml version="1.0" encoding="utf-8"?>
<ds:datastoreItem xmlns:ds="http://schemas.openxmlformats.org/officeDocument/2006/customXml" ds:itemID="{3157BD8D-D10A-44D6-AFC2-900215CDDDF0}"/>
</file>

<file path=customXml/itemProps3.xml><?xml version="1.0" encoding="utf-8"?>
<ds:datastoreItem xmlns:ds="http://schemas.openxmlformats.org/officeDocument/2006/customXml" ds:itemID="{0C5A74D1-59A0-48CA-B1FC-2A7F03605AD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2025-04-28T09:02:54Z</dcterms:created>
  <dcterms:modified xsi:type="dcterms:W3CDTF">2025-04-28T09:02:56Z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0x010100DA28350A3B8912469AF3CB4F2CE93BCC</vt:lpwstr>
  </property>
</Properties>
</file>