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danadmoravou-my.sharepoint.com/personal/p_hornickova_ruda_cz/Documents/Dokumenty/Dotace/MMR/2025/Živel 1/Opravy koupaliště v Rudě nad Moravou/Demolice chatek/VŘ/"/>
    </mc:Choice>
  </mc:AlternateContent>
  <xr:revisionPtr revIDLastSave="18" documentId="8_{F6DE5229-0FCB-402B-A9BC-501628AB02B4}" xr6:coauthVersionLast="47" xr6:coauthVersionMax="47" xr10:uidLastSave="{73A8F820-BF11-4443-B24D-935BE73B96E0}"/>
  <bookViews>
    <workbookView xWindow="28680" yWindow="-120" windowWidth="29040" windowHeight="15720" activeTab="4" xr2:uid="{00000000-000D-0000-FFFF-FFFF00000000}"/>
  </bookViews>
  <sheets>
    <sheet name="Stavba celkem za 6 dvojchtek" sheetId="8" r:id="rId1"/>
    <sheet name="Stavba" sheetId="1" r:id="rId2"/>
    <sheet name="01  KL" sheetId="2" r:id="rId3"/>
    <sheet name="01  Rek" sheetId="3" r:id="rId4"/>
    <sheet name="01  Pol" sheetId="4" r:id="rId5"/>
    <sheet name="02  KL" sheetId="5" r:id="rId6"/>
    <sheet name="02  Rek" sheetId="6" r:id="rId7"/>
    <sheet name="02  Pol" sheetId="7" r:id="rId8"/>
  </sheets>
  <definedNames>
    <definedName name="CelkemObjekty" localSheetId="1">Stavba!$F$30</definedName>
    <definedName name="CelkemObjekty" localSheetId="0">'Stavba celkem za 6 dvojchtek'!$F$30</definedName>
    <definedName name="CisloStavby" localSheetId="1">Stavba!$D$5</definedName>
    <definedName name="dadresa" localSheetId="1">Stavba!$D$8</definedName>
    <definedName name="DIČ" localSheetId="1">Stavba!$K$8</definedName>
    <definedName name="dmisto" localSheetId="1">Stavba!$D$9</definedName>
    <definedName name="dpsc" localSheetId="1">Stavba!$C$9</definedName>
    <definedName name="IČO" localSheetId="1">Stavba!$K$7</definedName>
    <definedName name="NazevObjektu" localSheetId="1">Stavba!$C$27</definedName>
    <definedName name="NazevStavby" localSheetId="1">Stavba!$E$5</definedName>
    <definedName name="_xlnm.Print_Titles" localSheetId="4">'01  Pol'!$1:$6</definedName>
    <definedName name="_xlnm.Print_Titles" localSheetId="3">'01  Rek'!$1:$6</definedName>
    <definedName name="_xlnm.Print_Titles" localSheetId="7">'02  Pol'!$1:$6</definedName>
    <definedName name="_xlnm.Print_Titles" localSheetId="6">'02  Rek'!$1:$6</definedName>
    <definedName name="Objednatel" localSheetId="1">Stavba!$D$11</definedName>
    <definedName name="Objekt" localSheetId="1">Stavba!$B$27</definedName>
    <definedName name="_xlnm.Print_Area" localSheetId="2">'01  KL'!$A$1:$G$45</definedName>
    <definedName name="_xlnm.Print_Area" localSheetId="4">'01  Pol'!$A$1:$K$28</definedName>
    <definedName name="_xlnm.Print_Area" localSheetId="3">'01  Rek'!$A$1:$I$12</definedName>
    <definedName name="_xlnm.Print_Area" localSheetId="5">'02  KL'!$A$1:$G$45</definedName>
    <definedName name="_xlnm.Print_Area" localSheetId="7">'02  Pol'!$A$1:$K$13</definedName>
    <definedName name="_xlnm.Print_Area" localSheetId="6">'02  Rek'!$A$1:$I$10</definedName>
    <definedName name="_xlnm.Print_Area" localSheetId="1">Stavba!$B$1:$J$31</definedName>
    <definedName name="odic" localSheetId="1">Stavba!$K$12</definedName>
    <definedName name="oico" localSheetId="1">Stavba!$K$11</definedName>
    <definedName name="omisto" localSheetId="1">Stavba!$D$13</definedName>
    <definedName name="onazev" localSheetId="1">Stavba!$D$12</definedName>
    <definedName name="opsc" localSheetId="1">Stavba!$C$13</definedName>
    <definedName name="SazbaDPH1" localSheetId="1">Stavba!$D$19</definedName>
    <definedName name="SazbaDPH1" localSheetId="0">'Stavba celkem za 6 dvojchtek'!$D$19</definedName>
    <definedName name="SazbaDPH2" localSheetId="1">Stavba!$D$21</definedName>
    <definedName name="SazbaDPH2" localSheetId="0">'Stavba celkem za 6 dvojchtek'!$D$21</definedName>
    <definedName name="solver_lin" localSheetId="4" hidden="1">0</definedName>
    <definedName name="solver_lin" localSheetId="7" hidden="1">0</definedName>
    <definedName name="solver_num" localSheetId="4" hidden="1">0</definedName>
    <definedName name="solver_num" localSheetId="7" hidden="1">0</definedName>
    <definedName name="solver_opt" localSheetId="4" hidden="1">'01  Pol'!#REF!</definedName>
    <definedName name="solver_opt" localSheetId="7" hidden="1">'02  Pol'!#REF!</definedName>
    <definedName name="solver_typ" localSheetId="4" hidden="1">1</definedName>
    <definedName name="solver_typ" localSheetId="7" hidden="1">1</definedName>
    <definedName name="solver_val" localSheetId="4" hidden="1">0</definedName>
    <definedName name="solver_val" localSheetId="7" hidden="1">0</definedName>
    <definedName name="SoucetDilu" localSheetId="1">Stavba!#REF!</definedName>
    <definedName name="StavbaCelkem" localSheetId="1">Stavba!$H$30</definedName>
    <definedName name="StavbaCelkem" localSheetId="0">'Stavba celkem za 6 dvojchtek'!$H$30</definedName>
    <definedName name="Zhotovitel" localSheetId="1">Stavba!$D$7</definedName>
  </definedNames>
  <calcPr calcId="191029"/>
</workbook>
</file>

<file path=xl/calcChain.xml><?xml version="1.0" encoding="utf-8"?>
<calcChain xmlns="http://schemas.openxmlformats.org/spreadsheetml/2006/main">
  <c r="C33" i="2" l="1"/>
  <c r="F33" i="2"/>
  <c r="G30" i="8"/>
  <c r="H27" i="8"/>
  <c r="G27" i="8"/>
  <c r="D22" i="8"/>
  <c r="D20" i="8"/>
  <c r="I19" i="8"/>
  <c r="BE12" i="7"/>
  <c r="BE13" i="7" s="1"/>
  <c r="I8" i="6" s="1"/>
  <c r="BD12" i="7"/>
  <c r="BD13" i="7" s="1"/>
  <c r="H8" i="6" s="1"/>
  <c r="BC12" i="7"/>
  <c r="BC13" i="7" s="1"/>
  <c r="G8" i="6" s="1"/>
  <c r="BB12" i="7"/>
  <c r="BB13" i="7" s="1"/>
  <c r="F8" i="6" s="1"/>
  <c r="K12" i="7"/>
  <c r="K13" i="7" s="1"/>
  <c r="I12" i="7"/>
  <c r="I13" i="7" s="1"/>
  <c r="G12" i="7"/>
  <c r="G13" i="7" s="1"/>
  <c r="B8" i="6"/>
  <c r="A8" i="6"/>
  <c r="BE8" i="7"/>
  <c r="BE10" i="7" s="1"/>
  <c r="I7" i="6" s="1"/>
  <c r="BD8" i="7"/>
  <c r="BD10" i="7" s="1"/>
  <c r="H7" i="6" s="1"/>
  <c r="BC8" i="7"/>
  <c r="BC10" i="7" s="1"/>
  <c r="G7" i="6" s="1"/>
  <c r="BB8" i="7"/>
  <c r="BB10" i="7" s="1"/>
  <c r="F7" i="6" s="1"/>
  <c r="K8" i="7"/>
  <c r="K10" i="7" s="1"/>
  <c r="I8" i="7"/>
  <c r="I10" i="7" s="1"/>
  <c r="G8" i="7"/>
  <c r="G10" i="7" s="1"/>
  <c r="B7" i="6"/>
  <c r="A7" i="6"/>
  <c r="E4" i="7"/>
  <c r="F3" i="7"/>
  <c r="C33" i="5"/>
  <c r="F33" i="5" s="1"/>
  <c r="C31" i="5"/>
  <c r="BE27" i="4"/>
  <c r="BD27" i="4"/>
  <c r="BC27" i="4"/>
  <c r="BB27" i="4"/>
  <c r="K27" i="4"/>
  <c r="I27" i="4"/>
  <c r="G27" i="4"/>
  <c r="BA27" i="4" s="1"/>
  <c r="BE26" i="4"/>
  <c r="BD26" i="4"/>
  <c r="BC26" i="4"/>
  <c r="BB26" i="4"/>
  <c r="K26" i="4"/>
  <c r="I26" i="4"/>
  <c r="G26" i="4"/>
  <c r="BA26" i="4" s="1"/>
  <c r="BE25" i="4"/>
  <c r="BD25" i="4"/>
  <c r="BC25" i="4"/>
  <c r="BB25" i="4"/>
  <c r="K25" i="4"/>
  <c r="I25" i="4"/>
  <c r="G25" i="4"/>
  <c r="BA25" i="4" s="1"/>
  <c r="BE24" i="4"/>
  <c r="BD24" i="4"/>
  <c r="BC24" i="4"/>
  <c r="BB24" i="4"/>
  <c r="K24" i="4"/>
  <c r="I24" i="4"/>
  <c r="G24" i="4"/>
  <c r="BA24" i="4" s="1"/>
  <c r="BE23" i="4"/>
  <c r="BD23" i="4"/>
  <c r="BC23" i="4"/>
  <c r="BB23" i="4"/>
  <c r="K23" i="4"/>
  <c r="I23" i="4"/>
  <c r="G23" i="4"/>
  <c r="BA23" i="4" s="1"/>
  <c r="BE22" i="4"/>
  <c r="BD22" i="4"/>
  <c r="BC22" i="4"/>
  <c r="BB22" i="4"/>
  <c r="K22" i="4"/>
  <c r="I22" i="4"/>
  <c r="I28" i="4" s="1"/>
  <c r="G22" i="4"/>
  <c r="B10" i="3"/>
  <c r="A10" i="3"/>
  <c r="K28" i="4"/>
  <c r="BE17" i="4"/>
  <c r="BE20" i="4" s="1"/>
  <c r="I9" i="3" s="1"/>
  <c r="BD17" i="4"/>
  <c r="BC17" i="4"/>
  <c r="BC20" i="4" s="1"/>
  <c r="G9" i="3" s="1"/>
  <c r="BA17" i="4"/>
  <c r="BA20" i="4" s="1"/>
  <c r="E9" i="3" s="1"/>
  <c r="K17" i="4"/>
  <c r="K20" i="4" s="1"/>
  <c r="I17" i="4"/>
  <c r="I20" i="4" s="1"/>
  <c r="G17" i="4"/>
  <c r="BB17" i="4" s="1"/>
  <c r="BB20" i="4" s="1"/>
  <c r="F9" i="3" s="1"/>
  <c r="B9" i="3"/>
  <c r="A9" i="3"/>
  <c r="BD20" i="4"/>
  <c r="H9" i="3" s="1"/>
  <c r="BE14" i="4"/>
  <c r="BD14" i="4"/>
  <c r="BC14" i="4"/>
  <c r="BB14" i="4"/>
  <c r="K14" i="4"/>
  <c r="I14" i="4"/>
  <c r="G14" i="4"/>
  <c r="BA14" i="4" s="1"/>
  <c r="BE12" i="4"/>
  <c r="BE15" i="4" s="1"/>
  <c r="I8" i="3" s="1"/>
  <c r="BD12" i="4"/>
  <c r="BC12" i="4"/>
  <c r="BB12" i="4"/>
  <c r="K12" i="4"/>
  <c r="I12" i="4"/>
  <c r="G12" i="4"/>
  <c r="BA12" i="4" s="1"/>
  <c r="B8" i="3"/>
  <c r="A8" i="3"/>
  <c r="BB15" i="4"/>
  <c r="F8" i="3" s="1"/>
  <c r="I15" i="4"/>
  <c r="BE8" i="4"/>
  <c r="BE10" i="4" s="1"/>
  <c r="I7" i="3" s="1"/>
  <c r="BD8" i="4"/>
  <c r="BD10" i="4" s="1"/>
  <c r="H7" i="3" s="1"/>
  <c r="BC8" i="4"/>
  <c r="BC10" i="4" s="1"/>
  <c r="G7" i="3" s="1"/>
  <c r="BB8" i="4"/>
  <c r="BB10" i="4" s="1"/>
  <c r="F7" i="3" s="1"/>
  <c r="K8" i="4"/>
  <c r="K10" i="4" s="1"/>
  <c r="I8" i="4"/>
  <c r="I10" i="4" s="1"/>
  <c r="G8" i="4"/>
  <c r="BA8" i="4" s="1"/>
  <c r="BA10" i="4" s="1"/>
  <c r="E7" i="3" s="1"/>
  <c r="B7" i="3"/>
  <c r="A7" i="3"/>
  <c r="E4" i="4"/>
  <c r="F3" i="4"/>
  <c r="C31" i="2"/>
  <c r="G30" i="1"/>
  <c r="I19" i="1" s="1"/>
  <c r="H27" i="1"/>
  <c r="G27" i="1"/>
  <c r="D22" i="1"/>
  <c r="D20" i="1"/>
  <c r="G15" i="4" l="1"/>
  <c r="BC28" i="4"/>
  <c r="G10" i="3" s="1"/>
  <c r="BD28" i="4"/>
  <c r="H10" i="3" s="1"/>
  <c r="BE28" i="4"/>
  <c r="I10" i="3" s="1"/>
  <c r="I11" i="3" s="1"/>
  <c r="C21" i="2" s="1"/>
  <c r="I20" i="8"/>
  <c r="BA8" i="7"/>
  <c r="BA10" i="7" s="1"/>
  <c r="E7" i="6" s="1"/>
  <c r="BA15" i="4"/>
  <c r="E8" i="3" s="1"/>
  <c r="G28" i="4"/>
  <c r="K15" i="4"/>
  <c r="G20" i="4"/>
  <c r="BC15" i="4"/>
  <c r="G8" i="3" s="1"/>
  <c r="BB28" i="4"/>
  <c r="F10" i="3" s="1"/>
  <c r="F9" i="6"/>
  <c r="C16" i="5" s="1"/>
  <c r="G9" i="6"/>
  <c r="C18" i="5" s="1"/>
  <c r="H9" i="6"/>
  <c r="C17" i="5" s="1"/>
  <c r="I9" i="6"/>
  <c r="C21" i="5" s="1"/>
  <c r="BA12" i="7"/>
  <c r="BA13" i="7" s="1"/>
  <c r="E8" i="6" s="1"/>
  <c r="F11" i="3"/>
  <c r="C16" i="2" s="1"/>
  <c r="I20" i="1"/>
  <c r="G10" i="4"/>
  <c r="BD15" i="4"/>
  <c r="H8" i="3" s="1"/>
  <c r="BA22" i="4"/>
  <c r="BA28" i="4" s="1"/>
  <c r="E10" i="3" s="1"/>
  <c r="G11" i="3" l="1"/>
  <c r="C18" i="2" s="1"/>
  <c r="H11" i="3"/>
  <c r="C17" i="2" s="1"/>
  <c r="E9" i="6"/>
  <c r="C15" i="5" s="1"/>
  <c r="C19" i="5" s="1"/>
  <c r="C22" i="5" s="1"/>
  <c r="C23" i="5" s="1"/>
  <c r="E11" i="3"/>
  <c r="C15" i="2" l="1"/>
  <c r="C19" i="2" s="1"/>
  <c r="I21" i="1"/>
  <c r="I21" i="8" s="1"/>
  <c r="F30" i="5"/>
  <c r="G7" i="5" s="1"/>
  <c r="I22" i="1" l="1"/>
  <c r="C22" i="2"/>
  <c r="C23" i="2"/>
  <c r="F30" i="2" s="1"/>
  <c r="F31" i="2" s="1"/>
  <c r="F34" i="2" s="1"/>
  <c r="F28" i="1" s="1"/>
  <c r="I22" i="8"/>
  <c r="I23" i="8" s="1"/>
  <c r="F31" i="5"/>
  <c r="F34" i="5" s="1"/>
  <c r="F29" i="1" s="1"/>
  <c r="F29" i="8" l="1"/>
  <c r="H29" i="1"/>
  <c r="H28" i="1"/>
  <c r="H28" i="8" s="1"/>
  <c r="F28" i="8"/>
  <c r="F30" i="1"/>
  <c r="I23" i="1"/>
  <c r="I29" i="1" l="1"/>
  <c r="H29" i="8"/>
  <c r="I29" i="8" s="1"/>
  <c r="I28" i="1"/>
  <c r="I30" i="1" s="1"/>
  <c r="H30" i="1"/>
  <c r="J28" i="1"/>
  <c r="J30" i="1"/>
  <c r="J29" i="1"/>
  <c r="I28" i="8"/>
  <c r="H30" i="8"/>
  <c r="I30" i="8" l="1"/>
  <c r="F30" i="8"/>
  <c r="J30" i="8" l="1"/>
  <c r="J28" i="8"/>
  <c r="J29" i="8"/>
</calcChain>
</file>

<file path=xl/sharedStrings.xml><?xml version="1.0" encoding="utf-8"?>
<sst xmlns="http://schemas.openxmlformats.org/spreadsheetml/2006/main" count="360" uniqueCount="158">
  <si>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</si>
  <si>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</si>
  <si>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</si>
  <si>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</si>
  <si>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</si>
  <si>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</si>
  <si>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</si>
  <si>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</si>
  <si>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</si>
  <si>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</si>
  <si>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</si>
  <si>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</si>
  <si>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</si>
  <si>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</si>
  <si>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</si>
  <si>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</si>
  <si>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</si>
  <si>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</si>
  <si>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</si>
  <si>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</si>
  <si>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HSV</t>
  </si>
  <si>
    <t>PSV</t>
  </si>
  <si>
    <t>Dodávka</t>
  </si>
  <si>
    <t>Montáž</t>
  </si>
  <si>
    <t>HZS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</si>
  <si>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</si>
  <si>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</si>
  <si>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</si>
  <si>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</si>
  <si>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</si>
  <si>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</si>
  <si>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</si>
  <si>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</si>
  <si>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</si>
  <si>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</si>
  <si>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</si>
  <si>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</si>
  <si>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</si>
  <si>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</si>
  <si>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</si>
  <si>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</si>
  <si>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</si>
  <si>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</si>
  <si>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</si>
  <si>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</si>
  <si>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</si>
  <si>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</si>
  <si>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</si>
  <si>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</si>
  <si>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</si>
  <si>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</si>
  <si>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</si>
  <si>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</si>
  <si>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ZRN+ost.náklady+HZS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</si>
  <si>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</si>
  <si>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</si>
  <si>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</si>
  <si>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</si>
  <si>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</si>
  <si>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</si>
  <si>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</si>
  <si>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</si>
  <si>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</si>
  <si>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</si>
  <si>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</si>
  <si>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</si>
  <si>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</si>
  <si>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</si>
  <si>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</si>
  <si>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</si>
  <si>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</si>
  <si>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</si>
  <si>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</si>
  <si>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</si>
  <si>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</si>
  <si>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</si>
  <si>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</si>
  <si>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</si>
  <si>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</si>
  <si>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</si>
  <si>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</si>
  <si>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</si>
  <si>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</si>
  <si>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</si>
  <si>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</si>
  <si>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Celkem za</t>
  </si>
  <si>
    <t>2025-011</t>
  </si>
  <si>
    <t>Demolice rekr. chatek po povodni 2024</t>
  </si>
  <si>
    <t>01</t>
  </si>
  <si>
    <t>Demolice</t>
  </si>
  <si>
    <t>01 Demolice</t>
  </si>
  <si>
    <t>objekt</t>
  </si>
  <si>
    <t/>
  </si>
  <si>
    <t>Demolice rekr.chatek po povodni 2024</t>
  </si>
  <si>
    <t>96</t>
  </si>
  <si>
    <t>Bourání konstrukcí</t>
  </si>
  <si>
    <t>96 Bourání konstrukcí</t>
  </si>
  <si>
    <t>961044111R00</t>
  </si>
  <si>
    <t xml:space="preserve">Bourání základů z betonu prostého </t>
  </si>
  <si>
    <t>m3</t>
  </si>
  <si>
    <t>vybourání betonových základových patek 500x500x1500 mm, 12 ks:0,50*0,50*1,50*12,00</t>
  </si>
  <si>
    <t>98</t>
  </si>
  <si>
    <t>98 Demolice</t>
  </si>
  <si>
    <t>981011111R00</t>
  </si>
  <si>
    <t xml:space="preserve">Demolice budov rozebráním, dřevěné lehké </t>
  </si>
  <si>
    <t>(10,32*7,62)*2,65+(7,62*1,50)/2*10,32</t>
  </si>
  <si>
    <t>98R1vlastní</t>
  </si>
  <si>
    <t>Odpojení dvojchatky od inženýrských sítí - elektro voda, splašková kanalizace</t>
  </si>
  <si>
    <t>soubor</t>
  </si>
  <si>
    <t>767</t>
  </si>
  <si>
    <t>Konstrukce zámečnické</t>
  </si>
  <si>
    <t>767 Konstrukce zámečnické</t>
  </si>
  <si>
    <t>767996805R00</t>
  </si>
  <si>
    <t xml:space="preserve">Demontáž atypických ocelových konstr. nad 500 kg </t>
  </si>
  <si>
    <t>kg</t>
  </si>
  <si>
    <t>ocelový obvodový rám z válcovaných U profilů 200 mm:((10,32+7,62)*2+7,62)*25,30</t>
  </si>
  <si>
    <t>hmotnost 25,30 kg/m:</t>
  </si>
  <si>
    <t>D96</t>
  </si>
  <si>
    <t>Přesuny suti a vybouraných hmot</t>
  </si>
  <si>
    <t>D96 Přesuny suti a vybouraných hmot</t>
  </si>
  <si>
    <t>979081111R00</t>
  </si>
  <si>
    <t xml:space="preserve">Odvoz suti a vybour. hmot na skládku do 1 km </t>
  </si>
  <si>
    <t>t</t>
  </si>
  <si>
    <t>979081121R00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</si>
  <si>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</si>
  <si>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</si>
  <si>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</si>
  <si>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</si>
  <si>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979087112R00</t>
  </si>
  <si>
    <t xml:space="preserve">Nakládání suti na dopravní prostředky </t>
  </si>
  <si>
    <t>979990107R00</t>
  </si>
  <si>
    <t xml:space="preserve">Poplatek za skládku suti - směs betonu,dřeva </t>
  </si>
  <si>
    <t>02</t>
  </si>
  <si>
    <t>Vedlejší a ostatní rozpočtové náklady</t>
  </si>
  <si>
    <t>02 Vedlejší a ostatní rozpočtové náklady</t>
  </si>
  <si>
    <t>VRN1</t>
  </si>
  <si>
    <t>Vedlejší náklady</t>
  </si>
  <si>
    <t>VRN1 Vedlejší náklady</t>
  </si>
  <si>
    <t xml:space="preserve">Doprava pracovníků na místo stavby </t>
  </si>
  <si>
    <t>tam i zpět 98 km - 3 dny:98*3</t>
  </si>
  <si>
    <t>VRN2</t>
  </si>
  <si>
    <t>Ostatní náklady</t>
  </si>
  <si>
    <t>VRN2 Ostatní náklady</t>
  </si>
  <si>
    <t xml:space="preserve">Přesun stavební mechanizace na místo demolice </t>
  </si>
  <si>
    <t>Obec Ruda nad Moravou</t>
  </si>
  <si>
    <t>9. května 40</t>
  </si>
  <si>
    <t>789 63</t>
  </si>
  <si>
    <t>Ruda nad Moravou</t>
  </si>
  <si>
    <t>00303313</t>
  </si>
  <si>
    <t>CZ00303313</t>
  </si>
  <si>
    <t>Souhrn stavby  za 6 dvojchatek</t>
  </si>
  <si>
    <t>Cena celkem za stavbu 6 dvojchatek</t>
  </si>
  <si>
    <t>Demolice chatek v areálu koupaliště</t>
  </si>
  <si>
    <t>2025-011 Demolice chatek v areálu koupaliště</t>
  </si>
  <si>
    <t>Položkový rozpočet stavby  za 1 dvojchatku</t>
  </si>
  <si>
    <t xml:space="preserve">Demolice chatek v areálu koupaliště Ruda nad Moravou </t>
  </si>
  <si>
    <t>Demolice chatek v areálu koupaliště Ruda nad Moravou</t>
  </si>
  <si>
    <t xml:space="preserve">Příplatek k odvozu za každý další 1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</si>
</sst>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dd/mm/yy"/>
    <numFmt numFmtId="167" formatCode="0.00000"/>
    <numFmt numFmtId="168" formatCode="#,##0.00\ &quot;Kč&quot;"/>
  </numFmts>
  <fonts count="20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0" xfId="0" applyNumberFormat="1" applyFont="1"/>
    <xf numFmtId="0" fontId="6" fillId="0" borderId="0" xfId="0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2" fillId="2" borderId="2" xfId="0" applyFont="1" applyFill="1" applyBorder="1"/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3" borderId="0" xfId="0" applyNumberFormat="1" applyFont="1" applyFill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" fontId="7" fillId="4" borderId="12" xfId="0" applyNumberFormat="1" applyFont="1" applyFill="1" applyBorder="1" applyAlignment="1">
      <alignment horizontal="right" vertical="center"/>
    </xf>
    <xf numFmtId="4" fontId="7" fillId="4" borderId="13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5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164" fontId="4" fillId="0" borderId="8" xfId="0" applyNumberFormat="1" applyFont="1" applyBorder="1"/>
    <xf numFmtId="165" fontId="2" fillId="0" borderId="17" xfId="0" applyNumberFormat="1" applyFont="1" applyBorder="1"/>
    <xf numFmtId="49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5" xfId="0" applyNumberFormat="1" applyFont="1" applyBorder="1"/>
    <xf numFmtId="0" fontId="5" fillId="4" borderId="1" xfId="0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164" fontId="4" fillId="4" borderId="3" xfId="0" applyNumberFormat="1" applyFont="1" applyFill="1" applyBorder="1"/>
    <xf numFmtId="165" fontId="5" fillId="4" borderId="1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Continuous" vertical="top"/>
    </xf>
    <xf numFmtId="0" fontId="2" fillId="0" borderId="10" xfId="0" applyFont="1" applyBorder="1" applyAlignment="1">
      <alignment horizontal="centerContinuous"/>
    </xf>
    <xf numFmtId="0" fontId="8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Continuous"/>
    </xf>
    <xf numFmtId="0" fontId="4" fillId="0" borderId="19" xfId="0" applyFont="1" applyBorder="1"/>
    <xf numFmtId="49" fontId="4" fillId="0" borderId="25" xfId="0" applyNumberFormat="1" applyFont="1" applyBorder="1" applyAlignment="1">
      <alignment horizontal="left"/>
    </xf>
    <xf numFmtId="0" fontId="2" fillId="0" borderId="26" xfId="0" applyFont="1" applyBorder="1"/>
    <xf numFmtId="0" fontId="4" fillId="0" borderId="3" xfId="0" applyFont="1" applyBorder="1"/>
    <xf numFmtId="49" fontId="4" fillId="0" borderId="2" xfId="0" applyNumberFormat="1" applyFont="1" applyBorder="1"/>
    <xf numFmtId="49" fontId="4" fillId="0" borderId="3" xfId="0" applyNumberFormat="1" applyFont="1" applyBorder="1"/>
    <xf numFmtId="0" fontId="4" fillId="0" borderId="15" xfId="0" applyFont="1" applyBorder="1"/>
    <xf numFmtId="0" fontId="4" fillId="0" borderId="27" xfId="0" applyFont="1" applyBorder="1" applyAlignment="1">
      <alignment horizontal="left"/>
    </xf>
    <xf numFmtId="0" fontId="8" fillId="0" borderId="26" xfId="0" applyFont="1" applyBorder="1"/>
    <xf numFmtId="49" fontId="4" fillId="0" borderId="27" xfId="0" applyNumberFormat="1" applyFont="1" applyBorder="1" applyAlignment="1">
      <alignment horizontal="left"/>
    </xf>
    <xf numFmtId="49" fontId="8" fillId="2" borderId="26" xfId="0" applyNumberFormat="1" applyFont="1" applyFill="1" applyBorder="1"/>
    <xf numFmtId="49" fontId="2" fillId="2" borderId="3" xfId="0" applyNumberFormat="1" applyFont="1" applyFill="1" applyBorder="1"/>
    <xf numFmtId="49" fontId="8" fillId="2" borderId="2" xfId="0" applyNumberFormat="1" applyFont="1" applyFill="1" applyBorder="1"/>
    <xf numFmtId="49" fontId="2" fillId="2" borderId="2" xfId="0" applyNumberFormat="1" applyFont="1" applyFill="1" applyBorder="1"/>
    <xf numFmtId="3" fontId="4" fillId="0" borderId="27" xfId="0" applyNumberFormat="1" applyFont="1" applyBorder="1" applyAlignment="1">
      <alignment horizontal="left"/>
    </xf>
    <xf numFmtId="49" fontId="8" fillId="2" borderId="28" xfId="0" applyNumberFormat="1" applyFont="1" applyFill="1" applyBorder="1"/>
    <xf numFmtId="49" fontId="2" fillId="2" borderId="5" xfId="0" applyNumberFormat="1" applyFont="1" applyFill="1" applyBorder="1"/>
    <xf numFmtId="49" fontId="8" fillId="2" borderId="0" xfId="0" applyNumberFormat="1" applyFont="1" applyFill="1"/>
    <xf numFmtId="49" fontId="2" fillId="2" borderId="0" xfId="0" applyNumberFormat="1" applyFont="1" applyFill="1"/>
    <xf numFmtId="49" fontId="4" fillId="0" borderId="15" xfId="0" applyNumberFormat="1" applyFont="1" applyBorder="1" applyAlignment="1">
      <alignment horizontal="left"/>
    </xf>
    <xf numFmtId="0" fontId="4" fillId="0" borderId="29" xfId="0" applyFont="1" applyBorder="1"/>
    <xf numFmtId="0" fontId="4" fillId="0" borderId="30" xfId="0" applyFont="1" applyBorder="1" applyAlignment="1">
      <alignment horizontal="left"/>
    </xf>
    <xf numFmtId="0" fontId="4" fillId="0" borderId="30" xfId="0" applyFont="1" applyBorder="1"/>
    <xf numFmtId="3" fontId="2" fillId="0" borderId="0" xfId="0" applyNumberFormat="1" applyFont="1"/>
    <xf numFmtId="0" fontId="4" fillId="0" borderId="26" xfId="0" applyFont="1" applyBorder="1"/>
    <xf numFmtId="0" fontId="4" fillId="0" borderId="1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Continuous" vertical="center"/>
    </xf>
    <xf numFmtId="0" fontId="7" fillId="0" borderId="33" xfId="0" applyFont="1" applyBorder="1" applyAlignment="1">
      <alignment horizontal="centerContinuous" vertical="center"/>
    </xf>
    <xf numFmtId="0" fontId="2" fillId="0" borderId="33" xfId="0" applyFont="1" applyBorder="1" applyAlignment="1">
      <alignment horizontal="centerContinuous" vertical="center"/>
    </xf>
    <xf numFmtId="0" fontId="2" fillId="0" borderId="34" xfId="0" applyFont="1" applyBorder="1" applyAlignment="1">
      <alignment horizontal="centerContinuous" vertical="center"/>
    </xf>
    <xf numFmtId="0" fontId="2" fillId="0" borderId="3" xfId="0" applyFont="1" applyBorder="1"/>
    <xf numFmtId="0" fontId="2" fillId="0" borderId="28" xfId="0" applyFont="1" applyBorder="1"/>
    <xf numFmtId="0" fontId="8" fillId="2" borderId="22" xfId="0" applyFont="1" applyFill="1" applyBorder="1"/>
    <xf numFmtId="0" fontId="8" fillId="2" borderId="24" xfId="0" applyFont="1" applyFill="1" applyBorder="1"/>
    <xf numFmtId="0" fontId="8" fillId="2" borderId="23" xfId="0" applyFont="1" applyFill="1" applyBorder="1"/>
    <xf numFmtId="0" fontId="8" fillId="2" borderId="41" xfId="0" applyFont="1" applyFill="1" applyBorder="1"/>
    <xf numFmtId="0" fontId="8" fillId="2" borderId="42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0" borderId="43" xfId="0" applyFont="1" applyBorder="1"/>
    <xf numFmtId="166" fontId="2" fillId="0" borderId="0" xfId="0" applyNumberFormat="1" applyFont="1"/>
    <xf numFmtId="0" fontId="2" fillId="0" borderId="18" xfId="0" applyFont="1" applyBorder="1"/>
    <xf numFmtId="0" fontId="2" fillId="0" borderId="20" xfId="0" applyFont="1" applyBorder="1"/>
    <xf numFmtId="0" fontId="2" fillId="0" borderId="44" xfId="0" applyFont="1" applyBorder="1"/>
    <xf numFmtId="0" fontId="2" fillId="0" borderId="7" xfId="0" applyFont="1" applyBorder="1"/>
    <xf numFmtId="165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2" xfId="0" applyFont="1" applyBorder="1"/>
    <xf numFmtId="165" fontId="2" fillId="0" borderId="3" xfId="0" applyNumberFormat="1" applyFont="1" applyBorder="1" applyAlignment="1">
      <alignment horizontal="right"/>
    </xf>
    <xf numFmtId="0" fontId="7" fillId="2" borderId="37" xfId="0" applyFont="1" applyFill="1" applyBorder="1"/>
    <xf numFmtId="0" fontId="7" fillId="2" borderId="40" xfId="0" applyFont="1" applyFill="1" applyBorder="1"/>
    <xf numFmtId="0" fontId="7" fillId="2" borderId="38" xfId="0" applyFont="1" applyFill="1" applyBorder="1"/>
    <xf numFmtId="0" fontId="7" fillId="0" borderId="0" xfId="0" applyFont="1"/>
    <xf numFmtId="0" fontId="2" fillId="0" borderId="0" xfId="0" applyFont="1" applyAlignment="1">
      <alignment vertical="justify"/>
    </xf>
    <xf numFmtId="49" fontId="8" fillId="0" borderId="49" xfId="1" applyNumberFormat="1" applyFont="1" applyBorder="1"/>
    <xf numFmtId="49" fontId="2" fillId="0" borderId="49" xfId="1" applyNumberFormat="1" applyFont="1" applyBorder="1"/>
    <xf numFmtId="49" fontId="2" fillId="0" borderId="49" xfId="1" applyNumberFormat="1" applyFont="1" applyBorder="1" applyAlignment="1">
      <alignment horizontal="right"/>
    </xf>
    <xf numFmtId="0" fontId="2" fillId="0" borderId="50" xfId="1" applyFont="1" applyBorder="1"/>
    <xf numFmtId="49" fontId="2" fillId="0" borderId="49" xfId="0" applyNumberFormat="1" applyFont="1" applyBorder="1" applyAlignment="1">
      <alignment horizontal="left"/>
    </xf>
    <xf numFmtId="0" fontId="2" fillId="0" borderId="51" xfId="0" applyFont="1" applyBorder="1"/>
    <xf numFmtId="49" fontId="8" fillId="0" borderId="54" xfId="1" applyNumberFormat="1" applyFont="1" applyBorder="1"/>
    <xf numFmtId="49" fontId="2" fillId="0" borderId="54" xfId="1" applyNumberFormat="1" applyFont="1" applyBorder="1"/>
    <xf numFmtId="49" fontId="2" fillId="0" borderId="54" xfId="1" applyNumberFormat="1" applyFont="1" applyBorder="1" applyAlignment="1">
      <alignment horizontal="right"/>
    </xf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3" fontId="2" fillId="0" borderId="43" xfId="0" applyNumberFormat="1" applyFont="1" applyBorder="1"/>
    <xf numFmtId="0" fontId="8" fillId="2" borderId="12" xfId="0" applyFont="1" applyFill="1" applyBorder="1"/>
    <xf numFmtId="0" fontId="8" fillId="2" borderId="13" xfId="0" applyFont="1" applyFill="1" applyBorder="1"/>
    <xf numFmtId="3" fontId="8" fillId="2" borderId="35" xfId="0" applyNumberFormat="1" applyFont="1" applyFill="1" applyBorder="1"/>
    <xf numFmtId="3" fontId="8" fillId="2" borderId="14" xfId="0" applyNumberFormat="1" applyFont="1" applyFill="1" applyBorder="1"/>
    <xf numFmtId="3" fontId="8" fillId="2" borderId="57" xfId="0" applyNumberFormat="1" applyFont="1" applyFill="1" applyBorder="1"/>
    <xf numFmtId="3" fontId="8" fillId="2" borderId="58" xfId="0" applyNumberFormat="1" applyFont="1" applyFill="1" applyBorder="1"/>
    <xf numFmtId="3" fontId="4" fillId="0" borderId="0" xfId="0" applyNumberFormat="1" applyFont="1"/>
    <xf numFmtId="4" fontId="4" fillId="0" borderId="0" xfId="0" applyNumberFormat="1" applyFont="1"/>
    <xf numFmtId="0" fontId="2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2" fillId="0" borderId="49" xfId="1" applyFont="1" applyBorder="1"/>
    <xf numFmtId="0" fontId="4" fillId="0" borderId="50" xfId="1" applyFont="1" applyBorder="1" applyAlignment="1">
      <alignment horizontal="right"/>
    </xf>
    <xf numFmtId="49" fontId="2" fillId="0" borderId="49" xfId="1" applyNumberFormat="1" applyFont="1" applyBorder="1" applyAlignment="1">
      <alignment horizontal="left"/>
    </xf>
    <xf numFmtId="0" fontId="2" fillId="0" borderId="51" xfId="1" applyFont="1" applyBorder="1"/>
    <xf numFmtId="0" fontId="2" fillId="0" borderId="54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49" fontId="4" fillId="2" borderId="15" xfId="1" applyNumberFormat="1" applyFont="1" applyFill="1" applyBorder="1"/>
    <xf numFmtId="0" fontId="4" fillId="2" borderId="3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 wrapText="1"/>
    </xf>
    <xf numFmtId="0" fontId="8" fillId="0" borderId="17" xfId="1" applyFont="1" applyBorder="1" applyAlignment="1">
      <alignment horizontal="center"/>
    </xf>
    <xf numFmtId="49" fontId="8" fillId="0" borderId="17" xfId="1" applyNumberFormat="1" applyFont="1" applyBorder="1" applyAlignment="1">
      <alignment horizontal="left"/>
    </xf>
    <xf numFmtId="0" fontId="8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3" xfId="1" applyFont="1" applyBorder="1"/>
    <xf numFmtId="0" fontId="2" fillId="0" borderId="6" xfId="1" applyFont="1" applyBorder="1"/>
    <xf numFmtId="0" fontId="2" fillId="0" borderId="8" xfId="1" applyFont="1" applyBorder="1"/>
    <xf numFmtId="0" fontId="13" fillId="0" borderId="0" xfId="1" applyFont="1"/>
    <xf numFmtId="0" fontId="9" fillId="0" borderId="16" xfId="1" applyFont="1" applyBorder="1" applyAlignment="1">
      <alignment horizontal="center" vertical="top"/>
    </xf>
    <xf numFmtId="49" fontId="9" fillId="0" borderId="16" xfId="1" applyNumberFormat="1" applyFont="1" applyBorder="1" applyAlignment="1">
      <alignment horizontal="left" vertical="top"/>
    </xf>
    <xf numFmtId="0" fontId="9" fillId="0" borderId="16" xfId="1" applyFont="1" applyBorder="1" applyAlignment="1">
      <alignment vertical="top" wrapText="1"/>
    </xf>
    <xf numFmtId="49" fontId="9" fillId="0" borderId="16" xfId="1" applyNumberFormat="1" applyFont="1" applyBorder="1" applyAlignment="1">
      <alignment horizontal="center" shrinkToFit="1"/>
    </xf>
    <xf numFmtId="4" fontId="9" fillId="0" borderId="16" xfId="1" applyNumberFormat="1" applyFont="1" applyBorder="1" applyAlignment="1">
      <alignment horizontal="right"/>
    </xf>
    <xf numFmtId="4" fontId="9" fillId="0" borderId="16" xfId="1" applyNumberFormat="1" applyFont="1" applyBorder="1"/>
    <xf numFmtId="167" fontId="9" fillId="0" borderId="16" xfId="1" applyNumberFormat="1" applyFont="1" applyBorder="1"/>
    <xf numFmtId="4" fontId="9" fillId="0" borderId="8" xfId="1" applyNumberFormat="1" applyFont="1" applyBorder="1"/>
    <xf numFmtId="0" fontId="4" fillId="0" borderId="17" xfId="1" applyFont="1" applyBorder="1" applyAlignment="1">
      <alignment horizontal="center"/>
    </xf>
    <xf numFmtId="4" fontId="2" fillId="0" borderId="5" xfId="1" applyNumberFormat="1" applyFont="1" applyBorder="1"/>
    <xf numFmtId="0" fontId="14" fillId="0" borderId="0" xfId="1" applyFont="1" applyAlignment="1">
      <alignment wrapText="1"/>
    </xf>
    <xf numFmtId="49" fontId="4" fillId="0" borderId="17" xfId="1" applyNumberFormat="1" applyFont="1" applyBorder="1" applyAlignment="1">
      <alignment horizontal="right"/>
    </xf>
    <xf numFmtId="4" fontId="15" fillId="6" borderId="63" xfId="1" applyNumberFormat="1" applyFont="1" applyFill="1" applyBorder="1" applyAlignment="1">
      <alignment horizontal="right" wrapText="1"/>
    </xf>
    <xf numFmtId="0" fontId="15" fillId="6" borderId="4" xfId="1" applyFont="1" applyFill="1" applyBorder="1" applyAlignment="1">
      <alignment horizontal="left" wrapText="1"/>
    </xf>
    <xf numFmtId="0" fontId="15" fillId="0" borderId="5" xfId="0" applyFont="1" applyBorder="1" applyAlignment="1">
      <alignment horizontal="right"/>
    </xf>
    <xf numFmtId="0" fontId="2" fillId="0" borderId="4" xfId="1" applyFont="1" applyBorder="1"/>
    <xf numFmtId="0" fontId="2" fillId="2" borderId="15" xfId="1" applyFont="1" applyFill="1" applyBorder="1" applyAlignment="1">
      <alignment horizontal="center"/>
    </xf>
    <xf numFmtId="49" fontId="17" fillId="2" borderId="15" xfId="1" applyNumberFormat="1" applyFont="1" applyFill="1" applyBorder="1" applyAlignment="1">
      <alignment horizontal="left"/>
    </xf>
    <xf numFmtId="0" fontId="17" fillId="2" borderId="1" xfId="1" applyFont="1" applyFill="1" applyBorder="1"/>
    <xf numFmtId="0" fontId="2" fillId="2" borderId="2" xfId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right"/>
    </xf>
    <xf numFmtId="4" fontId="2" fillId="2" borderId="3" xfId="1" applyNumberFormat="1" applyFont="1" applyFill="1" applyBorder="1" applyAlignment="1">
      <alignment horizontal="right"/>
    </xf>
    <xf numFmtId="4" fontId="8" fillId="2" borderId="15" xfId="1" applyNumberFormat="1" applyFont="1" applyFill="1" applyBorder="1"/>
    <xf numFmtId="0" fontId="2" fillId="2" borderId="2" xfId="1" applyFont="1" applyFill="1" applyBorder="1"/>
    <xf numFmtId="4" fontId="8" fillId="2" borderId="3" xfId="1" applyNumberFormat="1" applyFont="1" applyFill="1" applyBorder="1"/>
    <xf numFmtId="3" fontId="2" fillId="0" borderId="0" xfId="1" applyNumberFormat="1" applyFont="1"/>
    <xf numFmtId="0" fontId="18" fillId="0" borderId="0" xfId="1" applyFont="1"/>
    <xf numFmtId="0" fontId="19" fillId="0" borderId="0" xfId="1" applyFont="1"/>
    <xf numFmtId="3" fontId="19" fillId="0" borderId="0" xfId="1" applyNumberFormat="1" applyFont="1" applyAlignment="1">
      <alignment horizontal="right"/>
    </xf>
    <xf numFmtId="4" fontId="19" fillId="0" borderId="0" xfId="1" applyNumberFormat="1" applyFont="1"/>
    <xf numFmtId="49" fontId="4" fillId="0" borderId="28" xfId="0" applyNumberFormat="1" applyFont="1" applyBorder="1"/>
    <xf numFmtId="3" fontId="2" fillId="0" borderId="5" xfId="0" applyNumberFormat="1" applyFont="1" applyBorder="1"/>
    <xf numFmtId="3" fontId="2" fillId="0" borderId="17" xfId="0" applyNumberFormat="1" applyFont="1" applyBorder="1"/>
    <xf numFmtId="3" fontId="2" fillId="0" borderId="59" xfId="0" applyNumberFormat="1" applyFont="1" applyBorder="1"/>
    <xf numFmtId="4" fontId="5" fillId="0" borderId="16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4" fontId="5" fillId="4" borderId="1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49" fontId="4" fillId="2" borderId="23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shrinkToFit="1"/>
    </xf>
    <xf numFmtId="0" fontId="2" fillId="0" borderId="68" xfId="0" applyFont="1" applyBorder="1"/>
    <xf numFmtId="0" fontId="2" fillId="0" borderId="65" xfId="0" applyFont="1" applyBorder="1"/>
    <xf numFmtId="0" fontId="2" fillId="0" borderId="29" xfId="0" applyFont="1" applyBorder="1"/>
    <xf numFmtId="0" fontId="8" fillId="2" borderId="36" xfId="0" applyFont="1" applyFill="1" applyBorder="1"/>
    <xf numFmtId="0" fontId="8" fillId="2" borderId="21" xfId="0" applyFont="1" applyFill="1" applyBorder="1"/>
    <xf numFmtId="0" fontId="8" fillId="2" borderId="18" xfId="0" applyFont="1" applyFill="1" applyBorder="1"/>
    <xf numFmtId="0" fontId="8" fillId="2" borderId="20" xfId="0" applyFont="1" applyFill="1" applyBorder="1"/>
    <xf numFmtId="0" fontId="8" fillId="2" borderId="31" xfId="0" applyFont="1" applyFill="1" applyBorder="1"/>
    <xf numFmtId="0" fontId="2" fillId="0" borderId="60" xfId="0" applyFont="1" applyBorder="1"/>
    <xf numFmtId="0" fontId="2" fillId="0" borderId="71" xfId="0" applyFont="1" applyBorder="1"/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7" fillId="5" borderId="13" xfId="0" applyNumberFormat="1" applyFont="1" applyFill="1" applyBorder="1" applyAlignment="1">
      <alignment horizontal="right" vertical="center"/>
    </xf>
    <xf numFmtId="4" fontId="7" fillId="5" borderId="1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168" fontId="2" fillId="0" borderId="1" xfId="0" applyNumberFormat="1" applyFont="1" applyBorder="1" applyAlignment="1">
      <alignment horizontal="right" indent="2"/>
    </xf>
    <xf numFmtId="168" fontId="2" fillId="0" borderId="30" xfId="0" applyNumberFormat="1" applyFont="1" applyBorder="1" applyAlignment="1">
      <alignment horizontal="right" indent="2"/>
    </xf>
    <xf numFmtId="168" fontId="7" fillId="2" borderId="45" xfId="0" applyNumberFormat="1" applyFont="1" applyFill="1" applyBorder="1" applyAlignment="1">
      <alignment horizontal="right" indent="2"/>
    </xf>
    <xf numFmtId="168" fontId="7" fillId="2" borderId="46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2" fillId="0" borderId="73" xfId="0" applyFont="1" applyBorder="1" applyAlignment="1">
      <alignment horizontal="center" shrinkToFit="1"/>
    </xf>
    <xf numFmtId="0" fontId="2" fillId="0" borderId="74" xfId="0" applyFont="1" applyBorder="1" applyAlignment="1">
      <alignment horizontal="center" shrinkToFit="1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8" fillId="2" borderId="70" xfId="0" applyFont="1" applyFill="1" applyBorder="1" applyAlignment="1">
      <alignment horizontal="left"/>
    </xf>
    <xf numFmtId="0" fontId="0" fillId="0" borderId="65" xfId="0" applyBorder="1"/>
    <xf numFmtId="0" fontId="0" fillId="0" borderId="66" xfId="0" applyBorder="1"/>
    <xf numFmtId="3" fontId="2" fillId="0" borderId="71" xfId="0" applyNumberFormat="1" applyFont="1" applyBorder="1"/>
    <xf numFmtId="0" fontId="0" fillId="0" borderId="71" xfId="0" applyBorder="1"/>
    <xf numFmtId="0" fontId="0" fillId="0" borderId="72" xfId="0" applyBorder="1"/>
    <xf numFmtId="3" fontId="2" fillId="0" borderId="15" xfId="0" applyNumberFormat="1" applyFont="1" applyBorder="1"/>
    <xf numFmtId="0" fontId="0" fillId="0" borderId="15" xfId="0" applyBorder="1"/>
    <xf numFmtId="0" fontId="0" fillId="0" borderId="27" xfId="0" applyBorder="1"/>
    <xf numFmtId="3" fontId="2" fillId="0" borderId="74" xfId="0" applyNumberFormat="1" applyFont="1" applyBorder="1"/>
    <xf numFmtId="0" fontId="0" fillId="0" borderId="74" xfId="0" applyBorder="1"/>
    <xf numFmtId="0" fontId="0" fillId="0" borderId="39" xfId="0" applyBorder="1"/>
    <xf numFmtId="0" fontId="2" fillId="0" borderId="29" xfId="0" applyFont="1" applyBorder="1"/>
    <xf numFmtId="0" fontId="2" fillId="0" borderId="47" xfId="1" applyFont="1" applyBorder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52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2" fillId="0" borderId="55" xfId="1" applyFont="1" applyBorder="1" applyAlignment="1">
      <alignment horizontal="left"/>
    </xf>
    <xf numFmtId="0" fontId="2" fillId="0" borderId="54" xfId="1" applyFont="1" applyBorder="1" applyAlignment="1">
      <alignment horizontal="left"/>
    </xf>
    <xf numFmtId="0" fontId="2" fillId="0" borderId="56" xfId="1" applyFont="1" applyBorder="1" applyAlignment="1">
      <alignment horizontal="left"/>
    </xf>
    <xf numFmtId="49" fontId="15" fillId="6" borderId="61" xfId="1" applyNumberFormat="1" applyFont="1" applyFill="1" applyBorder="1" applyAlignment="1">
      <alignment horizontal="left" wrapText="1"/>
    </xf>
    <xf numFmtId="49" fontId="16" fillId="0" borderId="62" xfId="0" applyNumberFormat="1" applyFont="1" applyBorder="1" applyAlignment="1">
      <alignment horizontal="left" wrapText="1"/>
    </xf>
    <xf numFmtId="0" fontId="10" fillId="0" borderId="0" xfId="1" applyFont="1" applyAlignment="1">
      <alignment horizontal="center"/>
    </xf>
    <xf numFmtId="49" fontId="2" fillId="0" borderId="52" xfId="1" applyNumberFormat="1" applyFont="1" applyBorder="1" applyAlignment="1">
      <alignment horizontal="center"/>
    </xf>
    <xf numFmtId="0" fontId="2" fillId="0" borderId="55" xfId="1" applyFont="1" applyBorder="1" applyAlignment="1">
      <alignment horizontal="center" shrinkToFit="1"/>
    </xf>
    <xf numFmtId="0" fontId="2" fillId="0" borderId="54" xfId="1" applyFont="1" applyBorder="1" applyAlignment="1">
      <alignment horizontal="center" shrinkToFit="1"/>
    </xf>
    <xf numFmtId="0" fontId="2" fillId="0" borderId="56" xfId="1" applyFont="1" applyBorder="1" applyAlignment="1">
      <alignment horizontal="center" shrinkToFit="1"/>
    </xf>
    <xf numFmtId="3" fontId="2" fillId="0" borderId="9" xfId="0" applyNumberFormat="1" applyFont="1" applyBorder="1"/>
    <xf numFmtId="0" fontId="0" fillId="0" borderId="10" xfId="0" applyBorder="1"/>
    <xf numFmtId="0" fontId="0" fillId="0" borderId="69" xfId="0" applyBorder="1"/>
    <xf numFmtId="3" fontId="2" fillId="0" borderId="29" xfId="0" applyNumberFormat="1" applyFont="1" applyBorder="1"/>
    <xf numFmtId="49" fontId="5" fillId="2" borderId="41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0" fontId="2" fillId="0" borderId="67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8" fillId="2" borderId="12" xfId="0" applyFont="1" applyFill="1" applyBorder="1" applyAlignment="1">
      <alignment horizontal="left"/>
    </xf>
    <xf numFmtId="0" fontId="0" fillId="0" borderId="13" xfId="0" applyBorder="1"/>
    <xf numFmtId="0" fontId="0" fillId="0" borderId="35" xfId="0" applyBorder="1"/>
    <xf numFmtId="3" fontId="2" fillId="0" borderId="64" xfId="0" applyNumberFormat="1" applyFont="1" applyBorder="1"/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0E3F-380A-436D-8CE7-F352E36690BE}">
  <dimension ref="A1:O31"/>
  <sheetViews>
    <sheetView view="pageBreakPreview" topLeftCell="B1" zoomScaleNormal="100" zoomScaleSheetLayoutView="100" workbookViewId="0">
      <selection activeCell="H20" sqref="H20"/>
    </sheetView>
  </sheetViews>
  <sheetFormatPr defaultColWidth="9.140625"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1" customWidth="1"/>
    <col min="8" max="8" width="13.5703125" style="1" customWidth="1"/>
    <col min="9" max="9" width="11.42578125" style="1" customWidth="1"/>
    <col min="10" max="10" width="7" style="1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2"/>
      <c r="C2" s="3" t="s">
        <v>150</v>
      </c>
      <c r="E2" s="4"/>
      <c r="F2" s="3"/>
      <c r="G2" s="2"/>
      <c r="H2" s="5" t="s">
        <v>0</v>
      </c>
      <c r="I2" s="6"/>
      <c r="K2" s="2"/>
    </row>
    <row r="3" spans="2:15" ht="6" customHeight="1" x14ac:dyDescent="0.2">
      <c r="C3" s="7"/>
      <c r="D3" s="8" t="s">
        <v>1</v>
      </c>
    </row>
    <row r="4" spans="2:15" ht="4.5" customHeight="1" x14ac:dyDescent="0.2"/>
    <row r="5" spans="2:15" ht="13.5" customHeight="1" x14ac:dyDescent="0.25">
      <c r="C5" s="9" t="s">
        <v>2</v>
      </c>
      <c r="D5" s="10" t="s">
        <v>86</v>
      </c>
      <c r="E5" s="214" t="s">
        <v>155</v>
      </c>
      <c r="F5" s="12"/>
      <c r="G5" s="12"/>
      <c r="H5" s="12"/>
      <c r="I5" s="12"/>
      <c r="O5" s="6"/>
    </row>
    <row r="7" spans="2:15" x14ac:dyDescent="0.2">
      <c r="C7" s="13" t="s">
        <v>3</v>
      </c>
      <c r="D7" s="14" t="s">
        <v>144</v>
      </c>
      <c r="H7" s="15" t="s">
        <v>4</v>
      </c>
      <c r="I7" s="8" t="s">
        <v>148</v>
      </c>
      <c r="J7" s="14"/>
      <c r="K7" s="14"/>
    </row>
    <row r="8" spans="2:15" x14ac:dyDescent="0.2">
      <c r="D8" s="14" t="s">
        <v>145</v>
      </c>
      <c r="H8" s="15" t="s">
        <v>5</v>
      </c>
      <c r="I8" s="8" t="s">
        <v>149</v>
      </c>
      <c r="J8" s="14"/>
      <c r="K8" s="14"/>
    </row>
    <row r="9" spans="2:15" x14ac:dyDescent="0.2">
      <c r="C9" s="15" t="s">
        <v>146</v>
      </c>
      <c r="D9" s="14" t="s">
        <v>147</v>
      </c>
      <c r="H9" s="15"/>
      <c r="J9" s="14"/>
    </row>
    <row r="10" spans="2:15" x14ac:dyDescent="0.2">
      <c r="H10" s="15"/>
      <c r="J10" s="14"/>
    </row>
    <row r="11" spans="2:15" x14ac:dyDescent="0.2">
      <c r="C11" s="13" t="s">
        <v>6</v>
      </c>
      <c r="D11" s="14"/>
      <c r="H11" s="15" t="s">
        <v>4</v>
      </c>
      <c r="J11" s="14"/>
      <c r="K11" s="14"/>
    </row>
    <row r="12" spans="2:15" x14ac:dyDescent="0.2">
      <c r="D12" s="14"/>
      <c r="H12" s="15" t="s">
        <v>5</v>
      </c>
      <c r="J12" s="14"/>
      <c r="K12" s="14"/>
    </row>
    <row r="13" spans="2:15" ht="12" customHeight="1" x14ac:dyDescent="0.2">
      <c r="C13" s="15"/>
      <c r="D13" s="14"/>
      <c r="J13" s="15"/>
    </row>
    <row r="14" spans="2:15" ht="24.75" customHeight="1" x14ac:dyDescent="0.2">
      <c r="C14" s="16" t="s">
        <v>7</v>
      </c>
      <c r="H14" s="16" t="s">
        <v>8</v>
      </c>
      <c r="J14" s="15"/>
    </row>
    <row r="15" spans="2:15" ht="12.75" customHeight="1" x14ac:dyDescent="0.2">
      <c r="J15" s="15"/>
    </row>
    <row r="16" spans="2:15" ht="28.5" customHeight="1" x14ac:dyDescent="0.2">
      <c r="C16" s="16" t="s">
        <v>9</v>
      </c>
      <c r="H16" s="16" t="s">
        <v>9</v>
      </c>
    </row>
    <row r="17" spans="2:12" ht="25.5" customHeight="1" x14ac:dyDescent="0.2"/>
    <row r="18" spans="2:12" ht="13.5" customHeight="1" x14ac:dyDescent="0.2">
      <c r="B18" s="17"/>
      <c r="C18" s="18"/>
      <c r="D18" s="18"/>
      <c r="E18" s="19"/>
      <c r="F18" s="20"/>
      <c r="G18" s="21"/>
      <c r="H18" s="22"/>
      <c r="I18" s="21"/>
      <c r="J18" s="23" t="s">
        <v>10</v>
      </c>
      <c r="K18" s="24"/>
    </row>
    <row r="19" spans="2:12" ht="15" customHeight="1" x14ac:dyDescent="0.2">
      <c r="B19" s="25" t="s">
        <v>11</v>
      </c>
      <c r="C19" s="26"/>
      <c r="D19" s="27">
        <v>15</v>
      </c>
      <c r="E19" s="28" t="s">
        <v>12</v>
      </c>
      <c r="F19" s="29"/>
      <c r="G19" s="30"/>
      <c r="H19" s="30"/>
      <c r="I19" s="229">
        <f>ROUND(G30,0)</f>
        <v>0</v>
      </c>
      <c r="J19" s="230"/>
      <c r="K19" s="31"/>
    </row>
    <row r="20" spans="2:12" x14ac:dyDescent="0.2">
      <c r="B20" s="25" t="s">
        <v>13</v>
      </c>
      <c r="C20" s="26"/>
      <c r="D20" s="27">
        <f>SazbaDPH1</f>
        <v>15</v>
      </c>
      <c r="E20" s="28" t="s">
        <v>12</v>
      </c>
      <c r="F20" s="32"/>
      <c r="G20" s="33"/>
      <c r="H20" s="33"/>
      <c r="I20" s="231">
        <f>ROUND(I19*D20/100,0)</f>
        <v>0</v>
      </c>
      <c r="J20" s="232"/>
      <c r="K20" s="31"/>
    </row>
    <row r="21" spans="2:12" x14ac:dyDescent="0.2">
      <c r="B21" s="25" t="s">
        <v>11</v>
      </c>
      <c r="C21" s="26"/>
      <c r="D21" s="27">
        <v>21</v>
      </c>
      <c r="E21" s="28" t="s">
        <v>12</v>
      </c>
      <c r="F21" s="32"/>
      <c r="G21" s="33"/>
      <c r="H21" s="33"/>
      <c r="I21" s="231">
        <f>Stavba!I21*6</f>
        <v>0</v>
      </c>
      <c r="J21" s="232"/>
      <c r="K21" s="31"/>
    </row>
    <row r="22" spans="2:12" ht="13.5" thickBot="1" x14ac:dyDescent="0.25">
      <c r="B22" s="25" t="s">
        <v>13</v>
      </c>
      <c r="C22" s="26"/>
      <c r="D22" s="27">
        <f>SazbaDPH2</f>
        <v>21</v>
      </c>
      <c r="E22" s="28" t="s">
        <v>12</v>
      </c>
      <c r="F22" s="34"/>
      <c r="G22" s="35"/>
      <c r="H22" s="35"/>
      <c r="I22" s="233">
        <f>I21*0.21</f>
        <v>0</v>
      </c>
      <c r="J22" s="234"/>
      <c r="K22" s="31"/>
    </row>
    <row r="23" spans="2:12" ht="16.5" thickBot="1" x14ac:dyDescent="0.25">
      <c r="B23" s="36" t="s">
        <v>151</v>
      </c>
      <c r="C23" s="37"/>
      <c r="D23" s="37"/>
      <c r="E23" s="38"/>
      <c r="F23" s="39"/>
      <c r="G23" s="40"/>
      <c r="H23" s="40"/>
      <c r="I23" s="235">
        <f>I21+I22</f>
        <v>0</v>
      </c>
      <c r="J23" s="236"/>
      <c r="K23" s="41"/>
    </row>
    <row r="25" spans="2:12" ht="15.75" customHeight="1" x14ac:dyDescent="0.25">
      <c r="B25" s="11" t="s">
        <v>15</v>
      </c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2:12" ht="5.25" customHeight="1" x14ac:dyDescent="0.2">
      <c r="L26" s="43"/>
    </row>
    <row r="27" spans="2:12" ht="24" customHeight="1" x14ac:dyDescent="0.2">
      <c r="B27" s="44" t="s">
        <v>16</v>
      </c>
      <c r="C27" s="45"/>
      <c r="D27" s="45"/>
      <c r="E27" s="46"/>
      <c r="F27" s="47" t="s">
        <v>17</v>
      </c>
      <c r="G27" s="48" t="str">
        <f>CONCATENATE("Základ DPH ",SazbaDPH1," %")</f>
        <v>Základ DPH 15 %</v>
      </c>
      <c r="H27" s="47" t="str">
        <f>CONCATENATE("Základ DPH ",SazbaDPH2," %")</f>
        <v>Základ DPH 21 %</v>
      </c>
      <c r="I27" s="47" t="s">
        <v>18</v>
      </c>
      <c r="J27" s="47" t="s">
        <v>12</v>
      </c>
    </row>
    <row r="28" spans="2:12" x14ac:dyDescent="0.2">
      <c r="B28" s="49" t="s">
        <v>88</v>
      </c>
      <c r="C28" s="50" t="s">
        <v>89</v>
      </c>
      <c r="D28" s="51"/>
      <c r="E28" s="52"/>
      <c r="F28" s="207">
        <f>Stavba!F28*6</f>
        <v>0</v>
      </c>
      <c r="G28" s="208">
        <v>0</v>
      </c>
      <c r="H28" s="209">
        <f>Stavba!H28*6</f>
        <v>0</v>
      </c>
      <c r="I28" s="209">
        <f t="shared" ref="I28:I29" si="0">(G28*SazbaDPH1)/100+(H28*SazbaDPH2)/100</f>
        <v>0</v>
      </c>
      <c r="J28" s="53" t="str">
        <f t="shared" ref="J28:J29" si="1">IF(CelkemObjekty=0,"",F28/CelkemObjekty*100)</f>
        <v/>
      </c>
    </row>
    <row r="29" spans="2:12" x14ac:dyDescent="0.2">
      <c r="B29" s="54" t="s">
        <v>132</v>
      </c>
      <c r="C29" s="55" t="s">
        <v>133</v>
      </c>
      <c r="D29" s="56"/>
      <c r="E29" s="57"/>
      <c r="F29" s="210">
        <f>Stavba!F29*6</f>
        <v>0</v>
      </c>
      <c r="G29" s="211">
        <v>0</v>
      </c>
      <c r="H29" s="212">
        <f>Stavba!H29*6</f>
        <v>0</v>
      </c>
      <c r="I29" s="212">
        <f t="shared" si="0"/>
        <v>0</v>
      </c>
      <c r="J29" s="53" t="str">
        <f t="shared" si="1"/>
        <v/>
      </c>
    </row>
    <row r="30" spans="2:12" ht="17.25" customHeight="1" x14ac:dyDescent="0.2">
      <c r="B30" s="58" t="s">
        <v>19</v>
      </c>
      <c r="C30" s="59"/>
      <c r="D30" s="60"/>
      <c r="E30" s="61"/>
      <c r="F30" s="213">
        <f>SUM(F28:F29)</f>
        <v>0</v>
      </c>
      <c r="G30" s="213">
        <f>SUM(G28:G29)</f>
        <v>0</v>
      </c>
      <c r="H30" s="213">
        <f>SUM(H28:H29)</f>
        <v>0</v>
      </c>
      <c r="I30" s="213">
        <f>SUM(I28:I29)</f>
        <v>0</v>
      </c>
      <c r="J30" s="62" t="str">
        <f t="shared" ref="J30" si="2">IF(CelkemObjekty=0,"",F30/CelkemObjekty*100)</f>
        <v/>
      </c>
    </row>
    <row r="31" spans="2:12" x14ac:dyDescent="0.2">
      <c r="B31" s="63"/>
      <c r="C31" s="63"/>
      <c r="D31" s="63"/>
      <c r="E31" s="63"/>
      <c r="F31" s="63"/>
      <c r="G31" s="63"/>
      <c r="H31" s="63"/>
      <c r="I31" s="63"/>
      <c r="J31" s="63"/>
      <c r="K31" s="63"/>
    </row>
  </sheetData>
  <mergeCells count="5">
    <mergeCell ref="I19:J19"/>
    <mergeCell ref="I20:J20"/>
    <mergeCell ref="I21:J21"/>
    <mergeCell ref="I22:J22"/>
    <mergeCell ref="I23:J23"/>
  </mergeCells>
  <pageMargins left="0.7" right="0.7" top="0.78740157499999996" bottom="0.78740157499999996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pageSetUpPr fitToPage="1"/>
  </sheetPr>
  <dimension ref="A1:O31"/>
  <sheetViews>
    <sheetView showGridLines="0" view="pageBreakPreview" topLeftCell="B1" zoomScale="75" zoomScaleNormal="100" zoomScaleSheetLayoutView="75" workbookViewId="0">
      <selection activeCell="F11" sqref="F11"/>
    </sheetView>
  </sheetViews>
  <sheetFormatPr defaultColWidth="9.140625"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1" customWidth="1"/>
    <col min="8" max="8" width="13.5703125" style="1" customWidth="1"/>
    <col min="9" max="9" width="11.42578125" style="1" customWidth="1"/>
    <col min="10" max="10" width="7" style="1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2"/>
      <c r="C2" s="3" t="s">
        <v>154</v>
      </c>
      <c r="E2" s="4"/>
      <c r="F2" s="3"/>
      <c r="G2" s="2"/>
      <c r="H2" s="5" t="s">
        <v>0</v>
      </c>
      <c r="I2" s="6"/>
      <c r="K2" s="2"/>
    </row>
    <row r="3" spans="2:15" ht="6" customHeight="1" x14ac:dyDescent="0.2">
      <c r="C3" s="7"/>
      <c r="D3" s="8" t="s">
        <v>1</v>
      </c>
    </row>
    <row r="4" spans="2:15" ht="4.5" customHeight="1" x14ac:dyDescent="0.2"/>
    <row r="5" spans="2:15" ht="13.5" customHeight="1" x14ac:dyDescent="0.25">
      <c r="C5" s="9" t="s">
        <v>2</v>
      </c>
      <c r="D5" s="10" t="s">
        <v>86</v>
      </c>
      <c r="E5" s="214" t="s">
        <v>156</v>
      </c>
      <c r="F5" s="12"/>
      <c r="G5" s="12"/>
      <c r="H5" s="12"/>
      <c r="I5" s="12"/>
      <c r="O5" s="6"/>
    </row>
    <row r="7" spans="2:15" x14ac:dyDescent="0.2">
      <c r="C7" s="13" t="s">
        <v>3</v>
      </c>
      <c r="D7" s="14" t="s">
        <v>144</v>
      </c>
      <c r="H7" s="15" t="s">
        <v>4</v>
      </c>
      <c r="I7" s="8" t="s">
        <v>148</v>
      </c>
      <c r="J7" s="14"/>
      <c r="K7" s="14"/>
    </row>
    <row r="8" spans="2:15" x14ac:dyDescent="0.2">
      <c r="D8" s="14" t="s">
        <v>145</v>
      </c>
      <c r="H8" s="15" t="s">
        <v>5</v>
      </c>
      <c r="I8" s="8" t="s">
        <v>149</v>
      </c>
      <c r="J8" s="14"/>
      <c r="K8" s="14"/>
    </row>
    <row r="9" spans="2:15" x14ac:dyDescent="0.2">
      <c r="C9" s="15" t="s">
        <v>146</v>
      </c>
      <c r="D9" s="14" t="s">
        <v>147</v>
      </c>
      <c r="H9" s="15"/>
      <c r="J9" s="14"/>
    </row>
    <row r="10" spans="2:15" x14ac:dyDescent="0.2">
      <c r="H10" s="15"/>
      <c r="J10" s="14"/>
    </row>
    <row r="11" spans="2:15" x14ac:dyDescent="0.2">
      <c r="C11" s="13" t="s">
        <v>6</v>
      </c>
      <c r="D11" s="14"/>
      <c r="H11" s="15" t="s">
        <v>4</v>
      </c>
      <c r="J11" s="14"/>
      <c r="K11" s="14"/>
    </row>
    <row r="12" spans="2:15" x14ac:dyDescent="0.2">
      <c r="D12" s="14"/>
      <c r="H12" s="15" t="s">
        <v>5</v>
      </c>
      <c r="J12" s="14"/>
      <c r="K12" s="14"/>
    </row>
    <row r="13" spans="2:15" ht="12" customHeight="1" x14ac:dyDescent="0.2">
      <c r="C13" s="15"/>
      <c r="D13" s="14"/>
      <c r="J13" s="15"/>
    </row>
    <row r="14" spans="2:15" ht="24.75" customHeight="1" x14ac:dyDescent="0.2">
      <c r="C14" s="16" t="s">
        <v>7</v>
      </c>
      <c r="H14" s="16" t="s">
        <v>8</v>
      </c>
      <c r="J14" s="15"/>
    </row>
    <row r="15" spans="2:15" ht="12.75" customHeight="1" x14ac:dyDescent="0.2">
      <c r="J15" s="15"/>
    </row>
    <row r="16" spans="2:15" ht="28.5" customHeight="1" x14ac:dyDescent="0.2">
      <c r="C16" s="16" t="s">
        <v>9</v>
      </c>
      <c r="H16" s="16" t="s">
        <v>9</v>
      </c>
    </row>
    <row r="17" spans="2:12" ht="25.5" customHeight="1" x14ac:dyDescent="0.2"/>
    <row r="18" spans="2:12" ht="13.5" customHeight="1" x14ac:dyDescent="0.2">
      <c r="B18" s="17"/>
      <c r="C18" s="18"/>
      <c r="D18" s="18"/>
      <c r="E18" s="19"/>
      <c r="F18" s="20"/>
      <c r="G18" s="21"/>
      <c r="H18" s="22"/>
      <c r="I18" s="21"/>
      <c r="J18" s="23" t="s">
        <v>10</v>
      </c>
      <c r="K18" s="24"/>
    </row>
    <row r="19" spans="2:12" ht="15" customHeight="1" x14ac:dyDescent="0.2">
      <c r="B19" s="25" t="s">
        <v>11</v>
      </c>
      <c r="C19" s="26"/>
      <c r="D19" s="27">
        <v>15</v>
      </c>
      <c r="E19" s="28" t="s">
        <v>12</v>
      </c>
      <c r="F19" s="29"/>
      <c r="G19" s="30"/>
      <c r="H19" s="30"/>
      <c r="I19" s="229">
        <f>ROUND(G30,0)</f>
        <v>0</v>
      </c>
      <c r="J19" s="230"/>
      <c r="K19" s="31"/>
    </row>
    <row r="20" spans="2:12" x14ac:dyDescent="0.2">
      <c r="B20" s="25" t="s">
        <v>13</v>
      </c>
      <c r="C20" s="26"/>
      <c r="D20" s="27">
        <f>SazbaDPH1</f>
        <v>15</v>
      </c>
      <c r="E20" s="28" t="s">
        <v>12</v>
      </c>
      <c r="F20" s="32"/>
      <c r="G20" s="33"/>
      <c r="H20" s="33"/>
      <c r="I20" s="231">
        <f>ROUND(I19*D20/100,0)</f>
        <v>0</v>
      </c>
      <c r="J20" s="232"/>
      <c r="K20" s="31"/>
    </row>
    <row r="21" spans="2:12" x14ac:dyDescent="0.2">
      <c r="B21" s="25" t="s">
        <v>11</v>
      </c>
      <c r="C21" s="26"/>
      <c r="D21" s="27">
        <v>21</v>
      </c>
      <c r="E21" s="28" t="s">
        <v>12</v>
      </c>
      <c r="F21" s="32"/>
      <c r="G21" s="33"/>
      <c r="H21" s="33"/>
      <c r="I21" s="231">
        <f>'01  Rek'!E11+'01  Rek'!F11+'01  Rek'!G11+'01  Rek'!H11+'01  Rek'!I11+'02  Rek'!E9+'02  Rek'!F9+'02  Rek'!G9+'02  Rek'!H9+'02  Rek'!I9</f>
        <v>0</v>
      </c>
      <c r="J21" s="232"/>
      <c r="K21" s="31"/>
    </row>
    <row r="22" spans="2:12" ht="13.5" thickBot="1" x14ac:dyDescent="0.25">
      <c r="B22" s="25" t="s">
        <v>13</v>
      </c>
      <c r="C22" s="26"/>
      <c r="D22" s="27">
        <f>SazbaDPH2</f>
        <v>21</v>
      </c>
      <c r="E22" s="28" t="s">
        <v>12</v>
      </c>
      <c r="F22" s="34"/>
      <c r="G22" s="35"/>
      <c r="H22" s="35"/>
      <c r="I22" s="233">
        <f>I21*0.21</f>
        <v>0</v>
      </c>
      <c r="J22" s="234"/>
      <c r="K22" s="31"/>
    </row>
    <row r="23" spans="2:12" ht="16.5" thickBot="1" x14ac:dyDescent="0.25">
      <c r="B23" s="36" t="s">
        <v>14</v>
      </c>
      <c r="C23" s="37"/>
      <c r="D23" s="37"/>
      <c r="E23" s="38"/>
      <c r="F23" s="39"/>
      <c r="G23" s="40"/>
      <c r="H23" s="40"/>
      <c r="I23" s="235">
        <f>SUM(I19:I22)</f>
        <v>0</v>
      </c>
      <c r="J23" s="236"/>
      <c r="K23" s="41"/>
    </row>
    <row r="25" spans="2:12" ht="15.75" customHeight="1" x14ac:dyDescent="0.25">
      <c r="B25" s="11" t="s">
        <v>15</v>
      </c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2:12" ht="5.25" customHeight="1" x14ac:dyDescent="0.2">
      <c r="L26" s="43"/>
    </row>
    <row r="27" spans="2:12" ht="24" customHeight="1" x14ac:dyDescent="0.2">
      <c r="B27" s="44" t="s">
        <v>16</v>
      </c>
      <c r="C27" s="45"/>
      <c r="D27" s="45"/>
      <c r="E27" s="46"/>
      <c r="F27" s="47" t="s">
        <v>17</v>
      </c>
      <c r="G27" s="48" t="str">
        <f>CONCATENATE("Základ DPH ",SazbaDPH1," %")</f>
        <v>Základ DPH 15 %</v>
      </c>
      <c r="H27" s="47" t="str">
        <f>CONCATENATE("Základ DPH ",SazbaDPH2," %")</f>
        <v>Základ DPH 21 %</v>
      </c>
      <c r="I27" s="47" t="s">
        <v>18</v>
      </c>
      <c r="J27" s="47" t="s">
        <v>12</v>
      </c>
    </row>
    <row r="28" spans="2:12" x14ac:dyDescent="0.2">
      <c r="B28" s="49" t="s">
        <v>88</v>
      </c>
      <c r="C28" s="50" t="s">
        <v>89</v>
      </c>
      <c r="D28" s="51"/>
      <c r="E28" s="52"/>
      <c r="F28" s="207">
        <f>'01  KL'!F34:G34</f>
        <v>0</v>
      </c>
      <c r="G28" s="208">
        <v>0</v>
      </c>
      <c r="H28" s="212">
        <f>F28/1.21</f>
        <v>0</v>
      </c>
      <c r="I28" s="209">
        <f>H28*0.21</f>
        <v>0</v>
      </c>
      <c r="J28" s="53" t="str">
        <f t="shared" ref="J28:J29" si="0">IF(CelkemObjekty=0,"",F28/CelkemObjekty*100)</f>
        <v/>
      </c>
    </row>
    <row r="29" spans="2:12" x14ac:dyDescent="0.2">
      <c r="B29" s="54" t="s">
        <v>132</v>
      </c>
      <c r="C29" s="55" t="s">
        <v>133</v>
      </c>
      <c r="D29" s="56"/>
      <c r="E29" s="57"/>
      <c r="F29" s="210">
        <f>'02  KL'!F34:G34</f>
        <v>0</v>
      </c>
      <c r="G29" s="211">
        <v>0</v>
      </c>
      <c r="H29" s="212">
        <f>F29/1.21</f>
        <v>0</v>
      </c>
      <c r="I29" s="212">
        <f>H29*0.21</f>
        <v>0</v>
      </c>
      <c r="J29" s="53" t="str">
        <f t="shared" si="0"/>
        <v/>
      </c>
    </row>
    <row r="30" spans="2:12" ht="17.25" customHeight="1" x14ac:dyDescent="0.2">
      <c r="B30" s="58" t="s">
        <v>19</v>
      </c>
      <c r="C30" s="59"/>
      <c r="D30" s="60"/>
      <c r="E30" s="61"/>
      <c r="F30" s="213">
        <f>SUM(F28:F29)</f>
        <v>0</v>
      </c>
      <c r="G30" s="213">
        <f>SUM(G28:G29)</f>
        <v>0</v>
      </c>
      <c r="H30" s="213">
        <f>SUM(H28:H29)</f>
        <v>0</v>
      </c>
      <c r="I30" s="213">
        <f>SUM(I28:I29)</f>
        <v>0</v>
      </c>
      <c r="J30" s="62" t="str">
        <f t="shared" ref="J30" si="1">IF(CelkemObjekty=0,"",F30/CelkemObjekty*100)</f>
        <v/>
      </c>
    </row>
    <row r="31" spans="2:12" x14ac:dyDescent="0.2">
      <c r="B31" s="63"/>
      <c r="C31" s="63"/>
      <c r="D31" s="63"/>
      <c r="E31" s="63"/>
      <c r="F31" s="63"/>
      <c r="G31" s="63"/>
      <c r="H31" s="63"/>
      <c r="I31" s="63"/>
      <c r="J31" s="63"/>
      <c r="K31" s="63"/>
    </row>
  </sheetData>
  <sortState xmlns:xlrd2="http://schemas.microsoft.com/office/spreadsheetml/2017/richdata2" ref="B831:K836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1"/>
  <dimension ref="A1:BE51"/>
  <sheetViews>
    <sheetView topLeftCell="A7" zoomScaleNormal="100" workbookViewId="0">
      <selection activeCell="C24" sqref="C24"/>
    </sheetView>
  </sheetViews>
  <sheetFormatPr defaultColWidth="9.140625"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64" t="s">
        <v>25</v>
      </c>
      <c r="B1" s="65"/>
      <c r="C1" s="65"/>
      <c r="D1" s="65"/>
      <c r="E1" s="65"/>
      <c r="F1" s="65"/>
      <c r="G1" s="65"/>
    </row>
    <row r="2" spans="1:57" ht="12.75" customHeight="1" x14ac:dyDescent="0.2">
      <c r="A2" s="66" t="s">
        <v>26</v>
      </c>
      <c r="B2" s="67"/>
      <c r="C2" s="216"/>
      <c r="D2" s="216" t="s">
        <v>93</v>
      </c>
      <c r="E2" s="215"/>
      <c r="F2" s="68" t="s">
        <v>27</v>
      </c>
      <c r="G2" s="69"/>
    </row>
    <row r="3" spans="1:57" ht="3" hidden="1" customHeight="1" x14ac:dyDescent="0.2">
      <c r="A3" s="70"/>
      <c r="B3" s="71"/>
      <c r="C3" s="72"/>
      <c r="D3" s="72"/>
      <c r="E3" s="73"/>
      <c r="F3" s="74"/>
      <c r="G3" s="75"/>
    </row>
    <row r="4" spans="1:57" ht="12" customHeight="1" x14ac:dyDescent="0.2">
      <c r="A4" s="76" t="s">
        <v>28</v>
      </c>
      <c r="B4" s="71"/>
      <c r="C4" s="72"/>
      <c r="D4" s="72"/>
      <c r="E4" s="73"/>
      <c r="F4" s="74" t="s">
        <v>29</v>
      </c>
      <c r="G4" s="77"/>
    </row>
    <row r="5" spans="1:57" ht="12.95" customHeight="1" x14ac:dyDescent="0.2">
      <c r="A5" s="78" t="s">
        <v>88</v>
      </c>
      <c r="B5" s="79"/>
      <c r="C5" s="80" t="s">
        <v>89</v>
      </c>
      <c r="D5" s="81"/>
      <c r="E5" s="79"/>
      <c r="F5" s="74" t="s">
        <v>30</v>
      </c>
      <c r="G5" s="75" t="s">
        <v>91</v>
      </c>
    </row>
    <row r="6" spans="1:57" ht="12.95" customHeight="1" x14ac:dyDescent="0.2">
      <c r="A6" s="76" t="s">
        <v>31</v>
      </c>
      <c r="B6" s="71"/>
      <c r="C6" s="72"/>
      <c r="D6" s="72"/>
      <c r="E6" s="73"/>
      <c r="F6" s="74" t="s">
        <v>32</v>
      </c>
      <c r="G6" s="82">
        <v>1</v>
      </c>
    </row>
    <row r="7" spans="1:57" ht="12.95" customHeight="1" x14ac:dyDescent="0.2">
      <c r="A7" s="83" t="s">
        <v>86</v>
      </c>
      <c r="B7" s="84"/>
      <c r="C7" s="85" t="s">
        <v>87</v>
      </c>
      <c r="D7" s="86"/>
      <c r="E7" s="86"/>
      <c r="F7" s="87"/>
      <c r="G7" s="82"/>
    </row>
    <row r="8" spans="1:57" x14ac:dyDescent="0.2">
      <c r="A8" s="88" t="s">
        <v>34</v>
      </c>
      <c r="B8" s="74"/>
      <c r="C8" s="245"/>
      <c r="D8" s="245"/>
      <c r="E8" s="246"/>
      <c r="F8" s="74" t="s">
        <v>35</v>
      </c>
      <c r="G8" s="89"/>
    </row>
    <row r="9" spans="1:57" x14ac:dyDescent="0.2">
      <c r="A9" s="88" t="s">
        <v>36</v>
      </c>
      <c r="B9" s="74"/>
      <c r="C9" s="245"/>
      <c r="D9" s="245"/>
      <c r="E9" s="246"/>
      <c r="F9" s="74"/>
      <c r="G9" s="89"/>
    </row>
    <row r="10" spans="1:57" x14ac:dyDescent="0.2">
      <c r="A10" s="88" t="s">
        <v>37</v>
      </c>
      <c r="B10" s="74"/>
      <c r="C10" s="245" t="s">
        <v>144</v>
      </c>
      <c r="D10" s="245"/>
      <c r="E10" s="245"/>
      <c r="F10" s="74"/>
      <c r="G10" s="90"/>
    </row>
    <row r="11" spans="1:57" ht="13.5" customHeight="1" x14ac:dyDescent="0.2">
      <c r="A11" s="88" t="s">
        <v>38</v>
      </c>
      <c r="B11" s="74"/>
      <c r="C11" s="245"/>
      <c r="D11" s="245"/>
      <c r="E11" s="245"/>
      <c r="F11" s="74" t="s">
        <v>39</v>
      </c>
      <c r="G11" s="90"/>
      <c r="BA11" s="91"/>
      <c r="BB11" s="91"/>
      <c r="BC11" s="91"/>
      <c r="BD11" s="91"/>
      <c r="BE11" s="91"/>
    </row>
    <row r="12" spans="1:57" ht="12.75" customHeight="1" x14ac:dyDescent="0.2">
      <c r="A12" s="92" t="s">
        <v>40</v>
      </c>
      <c r="B12" s="71"/>
      <c r="C12" s="247"/>
      <c r="D12" s="247"/>
      <c r="E12" s="247"/>
      <c r="F12" s="93" t="s">
        <v>41</v>
      </c>
      <c r="G12" s="94"/>
    </row>
    <row r="13" spans="1:57" ht="28.5" customHeight="1" thickBot="1" x14ac:dyDescent="0.25">
      <c r="A13" s="95" t="s">
        <v>42</v>
      </c>
      <c r="B13" s="96"/>
      <c r="C13" s="96"/>
      <c r="D13" s="96"/>
      <c r="E13" s="97"/>
      <c r="F13" s="97"/>
      <c r="G13" s="98"/>
    </row>
    <row r="14" spans="1:57" ht="17.25" customHeight="1" thickBot="1" x14ac:dyDescent="0.25">
      <c r="A14" s="248" t="s">
        <v>43</v>
      </c>
      <c r="B14" s="249"/>
      <c r="C14" s="249"/>
      <c r="D14" s="249"/>
      <c r="E14" s="249"/>
      <c r="F14" s="249"/>
      <c r="G14" s="250"/>
    </row>
    <row r="15" spans="1:57" ht="15.95" customHeight="1" x14ac:dyDescent="0.2">
      <c r="A15" s="227"/>
      <c r="B15" s="228" t="s">
        <v>44</v>
      </c>
      <c r="C15" s="251">
        <f>'01  Rek'!E11</f>
        <v>0</v>
      </c>
      <c r="D15" s="252"/>
      <c r="E15" s="252"/>
      <c r="F15" s="252"/>
      <c r="G15" s="253"/>
    </row>
    <row r="16" spans="1:57" ht="15.95" customHeight="1" x14ac:dyDescent="0.2">
      <c r="A16" s="221" t="s">
        <v>45</v>
      </c>
      <c r="B16" s="217" t="s">
        <v>46</v>
      </c>
      <c r="C16" s="254">
        <f>'01  Rek'!F11</f>
        <v>0</v>
      </c>
      <c r="D16" s="255"/>
      <c r="E16" s="255"/>
      <c r="F16" s="255"/>
      <c r="G16" s="256"/>
    </row>
    <row r="17" spans="1:7" ht="15.95" customHeight="1" x14ac:dyDescent="0.2">
      <c r="A17" s="221" t="s">
        <v>47</v>
      </c>
      <c r="B17" s="217" t="s">
        <v>48</v>
      </c>
      <c r="C17" s="254">
        <f>'01  Rek'!H11</f>
        <v>0</v>
      </c>
      <c r="D17" s="255"/>
      <c r="E17" s="255"/>
      <c r="F17" s="255"/>
      <c r="G17" s="256"/>
    </row>
    <row r="18" spans="1:7" ht="15.95" customHeight="1" x14ac:dyDescent="0.2">
      <c r="A18" s="221" t="s">
        <v>49</v>
      </c>
      <c r="B18" s="218" t="s">
        <v>50</v>
      </c>
      <c r="C18" s="254">
        <f>'01  Rek'!G11</f>
        <v>0</v>
      </c>
      <c r="D18" s="255"/>
      <c r="E18" s="255"/>
      <c r="F18" s="255"/>
      <c r="G18" s="256"/>
    </row>
    <row r="19" spans="1:7" ht="15.95" customHeight="1" x14ac:dyDescent="0.2">
      <c r="A19" s="221" t="s">
        <v>51</v>
      </c>
      <c r="B19" s="217"/>
      <c r="C19" s="254">
        <f>C18+C17+C16+C15</f>
        <v>0</v>
      </c>
      <c r="D19" s="255"/>
      <c r="E19" s="255"/>
      <c r="F19" s="255"/>
      <c r="G19" s="256"/>
    </row>
    <row r="20" spans="1:7" ht="15.95" customHeight="1" x14ac:dyDescent="0.2">
      <c r="A20" s="260"/>
      <c r="B20" s="255"/>
      <c r="C20" s="255"/>
      <c r="D20" s="255"/>
      <c r="E20" s="255"/>
      <c r="F20" s="255"/>
      <c r="G20" s="256"/>
    </row>
    <row r="21" spans="1:7" ht="15.95" customHeight="1" x14ac:dyDescent="0.2">
      <c r="A21" s="221" t="s">
        <v>24</v>
      </c>
      <c r="B21" s="217"/>
      <c r="C21" s="254">
        <f>'01  Rek'!I11</f>
        <v>0</v>
      </c>
      <c r="D21" s="255"/>
      <c r="E21" s="255"/>
      <c r="F21" s="255"/>
      <c r="G21" s="256"/>
    </row>
    <row r="22" spans="1:7" ht="15.95" customHeight="1" x14ac:dyDescent="0.2">
      <c r="A22" s="221" t="s">
        <v>52</v>
      </c>
      <c r="B22" s="217"/>
      <c r="C22" s="254">
        <f>C19+C21</f>
        <v>0</v>
      </c>
      <c r="D22" s="255"/>
      <c r="E22" s="255"/>
      <c r="F22" s="255"/>
      <c r="G22" s="256"/>
    </row>
    <row r="23" spans="1:7" ht="15.95" customHeight="1" thickBot="1" x14ac:dyDescent="0.25">
      <c r="A23" s="243" t="s">
        <v>53</v>
      </c>
      <c r="B23" s="244"/>
      <c r="C23" s="257">
        <f>C21+C19</f>
        <v>0</v>
      </c>
      <c r="D23" s="258"/>
      <c r="E23" s="258"/>
      <c r="F23" s="258"/>
      <c r="G23" s="259"/>
    </row>
    <row r="24" spans="1:7" x14ac:dyDescent="0.2">
      <c r="A24" s="222" t="s">
        <v>54</v>
      </c>
      <c r="B24" s="223"/>
      <c r="C24" s="224"/>
      <c r="D24" s="223" t="s">
        <v>55</v>
      </c>
      <c r="E24" s="223"/>
      <c r="F24" s="225" t="s">
        <v>56</v>
      </c>
      <c r="G24" s="226"/>
    </row>
    <row r="25" spans="1:7" x14ac:dyDescent="0.2">
      <c r="A25" s="100" t="s">
        <v>57</v>
      </c>
      <c r="C25" s="106"/>
      <c r="D25" s="1" t="s">
        <v>57</v>
      </c>
      <c r="F25" s="107" t="s">
        <v>57</v>
      </c>
      <c r="G25" s="108"/>
    </row>
    <row r="26" spans="1:7" ht="37.5" customHeight="1" x14ac:dyDescent="0.2">
      <c r="A26" s="100" t="s">
        <v>58</v>
      </c>
      <c r="B26" s="15"/>
      <c r="C26" s="106"/>
      <c r="D26" s="1" t="s">
        <v>58</v>
      </c>
      <c r="F26" s="107" t="s">
        <v>58</v>
      </c>
      <c r="G26" s="108"/>
    </row>
    <row r="27" spans="1:7" x14ac:dyDescent="0.2">
      <c r="A27" s="100"/>
      <c r="B27" s="109"/>
      <c r="C27" s="106"/>
      <c r="F27" s="107"/>
      <c r="G27" s="108"/>
    </row>
    <row r="28" spans="1:7" x14ac:dyDescent="0.2">
      <c r="A28" s="100" t="s">
        <v>59</v>
      </c>
      <c r="C28" s="106"/>
      <c r="D28" s="107" t="s">
        <v>60</v>
      </c>
      <c r="E28" s="106"/>
      <c r="F28" s="1" t="s">
        <v>60</v>
      </c>
      <c r="G28" s="108"/>
    </row>
    <row r="29" spans="1:7" ht="69" customHeight="1" x14ac:dyDescent="0.2">
      <c r="A29" s="100"/>
      <c r="C29" s="110"/>
      <c r="D29" s="111"/>
      <c r="E29" s="110"/>
      <c r="G29" s="108"/>
    </row>
    <row r="30" spans="1:7" x14ac:dyDescent="0.2">
      <c r="A30" s="112" t="s">
        <v>11</v>
      </c>
      <c r="B30" s="113"/>
      <c r="C30" s="114">
        <v>21</v>
      </c>
      <c r="D30" s="113" t="s">
        <v>61</v>
      </c>
      <c r="E30" s="115"/>
      <c r="F30" s="238">
        <f>C23-F32</f>
        <v>0</v>
      </c>
      <c r="G30" s="239"/>
    </row>
    <row r="31" spans="1:7" x14ac:dyDescent="0.2">
      <c r="A31" s="112" t="s">
        <v>62</v>
      </c>
      <c r="B31" s="113"/>
      <c r="C31" s="114">
        <f>C30</f>
        <v>21</v>
      </c>
      <c r="D31" s="113" t="s">
        <v>63</v>
      </c>
      <c r="E31" s="115"/>
      <c r="F31" s="238">
        <f>F30*0.21</f>
        <v>0</v>
      </c>
      <c r="G31" s="239"/>
    </row>
    <row r="32" spans="1:7" x14ac:dyDescent="0.2">
      <c r="A32" s="112" t="s">
        <v>11</v>
      </c>
      <c r="B32" s="113"/>
      <c r="C32" s="114">
        <v>0</v>
      </c>
      <c r="D32" s="113" t="s">
        <v>63</v>
      </c>
      <c r="E32" s="115"/>
      <c r="F32" s="238">
        <v>0</v>
      </c>
      <c r="G32" s="239"/>
    </row>
    <row r="33" spans="1:8" x14ac:dyDescent="0.2">
      <c r="A33" s="112" t="s">
        <v>62</v>
      </c>
      <c r="B33" s="116"/>
      <c r="C33" s="117">
        <f>C32</f>
        <v>0</v>
      </c>
      <c r="D33" s="113" t="s">
        <v>63</v>
      </c>
      <c r="E33" s="99"/>
      <c r="F33" s="238">
        <f>ROUND(PRODUCT(F32,C33/100),0)</f>
        <v>0</v>
      </c>
      <c r="G33" s="239"/>
    </row>
    <row r="34" spans="1:8" s="121" customFormat="1" ht="19.5" customHeight="1" thickBot="1" x14ac:dyDescent="0.3">
      <c r="A34" s="118" t="s">
        <v>64</v>
      </c>
      <c r="B34" s="119"/>
      <c r="C34" s="119"/>
      <c r="D34" s="119"/>
      <c r="E34" s="120"/>
      <c r="F34" s="240">
        <f>F30+F31</f>
        <v>0</v>
      </c>
      <c r="G34" s="241"/>
    </row>
    <row r="36" spans="1:8" x14ac:dyDescent="0.2">
      <c r="A36" s="1" t="s">
        <v>65</v>
      </c>
      <c r="H36" s="1" t="s">
        <v>1</v>
      </c>
    </row>
    <row r="37" spans="1:8" ht="14.25" customHeight="1" x14ac:dyDescent="0.2">
      <c r="B37" s="242"/>
      <c r="C37" s="242"/>
      <c r="D37" s="242"/>
      <c r="E37" s="242"/>
      <c r="F37" s="242"/>
      <c r="G37" s="242"/>
      <c r="H37" s="1" t="s">
        <v>1</v>
      </c>
    </row>
    <row r="38" spans="1:8" ht="12.75" customHeight="1" x14ac:dyDescent="0.2">
      <c r="A38" s="122"/>
      <c r="B38" s="242"/>
      <c r="C38" s="242"/>
      <c r="D38" s="242"/>
      <c r="E38" s="242"/>
      <c r="F38" s="242"/>
      <c r="G38" s="242"/>
      <c r="H38" s="1" t="s">
        <v>1</v>
      </c>
    </row>
    <row r="39" spans="1:8" x14ac:dyDescent="0.2">
      <c r="A39" s="122"/>
      <c r="B39" s="242"/>
      <c r="C39" s="242"/>
      <c r="D39" s="242"/>
      <c r="E39" s="242"/>
      <c r="F39" s="242"/>
      <c r="G39" s="242"/>
      <c r="H39" s="1" t="s">
        <v>1</v>
      </c>
    </row>
    <row r="40" spans="1:8" x14ac:dyDescent="0.2">
      <c r="A40" s="122"/>
      <c r="B40" s="242"/>
      <c r="C40" s="242"/>
      <c r="D40" s="242"/>
      <c r="E40" s="242"/>
      <c r="F40" s="242"/>
      <c r="G40" s="242"/>
      <c r="H40" s="1" t="s">
        <v>1</v>
      </c>
    </row>
    <row r="41" spans="1:8" x14ac:dyDescent="0.2">
      <c r="A41" s="122"/>
      <c r="B41" s="242"/>
      <c r="C41" s="242"/>
      <c r="D41" s="242"/>
      <c r="E41" s="242"/>
      <c r="F41" s="242"/>
      <c r="G41" s="242"/>
      <c r="H41" s="1" t="s">
        <v>1</v>
      </c>
    </row>
    <row r="42" spans="1:8" x14ac:dyDescent="0.2">
      <c r="A42" s="122"/>
      <c r="B42" s="242"/>
      <c r="C42" s="242"/>
      <c r="D42" s="242"/>
      <c r="E42" s="242"/>
      <c r="F42" s="242"/>
      <c r="G42" s="242"/>
      <c r="H42" s="1" t="s">
        <v>1</v>
      </c>
    </row>
    <row r="43" spans="1:8" x14ac:dyDescent="0.2">
      <c r="A43" s="122"/>
      <c r="B43" s="242"/>
      <c r="C43" s="242"/>
      <c r="D43" s="242"/>
      <c r="E43" s="242"/>
      <c r="F43" s="242"/>
      <c r="G43" s="242"/>
      <c r="H43" s="1" t="s">
        <v>1</v>
      </c>
    </row>
    <row r="44" spans="1:8" ht="12.75" customHeight="1" x14ac:dyDescent="0.2">
      <c r="A44" s="122"/>
      <c r="B44" s="242"/>
      <c r="C44" s="242"/>
      <c r="D44" s="242"/>
      <c r="E44" s="242"/>
      <c r="F44" s="242"/>
      <c r="G44" s="242"/>
      <c r="H44" s="1" t="s">
        <v>1</v>
      </c>
    </row>
    <row r="45" spans="1:8" ht="12.75" customHeight="1" x14ac:dyDescent="0.2">
      <c r="A45" s="122"/>
      <c r="B45" s="242"/>
      <c r="C45" s="242"/>
      <c r="D45" s="242"/>
      <c r="E45" s="242"/>
      <c r="F45" s="242"/>
      <c r="G45" s="242"/>
      <c r="H45" s="1" t="s">
        <v>1</v>
      </c>
    </row>
    <row r="46" spans="1:8" x14ac:dyDescent="0.2">
      <c r="B46" s="237"/>
      <c r="C46" s="237"/>
      <c r="D46" s="237"/>
      <c r="E46" s="237"/>
      <c r="F46" s="237"/>
      <c r="G46" s="237"/>
    </row>
    <row r="47" spans="1:8" x14ac:dyDescent="0.2">
      <c r="B47" s="237"/>
      <c r="C47" s="237"/>
      <c r="D47" s="237"/>
      <c r="E47" s="237"/>
      <c r="F47" s="237"/>
      <c r="G47" s="237"/>
    </row>
    <row r="48" spans="1:8" x14ac:dyDescent="0.2">
      <c r="B48" s="237"/>
      <c r="C48" s="237"/>
      <c r="D48" s="237"/>
      <c r="E48" s="237"/>
      <c r="F48" s="237"/>
      <c r="G48" s="237"/>
    </row>
    <row r="49" spans="2:7" x14ac:dyDescent="0.2">
      <c r="B49" s="237"/>
      <c r="C49" s="237"/>
      <c r="D49" s="237"/>
      <c r="E49" s="237"/>
      <c r="F49" s="237"/>
      <c r="G49" s="237"/>
    </row>
    <row r="50" spans="2:7" x14ac:dyDescent="0.2">
      <c r="B50" s="237"/>
      <c r="C50" s="237"/>
      <c r="D50" s="237"/>
      <c r="E50" s="237"/>
      <c r="F50" s="237"/>
      <c r="G50" s="237"/>
    </row>
    <row r="51" spans="2:7" x14ac:dyDescent="0.2">
      <c r="B51" s="237"/>
      <c r="C51" s="237"/>
      <c r="D51" s="237"/>
      <c r="E51" s="237"/>
      <c r="F51" s="237"/>
      <c r="G51" s="237"/>
    </row>
  </sheetData>
  <mergeCells count="28">
    <mergeCell ref="A23:B23"/>
    <mergeCell ref="C8:E8"/>
    <mergeCell ref="C9:E9"/>
    <mergeCell ref="C10:E10"/>
    <mergeCell ref="C11:E11"/>
    <mergeCell ref="C12:E12"/>
    <mergeCell ref="A14:G14"/>
    <mergeCell ref="C15:G15"/>
    <mergeCell ref="C16:G16"/>
    <mergeCell ref="C17:G17"/>
    <mergeCell ref="C18:G18"/>
    <mergeCell ref="C19:G19"/>
    <mergeCell ref="C21:G21"/>
    <mergeCell ref="C22:G22"/>
    <mergeCell ref="C23:G23"/>
    <mergeCell ref="A20:G20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1"/>
  <dimension ref="A1:I61"/>
  <sheetViews>
    <sheetView workbookViewId="0">
      <selection activeCell="C1" sqref="C1"/>
    </sheetView>
  </sheetViews>
  <sheetFormatPr defaultColWidth="9.140625"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61" t="s">
        <v>2</v>
      </c>
      <c r="B1" s="262"/>
      <c r="C1" s="123" t="s">
        <v>153</v>
      </c>
      <c r="D1" s="124"/>
      <c r="E1" s="125"/>
      <c r="F1" s="124"/>
      <c r="G1" s="126" t="s">
        <v>66</v>
      </c>
      <c r="H1" s="127" t="s">
        <v>92</v>
      </c>
      <c r="I1" s="128"/>
    </row>
    <row r="2" spans="1:9" ht="13.5" thickBot="1" x14ac:dyDescent="0.25">
      <c r="A2" s="263" t="s">
        <v>67</v>
      </c>
      <c r="B2" s="264"/>
      <c r="C2" s="129" t="s">
        <v>90</v>
      </c>
      <c r="D2" s="130"/>
      <c r="E2" s="131"/>
      <c r="F2" s="130"/>
      <c r="G2" s="265" t="s">
        <v>152</v>
      </c>
      <c r="H2" s="266"/>
      <c r="I2" s="267"/>
    </row>
    <row r="3" spans="1:9" ht="13.5" thickTop="1" x14ac:dyDescent="0.2"/>
    <row r="4" spans="1:9" ht="19.5" customHeight="1" x14ac:dyDescent="0.25">
      <c r="A4" s="132" t="s">
        <v>68</v>
      </c>
      <c r="B4" s="133"/>
      <c r="C4" s="133"/>
      <c r="D4" s="133"/>
      <c r="E4" s="133"/>
      <c r="F4" s="133"/>
      <c r="G4" s="133"/>
      <c r="H4" s="133"/>
      <c r="I4" s="133"/>
    </row>
    <row r="5" spans="1:9" ht="13.5" thickBot="1" x14ac:dyDescent="0.25"/>
    <row r="6" spans="1:9" ht="13.5" thickBot="1" x14ac:dyDescent="0.25">
      <c r="A6" s="134"/>
      <c r="B6" s="135" t="s">
        <v>69</v>
      </c>
      <c r="C6" s="135"/>
      <c r="D6" s="136"/>
      <c r="E6" s="137" t="s">
        <v>20</v>
      </c>
      <c r="F6" s="138" t="s">
        <v>21</v>
      </c>
      <c r="G6" s="138" t="s">
        <v>22</v>
      </c>
      <c r="H6" s="138" t="s">
        <v>23</v>
      </c>
      <c r="I6" s="139" t="s">
        <v>24</v>
      </c>
    </row>
    <row r="7" spans="1:9" x14ac:dyDescent="0.2">
      <c r="A7" s="203" t="str">
        <f>'01  Pol'!B7</f>
        <v>96</v>
      </c>
      <c r="B7" s="56" t="str">
        <f>'01  Pol'!C7</f>
        <v>Bourání konstrukcí</v>
      </c>
      <c r="D7" s="140"/>
      <c r="E7" s="204">
        <f>'01  Pol'!BA10</f>
        <v>0</v>
      </c>
      <c r="F7" s="205">
        <f>'01  Pol'!BB10</f>
        <v>0</v>
      </c>
      <c r="G7" s="205">
        <f>'01  Pol'!BC10</f>
        <v>0</v>
      </c>
      <c r="H7" s="205">
        <f>'01  Pol'!BD10</f>
        <v>0</v>
      </c>
      <c r="I7" s="206">
        <f>'01  Pol'!BE10</f>
        <v>0</v>
      </c>
    </row>
    <row r="8" spans="1:9" x14ac:dyDescent="0.2">
      <c r="A8" s="203" t="str">
        <f>'01  Pol'!B11</f>
        <v>98</v>
      </c>
      <c r="B8" s="56" t="str">
        <f>'01  Pol'!C11</f>
        <v>Demolice</v>
      </c>
      <c r="D8" s="140"/>
      <c r="E8" s="204">
        <f>'01  Pol'!BA15</f>
        <v>0</v>
      </c>
      <c r="F8" s="205">
        <f>'01  Pol'!BB15</f>
        <v>0</v>
      </c>
      <c r="G8" s="205">
        <f>'01  Pol'!BC15</f>
        <v>0</v>
      </c>
      <c r="H8" s="205">
        <f>'01  Pol'!BD15</f>
        <v>0</v>
      </c>
      <c r="I8" s="206">
        <f>'01  Pol'!BE15</f>
        <v>0</v>
      </c>
    </row>
    <row r="9" spans="1:9" x14ac:dyDescent="0.2">
      <c r="A9" s="203" t="str">
        <f>'01  Pol'!B16</f>
        <v>767</v>
      </c>
      <c r="B9" s="56" t="str">
        <f>'01  Pol'!C16</f>
        <v>Konstrukce zámečnické</v>
      </c>
      <c r="D9" s="140"/>
      <c r="E9" s="204">
        <f>'01  Pol'!BA20</f>
        <v>0</v>
      </c>
      <c r="F9" s="205">
        <f>'01  Pol'!BB20</f>
        <v>0</v>
      </c>
      <c r="G9" s="205">
        <f>'01  Pol'!BC20</f>
        <v>0</v>
      </c>
      <c r="H9" s="205">
        <f>'01  Pol'!BD20</f>
        <v>0</v>
      </c>
      <c r="I9" s="206">
        <f>'01  Pol'!BE20</f>
        <v>0</v>
      </c>
    </row>
    <row r="10" spans="1:9" ht="13.5" thickBot="1" x14ac:dyDescent="0.25">
      <c r="A10" s="203" t="str">
        <f>'01  Pol'!B21</f>
        <v>D96</v>
      </c>
      <c r="B10" s="56" t="str">
        <f>'01  Pol'!C21</f>
        <v>Přesuny suti a vybouraných hmot</v>
      </c>
      <c r="D10" s="140"/>
      <c r="E10" s="204">
        <f>'01  Pol'!BA28</f>
        <v>0</v>
      </c>
      <c r="F10" s="205">
        <f>'01  Pol'!BB28</f>
        <v>0</v>
      </c>
      <c r="G10" s="205">
        <f>'01  Pol'!BC28</f>
        <v>0</v>
      </c>
      <c r="H10" s="205">
        <f>'01  Pol'!BD28</f>
        <v>0</v>
      </c>
      <c r="I10" s="206">
        <f>'01  Pol'!BE28</f>
        <v>0</v>
      </c>
    </row>
    <row r="11" spans="1:9" s="12" customFormat="1" ht="13.5" thickBot="1" x14ac:dyDescent="0.25">
      <c r="A11" s="141"/>
      <c r="B11" s="142" t="s">
        <v>70</v>
      </c>
      <c r="C11" s="142"/>
      <c r="D11" s="143"/>
      <c r="E11" s="144">
        <f>SUM(E7:E10)</f>
        <v>0</v>
      </c>
      <c r="F11" s="145">
        <f>SUM(F7:F10)</f>
        <v>0</v>
      </c>
      <c r="G11" s="145">
        <f>SUM(G7:G10)</f>
        <v>0</v>
      </c>
      <c r="H11" s="145">
        <f>SUM(H7:H10)</f>
        <v>0</v>
      </c>
      <c r="I11" s="146">
        <f>SUM(I7:I10)</f>
        <v>0</v>
      </c>
    </row>
    <row r="13" spans="1:9" x14ac:dyDescent="0.2">
      <c r="F13" s="147"/>
      <c r="G13" s="148"/>
      <c r="H13" s="148"/>
      <c r="I13" s="43"/>
    </row>
    <row r="14" spans="1:9" x14ac:dyDescent="0.2">
      <c r="F14" s="147"/>
      <c r="G14" s="148"/>
      <c r="H14" s="148"/>
      <c r="I14" s="43"/>
    </row>
    <row r="15" spans="1:9" x14ac:dyDescent="0.2">
      <c r="F15" s="147"/>
      <c r="G15" s="148"/>
      <c r="H15" s="148"/>
      <c r="I15" s="43"/>
    </row>
    <row r="16" spans="1:9" x14ac:dyDescent="0.2">
      <c r="F16" s="147"/>
      <c r="G16" s="148"/>
      <c r="H16" s="148"/>
      <c r="I16" s="43"/>
    </row>
    <row r="17" spans="6:9" x14ac:dyDescent="0.2">
      <c r="F17" s="147"/>
      <c r="G17" s="148"/>
      <c r="H17" s="148"/>
      <c r="I17" s="43"/>
    </row>
    <row r="18" spans="6:9" x14ac:dyDescent="0.2">
      <c r="F18" s="147"/>
      <c r="G18" s="148"/>
      <c r="H18" s="148"/>
      <c r="I18" s="43"/>
    </row>
    <row r="19" spans="6:9" x14ac:dyDescent="0.2">
      <c r="F19" s="147"/>
      <c r="G19" s="148"/>
      <c r="H19" s="148"/>
      <c r="I19" s="43"/>
    </row>
    <row r="20" spans="6:9" x14ac:dyDescent="0.2">
      <c r="F20" s="147"/>
      <c r="G20" s="148"/>
      <c r="H20" s="148"/>
      <c r="I20" s="43"/>
    </row>
    <row r="21" spans="6:9" x14ac:dyDescent="0.2">
      <c r="F21" s="147"/>
      <c r="G21" s="148"/>
      <c r="H21" s="148"/>
      <c r="I21" s="43"/>
    </row>
    <row r="22" spans="6:9" x14ac:dyDescent="0.2">
      <c r="F22" s="147"/>
      <c r="G22" s="148"/>
      <c r="H22" s="148"/>
      <c r="I22" s="43"/>
    </row>
    <row r="23" spans="6:9" x14ac:dyDescent="0.2">
      <c r="F23" s="147"/>
      <c r="G23" s="148"/>
      <c r="H23" s="148"/>
      <c r="I23" s="43"/>
    </row>
    <row r="24" spans="6:9" x14ac:dyDescent="0.2">
      <c r="F24" s="147"/>
      <c r="G24" s="148"/>
      <c r="H24" s="148"/>
      <c r="I24" s="43"/>
    </row>
    <row r="25" spans="6:9" x14ac:dyDescent="0.2">
      <c r="F25" s="147"/>
      <c r="G25" s="148"/>
      <c r="H25" s="148"/>
      <c r="I25" s="43"/>
    </row>
    <row r="26" spans="6:9" x14ac:dyDescent="0.2">
      <c r="F26" s="147"/>
      <c r="G26" s="148"/>
      <c r="H26" s="148"/>
      <c r="I26" s="43"/>
    </row>
    <row r="27" spans="6:9" x14ac:dyDescent="0.2">
      <c r="F27" s="147"/>
      <c r="G27" s="148"/>
      <c r="H27" s="148"/>
      <c r="I27" s="43"/>
    </row>
    <row r="28" spans="6:9" x14ac:dyDescent="0.2">
      <c r="F28" s="147"/>
      <c r="G28" s="148"/>
      <c r="H28" s="148"/>
      <c r="I28" s="43"/>
    </row>
    <row r="29" spans="6:9" x14ac:dyDescent="0.2">
      <c r="F29" s="147"/>
      <c r="G29" s="148"/>
      <c r="H29" s="148"/>
      <c r="I29" s="43"/>
    </row>
    <row r="30" spans="6:9" x14ac:dyDescent="0.2">
      <c r="F30" s="147"/>
      <c r="G30" s="148"/>
      <c r="H30" s="148"/>
      <c r="I30" s="43"/>
    </row>
    <row r="31" spans="6:9" x14ac:dyDescent="0.2">
      <c r="F31" s="147"/>
      <c r="G31" s="148"/>
      <c r="H31" s="148"/>
      <c r="I31" s="43"/>
    </row>
    <row r="32" spans="6:9" x14ac:dyDescent="0.2">
      <c r="F32" s="147"/>
      <c r="G32" s="148"/>
      <c r="H32" s="148"/>
      <c r="I32" s="43"/>
    </row>
    <row r="33" spans="6:9" x14ac:dyDescent="0.2">
      <c r="F33" s="147"/>
      <c r="G33" s="148"/>
      <c r="H33" s="148"/>
      <c r="I33" s="43"/>
    </row>
    <row r="34" spans="6:9" x14ac:dyDescent="0.2">
      <c r="F34" s="147"/>
      <c r="G34" s="148"/>
      <c r="H34" s="148"/>
      <c r="I34" s="43"/>
    </row>
    <row r="35" spans="6:9" x14ac:dyDescent="0.2">
      <c r="F35" s="147"/>
      <c r="G35" s="148"/>
      <c r="H35" s="148"/>
      <c r="I35" s="43"/>
    </row>
    <row r="36" spans="6:9" x14ac:dyDescent="0.2">
      <c r="F36" s="147"/>
      <c r="G36" s="148"/>
      <c r="H36" s="148"/>
      <c r="I36" s="43"/>
    </row>
    <row r="37" spans="6:9" x14ac:dyDescent="0.2">
      <c r="F37" s="147"/>
      <c r="G37" s="148"/>
      <c r="H37" s="148"/>
      <c r="I37" s="43"/>
    </row>
    <row r="38" spans="6:9" x14ac:dyDescent="0.2">
      <c r="F38" s="147"/>
      <c r="G38" s="148"/>
      <c r="H38" s="148"/>
      <c r="I38" s="43"/>
    </row>
    <row r="39" spans="6:9" x14ac:dyDescent="0.2">
      <c r="F39" s="147"/>
      <c r="G39" s="148"/>
      <c r="H39" s="148"/>
      <c r="I39" s="43"/>
    </row>
    <row r="40" spans="6:9" x14ac:dyDescent="0.2">
      <c r="F40" s="147"/>
      <c r="G40" s="148"/>
      <c r="H40" s="148"/>
      <c r="I40" s="43"/>
    </row>
    <row r="41" spans="6:9" x14ac:dyDescent="0.2">
      <c r="F41" s="147"/>
      <c r="G41" s="148"/>
      <c r="H41" s="148"/>
      <c r="I41" s="43"/>
    </row>
    <row r="42" spans="6:9" x14ac:dyDescent="0.2">
      <c r="F42" s="147"/>
      <c r="G42" s="148"/>
      <c r="H42" s="148"/>
      <c r="I42" s="43"/>
    </row>
    <row r="43" spans="6:9" x14ac:dyDescent="0.2">
      <c r="F43" s="147"/>
      <c r="G43" s="148"/>
      <c r="H43" s="148"/>
      <c r="I43" s="43"/>
    </row>
    <row r="44" spans="6:9" x14ac:dyDescent="0.2">
      <c r="F44" s="147"/>
      <c r="G44" s="148"/>
      <c r="H44" s="148"/>
      <c r="I44" s="43"/>
    </row>
    <row r="45" spans="6:9" x14ac:dyDescent="0.2">
      <c r="F45" s="147"/>
      <c r="G45" s="148"/>
      <c r="H45" s="148"/>
      <c r="I45" s="43"/>
    </row>
    <row r="46" spans="6:9" x14ac:dyDescent="0.2">
      <c r="F46" s="147"/>
      <c r="G46" s="148"/>
      <c r="H46" s="148"/>
      <c r="I46" s="43"/>
    </row>
    <row r="47" spans="6:9" x14ac:dyDescent="0.2">
      <c r="F47" s="147"/>
      <c r="G47" s="148"/>
      <c r="H47" s="148"/>
      <c r="I47" s="43"/>
    </row>
    <row r="48" spans="6:9" x14ac:dyDescent="0.2">
      <c r="F48" s="147"/>
      <c r="G48" s="148"/>
      <c r="H48" s="148"/>
      <c r="I48" s="43"/>
    </row>
    <row r="49" spans="6:9" x14ac:dyDescent="0.2">
      <c r="F49" s="147"/>
      <c r="G49" s="148"/>
      <c r="H49" s="148"/>
      <c r="I49" s="43"/>
    </row>
    <row r="50" spans="6:9" x14ac:dyDescent="0.2">
      <c r="F50" s="147"/>
      <c r="G50" s="148"/>
      <c r="H50" s="148"/>
      <c r="I50" s="43"/>
    </row>
    <row r="51" spans="6:9" x14ac:dyDescent="0.2">
      <c r="F51" s="147"/>
      <c r="G51" s="148"/>
      <c r="H51" s="148"/>
      <c r="I51" s="43"/>
    </row>
    <row r="52" spans="6:9" x14ac:dyDescent="0.2">
      <c r="F52" s="147"/>
      <c r="G52" s="148"/>
      <c r="H52" s="148"/>
      <c r="I52" s="43"/>
    </row>
    <row r="53" spans="6:9" x14ac:dyDescent="0.2">
      <c r="F53" s="147"/>
      <c r="G53" s="148"/>
      <c r="H53" s="148"/>
      <c r="I53" s="43"/>
    </row>
    <row r="54" spans="6:9" x14ac:dyDescent="0.2">
      <c r="F54" s="147"/>
      <c r="G54" s="148"/>
      <c r="H54" s="148"/>
      <c r="I54" s="43"/>
    </row>
    <row r="55" spans="6:9" x14ac:dyDescent="0.2">
      <c r="F55" s="147"/>
      <c r="G55" s="148"/>
      <c r="H55" s="148"/>
      <c r="I55" s="43"/>
    </row>
    <row r="56" spans="6:9" x14ac:dyDescent="0.2">
      <c r="F56" s="147"/>
      <c r="G56" s="148"/>
      <c r="H56" s="148"/>
      <c r="I56" s="43"/>
    </row>
    <row r="57" spans="6:9" x14ac:dyDescent="0.2">
      <c r="F57" s="147"/>
      <c r="G57" s="148"/>
      <c r="H57" s="148"/>
      <c r="I57" s="43"/>
    </row>
    <row r="58" spans="6:9" x14ac:dyDescent="0.2">
      <c r="F58" s="147"/>
      <c r="G58" s="148"/>
      <c r="H58" s="148"/>
      <c r="I58" s="43"/>
    </row>
    <row r="59" spans="6:9" x14ac:dyDescent="0.2">
      <c r="F59" s="147"/>
      <c r="G59" s="148"/>
      <c r="H59" s="148"/>
      <c r="I59" s="43"/>
    </row>
    <row r="60" spans="6:9" x14ac:dyDescent="0.2">
      <c r="F60" s="147"/>
      <c r="G60" s="148"/>
      <c r="H60" s="148"/>
      <c r="I60" s="43"/>
    </row>
    <row r="61" spans="6:9" x14ac:dyDescent="0.2">
      <c r="F61" s="147"/>
      <c r="G61" s="148"/>
      <c r="H61" s="148"/>
      <c r="I61" s="43"/>
    </row>
  </sheetData>
  <mergeCells count="3">
    <mergeCell ref="A1:B1"/>
    <mergeCell ref="A2:B2"/>
    <mergeCell ref="G2:I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/>
  <dimension ref="A1:CB89"/>
  <sheetViews>
    <sheetView showGridLines="0" showZeros="0" tabSelected="1" topLeftCell="A2" zoomScaleNormal="100" zoomScaleSheetLayoutView="100" workbookViewId="0">
      <selection activeCell="C33" sqref="C33"/>
    </sheetView>
  </sheetViews>
  <sheetFormatPr defaultColWidth="9.140625" defaultRowHeight="12.75" x14ac:dyDescent="0.2"/>
  <cols>
    <col min="1" max="1" width="4.42578125" style="149" customWidth="1"/>
    <col min="2" max="2" width="11.5703125" style="149" customWidth="1"/>
    <col min="3" max="3" width="40.42578125" style="149" customWidth="1"/>
    <col min="4" max="4" width="5.5703125" style="149" customWidth="1"/>
    <col min="5" max="5" width="8.5703125" style="159" customWidth="1"/>
    <col min="6" max="6" width="9.85546875" style="149" customWidth="1"/>
    <col min="7" max="7" width="13.85546875" style="149" customWidth="1"/>
    <col min="8" max="8" width="11.7109375" style="149" hidden="1" customWidth="1"/>
    <col min="9" max="9" width="11.5703125" style="149" hidden="1" customWidth="1"/>
    <col min="10" max="10" width="11" style="149" hidden="1" customWidth="1"/>
    <col min="11" max="11" width="10.42578125" style="149" hidden="1" customWidth="1"/>
    <col min="12" max="12" width="75.42578125" style="149" customWidth="1"/>
    <col min="13" max="13" width="45.28515625" style="149" customWidth="1"/>
    <col min="14" max="16384" width="9.140625" style="149"/>
  </cols>
  <sheetData>
    <row r="1" spans="1:80" ht="15.75" x14ac:dyDescent="0.25">
      <c r="A1" s="270" t="s">
        <v>71</v>
      </c>
      <c r="B1" s="270"/>
      <c r="C1" s="270"/>
      <c r="D1" s="270"/>
      <c r="E1" s="270"/>
      <c r="F1" s="270"/>
      <c r="G1" s="270"/>
    </row>
    <row r="2" spans="1:80" ht="14.25" customHeight="1" thickBot="1" x14ac:dyDescent="0.25">
      <c r="B2" s="150"/>
      <c r="C2" s="151"/>
      <c r="D2" s="151"/>
      <c r="E2" s="152"/>
      <c r="F2" s="151"/>
      <c r="G2" s="151"/>
    </row>
    <row r="3" spans="1:80" ht="13.5" thickTop="1" x14ac:dyDescent="0.2">
      <c r="A3" s="261" t="s">
        <v>2</v>
      </c>
      <c r="B3" s="262"/>
      <c r="C3" s="123" t="s">
        <v>153</v>
      </c>
      <c r="D3" s="153"/>
      <c r="E3" s="154" t="s">
        <v>72</v>
      </c>
      <c r="F3" s="155" t="str">
        <f>'01  Rek'!H1</f>
        <v/>
      </c>
      <c r="G3" s="156"/>
    </row>
    <row r="4" spans="1:80" ht="13.5" thickBot="1" x14ac:dyDescent="0.25">
      <c r="A4" s="271" t="s">
        <v>67</v>
      </c>
      <c r="B4" s="264"/>
      <c r="C4" s="129" t="s">
        <v>90</v>
      </c>
      <c r="D4" s="157"/>
      <c r="E4" s="272" t="str">
        <f>'01  Rek'!G2</f>
        <v>Demolice chatek v areálu koupaliště</v>
      </c>
      <c r="F4" s="273"/>
      <c r="G4" s="274"/>
    </row>
    <row r="5" spans="1:80" ht="13.5" thickTop="1" x14ac:dyDescent="0.2">
      <c r="A5" s="158"/>
    </row>
    <row r="6" spans="1:80" ht="27" customHeight="1" x14ac:dyDescent="0.2">
      <c r="A6" s="160" t="s">
        <v>73</v>
      </c>
      <c r="B6" s="161" t="s">
        <v>74</v>
      </c>
      <c r="C6" s="161" t="s">
        <v>75</v>
      </c>
      <c r="D6" s="161" t="s">
        <v>76</v>
      </c>
      <c r="E6" s="161" t="s">
        <v>77</v>
      </c>
      <c r="F6" s="161" t="s">
        <v>78</v>
      </c>
      <c r="G6" s="162" t="s">
        <v>79</v>
      </c>
      <c r="H6" s="163" t="s">
        <v>80</v>
      </c>
      <c r="I6" s="163" t="s">
        <v>81</v>
      </c>
      <c r="J6" s="163" t="s">
        <v>82</v>
      </c>
      <c r="K6" s="163" t="s">
        <v>83</v>
      </c>
    </row>
    <row r="7" spans="1:80" x14ac:dyDescent="0.2">
      <c r="A7" s="164" t="s">
        <v>84</v>
      </c>
      <c r="B7" s="165" t="s">
        <v>94</v>
      </c>
      <c r="C7" s="166" t="s">
        <v>95</v>
      </c>
      <c r="D7" s="167"/>
      <c r="E7" s="168"/>
      <c r="F7" s="168"/>
      <c r="G7" s="169"/>
      <c r="H7" s="170"/>
      <c r="I7" s="171"/>
      <c r="J7" s="170"/>
      <c r="K7" s="171"/>
      <c r="O7" s="172">
        <v>1</v>
      </c>
    </row>
    <row r="8" spans="1:80" x14ac:dyDescent="0.2">
      <c r="A8" s="173">
        <v>1</v>
      </c>
      <c r="B8" s="174" t="s">
        <v>97</v>
      </c>
      <c r="C8" s="175" t="s">
        <v>98</v>
      </c>
      <c r="D8" s="176" t="s">
        <v>99</v>
      </c>
      <c r="E8" s="177">
        <v>4.5</v>
      </c>
      <c r="F8" s="177"/>
      <c r="G8" s="178">
        <f>E8*F8</f>
        <v>0</v>
      </c>
      <c r="H8" s="179">
        <v>0</v>
      </c>
      <c r="I8" s="180">
        <f>E8*H8</f>
        <v>0</v>
      </c>
      <c r="J8" s="179">
        <v>-2</v>
      </c>
      <c r="K8" s="180">
        <f>E8*J8</f>
        <v>-9</v>
      </c>
      <c r="O8" s="172">
        <v>2</v>
      </c>
      <c r="AA8" s="149">
        <v>1</v>
      </c>
      <c r="AB8" s="149">
        <v>1</v>
      </c>
      <c r="AC8" s="149">
        <v>1</v>
      </c>
      <c r="AZ8" s="149">
        <v>1</v>
      </c>
      <c r="BA8" s="149">
        <f>IF(AZ8=1,G8,0)</f>
        <v>0</v>
      </c>
      <c r="BB8" s="149">
        <f>IF(AZ8=2,G8,0)</f>
        <v>0</v>
      </c>
      <c r="BC8" s="149">
        <f>IF(AZ8=3,G8,0)</f>
        <v>0</v>
      </c>
      <c r="BD8" s="149">
        <f>IF(AZ8=4,G8,0)</f>
        <v>0</v>
      </c>
      <c r="BE8" s="149">
        <f>IF(AZ8=5,G8,0)</f>
        <v>0</v>
      </c>
      <c r="CA8" s="172">
        <v>1</v>
      </c>
      <c r="CB8" s="172">
        <v>1</v>
      </c>
    </row>
    <row r="9" spans="1:80" ht="22.5" x14ac:dyDescent="0.2">
      <c r="A9" s="181"/>
      <c r="B9" s="184"/>
      <c r="C9" s="268" t="s">
        <v>100</v>
      </c>
      <c r="D9" s="269"/>
      <c r="E9" s="185">
        <v>4.5</v>
      </c>
      <c r="F9" s="186"/>
      <c r="G9" s="187"/>
      <c r="H9" s="188"/>
      <c r="I9" s="182"/>
      <c r="K9" s="182"/>
      <c r="M9" s="183" t="s">
        <v>100</v>
      </c>
      <c r="O9" s="172"/>
    </row>
    <row r="10" spans="1:80" x14ac:dyDescent="0.2">
      <c r="A10" s="189"/>
      <c r="B10" s="190" t="s">
        <v>85</v>
      </c>
      <c r="C10" s="191" t="s">
        <v>96</v>
      </c>
      <c r="D10" s="192"/>
      <c r="E10" s="193"/>
      <c r="F10" s="194"/>
      <c r="G10" s="195">
        <f>SUM(G7:G9)</f>
        <v>0</v>
      </c>
      <c r="H10" s="196"/>
      <c r="I10" s="197">
        <f>SUM(I7:I9)</f>
        <v>0</v>
      </c>
      <c r="J10" s="196"/>
      <c r="K10" s="197">
        <f>SUM(K7:K9)</f>
        <v>-9</v>
      </c>
      <c r="O10" s="172">
        <v>4</v>
      </c>
      <c r="BA10" s="198">
        <f>SUM(BA7:BA9)</f>
        <v>0</v>
      </c>
      <c r="BB10" s="198">
        <f>SUM(BB7:BB9)</f>
        <v>0</v>
      </c>
      <c r="BC10" s="198">
        <f>SUM(BC7:BC9)</f>
        <v>0</v>
      </c>
      <c r="BD10" s="198">
        <f>SUM(BD7:BD9)</f>
        <v>0</v>
      </c>
      <c r="BE10" s="198">
        <f>SUM(BE7:BE9)</f>
        <v>0</v>
      </c>
    </row>
    <row r="11" spans="1:80" x14ac:dyDescent="0.2">
      <c r="A11" s="164" t="s">
        <v>84</v>
      </c>
      <c r="B11" s="165" t="s">
        <v>101</v>
      </c>
      <c r="C11" s="166" t="s">
        <v>89</v>
      </c>
      <c r="D11" s="167"/>
      <c r="E11" s="168"/>
      <c r="F11" s="168"/>
      <c r="G11" s="169"/>
      <c r="H11" s="170"/>
      <c r="I11" s="171"/>
      <c r="J11" s="170"/>
      <c r="K11" s="171"/>
      <c r="O11" s="172">
        <v>1</v>
      </c>
    </row>
    <row r="12" spans="1:80" x14ac:dyDescent="0.2">
      <c r="A12" s="173">
        <v>2</v>
      </c>
      <c r="B12" s="174" t="s">
        <v>103</v>
      </c>
      <c r="C12" s="175" t="s">
        <v>104</v>
      </c>
      <c r="D12" s="176" t="s">
        <v>99</v>
      </c>
      <c r="E12" s="177">
        <v>267.37060000000002</v>
      </c>
      <c r="F12" s="177"/>
      <c r="G12" s="178">
        <f>E12*F12</f>
        <v>0</v>
      </c>
      <c r="H12" s="179">
        <v>7.3999999999999999E-4</v>
      </c>
      <c r="I12" s="180">
        <f>E12*H12</f>
        <v>0.19785424400000001</v>
      </c>
      <c r="J12" s="179">
        <v>-3.9E-2</v>
      </c>
      <c r="K12" s="180">
        <f>E12*J12</f>
        <v>-10.427453400000001</v>
      </c>
      <c r="O12" s="172">
        <v>2</v>
      </c>
      <c r="AA12" s="149">
        <v>1</v>
      </c>
      <c r="AB12" s="149">
        <v>1</v>
      </c>
      <c r="AC12" s="149">
        <v>1</v>
      </c>
      <c r="AZ12" s="149">
        <v>1</v>
      </c>
      <c r="BA12" s="149">
        <f>IF(AZ12=1,G12,0)</f>
        <v>0</v>
      </c>
      <c r="BB12" s="149">
        <f>IF(AZ12=2,G12,0)</f>
        <v>0</v>
      </c>
      <c r="BC12" s="149">
        <f>IF(AZ12=3,G12,0)</f>
        <v>0</v>
      </c>
      <c r="BD12" s="149">
        <f>IF(AZ12=4,G12,0)</f>
        <v>0</v>
      </c>
      <c r="BE12" s="149">
        <f>IF(AZ12=5,G12,0)</f>
        <v>0</v>
      </c>
      <c r="CA12" s="172">
        <v>1</v>
      </c>
      <c r="CB12" s="172">
        <v>1</v>
      </c>
    </row>
    <row r="13" spans="1:80" x14ac:dyDescent="0.2">
      <c r="A13" s="181"/>
      <c r="B13" s="184"/>
      <c r="C13" s="268" t="s">
        <v>105</v>
      </c>
      <c r="D13" s="269"/>
      <c r="E13" s="185">
        <v>267.37060000000002</v>
      </c>
      <c r="F13" s="186"/>
      <c r="G13" s="187"/>
      <c r="H13" s="188"/>
      <c r="I13" s="182"/>
      <c r="K13" s="182"/>
      <c r="M13" s="183" t="s">
        <v>105</v>
      </c>
      <c r="O13" s="172"/>
    </row>
    <row r="14" spans="1:80" ht="22.5" x14ac:dyDescent="0.2">
      <c r="A14" s="173">
        <v>3</v>
      </c>
      <c r="B14" s="174" t="s">
        <v>106</v>
      </c>
      <c r="C14" s="175" t="s">
        <v>107</v>
      </c>
      <c r="D14" s="176" t="s">
        <v>108</v>
      </c>
      <c r="E14" s="177">
        <v>1</v>
      </c>
      <c r="F14" s="177"/>
      <c r="G14" s="178">
        <f>E14*F14</f>
        <v>0</v>
      </c>
      <c r="H14" s="179">
        <v>0</v>
      </c>
      <c r="I14" s="180">
        <f>E14*H14</f>
        <v>0</v>
      </c>
      <c r="J14" s="179"/>
      <c r="K14" s="180">
        <f>E14*J14</f>
        <v>0</v>
      </c>
      <c r="O14" s="172">
        <v>2</v>
      </c>
      <c r="AA14" s="149">
        <v>12</v>
      </c>
      <c r="AB14" s="149">
        <v>0</v>
      </c>
      <c r="AC14" s="149">
        <v>10</v>
      </c>
      <c r="AZ14" s="149">
        <v>1</v>
      </c>
      <c r="BA14" s="149">
        <f>IF(AZ14=1,G14,0)</f>
        <v>0</v>
      </c>
      <c r="BB14" s="149">
        <f>IF(AZ14=2,G14,0)</f>
        <v>0</v>
      </c>
      <c r="BC14" s="149">
        <f>IF(AZ14=3,G14,0)</f>
        <v>0</v>
      </c>
      <c r="BD14" s="149">
        <f>IF(AZ14=4,G14,0)</f>
        <v>0</v>
      </c>
      <c r="BE14" s="149">
        <f>IF(AZ14=5,G14,0)</f>
        <v>0</v>
      </c>
      <c r="CA14" s="172">
        <v>12</v>
      </c>
      <c r="CB14" s="172">
        <v>0</v>
      </c>
    </row>
    <row r="15" spans="1:80" x14ac:dyDescent="0.2">
      <c r="A15" s="189"/>
      <c r="B15" s="190" t="s">
        <v>85</v>
      </c>
      <c r="C15" s="191" t="s">
        <v>102</v>
      </c>
      <c r="D15" s="192"/>
      <c r="E15" s="193"/>
      <c r="F15" s="194"/>
      <c r="G15" s="195">
        <f>SUM(G11:G14)</f>
        <v>0</v>
      </c>
      <c r="H15" s="196"/>
      <c r="I15" s="197">
        <f>SUM(I11:I14)</f>
        <v>0.19785424400000001</v>
      </c>
      <c r="J15" s="196"/>
      <c r="K15" s="197">
        <f>SUM(K11:K14)</f>
        <v>-10.427453400000001</v>
      </c>
      <c r="O15" s="172">
        <v>4</v>
      </c>
      <c r="BA15" s="198">
        <f>SUM(BA11:BA14)</f>
        <v>0</v>
      </c>
      <c r="BB15" s="198">
        <f>SUM(BB11:BB14)</f>
        <v>0</v>
      </c>
      <c r="BC15" s="198">
        <f>SUM(BC11:BC14)</f>
        <v>0</v>
      </c>
      <c r="BD15" s="198">
        <f>SUM(BD11:BD14)</f>
        <v>0</v>
      </c>
      <c r="BE15" s="198">
        <f>SUM(BE11:BE14)</f>
        <v>0</v>
      </c>
    </row>
    <row r="16" spans="1:80" x14ac:dyDescent="0.2">
      <c r="A16" s="164" t="s">
        <v>84</v>
      </c>
      <c r="B16" s="165" t="s">
        <v>109</v>
      </c>
      <c r="C16" s="166" t="s">
        <v>110</v>
      </c>
      <c r="D16" s="167"/>
      <c r="E16" s="168"/>
      <c r="F16" s="168"/>
      <c r="G16" s="169"/>
      <c r="H16" s="170"/>
      <c r="I16" s="171"/>
      <c r="J16" s="170"/>
      <c r="K16" s="171"/>
      <c r="O16" s="172">
        <v>1</v>
      </c>
    </row>
    <row r="17" spans="1:80" x14ac:dyDescent="0.2">
      <c r="A17" s="173">
        <v>4</v>
      </c>
      <c r="B17" s="174" t="s">
        <v>112</v>
      </c>
      <c r="C17" s="175" t="s">
        <v>113</v>
      </c>
      <c r="D17" s="176" t="s">
        <v>114</v>
      </c>
      <c r="E17" s="177">
        <v>1100.55</v>
      </c>
      <c r="F17" s="177"/>
      <c r="G17" s="178">
        <f>E17*F17</f>
        <v>0</v>
      </c>
      <c r="H17" s="179">
        <v>5.0000000000000002E-5</v>
      </c>
      <c r="I17" s="180">
        <f>E17*H17</f>
        <v>5.50275E-2</v>
      </c>
      <c r="J17" s="179">
        <v>-1E-3</v>
      </c>
      <c r="K17" s="180">
        <f>E17*J17</f>
        <v>-1.1005499999999999</v>
      </c>
      <c r="O17" s="172">
        <v>2</v>
      </c>
      <c r="AA17" s="149">
        <v>1</v>
      </c>
      <c r="AB17" s="149">
        <v>7</v>
      </c>
      <c r="AC17" s="149">
        <v>7</v>
      </c>
      <c r="AZ17" s="149">
        <v>2</v>
      </c>
      <c r="BA17" s="149">
        <f>IF(AZ17=1,G17,0)</f>
        <v>0</v>
      </c>
      <c r="BB17" s="149">
        <f>IF(AZ17=2,G17,0)</f>
        <v>0</v>
      </c>
      <c r="BC17" s="149">
        <f>IF(AZ17=3,G17,0)</f>
        <v>0</v>
      </c>
      <c r="BD17" s="149">
        <f>IF(AZ17=4,G17,0)</f>
        <v>0</v>
      </c>
      <c r="BE17" s="149">
        <f>IF(AZ17=5,G17,0)</f>
        <v>0</v>
      </c>
      <c r="CA17" s="172">
        <v>1</v>
      </c>
      <c r="CB17" s="172">
        <v>7</v>
      </c>
    </row>
    <row r="18" spans="1:80" ht="22.5" x14ac:dyDescent="0.2">
      <c r="A18" s="181"/>
      <c r="B18" s="184"/>
      <c r="C18" s="268" t="s">
        <v>115</v>
      </c>
      <c r="D18" s="269"/>
      <c r="E18" s="185">
        <v>1100.55</v>
      </c>
      <c r="F18" s="186"/>
      <c r="G18" s="187"/>
      <c r="H18" s="188"/>
      <c r="I18" s="182"/>
      <c r="K18" s="182"/>
      <c r="M18" s="183" t="s">
        <v>115</v>
      </c>
      <c r="O18" s="172"/>
    </row>
    <row r="19" spans="1:80" x14ac:dyDescent="0.2">
      <c r="A19" s="181"/>
      <c r="B19" s="184"/>
      <c r="C19" s="268" t="s">
        <v>116</v>
      </c>
      <c r="D19" s="269"/>
      <c r="E19" s="185">
        <v>0</v>
      </c>
      <c r="F19" s="186"/>
      <c r="G19" s="187"/>
      <c r="H19" s="188"/>
      <c r="I19" s="182"/>
      <c r="K19" s="182"/>
      <c r="M19" s="183" t="s">
        <v>116</v>
      </c>
      <c r="O19" s="172"/>
    </row>
    <row r="20" spans="1:80" x14ac:dyDescent="0.2">
      <c r="A20" s="189"/>
      <c r="B20" s="190" t="s">
        <v>85</v>
      </c>
      <c r="C20" s="191" t="s">
        <v>111</v>
      </c>
      <c r="D20" s="192"/>
      <c r="E20" s="193"/>
      <c r="F20" s="194"/>
      <c r="G20" s="195">
        <f>SUM(G16:G19)</f>
        <v>0</v>
      </c>
      <c r="H20" s="196"/>
      <c r="I20" s="197">
        <f>SUM(I16:I19)</f>
        <v>5.50275E-2</v>
      </c>
      <c r="J20" s="196"/>
      <c r="K20" s="197">
        <f>SUM(K16:K19)</f>
        <v>-1.1005499999999999</v>
      </c>
      <c r="O20" s="172">
        <v>4</v>
      </c>
      <c r="BA20" s="198">
        <f>SUM(BA16:BA19)</f>
        <v>0</v>
      </c>
      <c r="BB20" s="198">
        <f>SUM(BB16:BB19)</f>
        <v>0</v>
      </c>
      <c r="BC20" s="198">
        <f>SUM(BC16:BC19)</f>
        <v>0</v>
      </c>
      <c r="BD20" s="198">
        <f>SUM(BD16:BD19)</f>
        <v>0</v>
      </c>
      <c r="BE20" s="198">
        <f>SUM(BE16:BE19)</f>
        <v>0</v>
      </c>
    </row>
    <row r="21" spans="1:80" x14ac:dyDescent="0.2">
      <c r="A21" s="164" t="s">
        <v>84</v>
      </c>
      <c r="B21" s="165" t="s">
        <v>117</v>
      </c>
      <c r="C21" s="166" t="s">
        <v>118</v>
      </c>
      <c r="D21" s="167"/>
      <c r="E21" s="168"/>
      <c r="F21" s="168"/>
      <c r="G21" s="169"/>
      <c r="H21" s="170"/>
      <c r="I21" s="171"/>
      <c r="J21" s="170"/>
      <c r="K21" s="171"/>
      <c r="O21" s="172">
        <v>1</v>
      </c>
    </row>
    <row r="22" spans="1:80" x14ac:dyDescent="0.2">
      <c r="A22" s="173">
        <v>5</v>
      </c>
      <c r="B22" s="174" t="s">
        <v>120</v>
      </c>
      <c r="C22" s="175" t="s">
        <v>121</v>
      </c>
      <c r="D22" s="176" t="s">
        <v>122</v>
      </c>
      <c r="E22" s="177">
        <v>20.528003399999999</v>
      </c>
      <c r="F22" s="177"/>
      <c r="G22" s="178">
        <f t="shared" ref="G22:G27" si="0">E22*F22</f>
        <v>0</v>
      </c>
      <c r="H22" s="179">
        <v>0</v>
      </c>
      <c r="I22" s="180">
        <f t="shared" ref="I22:I27" si="1">E22*H22</f>
        <v>0</v>
      </c>
      <c r="J22" s="179"/>
      <c r="K22" s="180">
        <f t="shared" ref="K22:K27" si="2">E22*J22</f>
        <v>0</v>
      </c>
      <c r="O22" s="172">
        <v>2</v>
      </c>
      <c r="AA22" s="149">
        <v>8</v>
      </c>
      <c r="AB22" s="149">
        <v>0</v>
      </c>
      <c r="AC22" s="149">
        <v>3</v>
      </c>
      <c r="AZ22" s="149">
        <v>1</v>
      </c>
      <c r="BA22" s="149">
        <f t="shared" ref="BA22:BA27" si="3">IF(AZ22=1,G22,0)</f>
        <v>0</v>
      </c>
      <c r="BB22" s="149">
        <f t="shared" ref="BB22:BB27" si="4">IF(AZ22=2,G22,0)</f>
        <v>0</v>
      </c>
      <c r="BC22" s="149">
        <f t="shared" ref="BC22:BC27" si="5">IF(AZ22=3,G22,0)</f>
        <v>0</v>
      </c>
      <c r="BD22" s="149">
        <f t="shared" ref="BD22:BD27" si="6">IF(AZ22=4,G22,0)</f>
        <v>0</v>
      </c>
      <c r="BE22" s="149">
        <f t="shared" ref="BE22:BE27" si="7">IF(AZ22=5,G22,0)</f>
        <v>0</v>
      </c>
      <c r="CA22" s="172">
        <v>8</v>
      </c>
      <c r="CB22" s="172">
        <v>0</v>
      </c>
    </row>
    <row r="23" spans="1:80" x14ac:dyDescent="0.2">
      <c r="A23" s="173">
        <v>6</v>
      </c>
      <c r="B23" s="174" t="s">
        <v>123</v>
      </c>
      <c r="C23" s="175" t="s">
        <v>157</v>
      </c>
      <c r="D23" s="176" t="s">
        <v>122</v>
      </c>
      <c r="E23" s="177">
        <v>328.44805439999999</v>
      </c>
      <c r="F23" s="177"/>
      <c r="G23" s="178">
        <f t="shared" si="0"/>
        <v>0</v>
      </c>
      <c r="H23" s="179">
        <v>0</v>
      </c>
      <c r="I23" s="180">
        <f t="shared" si="1"/>
        <v>0</v>
      </c>
      <c r="J23" s="179"/>
      <c r="K23" s="180">
        <f t="shared" si="2"/>
        <v>0</v>
      </c>
      <c r="O23" s="172">
        <v>2</v>
      </c>
      <c r="AA23" s="149">
        <v>8</v>
      </c>
      <c r="AB23" s="149">
        <v>0</v>
      </c>
      <c r="AC23" s="149">
        <v>3</v>
      </c>
      <c r="AZ23" s="149">
        <v>1</v>
      </c>
      <c r="BA23" s="149">
        <f t="shared" si="3"/>
        <v>0</v>
      </c>
      <c r="BB23" s="149">
        <f t="shared" si="4"/>
        <v>0</v>
      </c>
      <c r="BC23" s="149">
        <f t="shared" si="5"/>
        <v>0</v>
      </c>
      <c r="BD23" s="149">
        <f t="shared" si="6"/>
        <v>0</v>
      </c>
      <c r="BE23" s="149">
        <f t="shared" si="7"/>
        <v>0</v>
      </c>
      <c r="CA23" s="172">
        <v>8</v>
      </c>
      <c r="CB23" s="172">
        <v>0</v>
      </c>
    </row>
    <row r="24" spans="1:80" x14ac:dyDescent="0.2">
      <c r="A24" s="173">
        <v>7</v>
      </c>
      <c r="B24" s="174" t="s">
        <v>124</v>
      </c>
      <c r="C24" s="175" t="s">
        <v>125</v>
      </c>
      <c r="D24" s="176" t="s">
        <v>122</v>
      </c>
      <c r="E24" s="177">
        <v>20.528003399999999</v>
      </c>
      <c r="F24" s="177"/>
      <c r="G24" s="178">
        <f t="shared" si="0"/>
        <v>0</v>
      </c>
      <c r="H24" s="179">
        <v>0</v>
      </c>
      <c r="I24" s="180">
        <f t="shared" si="1"/>
        <v>0</v>
      </c>
      <c r="J24" s="179"/>
      <c r="K24" s="180">
        <f t="shared" si="2"/>
        <v>0</v>
      </c>
      <c r="O24" s="172">
        <v>2</v>
      </c>
      <c r="AA24" s="149">
        <v>8</v>
      </c>
      <c r="AB24" s="149">
        <v>0</v>
      </c>
      <c r="AC24" s="149">
        <v>3</v>
      </c>
      <c r="AZ24" s="149">
        <v>1</v>
      </c>
      <c r="BA24" s="149">
        <f t="shared" si="3"/>
        <v>0</v>
      </c>
      <c r="BB24" s="149">
        <f t="shared" si="4"/>
        <v>0</v>
      </c>
      <c r="BC24" s="149">
        <f t="shared" si="5"/>
        <v>0</v>
      </c>
      <c r="BD24" s="149">
        <f t="shared" si="6"/>
        <v>0</v>
      </c>
      <c r="BE24" s="149">
        <f t="shared" si="7"/>
        <v>0</v>
      </c>
      <c r="CA24" s="172">
        <v>8</v>
      </c>
      <c r="CB24" s="172">
        <v>0</v>
      </c>
    </row>
    <row r="25" spans="1:80" x14ac:dyDescent="0.2">
      <c r="A25" s="173">
        <v>8</v>
      </c>
      <c r="B25" s="174" t="s">
        <v>126</v>
      </c>
      <c r="C25" s="175" t="s">
        <v>127</v>
      </c>
      <c r="D25" s="176" t="s">
        <v>122</v>
      </c>
      <c r="E25" s="177">
        <v>41.056006799999999</v>
      </c>
      <c r="F25" s="177"/>
      <c r="G25" s="178">
        <f t="shared" si="0"/>
        <v>0</v>
      </c>
      <c r="H25" s="179">
        <v>0</v>
      </c>
      <c r="I25" s="180">
        <f t="shared" si="1"/>
        <v>0</v>
      </c>
      <c r="J25" s="179"/>
      <c r="K25" s="180">
        <f t="shared" si="2"/>
        <v>0</v>
      </c>
      <c r="O25" s="172">
        <v>2</v>
      </c>
      <c r="AA25" s="149">
        <v>8</v>
      </c>
      <c r="AB25" s="149">
        <v>0</v>
      </c>
      <c r="AC25" s="149">
        <v>3</v>
      </c>
      <c r="AZ25" s="149">
        <v>1</v>
      </c>
      <c r="BA25" s="149">
        <f t="shared" si="3"/>
        <v>0</v>
      </c>
      <c r="BB25" s="149">
        <f t="shared" si="4"/>
        <v>0</v>
      </c>
      <c r="BC25" s="149">
        <f t="shared" si="5"/>
        <v>0</v>
      </c>
      <c r="BD25" s="149">
        <f t="shared" si="6"/>
        <v>0</v>
      </c>
      <c r="BE25" s="149">
        <f t="shared" si="7"/>
        <v>0</v>
      </c>
      <c r="CA25" s="172">
        <v>8</v>
      </c>
      <c r="CB25" s="172">
        <v>0</v>
      </c>
    </row>
    <row r="26" spans="1:80" x14ac:dyDescent="0.2">
      <c r="A26" s="173">
        <v>9</v>
      </c>
      <c r="B26" s="174" t="s">
        <v>128</v>
      </c>
      <c r="C26" s="175" t="s">
        <v>129</v>
      </c>
      <c r="D26" s="176" t="s">
        <v>122</v>
      </c>
      <c r="E26" s="177">
        <v>20.528003399999999</v>
      </c>
      <c r="F26" s="177"/>
      <c r="G26" s="178">
        <f t="shared" si="0"/>
        <v>0</v>
      </c>
      <c r="H26" s="179">
        <v>0</v>
      </c>
      <c r="I26" s="180">
        <f t="shared" si="1"/>
        <v>0</v>
      </c>
      <c r="J26" s="179"/>
      <c r="K26" s="180">
        <f t="shared" si="2"/>
        <v>0</v>
      </c>
      <c r="O26" s="172">
        <v>2</v>
      </c>
      <c r="AA26" s="149">
        <v>8</v>
      </c>
      <c r="AB26" s="149">
        <v>0</v>
      </c>
      <c r="AC26" s="149">
        <v>3</v>
      </c>
      <c r="AZ26" s="149">
        <v>1</v>
      </c>
      <c r="BA26" s="149">
        <f t="shared" si="3"/>
        <v>0</v>
      </c>
      <c r="BB26" s="149">
        <f t="shared" si="4"/>
        <v>0</v>
      </c>
      <c r="BC26" s="149">
        <f t="shared" si="5"/>
        <v>0</v>
      </c>
      <c r="BD26" s="149">
        <f t="shared" si="6"/>
        <v>0</v>
      </c>
      <c r="BE26" s="149">
        <f t="shared" si="7"/>
        <v>0</v>
      </c>
      <c r="CA26" s="172">
        <v>8</v>
      </c>
      <c r="CB26" s="172">
        <v>0</v>
      </c>
    </row>
    <row r="27" spans="1:80" x14ac:dyDescent="0.2">
      <c r="A27" s="173">
        <v>10</v>
      </c>
      <c r="B27" s="174" t="s">
        <v>130</v>
      </c>
      <c r="C27" s="175" t="s">
        <v>131</v>
      </c>
      <c r="D27" s="176" t="s">
        <v>122</v>
      </c>
      <c r="E27" s="177">
        <v>20.528003399999999</v>
      </c>
      <c r="F27" s="177"/>
      <c r="G27" s="178">
        <f t="shared" si="0"/>
        <v>0</v>
      </c>
      <c r="H27" s="179">
        <v>0</v>
      </c>
      <c r="I27" s="180">
        <f t="shared" si="1"/>
        <v>0</v>
      </c>
      <c r="J27" s="179"/>
      <c r="K27" s="180">
        <f t="shared" si="2"/>
        <v>0</v>
      </c>
      <c r="O27" s="172">
        <v>2</v>
      </c>
      <c r="AA27" s="149">
        <v>8</v>
      </c>
      <c r="AB27" s="149">
        <v>0</v>
      </c>
      <c r="AC27" s="149">
        <v>3</v>
      </c>
      <c r="AZ27" s="149">
        <v>1</v>
      </c>
      <c r="BA27" s="149">
        <f t="shared" si="3"/>
        <v>0</v>
      </c>
      <c r="BB27" s="149">
        <f t="shared" si="4"/>
        <v>0</v>
      </c>
      <c r="BC27" s="149">
        <f t="shared" si="5"/>
        <v>0</v>
      </c>
      <c r="BD27" s="149">
        <f t="shared" si="6"/>
        <v>0</v>
      </c>
      <c r="BE27" s="149">
        <f t="shared" si="7"/>
        <v>0</v>
      </c>
      <c r="CA27" s="172">
        <v>8</v>
      </c>
      <c r="CB27" s="172">
        <v>0</v>
      </c>
    </row>
    <row r="28" spans="1:80" x14ac:dyDescent="0.2">
      <c r="A28" s="189"/>
      <c r="B28" s="190" t="s">
        <v>85</v>
      </c>
      <c r="C28" s="191" t="s">
        <v>119</v>
      </c>
      <c r="D28" s="192"/>
      <c r="E28" s="193"/>
      <c r="F28" s="194"/>
      <c r="G28" s="195">
        <f>SUM(G21:G27)</f>
        <v>0</v>
      </c>
      <c r="H28" s="196"/>
      <c r="I28" s="197">
        <f>SUM(I21:I27)</f>
        <v>0</v>
      </c>
      <c r="J28" s="196"/>
      <c r="K28" s="197">
        <f>SUM(K21:K27)</f>
        <v>0</v>
      </c>
      <c r="O28" s="172">
        <v>4</v>
      </c>
      <c r="BA28" s="198">
        <f>SUM(BA21:BA27)</f>
        <v>0</v>
      </c>
      <c r="BB28" s="198">
        <f>SUM(BB21:BB27)</f>
        <v>0</v>
      </c>
      <c r="BC28" s="198">
        <f>SUM(BC21:BC27)</f>
        <v>0</v>
      </c>
      <c r="BD28" s="198">
        <f>SUM(BD21:BD27)</f>
        <v>0</v>
      </c>
      <c r="BE28" s="198">
        <f>SUM(BE21:BE27)</f>
        <v>0</v>
      </c>
    </row>
    <row r="29" spans="1:80" x14ac:dyDescent="0.2">
      <c r="E29" s="149"/>
    </row>
    <row r="30" spans="1:80" x14ac:dyDescent="0.2">
      <c r="E30" s="149"/>
    </row>
    <row r="31" spans="1:80" x14ac:dyDescent="0.2">
      <c r="E31" s="149"/>
    </row>
    <row r="32" spans="1:80" x14ac:dyDescent="0.2">
      <c r="E32" s="149"/>
    </row>
    <row r="33" spans="5:5" x14ac:dyDescent="0.2">
      <c r="E33" s="149"/>
    </row>
    <row r="34" spans="5:5" x14ac:dyDescent="0.2">
      <c r="E34" s="149"/>
    </row>
    <row r="35" spans="5:5" x14ac:dyDescent="0.2">
      <c r="E35" s="149"/>
    </row>
    <row r="36" spans="5:5" x14ac:dyDescent="0.2">
      <c r="E36" s="149"/>
    </row>
    <row r="37" spans="5:5" x14ac:dyDescent="0.2">
      <c r="E37" s="149"/>
    </row>
    <row r="38" spans="5:5" x14ac:dyDescent="0.2">
      <c r="E38" s="149"/>
    </row>
    <row r="39" spans="5:5" x14ac:dyDescent="0.2">
      <c r="E39" s="149"/>
    </row>
    <row r="40" spans="5:5" x14ac:dyDescent="0.2">
      <c r="E40" s="149"/>
    </row>
    <row r="41" spans="5:5" x14ac:dyDescent="0.2">
      <c r="E41" s="149"/>
    </row>
    <row r="42" spans="5:5" x14ac:dyDescent="0.2">
      <c r="E42" s="149"/>
    </row>
    <row r="43" spans="5:5" x14ac:dyDescent="0.2">
      <c r="E43" s="149"/>
    </row>
    <row r="44" spans="5:5" x14ac:dyDescent="0.2">
      <c r="E44" s="149"/>
    </row>
    <row r="45" spans="5:5" x14ac:dyDescent="0.2">
      <c r="E45" s="149"/>
    </row>
    <row r="46" spans="5:5" x14ac:dyDescent="0.2">
      <c r="E46" s="149"/>
    </row>
    <row r="47" spans="5:5" x14ac:dyDescent="0.2">
      <c r="E47" s="149"/>
    </row>
    <row r="48" spans="5:5" x14ac:dyDescent="0.2">
      <c r="E48" s="149"/>
    </row>
    <row r="49" spans="5:5" x14ac:dyDescent="0.2">
      <c r="E49" s="149"/>
    </row>
    <row r="50" spans="5:5" x14ac:dyDescent="0.2">
      <c r="E50" s="149"/>
    </row>
    <row r="51" spans="5:5" x14ac:dyDescent="0.2">
      <c r="E51" s="149"/>
    </row>
    <row r="52" spans="5:5" x14ac:dyDescent="0.2">
      <c r="E52" s="149"/>
    </row>
    <row r="53" spans="5:5" x14ac:dyDescent="0.2">
      <c r="E53" s="149"/>
    </row>
    <row r="54" spans="5:5" x14ac:dyDescent="0.2">
      <c r="E54" s="149"/>
    </row>
    <row r="55" spans="5:5" x14ac:dyDescent="0.2">
      <c r="E55" s="149"/>
    </row>
    <row r="56" spans="5:5" x14ac:dyDescent="0.2">
      <c r="E56" s="149"/>
    </row>
    <row r="57" spans="5:5" x14ac:dyDescent="0.2">
      <c r="E57" s="149"/>
    </row>
    <row r="58" spans="5:5" x14ac:dyDescent="0.2">
      <c r="E58" s="149"/>
    </row>
    <row r="59" spans="5:5" x14ac:dyDescent="0.2">
      <c r="E59" s="149"/>
    </row>
    <row r="60" spans="5:5" x14ac:dyDescent="0.2">
      <c r="E60" s="149"/>
    </row>
    <row r="61" spans="5:5" x14ac:dyDescent="0.2">
      <c r="E61" s="149"/>
    </row>
    <row r="62" spans="5:5" x14ac:dyDescent="0.2">
      <c r="E62" s="149"/>
    </row>
    <row r="63" spans="5:5" x14ac:dyDescent="0.2">
      <c r="E63" s="149"/>
    </row>
    <row r="64" spans="5:5" x14ac:dyDescent="0.2">
      <c r="E64" s="149"/>
    </row>
    <row r="65" spans="5:5" x14ac:dyDescent="0.2">
      <c r="E65" s="149"/>
    </row>
    <row r="66" spans="5:5" x14ac:dyDescent="0.2">
      <c r="E66" s="149"/>
    </row>
    <row r="67" spans="5:5" x14ac:dyDescent="0.2">
      <c r="E67" s="149"/>
    </row>
    <row r="68" spans="5:5" x14ac:dyDescent="0.2">
      <c r="E68" s="149"/>
    </row>
    <row r="69" spans="5:5" x14ac:dyDescent="0.2">
      <c r="E69" s="149"/>
    </row>
    <row r="70" spans="5:5" x14ac:dyDescent="0.2">
      <c r="E70" s="149"/>
    </row>
    <row r="71" spans="5:5" x14ac:dyDescent="0.2">
      <c r="E71" s="149"/>
    </row>
    <row r="72" spans="5:5" x14ac:dyDescent="0.2">
      <c r="E72" s="149"/>
    </row>
    <row r="73" spans="5:5" x14ac:dyDescent="0.2">
      <c r="E73" s="149"/>
    </row>
    <row r="74" spans="5:5" x14ac:dyDescent="0.2">
      <c r="E74" s="149"/>
    </row>
    <row r="75" spans="5:5" x14ac:dyDescent="0.2">
      <c r="E75" s="149"/>
    </row>
    <row r="76" spans="5:5" x14ac:dyDescent="0.2">
      <c r="E76" s="149"/>
    </row>
    <row r="77" spans="5:5" x14ac:dyDescent="0.2">
      <c r="E77" s="149"/>
    </row>
    <row r="78" spans="5:5" x14ac:dyDescent="0.2">
      <c r="E78" s="149"/>
    </row>
    <row r="79" spans="5:5" x14ac:dyDescent="0.2">
      <c r="E79" s="149"/>
    </row>
    <row r="80" spans="5:5" x14ac:dyDescent="0.2">
      <c r="E80" s="149"/>
    </row>
    <row r="81" spans="1:7" x14ac:dyDescent="0.2">
      <c r="E81" s="149"/>
    </row>
    <row r="82" spans="1:7" x14ac:dyDescent="0.2">
      <c r="E82" s="149"/>
    </row>
    <row r="83" spans="1:7" x14ac:dyDescent="0.2">
      <c r="E83" s="149"/>
    </row>
    <row r="84" spans="1:7" x14ac:dyDescent="0.2">
      <c r="E84" s="149"/>
    </row>
    <row r="85" spans="1:7" x14ac:dyDescent="0.2">
      <c r="E85" s="149"/>
    </row>
    <row r="86" spans="1:7" x14ac:dyDescent="0.2">
      <c r="E86" s="149"/>
    </row>
    <row r="87" spans="1:7" x14ac:dyDescent="0.2">
      <c r="A87" s="199"/>
      <c r="B87" s="199"/>
    </row>
    <row r="88" spans="1:7" x14ac:dyDescent="0.2">
      <c r="C88" s="200"/>
      <c r="D88" s="200"/>
      <c r="E88" s="201"/>
      <c r="F88" s="200"/>
      <c r="G88" s="202"/>
    </row>
    <row r="89" spans="1:7" x14ac:dyDescent="0.2">
      <c r="A89" s="199"/>
      <c r="B89" s="199"/>
    </row>
  </sheetData>
  <mergeCells count="8">
    <mergeCell ref="C13:D13"/>
    <mergeCell ref="C18:D18"/>
    <mergeCell ref="C19:D19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2"/>
  <dimension ref="A1:BE51"/>
  <sheetViews>
    <sheetView topLeftCell="A7" zoomScaleNormal="100" workbookViewId="0">
      <selection activeCell="C23" sqref="C23:G23"/>
    </sheetView>
  </sheetViews>
  <sheetFormatPr defaultColWidth="9.140625"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64" t="s">
        <v>25</v>
      </c>
      <c r="B1" s="65"/>
      <c r="C1" s="65"/>
      <c r="D1" s="65"/>
      <c r="E1" s="65"/>
      <c r="F1" s="65"/>
      <c r="G1" s="65"/>
    </row>
    <row r="2" spans="1:57" ht="12.75" customHeight="1" x14ac:dyDescent="0.2">
      <c r="A2" s="66" t="s">
        <v>26</v>
      </c>
      <c r="B2" s="67"/>
      <c r="C2" s="279" t="s">
        <v>133</v>
      </c>
      <c r="D2" s="280"/>
      <c r="E2" s="281"/>
      <c r="F2" s="68" t="s">
        <v>27</v>
      </c>
      <c r="G2" s="69"/>
    </row>
    <row r="3" spans="1:57" ht="3" hidden="1" customHeight="1" x14ac:dyDescent="0.2">
      <c r="A3" s="70"/>
      <c r="B3" s="71"/>
      <c r="C3" s="72"/>
      <c r="D3" s="72"/>
      <c r="E3" s="73"/>
      <c r="F3" s="74"/>
      <c r="G3" s="75"/>
    </row>
    <row r="4" spans="1:57" ht="12" customHeight="1" x14ac:dyDescent="0.2">
      <c r="A4" s="76" t="s">
        <v>28</v>
      </c>
      <c r="B4" s="71"/>
      <c r="C4" s="72"/>
      <c r="D4" s="72"/>
      <c r="E4" s="73"/>
      <c r="F4" s="74" t="s">
        <v>29</v>
      </c>
      <c r="G4" s="77"/>
    </row>
    <row r="5" spans="1:57" ht="12.95" customHeight="1" x14ac:dyDescent="0.2">
      <c r="A5" s="78" t="s">
        <v>132</v>
      </c>
      <c r="B5" s="79"/>
      <c r="C5" s="80" t="s">
        <v>133</v>
      </c>
      <c r="D5" s="81"/>
      <c r="E5" s="79"/>
      <c r="F5" s="74" t="s">
        <v>30</v>
      </c>
      <c r="G5" s="75" t="s">
        <v>91</v>
      </c>
    </row>
    <row r="6" spans="1:57" ht="12.95" customHeight="1" x14ac:dyDescent="0.2">
      <c r="A6" s="76" t="s">
        <v>31</v>
      </c>
      <c r="B6" s="71"/>
      <c r="C6" s="72"/>
      <c r="D6" s="72"/>
      <c r="E6" s="73"/>
      <c r="F6" s="74" t="s">
        <v>32</v>
      </c>
      <c r="G6" s="82">
        <v>1</v>
      </c>
    </row>
    <row r="7" spans="1:57" ht="12.95" customHeight="1" x14ac:dyDescent="0.2">
      <c r="A7" s="83" t="s">
        <v>86</v>
      </c>
      <c r="B7" s="84"/>
      <c r="C7" s="85" t="s">
        <v>153</v>
      </c>
      <c r="D7" s="86"/>
      <c r="E7" s="86"/>
      <c r="F7" s="87" t="s">
        <v>33</v>
      </c>
      <c r="G7" s="82">
        <f>IF(G6=0,,ROUND((F30+F32)/G6,1))</f>
        <v>0</v>
      </c>
    </row>
    <row r="8" spans="1:57" x14ac:dyDescent="0.2">
      <c r="A8" s="88" t="s">
        <v>34</v>
      </c>
      <c r="B8" s="74"/>
      <c r="C8" s="245"/>
      <c r="D8" s="245"/>
      <c r="E8" s="246"/>
      <c r="F8" s="74" t="s">
        <v>35</v>
      </c>
      <c r="G8" s="89"/>
    </row>
    <row r="9" spans="1:57" x14ac:dyDescent="0.2">
      <c r="A9" s="88" t="s">
        <v>36</v>
      </c>
      <c r="B9" s="74"/>
      <c r="C9" s="245"/>
      <c r="D9" s="245"/>
      <c r="E9" s="246"/>
      <c r="F9" s="74"/>
      <c r="G9" s="89"/>
    </row>
    <row r="10" spans="1:57" x14ac:dyDescent="0.2">
      <c r="A10" s="88" t="s">
        <v>37</v>
      </c>
      <c r="B10" s="74"/>
      <c r="C10" s="245" t="s">
        <v>144</v>
      </c>
      <c r="D10" s="245"/>
      <c r="E10" s="245"/>
      <c r="F10" s="74"/>
      <c r="G10" s="90"/>
    </row>
    <row r="11" spans="1:57" ht="13.5" customHeight="1" x14ac:dyDescent="0.2">
      <c r="A11" s="88" t="s">
        <v>38</v>
      </c>
      <c r="B11" s="74"/>
      <c r="C11" s="245"/>
      <c r="D11" s="245"/>
      <c r="E11" s="245"/>
      <c r="F11" s="74" t="s">
        <v>39</v>
      </c>
      <c r="G11" s="90"/>
      <c r="BA11" s="91"/>
      <c r="BB11" s="91"/>
      <c r="BC11" s="91"/>
      <c r="BD11" s="91"/>
      <c r="BE11" s="91"/>
    </row>
    <row r="12" spans="1:57" ht="12.75" customHeight="1" x14ac:dyDescent="0.2">
      <c r="A12" s="92" t="s">
        <v>40</v>
      </c>
      <c r="B12" s="71"/>
      <c r="C12" s="247"/>
      <c r="D12" s="247"/>
      <c r="E12" s="247"/>
      <c r="F12" s="93" t="s">
        <v>41</v>
      </c>
      <c r="G12" s="94"/>
    </row>
    <row r="13" spans="1:57" ht="28.5" customHeight="1" thickBot="1" x14ac:dyDescent="0.25">
      <c r="A13" s="95" t="s">
        <v>42</v>
      </c>
      <c r="B13" s="96"/>
      <c r="C13" s="96"/>
      <c r="D13" s="96"/>
      <c r="E13" s="97"/>
      <c r="F13" s="97"/>
      <c r="G13" s="98"/>
    </row>
    <row r="14" spans="1:57" ht="17.25" customHeight="1" thickBot="1" x14ac:dyDescent="0.25">
      <c r="A14" s="284" t="s">
        <v>43</v>
      </c>
      <c r="B14" s="285"/>
      <c r="C14" s="285"/>
      <c r="D14" s="285"/>
      <c r="E14" s="285"/>
      <c r="F14" s="285"/>
      <c r="G14" s="286"/>
    </row>
    <row r="15" spans="1:57" ht="15.95" customHeight="1" x14ac:dyDescent="0.2">
      <c r="A15" s="219"/>
      <c r="B15" s="220" t="s">
        <v>44</v>
      </c>
      <c r="C15" s="287">
        <f>'02  Rek'!E9</f>
        <v>0</v>
      </c>
      <c r="D15" s="249"/>
      <c r="E15" s="249"/>
      <c r="F15" s="249"/>
      <c r="G15" s="250"/>
    </row>
    <row r="16" spans="1:57" ht="15.95" customHeight="1" x14ac:dyDescent="0.2">
      <c r="A16" s="221" t="s">
        <v>45</v>
      </c>
      <c r="B16" s="217" t="s">
        <v>46</v>
      </c>
      <c r="C16" s="254">
        <f>'02  Rek'!F9</f>
        <v>0</v>
      </c>
      <c r="D16" s="255"/>
      <c r="E16" s="255"/>
      <c r="F16" s="255"/>
      <c r="G16" s="256"/>
    </row>
    <row r="17" spans="1:7" ht="15.95" customHeight="1" x14ac:dyDescent="0.2">
      <c r="A17" s="221" t="s">
        <v>47</v>
      </c>
      <c r="B17" s="217" t="s">
        <v>48</v>
      </c>
      <c r="C17" s="254">
        <f>'02  Rek'!H9</f>
        <v>0</v>
      </c>
      <c r="D17" s="255"/>
      <c r="E17" s="255"/>
      <c r="F17" s="255"/>
      <c r="G17" s="256"/>
    </row>
    <row r="18" spans="1:7" ht="15.95" customHeight="1" x14ac:dyDescent="0.2">
      <c r="A18" s="221" t="s">
        <v>49</v>
      </c>
      <c r="B18" s="218" t="s">
        <v>50</v>
      </c>
      <c r="C18" s="254">
        <f>'02  Rek'!G9</f>
        <v>0</v>
      </c>
      <c r="D18" s="255"/>
      <c r="E18" s="255"/>
      <c r="F18" s="255"/>
      <c r="G18" s="256"/>
    </row>
    <row r="19" spans="1:7" ht="15.95" customHeight="1" x14ac:dyDescent="0.2">
      <c r="A19" s="221" t="s">
        <v>51</v>
      </c>
      <c r="B19" s="217"/>
      <c r="C19" s="254">
        <f>SUM(C15:C18)</f>
        <v>0</v>
      </c>
      <c r="D19" s="255"/>
      <c r="E19" s="255"/>
      <c r="F19" s="255"/>
      <c r="G19" s="256"/>
    </row>
    <row r="20" spans="1:7" ht="15.95" customHeight="1" x14ac:dyDescent="0.2">
      <c r="A20" s="278"/>
      <c r="B20" s="255"/>
      <c r="C20" s="255"/>
      <c r="D20" s="255"/>
      <c r="E20" s="255"/>
      <c r="F20" s="255"/>
      <c r="G20" s="256"/>
    </row>
    <row r="21" spans="1:7" ht="15.95" customHeight="1" x14ac:dyDescent="0.2">
      <c r="A21" s="221" t="s">
        <v>24</v>
      </c>
      <c r="B21" s="217"/>
      <c r="C21" s="254">
        <f>'02  Rek'!I9</f>
        <v>0</v>
      </c>
      <c r="D21" s="255"/>
      <c r="E21" s="255"/>
      <c r="F21" s="255"/>
      <c r="G21" s="256"/>
    </row>
    <row r="22" spans="1:7" ht="15.95" customHeight="1" x14ac:dyDescent="0.2">
      <c r="A22" s="221" t="s">
        <v>52</v>
      </c>
      <c r="B22" s="217"/>
      <c r="C22" s="254">
        <f>C19+C21</f>
        <v>0</v>
      </c>
      <c r="D22" s="255"/>
      <c r="E22" s="255"/>
      <c r="F22" s="255"/>
      <c r="G22" s="256"/>
    </row>
    <row r="23" spans="1:7" ht="15.95" customHeight="1" thickBot="1" x14ac:dyDescent="0.25">
      <c r="A23" s="282" t="s">
        <v>53</v>
      </c>
      <c r="B23" s="283"/>
      <c r="C23" s="275">
        <f>C22+G23</f>
        <v>0</v>
      </c>
      <c r="D23" s="276"/>
      <c r="E23" s="276"/>
      <c r="F23" s="276"/>
      <c r="G23" s="277"/>
    </row>
    <row r="24" spans="1:7" x14ac:dyDescent="0.2">
      <c r="A24" s="101" t="s">
        <v>54</v>
      </c>
      <c r="B24" s="102"/>
      <c r="C24" s="103"/>
      <c r="D24" s="102" t="s">
        <v>55</v>
      </c>
      <c r="E24" s="102"/>
      <c r="F24" s="104" t="s">
        <v>56</v>
      </c>
      <c r="G24" s="105"/>
    </row>
    <row r="25" spans="1:7" x14ac:dyDescent="0.2">
      <c r="A25" s="100" t="s">
        <v>57</v>
      </c>
      <c r="C25" s="106"/>
      <c r="D25" s="1" t="s">
        <v>57</v>
      </c>
      <c r="F25" s="107" t="s">
        <v>57</v>
      </c>
      <c r="G25" s="108"/>
    </row>
    <row r="26" spans="1:7" ht="37.5" customHeight="1" x14ac:dyDescent="0.2">
      <c r="A26" s="100" t="s">
        <v>58</v>
      </c>
      <c r="B26" s="15"/>
      <c r="C26" s="106"/>
      <c r="D26" s="1" t="s">
        <v>58</v>
      </c>
      <c r="F26" s="107" t="s">
        <v>58</v>
      </c>
      <c r="G26" s="108"/>
    </row>
    <row r="27" spans="1:7" x14ac:dyDescent="0.2">
      <c r="A27" s="100"/>
      <c r="B27" s="109"/>
      <c r="C27" s="106"/>
      <c r="F27" s="107"/>
      <c r="G27" s="108"/>
    </row>
    <row r="28" spans="1:7" x14ac:dyDescent="0.2">
      <c r="A28" s="100" t="s">
        <v>59</v>
      </c>
      <c r="C28" s="106"/>
      <c r="D28" s="107" t="s">
        <v>60</v>
      </c>
      <c r="E28" s="106"/>
      <c r="F28" s="1" t="s">
        <v>60</v>
      </c>
      <c r="G28" s="108"/>
    </row>
    <row r="29" spans="1:7" ht="69" customHeight="1" x14ac:dyDescent="0.2">
      <c r="A29" s="100"/>
      <c r="C29" s="110"/>
      <c r="D29" s="111"/>
      <c r="E29" s="110"/>
      <c r="G29" s="108"/>
    </row>
    <row r="30" spans="1:7" x14ac:dyDescent="0.2">
      <c r="A30" s="112" t="s">
        <v>11</v>
      </c>
      <c r="B30" s="113"/>
      <c r="C30" s="114">
        <v>21</v>
      </c>
      <c r="D30" s="113" t="s">
        <v>61</v>
      </c>
      <c r="E30" s="115"/>
      <c r="F30" s="238">
        <f>C23-F32</f>
        <v>0</v>
      </c>
      <c r="G30" s="239"/>
    </row>
    <row r="31" spans="1:7" x14ac:dyDescent="0.2">
      <c r="A31" s="112" t="s">
        <v>62</v>
      </c>
      <c r="B31" s="113"/>
      <c r="C31" s="114">
        <f>C30</f>
        <v>21</v>
      </c>
      <c r="D31" s="113" t="s">
        <v>63</v>
      </c>
      <c r="E31" s="115"/>
      <c r="F31" s="238">
        <f>F30*0.21</f>
        <v>0</v>
      </c>
      <c r="G31" s="239"/>
    </row>
    <row r="32" spans="1:7" x14ac:dyDescent="0.2">
      <c r="A32" s="112" t="s">
        <v>11</v>
      </c>
      <c r="B32" s="113"/>
      <c r="C32" s="114">
        <v>0</v>
      </c>
      <c r="D32" s="113" t="s">
        <v>63</v>
      </c>
      <c r="E32" s="115"/>
      <c r="F32" s="238">
        <v>0</v>
      </c>
      <c r="G32" s="239"/>
    </row>
    <row r="33" spans="1:8" x14ac:dyDescent="0.2">
      <c r="A33" s="112" t="s">
        <v>62</v>
      </c>
      <c r="B33" s="116"/>
      <c r="C33" s="117">
        <f>C32</f>
        <v>0</v>
      </c>
      <c r="D33" s="113" t="s">
        <v>63</v>
      </c>
      <c r="E33" s="99"/>
      <c r="F33" s="238">
        <f>ROUND(PRODUCT(F32,C33/100),0)</f>
        <v>0</v>
      </c>
      <c r="G33" s="239"/>
    </row>
    <row r="34" spans="1:8" s="121" customFormat="1" ht="19.5" customHeight="1" thickBot="1" x14ac:dyDescent="0.3">
      <c r="A34" s="118" t="s">
        <v>64</v>
      </c>
      <c r="B34" s="119"/>
      <c r="C34" s="119"/>
      <c r="D34" s="119"/>
      <c r="E34" s="120"/>
      <c r="F34" s="240">
        <f>F30+F31</f>
        <v>0</v>
      </c>
      <c r="G34" s="241"/>
    </row>
    <row r="36" spans="1:8" x14ac:dyDescent="0.2">
      <c r="A36" s="1" t="s">
        <v>65</v>
      </c>
      <c r="H36" s="1" t="s">
        <v>1</v>
      </c>
    </row>
    <row r="37" spans="1:8" ht="14.25" customHeight="1" x14ac:dyDescent="0.2">
      <c r="B37" s="242"/>
      <c r="C37" s="242"/>
      <c r="D37" s="242"/>
      <c r="E37" s="242"/>
      <c r="F37" s="242"/>
      <c r="G37" s="242"/>
      <c r="H37" s="1" t="s">
        <v>1</v>
      </c>
    </row>
    <row r="38" spans="1:8" ht="12.75" customHeight="1" x14ac:dyDescent="0.2">
      <c r="A38" s="122"/>
      <c r="B38" s="242"/>
      <c r="C38" s="242"/>
      <c r="D38" s="242"/>
      <c r="E38" s="242"/>
      <c r="F38" s="242"/>
      <c r="G38" s="242"/>
      <c r="H38" s="1" t="s">
        <v>1</v>
      </c>
    </row>
    <row r="39" spans="1:8" x14ac:dyDescent="0.2">
      <c r="A39" s="122"/>
      <c r="B39" s="242"/>
      <c r="C39" s="242"/>
      <c r="D39" s="242"/>
      <c r="E39" s="242"/>
      <c r="F39" s="242"/>
      <c r="G39" s="242"/>
      <c r="H39" s="1" t="s">
        <v>1</v>
      </c>
    </row>
    <row r="40" spans="1:8" x14ac:dyDescent="0.2">
      <c r="A40" s="122"/>
      <c r="B40" s="242"/>
      <c r="C40" s="242"/>
      <c r="D40" s="242"/>
      <c r="E40" s="242"/>
      <c r="F40" s="242"/>
      <c r="G40" s="242"/>
      <c r="H40" s="1" t="s">
        <v>1</v>
      </c>
    </row>
    <row r="41" spans="1:8" x14ac:dyDescent="0.2">
      <c r="A41" s="122"/>
      <c r="B41" s="242"/>
      <c r="C41" s="242"/>
      <c r="D41" s="242"/>
      <c r="E41" s="242"/>
      <c r="F41" s="242"/>
      <c r="G41" s="242"/>
      <c r="H41" s="1" t="s">
        <v>1</v>
      </c>
    </row>
    <row r="42" spans="1:8" x14ac:dyDescent="0.2">
      <c r="A42" s="122"/>
      <c r="B42" s="242"/>
      <c r="C42" s="242"/>
      <c r="D42" s="242"/>
      <c r="E42" s="242"/>
      <c r="F42" s="242"/>
      <c r="G42" s="242"/>
      <c r="H42" s="1" t="s">
        <v>1</v>
      </c>
    </row>
    <row r="43" spans="1:8" x14ac:dyDescent="0.2">
      <c r="A43" s="122"/>
      <c r="B43" s="242"/>
      <c r="C43" s="242"/>
      <c r="D43" s="242"/>
      <c r="E43" s="242"/>
      <c r="F43" s="242"/>
      <c r="G43" s="242"/>
      <c r="H43" s="1" t="s">
        <v>1</v>
      </c>
    </row>
    <row r="44" spans="1:8" ht="12.75" customHeight="1" x14ac:dyDescent="0.2">
      <c r="A44" s="122"/>
      <c r="B44" s="242"/>
      <c r="C44" s="242"/>
      <c r="D44" s="242"/>
      <c r="E44" s="242"/>
      <c r="F44" s="242"/>
      <c r="G44" s="242"/>
      <c r="H44" s="1" t="s">
        <v>1</v>
      </c>
    </row>
    <row r="45" spans="1:8" ht="12.75" customHeight="1" x14ac:dyDescent="0.2">
      <c r="A45" s="122"/>
      <c r="B45" s="242"/>
      <c r="C45" s="242"/>
      <c r="D45" s="242"/>
      <c r="E45" s="242"/>
      <c r="F45" s="242"/>
      <c r="G45" s="242"/>
      <c r="H45" s="1" t="s">
        <v>1</v>
      </c>
    </row>
    <row r="46" spans="1:8" x14ac:dyDescent="0.2">
      <c r="B46" s="237"/>
      <c r="C46" s="237"/>
      <c r="D46" s="237"/>
      <c r="E46" s="237"/>
      <c r="F46" s="237"/>
      <c r="G46" s="237"/>
    </row>
    <row r="47" spans="1:8" x14ac:dyDescent="0.2">
      <c r="B47" s="237"/>
      <c r="C47" s="237"/>
      <c r="D47" s="237"/>
      <c r="E47" s="237"/>
      <c r="F47" s="237"/>
      <c r="G47" s="237"/>
    </row>
    <row r="48" spans="1:8" x14ac:dyDescent="0.2">
      <c r="B48" s="237"/>
      <c r="C48" s="237"/>
      <c r="D48" s="237"/>
      <c r="E48" s="237"/>
      <c r="F48" s="237"/>
      <c r="G48" s="237"/>
    </row>
    <row r="49" spans="2:7" x14ac:dyDescent="0.2">
      <c r="B49" s="237"/>
      <c r="C49" s="237"/>
      <c r="D49" s="237"/>
      <c r="E49" s="237"/>
      <c r="F49" s="237"/>
      <c r="G49" s="237"/>
    </row>
    <row r="50" spans="2:7" x14ac:dyDescent="0.2">
      <c r="B50" s="237"/>
      <c r="C50" s="237"/>
      <c r="D50" s="237"/>
      <c r="E50" s="237"/>
      <c r="F50" s="237"/>
      <c r="G50" s="237"/>
    </row>
    <row r="51" spans="2:7" x14ac:dyDescent="0.2">
      <c r="B51" s="237"/>
      <c r="C51" s="237"/>
      <c r="D51" s="237"/>
      <c r="E51" s="237"/>
      <c r="F51" s="237"/>
      <c r="G51" s="237"/>
    </row>
  </sheetData>
  <mergeCells count="29">
    <mergeCell ref="B50:G50"/>
    <mergeCell ref="B51:G51"/>
    <mergeCell ref="F30:G30"/>
    <mergeCell ref="F31:G31"/>
    <mergeCell ref="F32:G32"/>
    <mergeCell ref="F33:G33"/>
    <mergeCell ref="F34:G34"/>
    <mergeCell ref="B37:G45"/>
    <mergeCell ref="C2:E2"/>
    <mergeCell ref="B46:G46"/>
    <mergeCell ref="B47:G47"/>
    <mergeCell ref="B48:G48"/>
    <mergeCell ref="B49:G49"/>
    <mergeCell ref="C8:E8"/>
    <mergeCell ref="C9:E9"/>
    <mergeCell ref="C10:E10"/>
    <mergeCell ref="C11:E11"/>
    <mergeCell ref="C12:E12"/>
    <mergeCell ref="A23:B23"/>
    <mergeCell ref="A14:G14"/>
    <mergeCell ref="C15:G15"/>
    <mergeCell ref="C16:G16"/>
    <mergeCell ref="C17:G17"/>
    <mergeCell ref="C22:G22"/>
    <mergeCell ref="C23:G23"/>
    <mergeCell ref="C18:G18"/>
    <mergeCell ref="C19:G19"/>
    <mergeCell ref="A20:G20"/>
    <mergeCell ref="C21:G2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2"/>
  <dimension ref="A1:I59"/>
  <sheetViews>
    <sheetView workbookViewId="0">
      <selection activeCell="A11" sqref="A11:XFD24"/>
    </sheetView>
  </sheetViews>
  <sheetFormatPr defaultColWidth="9.140625"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61" t="s">
        <v>2</v>
      </c>
      <c r="B1" s="262"/>
      <c r="C1" s="123" t="s">
        <v>153</v>
      </c>
      <c r="D1" s="124"/>
      <c r="E1" s="125"/>
      <c r="F1" s="124"/>
      <c r="G1" s="126" t="s">
        <v>66</v>
      </c>
      <c r="H1" s="127" t="s">
        <v>92</v>
      </c>
      <c r="I1" s="128"/>
    </row>
    <row r="2" spans="1:9" ht="13.5" thickBot="1" x14ac:dyDescent="0.25">
      <c r="A2" s="263" t="s">
        <v>67</v>
      </c>
      <c r="B2" s="264"/>
      <c r="C2" s="129" t="s">
        <v>134</v>
      </c>
      <c r="D2" s="130"/>
      <c r="E2" s="131"/>
      <c r="F2" s="130"/>
      <c r="G2" s="265" t="s">
        <v>133</v>
      </c>
      <c r="H2" s="266"/>
      <c r="I2" s="267"/>
    </row>
    <row r="3" spans="1:9" ht="13.5" thickTop="1" x14ac:dyDescent="0.2"/>
    <row r="4" spans="1:9" ht="19.5" customHeight="1" x14ac:dyDescent="0.25">
      <c r="A4" s="132" t="s">
        <v>68</v>
      </c>
      <c r="B4" s="133"/>
      <c r="C4" s="133"/>
      <c r="D4" s="133"/>
      <c r="E4" s="133"/>
      <c r="F4" s="133"/>
      <c r="G4" s="133"/>
      <c r="H4" s="133"/>
      <c r="I4" s="133"/>
    </row>
    <row r="5" spans="1:9" ht="13.5" thickBot="1" x14ac:dyDescent="0.25"/>
    <row r="6" spans="1:9" ht="13.5" thickBot="1" x14ac:dyDescent="0.25">
      <c r="A6" s="134"/>
      <c r="B6" s="135" t="s">
        <v>69</v>
      </c>
      <c r="C6" s="135"/>
      <c r="D6" s="136"/>
      <c r="E6" s="137" t="s">
        <v>20</v>
      </c>
      <c r="F6" s="138" t="s">
        <v>21</v>
      </c>
      <c r="G6" s="138" t="s">
        <v>22</v>
      </c>
      <c r="H6" s="138" t="s">
        <v>23</v>
      </c>
      <c r="I6" s="139" t="s">
        <v>24</v>
      </c>
    </row>
    <row r="7" spans="1:9" x14ac:dyDescent="0.2">
      <c r="A7" s="203" t="str">
        <f>'02  Pol'!B7</f>
        <v>VRN1</v>
      </c>
      <c r="B7" s="56" t="str">
        <f>'02  Pol'!C7</f>
        <v>Vedlejší náklady</v>
      </c>
      <c r="D7" s="140"/>
      <c r="E7" s="204">
        <f>'02  Pol'!BA10</f>
        <v>0</v>
      </c>
      <c r="F7" s="205">
        <f>'02  Pol'!BB10</f>
        <v>0</v>
      </c>
      <c r="G7" s="205">
        <f>'02  Pol'!BC10</f>
        <v>0</v>
      </c>
      <c r="H7" s="205">
        <f>'02  Pol'!BD10</f>
        <v>0</v>
      </c>
      <c r="I7" s="206">
        <f>'02  Pol'!BE10</f>
        <v>0</v>
      </c>
    </row>
    <row r="8" spans="1:9" ht="13.5" thickBot="1" x14ac:dyDescent="0.25">
      <c r="A8" s="203" t="str">
        <f>'02  Pol'!B11</f>
        <v>VRN2</v>
      </c>
      <c r="B8" s="56" t="str">
        <f>'02  Pol'!C11</f>
        <v>Ostatní náklady</v>
      </c>
      <c r="D8" s="140"/>
      <c r="E8" s="204">
        <f>'02  Pol'!BA13</f>
        <v>0</v>
      </c>
      <c r="F8" s="205">
        <f>'02  Pol'!BB13</f>
        <v>0</v>
      </c>
      <c r="G8" s="205">
        <f>'02  Pol'!BC13</f>
        <v>0</v>
      </c>
      <c r="H8" s="205">
        <f>'02  Pol'!BD13</f>
        <v>0</v>
      </c>
      <c r="I8" s="206">
        <f>'02  Pol'!BE13</f>
        <v>0</v>
      </c>
    </row>
    <row r="9" spans="1:9" s="12" customFormat="1" ht="13.5" thickBot="1" x14ac:dyDescent="0.25">
      <c r="A9" s="141"/>
      <c r="B9" s="142" t="s">
        <v>70</v>
      </c>
      <c r="C9" s="142"/>
      <c r="D9" s="143"/>
      <c r="E9" s="144">
        <f>SUM(E7:E8)</f>
        <v>0</v>
      </c>
      <c r="F9" s="145">
        <f>SUM(F7:F8)</f>
        <v>0</v>
      </c>
      <c r="G9" s="145">
        <f>SUM(G7:G8)</f>
        <v>0</v>
      </c>
      <c r="H9" s="145">
        <f>SUM(H7:H8)</f>
        <v>0</v>
      </c>
      <c r="I9" s="146">
        <f>SUM(I7:I8)</f>
        <v>0</v>
      </c>
    </row>
    <row r="11" spans="1:9" x14ac:dyDescent="0.2">
      <c r="F11" s="147"/>
      <c r="G11" s="148"/>
      <c r="H11" s="148"/>
      <c r="I11" s="43"/>
    </row>
    <row r="12" spans="1:9" x14ac:dyDescent="0.2">
      <c r="F12" s="147"/>
      <c r="G12" s="148"/>
      <c r="H12" s="148"/>
      <c r="I12" s="43"/>
    </row>
    <row r="13" spans="1:9" x14ac:dyDescent="0.2">
      <c r="F13" s="147"/>
      <c r="G13" s="148"/>
      <c r="H13" s="148"/>
      <c r="I13" s="43"/>
    </row>
    <row r="14" spans="1:9" x14ac:dyDescent="0.2">
      <c r="F14" s="147"/>
      <c r="G14" s="148"/>
      <c r="H14" s="148"/>
      <c r="I14" s="43"/>
    </row>
    <row r="15" spans="1:9" x14ac:dyDescent="0.2">
      <c r="F15" s="147"/>
      <c r="G15" s="148"/>
      <c r="H15" s="148"/>
      <c r="I15" s="43"/>
    </row>
    <row r="16" spans="1:9" x14ac:dyDescent="0.2">
      <c r="F16" s="147"/>
      <c r="G16" s="148"/>
      <c r="H16" s="148"/>
      <c r="I16" s="43"/>
    </row>
    <row r="17" spans="6:9" x14ac:dyDescent="0.2">
      <c r="F17" s="147"/>
      <c r="G17" s="148"/>
      <c r="H17" s="148"/>
      <c r="I17" s="43"/>
    </row>
    <row r="18" spans="6:9" x14ac:dyDescent="0.2">
      <c r="F18" s="147"/>
      <c r="G18" s="148"/>
      <c r="H18" s="148"/>
      <c r="I18" s="43"/>
    </row>
    <row r="19" spans="6:9" x14ac:dyDescent="0.2">
      <c r="F19" s="147"/>
      <c r="G19" s="148"/>
      <c r="H19" s="148"/>
      <c r="I19" s="43"/>
    </row>
    <row r="20" spans="6:9" x14ac:dyDescent="0.2">
      <c r="F20" s="147"/>
      <c r="G20" s="148"/>
      <c r="H20" s="148"/>
      <c r="I20" s="43"/>
    </row>
    <row r="21" spans="6:9" x14ac:dyDescent="0.2">
      <c r="F21" s="147"/>
      <c r="G21" s="148"/>
      <c r="H21" s="148"/>
      <c r="I21" s="43"/>
    </row>
    <row r="22" spans="6:9" x14ac:dyDescent="0.2">
      <c r="F22" s="147"/>
      <c r="G22" s="148"/>
      <c r="H22" s="148"/>
      <c r="I22" s="43"/>
    </row>
    <row r="23" spans="6:9" x14ac:dyDescent="0.2">
      <c r="F23" s="147"/>
      <c r="G23" s="148"/>
      <c r="H23" s="148"/>
      <c r="I23" s="43"/>
    </row>
    <row r="24" spans="6:9" x14ac:dyDescent="0.2">
      <c r="F24" s="147"/>
      <c r="G24" s="148"/>
      <c r="H24" s="148"/>
      <c r="I24" s="43"/>
    </row>
    <row r="25" spans="6:9" x14ac:dyDescent="0.2">
      <c r="F25" s="147"/>
      <c r="G25" s="148"/>
      <c r="H25" s="148"/>
      <c r="I25" s="43"/>
    </row>
    <row r="26" spans="6:9" x14ac:dyDescent="0.2">
      <c r="F26" s="147"/>
      <c r="G26" s="148"/>
      <c r="H26" s="148"/>
      <c r="I26" s="43"/>
    </row>
    <row r="27" spans="6:9" x14ac:dyDescent="0.2">
      <c r="F27" s="147"/>
      <c r="G27" s="148"/>
      <c r="H27" s="148"/>
      <c r="I27" s="43"/>
    </row>
    <row r="28" spans="6:9" x14ac:dyDescent="0.2">
      <c r="F28" s="147"/>
      <c r="G28" s="148"/>
      <c r="H28" s="148"/>
      <c r="I28" s="43"/>
    </row>
    <row r="29" spans="6:9" x14ac:dyDescent="0.2">
      <c r="F29" s="147"/>
      <c r="G29" s="148"/>
      <c r="H29" s="148"/>
      <c r="I29" s="43"/>
    </row>
    <row r="30" spans="6:9" x14ac:dyDescent="0.2">
      <c r="F30" s="147"/>
      <c r="G30" s="148"/>
      <c r="H30" s="148"/>
      <c r="I30" s="43"/>
    </row>
    <row r="31" spans="6:9" x14ac:dyDescent="0.2">
      <c r="F31" s="147"/>
      <c r="G31" s="148"/>
      <c r="H31" s="148"/>
      <c r="I31" s="43"/>
    </row>
    <row r="32" spans="6:9" x14ac:dyDescent="0.2">
      <c r="F32" s="147"/>
      <c r="G32" s="148"/>
      <c r="H32" s="148"/>
      <c r="I32" s="43"/>
    </row>
    <row r="33" spans="6:9" x14ac:dyDescent="0.2">
      <c r="F33" s="147"/>
      <c r="G33" s="148"/>
      <c r="H33" s="148"/>
      <c r="I33" s="43"/>
    </row>
    <row r="34" spans="6:9" x14ac:dyDescent="0.2">
      <c r="F34" s="147"/>
      <c r="G34" s="148"/>
      <c r="H34" s="148"/>
      <c r="I34" s="43"/>
    </row>
    <row r="35" spans="6:9" x14ac:dyDescent="0.2">
      <c r="F35" s="147"/>
      <c r="G35" s="148"/>
      <c r="H35" s="148"/>
      <c r="I35" s="43"/>
    </row>
    <row r="36" spans="6:9" x14ac:dyDescent="0.2">
      <c r="F36" s="147"/>
      <c r="G36" s="148"/>
      <c r="H36" s="148"/>
      <c r="I36" s="43"/>
    </row>
    <row r="37" spans="6:9" x14ac:dyDescent="0.2">
      <c r="F37" s="147"/>
      <c r="G37" s="148"/>
      <c r="H37" s="148"/>
      <c r="I37" s="43"/>
    </row>
    <row r="38" spans="6:9" x14ac:dyDescent="0.2">
      <c r="F38" s="147"/>
      <c r="G38" s="148"/>
      <c r="H38" s="148"/>
      <c r="I38" s="43"/>
    </row>
    <row r="39" spans="6:9" x14ac:dyDescent="0.2">
      <c r="F39" s="147"/>
      <c r="G39" s="148"/>
      <c r="H39" s="148"/>
      <c r="I39" s="43"/>
    </row>
    <row r="40" spans="6:9" x14ac:dyDescent="0.2">
      <c r="F40" s="147"/>
      <c r="G40" s="148"/>
      <c r="H40" s="148"/>
      <c r="I40" s="43"/>
    </row>
    <row r="41" spans="6:9" x14ac:dyDescent="0.2">
      <c r="F41" s="147"/>
      <c r="G41" s="148"/>
      <c r="H41" s="148"/>
      <c r="I41" s="43"/>
    </row>
    <row r="42" spans="6:9" x14ac:dyDescent="0.2">
      <c r="F42" s="147"/>
      <c r="G42" s="148"/>
      <c r="H42" s="148"/>
      <c r="I42" s="43"/>
    </row>
    <row r="43" spans="6:9" x14ac:dyDescent="0.2">
      <c r="F43" s="147"/>
      <c r="G43" s="148"/>
      <c r="H43" s="148"/>
      <c r="I43" s="43"/>
    </row>
    <row r="44" spans="6:9" x14ac:dyDescent="0.2">
      <c r="F44" s="147"/>
      <c r="G44" s="148"/>
      <c r="H44" s="148"/>
      <c r="I44" s="43"/>
    </row>
    <row r="45" spans="6:9" x14ac:dyDescent="0.2">
      <c r="F45" s="147"/>
      <c r="G45" s="148"/>
      <c r="H45" s="148"/>
      <c r="I45" s="43"/>
    </row>
    <row r="46" spans="6:9" x14ac:dyDescent="0.2">
      <c r="F46" s="147"/>
      <c r="G46" s="148"/>
      <c r="H46" s="148"/>
      <c r="I46" s="43"/>
    </row>
    <row r="47" spans="6:9" x14ac:dyDescent="0.2">
      <c r="F47" s="147"/>
      <c r="G47" s="148"/>
      <c r="H47" s="148"/>
      <c r="I47" s="43"/>
    </row>
    <row r="48" spans="6:9" x14ac:dyDescent="0.2">
      <c r="F48" s="147"/>
      <c r="G48" s="148"/>
      <c r="H48" s="148"/>
      <c r="I48" s="43"/>
    </row>
    <row r="49" spans="6:9" x14ac:dyDescent="0.2">
      <c r="F49" s="147"/>
      <c r="G49" s="148"/>
      <c r="H49" s="148"/>
      <c r="I49" s="43"/>
    </row>
    <row r="50" spans="6:9" x14ac:dyDescent="0.2">
      <c r="F50" s="147"/>
      <c r="G50" s="148"/>
      <c r="H50" s="148"/>
      <c r="I50" s="43"/>
    </row>
    <row r="51" spans="6:9" x14ac:dyDescent="0.2">
      <c r="F51" s="147"/>
      <c r="G51" s="148"/>
      <c r="H51" s="148"/>
      <c r="I51" s="43"/>
    </row>
    <row r="52" spans="6:9" x14ac:dyDescent="0.2">
      <c r="F52" s="147"/>
      <c r="G52" s="148"/>
      <c r="H52" s="148"/>
      <c r="I52" s="43"/>
    </row>
    <row r="53" spans="6:9" x14ac:dyDescent="0.2">
      <c r="F53" s="147"/>
      <c r="G53" s="148"/>
      <c r="H53" s="148"/>
      <c r="I53" s="43"/>
    </row>
    <row r="54" spans="6:9" x14ac:dyDescent="0.2">
      <c r="F54" s="147"/>
      <c r="G54" s="148"/>
      <c r="H54" s="148"/>
      <c r="I54" s="43"/>
    </row>
    <row r="55" spans="6:9" x14ac:dyDescent="0.2">
      <c r="F55" s="147"/>
      <c r="G55" s="148"/>
      <c r="H55" s="148"/>
      <c r="I55" s="43"/>
    </row>
    <row r="56" spans="6:9" x14ac:dyDescent="0.2">
      <c r="F56" s="147"/>
      <c r="G56" s="148"/>
      <c r="H56" s="148"/>
      <c r="I56" s="43"/>
    </row>
    <row r="57" spans="6:9" x14ac:dyDescent="0.2">
      <c r="F57" s="147"/>
      <c r="G57" s="148"/>
      <c r="H57" s="148"/>
      <c r="I57" s="43"/>
    </row>
    <row r="58" spans="6:9" x14ac:dyDescent="0.2">
      <c r="F58" s="147"/>
      <c r="G58" s="148"/>
      <c r="H58" s="148"/>
      <c r="I58" s="43"/>
    </row>
    <row r="59" spans="6:9" x14ac:dyDescent="0.2">
      <c r="F59" s="147"/>
      <c r="G59" s="148"/>
      <c r="H59" s="148"/>
      <c r="I59" s="43"/>
    </row>
  </sheetData>
  <mergeCells count="3">
    <mergeCell ref="A1:B1"/>
    <mergeCell ref="A2:B2"/>
    <mergeCell ref="G2:I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CB74"/>
  <sheetViews>
    <sheetView showGridLines="0" showZeros="0" zoomScaleNormal="100" zoomScaleSheetLayoutView="100" workbookViewId="0">
      <selection activeCell="C24" sqref="C24"/>
    </sheetView>
  </sheetViews>
  <sheetFormatPr defaultColWidth="9.140625" defaultRowHeight="12.75" x14ac:dyDescent="0.2"/>
  <cols>
    <col min="1" max="1" width="4.42578125" style="149" customWidth="1"/>
    <col min="2" max="2" width="11.5703125" style="149" customWidth="1"/>
    <col min="3" max="3" width="40.42578125" style="149" customWidth="1"/>
    <col min="4" max="4" width="5.5703125" style="149" customWidth="1"/>
    <col min="5" max="5" width="8.5703125" style="159" customWidth="1"/>
    <col min="6" max="6" width="9.85546875" style="149" customWidth="1"/>
    <col min="7" max="7" width="13.85546875" style="149" customWidth="1"/>
    <col min="8" max="8" width="11.7109375" style="149" hidden="1" customWidth="1"/>
    <col min="9" max="9" width="11.5703125" style="149" hidden="1" customWidth="1"/>
    <col min="10" max="10" width="11" style="149" hidden="1" customWidth="1"/>
    <col min="11" max="11" width="10.42578125" style="149" hidden="1" customWidth="1"/>
    <col min="12" max="12" width="75.42578125" style="149" customWidth="1"/>
    <col min="13" max="13" width="45.28515625" style="149" customWidth="1"/>
    <col min="14" max="16384" width="9.140625" style="149"/>
  </cols>
  <sheetData>
    <row r="1" spans="1:80" ht="15.75" x14ac:dyDescent="0.25">
      <c r="A1" s="270" t="s">
        <v>71</v>
      </c>
      <c r="B1" s="270"/>
      <c r="C1" s="270"/>
      <c r="D1" s="270"/>
      <c r="E1" s="270"/>
      <c r="F1" s="270"/>
      <c r="G1" s="270"/>
    </row>
    <row r="2" spans="1:80" ht="14.25" customHeight="1" thickBot="1" x14ac:dyDescent="0.25">
      <c r="B2" s="150"/>
      <c r="C2" s="151"/>
      <c r="D2" s="151"/>
      <c r="E2" s="152"/>
      <c r="F2" s="151"/>
      <c r="G2" s="151"/>
    </row>
    <row r="3" spans="1:80" ht="13.5" thickTop="1" x14ac:dyDescent="0.2">
      <c r="A3" s="261" t="s">
        <v>2</v>
      </c>
      <c r="B3" s="262"/>
      <c r="C3" s="123" t="s">
        <v>153</v>
      </c>
      <c r="D3" s="153"/>
      <c r="E3" s="154" t="s">
        <v>72</v>
      </c>
      <c r="F3" s="155" t="str">
        <f>'02  Rek'!H1</f>
        <v/>
      </c>
      <c r="G3" s="156"/>
    </row>
    <row r="4" spans="1:80" ht="13.5" thickBot="1" x14ac:dyDescent="0.25">
      <c r="A4" s="271" t="s">
        <v>67</v>
      </c>
      <c r="B4" s="264"/>
      <c r="C4" s="129" t="s">
        <v>134</v>
      </c>
      <c r="D4" s="157"/>
      <c r="E4" s="272" t="str">
        <f>'02  Rek'!G2</f>
        <v>Vedlejší a ostatní rozpočtové náklady</v>
      </c>
      <c r="F4" s="273"/>
      <c r="G4" s="274"/>
    </row>
    <row r="5" spans="1:80" ht="13.5" thickTop="1" x14ac:dyDescent="0.2">
      <c r="A5" s="158"/>
    </row>
    <row r="6" spans="1:80" ht="27" customHeight="1" x14ac:dyDescent="0.2">
      <c r="A6" s="160" t="s">
        <v>73</v>
      </c>
      <c r="B6" s="161" t="s">
        <v>74</v>
      </c>
      <c r="C6" s="161" t="s">
        <v>75</v>
      </c>
      <c r="D6" s="161" t="s">
        <v>76</v>
      </c>
      <c r="E6" s="161" t="s">
        <v>77</v>
      </c>
      <c r="F6" s="161" t="s">
        <v>78</v>
      </c>
      <c r="G6" s="162" t="s">
        <v>79</v>
      </c>
      <c r="H6" s="163" t="s">
        <v>80</v>
      </c>
      <c r="I6" s="163" t="s">
        <v>81</v>
      </c>
      <c r="J6" s="163" t="s">
        <v>82</v>
      </c>
      <c r="K6" s="163" t="s">
        <v>83</v>
      </c>
    </row>
    <row r="7" spans="1:80" x14ac:dyDescent="0.2">
      <c r="A7" s="164" t="s">
        <v>84</v>
      </c>
      <c r="B7" s="165" t="s">
        <v>135</v>
      </c>
      <c r="C7" s="166" t="s">
        <v>136</v>
      </c>
      <c r="D7" s="167"/>
      <c r="E7" s="168"/>
      <c r="F7" s="168"/>
      <c r="G7" s="169"/>
      <c r="H7" s="170"/>
      <c r="I7" s="171"/>
      <c r="J7" s="170"/>
      <c r="K7" s="171"/>
      <c r="O7" s="172">
        <v>1</v>
      </c>
    </row>
    <row r="8" spans="1:80" x14ac:dyDescent="0.2">
      <c r="A8" s="173">
        <v>1</v>
      </c>
      <c r="B8" s="174" t="s">
        <v>135</v>
      </c>
      <c r="C8" s="175" t="s">
        <v>138</v>
      </c>
      <c r="D8" s="176" t="s">
        <v>108</v>
      </c>
      <c r="E8" s="177">
        <v>1</v>
      </c>
      <c r="F8" s="177"/>
      <c r="G8" s="178">
        <f>E8*F8</f>
        <v>0</v>
      </c>
      <c r="H8" s="179">
        <v>0</v>
      </c>
      <c r="I8" s="180">
        <f>E8*H8</f>
        <v>0</v>
      </c>
      <c r="J8" s="179"/>
      <c r="K8" s="180">
        <f>E8*J8</f>
        <v>0</v>
      </c>
      <c r="O8" s="172">
        <v>2</v>
      </c>
      <c r="AA8" s="149">
        <v>12</v>
      </c>
      <c r="AB8" s="149">
        <v>0</v>
      </c>
      <c r="AC8" s="149">
        <v>1</v>
      </c>
      <c r="AZ8" s="149">
        <v>1</v>
      </c>
      <c r="BA8" s="149">
        <f>IF(AZ8=1,G8,0)</f>
        <v>0</v>
      </c>
      <c r="BB8" s="149">
        <f>IF(AZ8=2,G8,0)</f>
        <v>0</v>
      </c>
      <c r="BC8" s="149">
        <f>IF(AZ8=3,G8,0)</f>
        <v>0</v>
      </c>
      <c r="BD8" s="149">
        <f>IF(AZ8=4,G8,0)</f>
        <v>0</v>
      </c>
      <c r="BE8" s="149">
        <f>IF(AZ8=5,G8,0)</f>
        <v>0</v>
      </c>
      <c r="CA8" s="172">
        <v>12</v>
      </c>
      <c r="CB8" s="172">
        <v>0</v>
      </c>
    </row>
    <row r="9" spans="1:80" x14ac:dyDescent="0.2">
      <c r="A9" s="181"/>
      <c r="B9" s="184"/>
      <c r="C9" s="268"/>
      <c r="D9" s="269"/>
      <c r="E9" s="185"/>
      <c r="F9" s="186"/>
      <c r="G9" s="187"/>
      <c r="H9" s="188"/>
      <c r="I9" s="182"/>
      <c r="K9" s="182"/>
      <c r="M9" s="183" t="s">
        <v>139</v>
      </c>
      <c r="O9" s="172"/>
    </row>
    <row r="10" spans="1:80" x14ac:dyDescent="0.2">
      <c r="A10" s="189"/>
      <c r="B10" s="190" t="s">
        <v>85</v>
      </c>
      <c r="C10" s="191" t="s">
        <v>137</v>
      </c>
      <c r="D10" s="192"/>
      <c r="E10" s="193"/>
      <c r="F10" s="194"/>
      <c r="G10" s="195">
        <f>SUM(G7:G9)</f>
        <v>0</v>
      </c>
      <c r="H10" s="196"/>
      <c r="I10" s="197">
        <f>SUM(I7:I9)</f>
        <v>0</v>
      </c>
      <c r="J10" s="196"/>
      <c r="K10" s="197">
        <f>SUM(K7:K9)</f>
        <v>0</v>
      </c>
      <c r="O10" s="172">
        <v>4</v>
      </c>
      <c r="BA10" s="198">
        <f>SUM(BA7:BA9)</f>
        <v>0</v>
      </c>
      <c r="BB10" s="198">
        <f>SUM(BB7:BB9)</f>
        <v>0</v>
      </c>
      <c r="BC10" s="198">
        <f>SUM(BC7:BC9)</f>
        <v>0</v>
      </c>
      <c r="BD10" s="198">
        <f>SUM(BD7:BD9)</f>
        <v>0</v>
      </c>
      <c r="BE10" s="198">
        <f>SUM(BE7:BE9)</f>
        <v>0</v>
      </c>
    </row>
    <row r="11" spans="1:80" x14ac:dyDescent="0.2">
      <c r="A11" s="164" t="s">
        <v>84</v>
      </c>
      <c r="B11" s="165" t="s">
        <v>140</v>
      </c>
      <c r="C11" s="166" t="s">
        <v>141</v>
      </c>
      <c r="D11" s="167"/>
      <c r="E11" s="168"/>
      <c r="F11" s="168"/>
      <c r="G11" s="169"/>
      <c r="H11" s="170"/>
      <c r="I11" s="171"/>
      <c r="J11" s="170"/>
      <c r="K11" s="171"/>
      <c r="O11" s="172">
        <v>1</v>
      </c>
    </row>
    <row r="12" spans="1:80" x14ac:dyDescent="0.2">
      <c r="A12" s="173">
        <v>2</v>
      </c>
      <c r="B12" s="174" t="s">
        <v>140</v>
      </c>
      <c r="C12" s="175" t="s">
        <v>143</v>
      </c>
      <c r="D12" s="176" t="s">
        <v>108</v>
      </c>
      <c r="E12" s="177">
        <v>1</v>
      </c>
      <c r="F12" s="177"/>
      <c r="G12" s="178">
        <f>E12*F12</f>
        <v>0</v>
      </c>
      <c r="H12" s="179">
        <v>0</v>
      </c>
      <c r="I12" s="180">
        <f>E12*H12</f>
        <v>0</v>
      </c>
      <c r="J12" s="179"/>
      <c r="K12" s="180">
        <f>E12*J12</f>
        <v>0</v>
      </c>
      <c r="O12" s="172">
        <v>2</v>
      </c>
      <c r="AA12" s="149">
        <v>12</v>
      </c>
      <c r="AB12" s="149">
        <v>0</v>
      </c>
      <c r="AC12" s="149">
        <v>2</v>
      </c>
      <c r="AZ12" s="149">
        <v>1</v>
      </c>
      <c r="BA12" s="149">
        <f>IF(AZ12=1,G12,0)</f>
        <v>0</v>
      </c>
      <c r="BB12" s="149">
        <f>IF(AZ12=2,G12,0)</f>
        <v>0</v>
      </c>
      <c r="BC12" s="149">
        <f>IF(AZ12=3,G12,0)</f>
        <v>0</v>
      </c>
      <c r="BD12" s="149">
        <f>IF(AZ12=4,G12,0)</f>
        <v>0</v>
      </c>
      <c r="BE12" s="149">
        <f>IF(AZ12=5,G12,0)</f>
        <v>0</v>
      </c>
      <c r="CA12" s="172">
        <v>12</v>
      </c>
      <c r="CB12" s="172">
        <v>0</v>
      </c>
    </row>
    <row r="13" spans="1:80" x14ac:dyDescent="0.2">
      <c r="A13" s="189"/>
      <c r="B13" s="190" t="s">
        <v>85</v>
      </c>
      <c r="C13" s="191" t="s">
        <v>142</v>
      </c>
      <c r="D13" s="192"/>
      <c r="E13" s="193"/>
      <c r="F13" s="194"/>
      <c r="G13" s="195">
        <f>SUM(G11:G12)</f>
        <v>0</v>
      </c>
      <c r="H13" s="196"/>
      <c r="I13" s="197">
        <f>SUM(I11:I12)</f>
        <v>0</v>
      </c>
      <c r="J13" s="196"/>
      <c r="K13" s="197">
        <f>SUM(K11:K12)</f>
        <v>0</v>
      </c>
      <c r="O13" s="172">
        <v>4</v>
      </c>
      <c r="BA13" s="198">
        <f>SUM(BA11:BA12)</f>
        <v>0</v>
      </c>
      <c r="BB13" s="198">
        <f>SUM(BB11:BB12)</f>
        <v>0</v>
      </c>
      <c r="BC13" s="198">
        <f>SUM(BC11:BC12)</f>
        <v>0</v>
      </c>
      <c r="BD13" s="198">
        <f>SUM(BD11:BD12)</f>
        <v>0</v>
      </c>
      <c r="BE13" s="198">
        <f>SUM(BE11:BE12)</f>
        <v>0</v>
      </c>
    </row>
    <row r="14" spans="1:80" x14ac:dyDescent="0.2">
      <c r="E14" s="149"/>
    </row>
    <row r="15" spans="1:80" x14ac:dyDescent="0.2">
      <c r="E15" s="149"/>
    </row>
    <row r="16" spans="1:80" x14ac:dyDescent="0.2">
      <c r="E16" s="149"/>
    </row>
    <row r="17" spans="5:5" x14ac:dyDescent="0.2">
      <c r="E17" s="149"/>
    </row>
    <row r="18" spans="5:5" x14ac:dyDescent="0.2">
      <c r="E18" s="149"/>
    </row>
    <row r="19" spans="5:5" x14ac:dyDescent="0.2">
      <c r="E19" s="149"/>
    </row>
    <row r="20" spans="5:5" x14ac:dyDescent="0.2">
      <c r="E20" s="149"/>
    </row>
    <row r="21" spans="5:5" x14ac:dyDescent="0.2">
      <c r="E21" s="149"/>
    </row>
    <row r="22" spans="5:5" x14ac:dyDescent="0.2">
      <c r="E22" s="149"/>
    </row>
    <row r="23" spans="5:5" x14ac:dyDescent="0.2">
      <c r="E23" s="149"/>
    </row>
    <row r="24" spans="5:5" x14ac:dyDescent="0.2">
      <c r="E24" s="149"/>
    </row>
    <row r="25" spans="5:5" x14ac:dyDescent="0.2">
      <c r="E25" s="149"/>
    </row>
    <row r="26" spans="5:5" x14ac:dyDescent="0.2">
      <c r="E26" s="149"/>
    </row>
    <row r="27" spans="5:5" x14ac:dyDescent="0.2">
      <c r="E27" s="149"/>
    </row>
    <row r="28" spans="5:5" x14ac:dyDescent="0.2">
      <c r="E28" s="149"/>
    </row>
    <row r="29" spans="5:5" x14ac:dyDescent="0.2">
      <c r="E29" s="149"/>
    </row>
    <row r="30" spans="5:5" x14ac:dyDescent="0.2">
      <c r="E30" s="149"/>
    </row>
    <row r="31" spans="5:5" x14ac:dyDescent="0.2">
      <c r="E31" s="149"/>
    </row>
    <row r="32" spans="5:5" x14ac:dyDescent="0.2">
      <c r="E32" s="149"/>
    </row>
    <row r="33" spans="5:5" x14ac:dyDescent="0.2">
      <c r="E33" s="149"/>
    </row>
    <row r="34" spans="5:5" x14ac:dyDescent="0.2">
      <c r="E34" s="149"/>
    </row>
    <row r="35" spans="5:5" x14ac:dyDescent="0.2">
      <c r="E35" s="149"/>
    </row>
    <row r="36" spans="5:5" x14ac:dyDescent="0.2">
      <c r="E36" s="149"/>
    </row>
    <row r="37" spans="5:5" x14ac:dyDescent="0.2">
      <c r="E37" s="149"/>
    </row>
    <row r="38" spans="5:5" x14ac:dyDescent="0.2">
      <c r="E38" s="149"/>
    </row>
    <row r="39" spans="5:5" x14ac:dyDescent="0.2">
      <c r="E39" s="149"/>
    </row>
    <row r="40" spans="5:5" x14ac:dyDescent="0.2">
      <c r="E40" s="149"/>
    </row>
    <row r="41" spans="5:5" x14ac:dyDescent="0.2">
      <c r="E41" s="149"/>
    </row>
    <row r="42" spans="5:5" x14ac:dyDescent="0.2">
      <c r="E42" s="149"/>
    </row>
    <row r="43" spans="5:5" x14ac:dyDescent="0.2">
      <c r="E43" s="149"/>
    </row>
    <row r="44" spans="5:5" x14ac:dyDescent="0.2">
      <c r="E44" s="149"/>
    </row>
    <row r="45" spans="5:5" x14ac:dyDescent="0.2">
      <c r="E45" s="149"/>
    </row>
    <row r="46" spans="5:5" x14ac:dyDescent="0.2">
      <c r="E46" s="149"/>
    </row>
    <row r="47" spans="5:5" x14ac:dyDescent="0.2">
      <c r="E47" s="149"/>
    </row>
    <row r="48" spans="5:5" x14ac:dyDescent="0.2">
      <c r="E48" s="149"/>
    </row>
    <row r="49" spans="5:5" x14ac:dyDescent="0.2">
      <c r="E49" s="149"/>
    </row>
    <row r="50" spans="5:5" x14ac:dyDescent="0.2">
      <c r="E50" s="149"/>
    </row>
    <row r="51" spans="5:5" x14ac:dyDescent="0.2">
      <c r="E51" s="149"/>
    </row>
    <row r="52" spans="5:5" x14ac:dyDescent="0.2">
      <c r="E52" s="149"/>
    </row>
    <row r="53" spans="5:5" x14ac:dyDescent="0.2">
      <c r="E53" s="149"/>
    </row>
    <row r="54" spans="5:5" x14ac:dyDescent="0.2">
      <c r="E54" s="149"/>
    </row>
    <row r="55" spans="5:5" x14ac:dyDescent="0.2">
      <c r="E55" s="149"/>
    </row>
    <row r="56" spans="5:5" x14ac:dyDescent="0.2">
      <c r="E56" s="149"/>
    </row>
    <row r="57" spans="5:5" x14ac:dyDescent="0.2">
      <c r="E57" s="149"/>
    </row>
    <row r="58" spans="5:5" x14ac:dyDescent="0.2">
      <c r="E58" s="149"/>
    </row>
    <row r="59" spans="5:5" x14ac:dyDescent="0.2">
      <c r="E59" s="149"/>
    </row>
    <row r="60" spans="5:5" x14ac:dyDescent="0.2">
      <c r="E60" s="149"/>
    </row>
    <row r="61" spans="5:5" x14ac:dyDescent="0.2">
      <c r="E61" s="149"/>
    </row>
    <row r="62" spans="5:5" x14ac:dyDescent="0.2">
      <c r="E62" s="149"/>
    </row>
    <row r="63" spans="5:5" x14ac:dyDescent="0.2">
      <c r="E63" s="149"/>
    </row>
    <row r="64" spans="5:5" x14ac:dyDescent="0.2">
      <c r="E64" s="149"/>
    </row>
    <row r="65" spans="1:7" x14ac:dyDescent="0.2">
      <c r="E65" s="149"/>
    </row>
    <row r="66" spans="1:7" x14ac:dyDescent="0.2">
      <c r="E66" s="149"/>
    </row>
    <row r="67" spans="1:7" x14ac:dyDescent="0.2">
      <c r="E67" s="149"/>
    </row>
    <row r="68" spans="1:7" x14ac:dyDescent="0.2">
      <c r="E68" s="149"/>
    </row>
    <row r="69" spans="1:7" x14ac:dyDescent="0.2">
      <c r="E69" s="149"/>
    </row>
    <row r="70" spans="1:7" x14ac:dyDescent="0.2">
      <c r="E70" s="149"/>
    </row>
    <row r="71" spans="1:7" x14ac:dyDescent="0.2">
      <c r="E71" s="149"/>
    </row>
    <row r="72" spans="1:7" x14ac:dyDescent="0.2">
      <c r="A72" s="199"/>
      <c r="B72" s="199"/>
    </row>
    <row r="73" spans="1:7" x14ac:dyDescent="0.2">
      <c r="C73" s="200"/>
      <c r="D73" s="200"/>
      <c r="E73" s="201"/>
      <c r="F73" s="200"/>
      <c r="G73" s="202"/>
    </row>
    <row r="74" spans="1:7" x14ac:dyDescent="0.2">
      <c r="A74" s="199"/>
      <c r="B74" s="199"/>
    </row>
  </sheetData>
  <mergeCells count="5"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35</vt:i4>
      </vt:variant>
    </vt:vector>
  </HeadingPairs>
  <TitlesOfParts>
    <vt:vector size="43" baseType="lpstr">
      <vt:lpstr>Stavba celkem za 6 dvojchtek</vt:lpstr>
      <vt:lpstr>Stavba</vt:lpstr>
      <vt:lpstr>01  KL</vt:lpstr>
      <vt:lpstr>01  Rek</vt:lpstr>
      <vt:lpstr>01  Pol</vt:lpstr>
      <vt:lpstr>02  KL</vt:lpstr>
      <vt:lpstr>02  Rek</vt:lpstr>
      <vt:lpstr>02  Pol</vt:lpstr>
      <vt:lpstr>Stavba!CelkemObjekty</vt:lpstr>
      <vt:lpstr>'Stavba celkem za 6 dvojchtek'!CelkemObjekty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'01  Pol'!Názvy_tisku</vt:lpstr>
      <vt:lpstr>'01  Rek'!Názvy_tisku</vt:lpstr>
      <vt:lpstr>'02  Pol'!Názvy_tisku</vt:lpstr>
      <vt:lpstr>'02  Rek'!Názvy_tisku</vt:lpstr>
      <vt:lpstr>Stavba!Objednatel</vt:lpstr>
      <vt:lpstr>Stavba!Objekt</vt:lpstr>
      <vt:lpstr>'01  KL'!Oblast_tisku</vt:lpstr>
      <vt:lpstr>'01  Pol'!Oblast_tisku</vt:lpstr>
      <vt:lpstr>'01  Rek'!Oblast_tisku</vt:lpstr>
      <vt:lpstr>'02  KL'!Oblast_tisku</vt:lpstr>
      <vt:lpstr>'02  Pol'!Oblast_tisku</vt:lpstr>
      <vt:lpstr>'02 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'Stavba celkem za 6 dvojchtek'!SazbaDPH1</vt:lpstr>
      <vt:lpstr>Stavba!SazbaDPH2</vt:lpstr>
      <vt:lpstr>'Stavba celkem za 6 dvojchtek'!SazbaDPH2</vt:lpstr>
      <vt:lpstr>Stavba!StavbaCelkem</vt:lpstr>
      <vt:lpstr>'Stavba celkem za 6 dvojchtek'!StavbaCelkem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Jarin</dc:creator>
  <cp:lastModifiedBy>Horníčková Petra</cp:lastModifiedBy>
  <cp:lastPrinted>2025-09-26T06:30:59Z</cp:lastPrinted>
  <dcterms:created xsi:type="dcterms:W3CDTF">2025-03-19T07:36:25Z</dcterms:created>
  <dcterms:modified xsi:type="dcterms:W3CDTF">2025-09-26T08:06:04Z</dcterms:modified>
</cp:coreProperties>
</file>