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dolez\Desktop\JD_VUT\TAČR\TP_Děčín\Náklady\"/>
    </mc:Choice>
  </mc:AlternateContent>
  <bookViews>
    <workbookView xWindow="0" yWindow="0" windowWidth="0" windowHeight="0"/>
  </bookViews>
  <sheets>
    <sheet name="Rekapitulace" sheetId="5" r:id="rId1"/>
    <sheet name="000" sheetId="2" r:id="rId2"/>
    <sheet name="M03" sheetId="3" r:id="rId3"/>
    <sheet name="M04" sheetId="4" r:id="rId4"/>
  </sheets>
  <calcPr/>
</workbook>
</file>

<file path=xl/calcChain.xml><?xml version="1.0" encoding="utf-8"?>
<calcChain xmlns="http://schemas.openxmlformats.org/spreadsheetml/2006/main">
  <c i="5" l="1" r="E12"/>
  <c r="D12"/>
  <c r="C12"/>
  <c r="E11"/>
  <c r="D11"/>
  <c r="C11"/>
  <c r="E10"/>
  <c r="D10"/>
  <c r="C10"/>
  <c r="C7"/>
  <c r="C6"/>
  <c i="4" r="I3"/>
  <c r="I122"/>
  <c r="O153"/>
  <c r="I153"/>
  <c r="O149"/>
  <c r="I149"/>
  <c r="O145"/>
  <c r="I145"/>
  <c r="O141"/>
  <c r="I141"/>
  <c r="O135"/>
  <c r="I135"/>
  <c r="O129"/>
  <c r="I129"/>
  <c r="O123"/>
  <c r="I123"/>
  <c r="I111"/>
  <c r="O118"/>
  <c r="I118"/>
  <c r="O112"/>
  <c r="I112"/>
  <c r="I94"/>
  <c r="O107"/>
  <c r="I107"/>
  <c r="O103"/>
  <c r="I103"/>
  <c r="O99"/>
  <c r="I99"/>
  <c r="O95"/>
  <c r="I95"/>
  <c r="I61"/>
  <c r="O86"/>
  <c r="I86"/>
  <c r="O76"/>
  <c r="I76"/>
  <c r="O72"/>
  <c r="I72"/>
  <c r="O62"/>
  <c r="I62"/>
  <c r="I48"/>
  <c r="O55"/>
  <c r="I55"/>
  <c r="O49"/>
  <c r="I49"/>
  <c r="I17"/>
  <c r="O37"/>
  <c r="I37"/>
  <c r="O33"/>
  <c r="I33"/>
  <c r="O26"/>
  <c r="I26"/>
  <c r="O18"/>
  <c r="I18"/>
  <c r="I8"/>
  <c r="O13"/>
  <c r="I13"/>
  <c r="O9"/>
  <c r="I9"/>
  <c i="3" r="I3"/>
  <c r="I105"/>
  <c r="O131"/>
  <c r="I131"/>
  <c r="O125"/>
  <c r="I125"/>
  <c r="O118"/>
  <c r="I118"/>
  <c r="O112"/>
  <c r="I112"/>
  <c r="O106"/>
  <c r="I106"/>
  <c r="I94"/>
  <c r="O99"/>
  <c r="I99"/>
  <c r="O95"/>
  <c r="I95"/>
  <c r="I89"/>
  <c r="O90"/>
  <c r="I90"/>
  <c r="I69"/>
  <c r="O82"/>
  <c r="I82"/>
  <c r="O78"/>
  <c r="I78"/>
  <c r="O74"/>
  <c r="I74"/>
  <c r="O70"/>
  <c r="I70"/>
  <c r="I56"/>
  <c r="O65"/>
  <c r="I65"/>
  <c r="O61"/>
  <c r="I61"/>
  <c r="O57"/>
  <c r="I57"/>
  <c r="I45"/>
  <c r="O52"/>
  <c r="I52"/>
  <c r="O46"/>
  <c r="I46"/>
  <c r="I17"/>
  <c r="O36"/>
  <c r="I36"/>
  <c r="O32"/>
  <c r="I32"/>
  <c r="O26"/>
  <c r="I26"/>
  <c r="O18"/>
  <c r="I18"/>
  <c r="I8"/>
  <c r="O13"/>
  <c r="I13"/>
  <c r="O9"/>
  <c r="I9"/>
  <c i="2" r="I3"/>
  <c r="I8"/>
  <c r="O18"/>
  <c r="I18"/>
  <c r="O15"/>
  <c r="I15"/>
  <c r="O12"/>
  <c r="I12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<sst xmlns="http://schemas.openxmlformats.org/spreadsheetml/2006/main">
  <si>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</si>
  <si>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</si>
  <si>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</si>
  <si>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 xml:space="preserve">Stavba: 23-021 - Děčín  most 03 a 04 Stará Bohyně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</si>
  <si>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</si>
  <si>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</si>
  <si>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</si>
  <si>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</si>
  <si>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</si>
  <si>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</si>
  <si>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</si>
  <si>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000</t>
  </si>
  <si>
    <t>Obecné položky</t>
  </si>
  <si>
    <t>M03</t>
  </si>
  <si>
    <t>Most Stará Bohyně u č.p. 9</t>
  </si>
  <si>
    <t>M04</t>
  </si>
  <si>
    <t>Most Stará Bohyně nad č.p. 29</t>
  </si>
  <si>
    <t>Soupis prací objektu</t>
  </si>
  <si>
    <t>S</t>
  </si>
  <si>
    <t>Stavba:</t>
  </si>
  <si>
    <t>23-021</t>
  </si>
  <si>
    <t xml:space="preserve">Děčín  most 03 a 04 Stará Bohyně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</si>
  <si>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</si>
  <si>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</si>
  <si>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</si>
  <si>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</si>
  <si>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</si>
  <si>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</si>
  <si>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</si>
  <si>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</si>
  <si>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</si>
  <si>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</si>
  <si>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Jednotková</t>
  </si>
  <si>
    <t>Celkem</t>
  </si>
  <si>
    <t>SD</t>
  </si>
  <si>
    <t>0</t>
  </si>
  <si>
    <t>Všeobecné konstrukce a práce</t>
  </si>
  <si>
    <t>P</t>
  </si>
  <si>
    <t>02911</t>
  </si>
  <si>
    <t/>
  </si>
  <si>
    <t>OSTATNÍ POŽADAVKY - GEODETICKÉ ZAMERENÍ</t>
  </si>
  <si>
    <t>HM</t>
  </si>
  <si>
    <t>PP</t>
  </si>
  <si>
    <t>Geodetické zaměření před zahájením stavební údržby, v průběhu stavební údržby a po dokončení stavební údržby.</t>
  </si>
  <si>
    <t>TS</t>
  </si>
  <si>
    <t>zahrnuje veškeré náklady spojené s objednatelem požadovanými pracemi</t>
  </si>
  <si>
    <t>02940</t>
  </si>
  <si>
    <t>OSTATNÍ POŽADAVKY - VYPRACOVÁNÍ DOKUMENTACE</t>
  </si>
  <si>
    <t>KPL</t>
  </si>
  <si>
    <t>Vypracovaní RDS nebo VTD v rámci realizace stavební údržby.</t>
  </si>
  <si>
    <t>02953</t>
  </si>
  <si>
    <t>OSTATNÍ POŽADAVKY - HLAVNÍ MOSTNÍ PROHLÍDKA</t>
  </si>
  <si>
    <t>KUS</t>
  </si>
  <si>
    <t>1HMP po zrealizované stavební údržbě</t>
  </si>
  <si>
    <t>položka zahrnuje :
- úkony dle CSN 73 6221
- provedení hlavní mostní prohlídky oprávnenou fyzickou nebo právnickou osobou
- vyhotovení záznamu (protokolu), který jednoznacne definuje stav mostu</t>
  </si>
  <si>
    <t>03100</t>
  </si>
  <si>
    <t>ZARÍZENÍ STAVENIŠTE - ZRÍZENÍ, PROVOZ, DEMONTÁŽ</t>
  </si>
  <si>
    <t>zahrnuje objednatelem povolené náklady na porízení (event. pronájem), provozování, udržování a likvidaci zhotovitelova zarízení</t>
  </si>
  <si>
    <t>015111</t>
  </si>
  <si>
    <t xml:space="preserve">POPLATKY ZA LIKVIDACI ODPADU NEKONTAMINOVANÝCH - 17 05 04  VYTEŽENÉ ZEMINY A HORNINY -  I. TRÍDA TEŽITELNOSTI</t>
  </si>
  <si>
    <t>T</t>
  </si>
  <si>
    <t>VV</t>
  </si>
  <si>
    <t xml:space="preserve">dle pol. 13183  32,213*2,0 = 64,426 [A]</t>
  </si>
  <si>
    <t>1. Položka obsahuje:_x000d_
 – veškeré poplatky provozovateli skládky, recyklacní linky nebo jiného zarízení na zpracování nebo likvidaci odpadu související s prevzetím, uložením, zpracováním nebo likvidací odpadu_x000d_
2. Položka neobsahuje:_x000d_
 – náklady spojené s dopravou odpadu z místa stavby na místo prevzetí provozovatelem skládky, recyklacní linky nebo jiného zarízení na zpracování nebo likvidaci odpadu_x000d_
3. Zpusob merení:_x000d_
Tunou se rozumí hmotnost odpadu vytrídeného v souladu se zákonem c. 541/2020 Sb., o nakládání s odpady, v platném znení.</t>
  </si>
  <si>
    <t>015130</t>
  </si>
  <si>
    <t xml:space="preserve">POPLATKY ZA LIKVIDACI ODPADU NEKONTAMINOVANÝCH - 17 03 02  VYBOURANÝ ASFALTOVÝ BETON BEZ DEHTU</t>
  </si>
  <si>
    <t>Odhad 0,65*2,1 = 1,365 [A]</t>
  </si>
  <si>
    <t>1</t>
  </si>
  <si>
    <t>Zemní práce</t>
  </si>
  <si>
    <t>11204</t>
  </si>
  <si>
    <t>KÁCENÍ STROMU D KMENE DO 0,3M S ODSTRANENÍM PAREZU</t>
  </si>
  <si>
    <t>Pravý břeh návodní strana, náletové dřeviny 1 = 1,000 [A]</t>
  </si>
  <si>
    <t>Levý břeh návodní strana, náletové dřeviny 1 = 1,000 [B]</t>
  </si>
  <si>
    <t>Pravý břeh povodní strana, náletové dřeviny 1 = 1,000 [C]</t>
  </si>
  <si>
    <t>Levý břeh povodní strana, náletové dřeviny 1 = 1,000 [D]</t>
  </si>
  <si>
    <t>Mezisoučet = 4,000 [E]</t>
  </si>
  <si>
    <t>Kácení stromu se merí v [ks] poražených stromu (prumer stromu se merí ve výšce 1,3m nad terénem) a zahrnuje zejména:_x000d_
- poražení stromu a osekání vetví_x000d_
- spálení vetví na hromadách nebo štepkování_x000d_
- dopravu a uložení kmenu, prípadné další práce s nimi dle pokynu zadávací dokumentace_x000d_
Odstranení parezu se merí v [ks] vytrhaných nebo vykopaných parezu a zahrnuje zejména:_x000d_
- vytrhání nebo vykopání parezu_x000d_
- veškeré zemní práce spojené s odstranením parezu_x000d_
- dopravu a uložení parezu, prípadne další práce s nimi dle pokynu zadávací dokumentace_x000d_
- zásyp jam po parezech</t>
  </si>
  <si>
    <t>113434</t>
  </si>
  <si>
    <t>ODSTRAN KRYTU ZPEVNENÝCH PLOCH S ASFALT POJIVEM VCET PODKLADU, ODVOZ DO 5KM</t>
  </si>
  <si>
    <t>M3</t>
  </si>
  <si>
    <t>Podél čela povodní strana 0,2*8,0*0,25 = 0,400 [A]</t>
  </si>
  <si>
    <t>Podél čela návodní strana 0,2*5,0*0,25 = 0,250 [B]</t>
  </si>
  <si>
    <t>Mezisoučet = 0,650 [C]</t>
  </si>
  <si>
    <t>Položka zahrnuje veškerou manipulaci s vybouranou sutí a s vybouranými hmotami vc. uložení na skládku. Nezahrnuje poplatek za skládku, který se vykazuje v položce 0141** (s výjimkou malého množství bouraného materiálu, kde je možné poplatek zahrnout do jednotkové ceny bourání – tento fakt musí být uveden v doplnujícím textu k položce).</t>
  </si>
  <si>
    <t>12960</t>
  </si>
  <si>
    <t>CIŠTENÍ VODOTECÍ A MELIORAC KANÁLU OD NÁNOSU</t>
  </si>
  <si>
    <t>Pročištení koryta toku 5m před a za mostním objektem 10,0*3,0*0,25 = 7,500 [A]</t>
  </si>
  <si>
    <t xml:space="preserve">Soucástí položky je vodorovná a svislá doprava, premístení, preložení, manipulace s materiálem a uložení na skládku._x000d_
 Nezahrnuje poplatek za skládku, který se vykazuje v položce 0141** (s výjimkou malého množství  materiálu, kde je možné poplatek zahrnout do jednotkové ceny položky – tento fakt musí být uveden v doplnujícím textu k položce)</t>
  </si>
  <si>
    <t>131834</t>
  </si>
  <si>
    <t>HLOUBENÍ JAM ZAPAŽ I NEPAŽ TR. II, ODVOZ DO 5KM</t>
  </si>
  <si>
    <t>Čelo propustku návodní strana 0,5*1,0*6,6 = 3,300 [A]</t>
  </si>
  <si>
    <t>Čelo propustku povodní strana 0,75*1,5*9,0 = 10,125 [B]</t>
  </si>
  <si>
    <t>Bet. práh pnávodní strana 1,0*2,0*4,0 = 8,000 [C]</t>
  </si>
  <si>
    <t>Bet. práh povodní strana 1,0*2,0*5,0 = 10,000 [D]</t>
  </si>
  <si>
    <t>Zádlažba v pravo povodní strana 0,5*4,5*0,35 = 0,788 [E]</t>
  </si>
  <si>
    <t>Mezisoučet = 32,213 [F]</t>
  </si>
  <si>
    <t>položka zahrnuje:_x000d_
- vodorovná a svislá doprava, premístení, preložení, manipulace s výkopkem_x000d_
- kompletní provedení vykopávky nezapažené i zapažené_x000d_
- ošetrení výkopište po celou dobu práce v nem vc. klimatických opatrení_x000d_
- ztížení vykopávek v blízkosti podzemního vedení, konstrukcí a objektu vc. jejich docasného zajištení_x000d_
- ztížení pod vodou, v okolí výbušnin, ve stísnených prostorech a pod._x000d_
- težení po vrstvách, pásech a po jiných nutných cástech (figurách)_x000d_
- cerpání vody vc. cerpacích jímek, potrubí a pohotovostní cerpací soupravy (viz ustanovení k pol. 1151,2)_x000d_
- potrebné snížení hladiny podzemní vody_x000d_
- težení a rozpojování jednotlivých balvanu_x000d_
- vytahování a nošení výkopku_x000d_
- svahování a presvah. svahu do konecného tvaru, výmena hornin v podloží a v pláni znehodnocené klimatickými vlivy_x000d_
- eventuelne nutné druhotné rozpojení odstrelené horniny_x000d_
- rucní vykopávky, odstranení korenu a napadávek_x000d_
- pažení, vzeprení a rozeprení vc. prepažování (vyjma štetových sten)_x000d_
- úpravu, ochranu a ocištení dna, základové spáry, sten a svahu_x000d_
- odvedení nebo obvedení vody v okolí výkopište a ve výkopišti_x000d_
- trídení výkopku_x000d_
- veškeré pomocné konstrukce umožnující provedení vykopávky (príjezdy, sjezdy, nájezdy, lešení, podper. konstr., premostení, zpevnené plochy, zakrytí a pod.)_x000d_
- nezahrnuje uložení zeminy (na skládku, do násypu) ani poplatky za skládku, vykazují se v položce c.0141**</t>
  </si>
  <si>
    <t>2</t>
  </si>
  <si>
    <t>Základy</t>
  </si>
  <si>
    <t>272314</t>
  </si>
  <si>
    <t>ZÁKLADY Z PROSTÉHO BETONU DO C25/30</t>
  </si>
  <si>
    <t>Návodní strana, dobet. základu čela propustku 0,5*0,5*4,58 = 1,145 [A]</t>
  </si>
  <si>
    <t>Povodní strana, dobet. základu čela propustku 0,75*0,5*7,05 = 2,644 [B]</t>
  </si>
  <si>
    <t>Mezisoučet = 3,789 [C]</t>
  </si>
  <si>
    <t xml:space="preserve">- dodání  cerstvého  betonu  (betonové  smesi)  požadované  kvality,  jeho  uložení  do požadovaného tvaru pri jakékoliv hustote výztuže, konzistenci cerstvého betonu a zpusobu hutnení, ošetrení a ochranu betonu,_x000d_
- zhotovení nepropustného, mrazuvzdorného betonu a betonu požadované trvanlivosti a vlastností,_x000d_
- užití potrebných prísad a technologií výroby betonu,_x000d_
- zrízení pracovních a dilatacních spar, vcetne potrebných úprav, výplne, vložek, opracování, ocištení a ošetrení,_x000d_
- bednení  požadovaných  konstr. (i ztracené) s úpravou  dle požadované  kvality povrchu betonu, vcetne odbednovacích a odskružovacích prostredku,_x000d_
- podperné  konstr. (skruže) a lešení všech druhu pro bednení, uložení cerstvého betonu, výztuže a doplnkových konstr., vc. požadovaných otvoru, ochranných a bezpecnostních opatrení a základu techto konstrukcí a lešení,_x000d_
- vytvorení kotevních cel, kapes, nálitku, a sedel,_x000d_
- zrízení  všech  požadovaných  otvoru, kapes, výklenku, prostupu, dutin, drážek a pod., vc. ztížení práce a úprav  kolem nich,_x000d_
- úpravy pro osazení výztuže, doplnkových konstrukcí a vybavení,_x000d_
- úpravy povrchu pro položení požadované izolace, povlaku a náteru, prípadne vyspravení,_x000d_
- ztížení práce u kabelových a injektážních trubek a ostatních zarízení osazovaných do betonu,_x000d_
- konstrukce betonových kloubu, upevnení kotevních prvku a doplnkových konstrukcí,_x000d_
- nátery zabranující soudržnost betonu a bednení,_x000d_
- výpln, tesnení  a tmelení spar a spoju,_x000d_
- opatrení  povrchu  betonu  izolací  proti zemní vlhkosti v cástech, kde prijdou do styku se zeminou nebo kamenivem,_x000d_
- prípadné zrízení spojovací vrstvy u základu,_x000d_
- úpravy pro osazení zarízení ochrany konstrukce proti vlivu bludných proudu,</t>
  </si>
  <si>
    <t>285392</t>
  </si>
  <si>
    <t>DODATECNÉ KOTVENÍ VLEPENÍM BETONÁRSKÉ VÝZTUŽE D DO 16MM DO VRTU</t>
  </si>
  <si>
    <t>Kotevní trny připetonávky čel, 5ks/m2 prům10mm do vrtu prům. 12mm 20*5 = 100,000 [A]</t>
  </si>
  <si>
    <t>Položka zahrnuje:_x000d_
dodání výztuže predepsaného profilu a predepsané délky (do 600mm)_x000d_
provedení vrtu predepsaného profilu a predepsané délky (do 300mm)_x000d_
vsunutí výztuže do vyvrtaného profilu a její zalepení predepsaným pojivem_x000d_
prípadne nutné lešení</t>
  </si>
  <si>
    <t>3</t>
  </si>
  <si>
    <t>Svislé konstrukce</t>
  </si>
  <si>
    <t>327125</t>
  </si>
  <si>
    <t>ZDI OPER, ZÁRUB, NÁBREŽ Z DÍLCU ŽELEZOBETON DO C30/37</t>
  </si>
  <si>
    <t>Přebetonávky a nadbetonávky čel propustku v tl. 150mm 23,0*0,15*1,1 = 3,795 [A]</t>
  </si>
  <si>
    <t>- dodání dílce požadovaného tvaru a vlastností, jeho skladování, doprava a osazení do definitivní polohy, vcetne komplexní technologie výroby a montáže dílcu, ošetrení a ochrana dílcu,_x000d_
- u dílcu železobetonových a predpjatých veškerá výztuž, prípadne i tuhé kovové prvky a závesná oka,_x000d_
- úpravy a zarízení pro uložení a transport dílce,_x000d_
- veškeré požadované úpravy dílcu, vcetne doplnkových konstrukcí a vybavení,_x000d_
- sestavení dílce na stavbe vcetne montážních zarízení, plošin a prahu a pod.,_x000d_
- výpln, tesnení a tmelení spár a spoju,_x000d_
- ocištení a ošetrení úložných ploch,_x000d_
- zednické výpomoce pro montáž dílcu,_x000d_
- oznacení dílce výrobním štítkem nebo jiným zpusobem,_x000d_
- úpravy dílce pro dodržení požadované presnosti jeho osazení, vcetne prípadných merení,_x000d_
- veškerá zarízení pro zajištení stability v každém okamžiku,_x000d_
- další práce dané prípadne specifikací k príslušnému prefabrik. dílci (úprava pohledových ploch, príp. rubových ploch, osazení merících zarízení, zkoušení a merení dílcu a pod.).</t>
  </si>
  <si>
    <t>327365</t>
  </si>
  <si>
    <t>VÝZTUŽ ZDÍ OPERNÝCH, ZÁRUBNÍCH, NÁBREŽNÍCH Z OCELI 10505, B500B</t>
  </si>
  <si>
    <t>Výztuž příbetonávek čel KARI sítě prům. 6mm oka 100/100, odhad 75kg/m3 3,80*0,075*1,10 = 0,314 [A]</t>
  </si>
  <si>
    <t>Položka zahrnuje veškerý materiál, výrobky a polotovary, vcetne mimostaveništní a vnitrostaveništní dopravy (rovnež presuny), vcetne naložení a složení, prípadne s uložením_x000d_
- dodání betonárské výztuže v požadované kvalite, stríhání, rezání, ohýbání a spojování do všech požadovaných tvaru (vc. armakošu) a uložení s požadovaným zajištením polohy a krytí výztuže betonem,_x000d_
- veškeré svary nebo jiné spoje výztuže,_x000d_
- pomocné konstrukce a práce pro osazení a upevnení výztuže,_x000d_
- zednické výpomoci pro montáž betonárské výztuže,_x000d_
- úpravy výztuže pro osazení doplnkových konstrukcí,_x000d_
- ochranu výztuže do doby jejího zabetonování,_x000d_
- úpravy výztuže pro zrízení železobetonových kloubu, kotevních prvku, závesných ok a doplnkových konstrukcí,_x000d_
- veškerá opatrení pro zajištení soudržnosti výztuže a betonu,_x000d_
- vodivé propojení výztuže, které je soucástí ochrany konstrukce proti vlivum bludných proudu, vyvedení do merících skríní nebo míst pro merení bludných proudu (vlastní merící skríne se uvádejí položkami SD 74),_x000d_
- povrchovou antikorozní úpravu výztuže,_x000d_
- separaci výztuže,_x000d_
- osazení merících zarízení a úpravy pro ne,_x000d_
- osazení merících skríní nebo míst pro merení bludných proudu.</t>
  </si>
  <si>
    <t>333221</t>
  </si>
  <si>
    <t>OBKLAD MOSTNÍCH OPER A KRÍDEL KVÁDROVÝ A RÁDKOVÝ</t>
  </si>
  <si>
    <t>Obklad čel propustku v tl. 150mm 23,0*0,15 = 3,450 [A]</t>
  </si>
  <si>
    <t>položka zahrnuje dodávku a osazení dvoustranne lícovaného kamene, jeho prípadné kotvení se všemi souvisejícími materiály a pracemi, dodávku predepsané malty, spárování.</t>
  </si>
  <si>
    <t>4</t>
  </si>
  <si>
    <t>Vodorovné konstrukce</t>
  </si>
  <si>
    <t>45131A</t>
  </si>
  <si>
    <t>PODKLADNÍ A VÝPLNOVÉ VRSTVY Z PROSTÉHO BETONU C20/25</t>
  </si>
  <si>
    <t>Přídlažba vpravo povodní strana, tl. 150mm 0,5*4,5*0,15 = 0,338 [A]</t>
  </si>
  <si>
    <t xml:space="preserve">- dodání  cerstvého  betonu  (betonové  smesi)  požadované  kvality,  jeho  uložení  do požadovaného tvaru pri jakékoliv hustote výztuže, konzistenci cerstvého betonu a zpusobu hutnení, ošetrení a ochranu betonu,_x000d_
- zhotovení nepropustného, mrazuvzdorného betonu a betonu požadované trvanlivosti a vlastností,_x000d_
- užití potrebných prísad a technologií výroby betonu,_x000d_
- zrízení pracovních a dilatacních spar, vcetne potrebných úprav, výplne, vložek, opracování, ocištení a ošetrení,_x000d_
- bednení  požadovaných  konstr. (i ztracené) s úpravou  dle požadované  kvality povrchu betonu, vcetne odbednovacích a odskružovacích prostredku,_x000d_
- podperné  konstr. (skruže) a lešení všech druhu pro bednení, uložení cerstvého betonu, výztuže a doplnkových konstr., vc. požadovaných otvoru, ochranných a bezpecnostních opatrení a základu techto konstrukcí a lešení,_x000d_
- vytvorení kotevních cel, kapes, nálitku, a sedel,_x000d_
- zrízení  všech  požadovaných  otvoru, kapes, výklenku, prostupu, dutin, drážek a pod., vc. ztížení práce a úprav  kolem nich,_x000d_
- úpravy pro osazení výztuže, doplnkových konstrukcí a vybavení,_x000d_
- úpravy povrchu pro položení požadované izolace, povlaku a náteru, prípadne vyspravení,_x000d_
- ztížení práce u kabelových a injektážních trubek a ostatních zarízení osazovaných do betonu,_x000d_
- konstrukce betonových kloubu, upevnení kotevních prvku a doplnkových konstrukcí,_x000d_
- nátery zabranující soudržnost betonu a bednení,_x000d_
- výpln, tesnení  a tmelení spar a spoju,_x000d_
- opatrení  povrchu  betonu  izolací  proti zemní vlhkosti v cástech, kde prijdou do styku se zeminou nebo kamenivem,_x000d_
- prípadné zrízení spojovací vrstvy u základu,_x000d_
- úpravy pro osazení zarízení ochrany konstrukce proti vlivu bludných proudu</t>
  </si>
  <si>
    <t>46251</t>
  </si>
  <si>
    <t>ZÁHOZ Z LOMOVÉHO KAMENE</t>
  </si>
  <si>
    <t>Povodní strana, koryto 8,0*0,5 = 4,000 [A]</t>
  </si>
  <si>
    <t>položka zahrnuje:_x000d_
- dodávku a zához lomového kamene predepsané frakce vcetne mimostaveništní a vnitrostaveništní dopravy_x000d_
není-li v zadávací dokumentaci uvedeno jinak, jedná se o nakupovaný materiál</t>
  </si>
  <si>
    <t>465512</t>
  </si>
  <si>
    <t>DLAŽBY Z LOMOVÉHO KAMENE NA MC</t>
  </si>
  <si>
    <t>Přídlažba vpravo povodní strana 0,50*4,50*0,20 = 0,450 [A]</t>
  </si>
  <si>
    <t>položka zahrnuje:_x000d_
- nutné zemní práce (svahování, úpravu pláne a pod.)_x000d_
- zrízení spojovací vrstvy_x000d_
- zrízení lože dlažby z cementové malty predepsané kvality a predepsané tlouštky_x000d_
- dodávku a položení dlažby z lomového kamene do predepsaného tvaru_x000d_
- spárování, tesnení, tmelení a vyplnení spar MC prípadne s vyklínováním_x000d_
- úprava povrchu pro odvedení srážkové vody_x000d_
- nezahrnuje podklad pod dlažbu, vykazuje se samostatne položkami SD 45</t>
  </si>
  <si>
    <t>467314</t>
  </si>
  <si>
    <t>STUPNE A PRAHY VODNÍCH KORYT Z PROSTÉHO BETONU C25/30</t>
  </si>
  <si>
    <t>Práh návodní strana 1,0*0,5*2,0 = 1,000 [A]</t>
  </si>
  <si>
    <t>Práh povodní strana 1,0*0,5*3,0 = 1,500 [B]</t>
  </si>
  <si>
    <t>Práh u zádlažby 0,8*0,5*0,5 = 0,200 [C]</t>
  </si>
  <si>
    <t>Mezisoučet = 2,700 [D]</t>
  </si>
  <si>
    <t xml:space="preserve">položka zahrnuje:_x000d_
- nutné zemní práce (hloubení rýh apod.)_x000d_
- dodání  cerstvého  betonu  (betonové  smesi)  požadované  kvality,  jeho  uložení  do požadovaného tvaru pri jakékoliv konzistenci cerstvého betonu a zpusobu hutnení, ošetrení a ochranu betonu,_x000d_
- zhotovení nepropustného, mrazuvzdorného betonu a betonu požadované trvanlivosti a vlastností,_x000d_
- užití potrebných prísad a technologií výroby betonu,_x000d_
- zrízení pracovních a dilatacních spar, vcetne potrebných úprav, výplne, vložek, opracování, ocištení a ošetrení,_x000d_
- bednení  požadovaných  konstr. (i ztracené) s úpravou  dle požadované  kvality povrchu betonu, vcetne odbednovacích a odskružovacích prostredku,_x000d_
- podperné  konstr. (skruže) a lešení všech druhu pro bednení, uložení cerstvého betonu, výztuže a doplnkových konstr., vc. požadovaných otvoru, ochranných a bezpecnostních opatrení a základu techto konstrukcí a lešení,_x000d_
- vytvorení kotevních cel, kapes, nálitku, a sedel,_x000d_
- zrízení  všech  požadovaných  otvoru, kapes, výklenku, prostupu, dutin, drážek a pod., vc. ztížení práce a úprav  kolem nich,_x000d_
- úpravy pro osazení doplnkových konstrukcí a vybavení,_x000d_
- úpravy povrchu pro položení požadované izolace, povlaku a náteru, prípadne vyspravení,_x000d_
- konstrukce betonových kloubu, upevnení kotevních prvku a doplnkových konstrukcí,_x000d_
- nátery zabranující soudržnost betonu a bednení,_x000d_
- výpln, tesnení  a tmelení spar a spoju,_x000d_
- opatrení  povrchu  betonu  izolací  proti zemní vlhkosti v cástech, kde prijdou do styku se zeminou nebo kamenivem,_x000d_
- prípadné zrízení spojovací vrstvy u základu</t>
  </si>
  <si>
    <t>6</t>
  </si>
  <si>
    <t>Úpravy povrchů, podlahy, výplně otvorů</t>
  </si>
  <si>
    <t>62631</t>
  </si>
  <si>
    <t>SPOJOVACÍ MUSTEK MEZI STARÝM A NOVÝM BETONEM</t>
  </si>
  <si>
    <t>M2</t>
  </si>
  <si>
    <t>4ela propustku 20,0 = 20,000 [A]</t>
  </si>
  <si>
    <t>položka zahrnuje:_x000d_
dodávku veškerého materiálu potrebného pro predepsanou úpravu v predepsané kvalite_x000d_
nutné vyspravení podkladu, prípadne zatrení spar zdiva_x000d_
položení vrstvy v predepsané tlouštce_x000d_
potrebná lešení a podperné konstrukce</t>
  </si>
  <si>
    <t>7</t>
  </si>
  <si>
    <t>Přidružená stavební výroba</t>
  </si>
  <si>
    <t>78311</t>
  </si>
  <si>
    <t>PROTIKOROZ OCHRANA OCEL KONSTR NÁTEREM JEDNOVRST</t>
  </si>
  <si>
    <t>Ochrana výztuže trub, povodní strana, odhad 0,25 = 0,250 [A]</t>
  </si>
  <si>
    <t>- položky náteru zahrnují kompletní povlaky (i ruznobarevné), vcetne úpravy podkladu (odmaštení, odrezivení, odstranení starých náteru a necistot) a jeho vyspravení, provedení náteru predepsaným postupem a splnení všech požadavku daných technologickým predpisem.</t>
  </si>
  <si>
    <t>78383</t>
  </si>
  <si>
    <t>NÁTERY BETON KONSTR TYP S4 (OS-C)</t>
  </si>
  <si>
    <t>Obruba povodní strana 4,58*0,3 = 1,374 [A]</t>
  </si>
  <si>
    <t>Obruba návodní strana 7,05*0,3 = 2,115 [B]</t>
  </si>
  <si>
    <t>Mezisoučet = 3,489 [C]</t>
  </si>
  <si>
    <t>- položka zahrnuje kompletní povlaky (i ruznobarevné), vcetne úpravy podkladu (odmaštení, odstranení starých náteru a necistot) a jeho vyspravení, provedení náteru predepsaným postupem a splnení všech požadavku daných technologickým predpisem.</t>
  </si>
  <si>
    <t>9</t>
  </si>
  <si>
    <t>Ostatní konstrukce a práce</t>
  </si>
  <si>
    <t>9111A3</t>
  </si>
  <si>
    <t>ZÁBRADLÍ SILNICNÍ S VODOR MADLY - DEMONTÁŽ S PRESUNEM</t>
  </si>
  <si>
    <t>M</t>
  </si>
  <si>
    <t>Povodní strana 4,58 = 4,580 [A]</t>
  </si>
  <si>
    <t>Návodní strana 7,05 = 7,050 [B]</t>
  </si>
  <si>
    <t>Mezisoučet = 11,630 [C]</t>
  </si>
  <si>
    <t>položka zahrnuje:_x000d_
- demontáž a odstranení zarízení_x000d_
- jeho odvoz na predepsané místo</t>
  </si>
  <si>
    <t>9112A1</t>
  </si>
  <si>
    <t>ZÁBRADLÍ MOSTNÍ S VODOR MADLY - DODÁVKA A MONTÁŽ</t>
  </si>
  <si>
    <t>Povodní strana 7,05 = 7,050 [A]</t>
  </si>
  <si>
    <t>Návodní strana 4,60 = 4,600 [B]</t>
  </si>
  <si>
    <t>Mezisoučet = 11,650 [C]</t>
  </si>
  <si>
    <t>položka zahrnuje:_x000d_
dodání zábradlí vcetne predepsané povrchové úpravy_x000d_
kotvení sloupku, t.j. kotevní desky, šrouby z nerez oceli, vrty a zálivku, pokud zadávací dokumentace nestanoví jinak_x000d_
prípadné nivelacní hmoty pod kotevní desky</t>
  </si>
  <si>
    <t>931318</t>
  </si>
  <si>
    <t>TESNENÍ DILATAC SPAR ASF ZÁLIVKOU PRUR DO 1200MM2</t>
  </si>
  <si>
    <t>Povodní strana podél obruby 4,58 = 4,580 [A]</t>
  </si>
  <si>
    <t>Povodní strana podél obruby 7,05 = 7,050 [B]</t>
  </si>
  <si>
    <t>Podél přídlažby 1,5 = 1,500 [C]</t>
  </si>
  <si>
    <t>Mezisoučet = 13,130 [D]</t>
  </si>
  <si>
    <t>položka zahrnuje dodávku a osazení predepsaného materiálu, ocištení ploch spáry pred úpravou, ocištení okolí spáry po úprave_x000d_
nezahrnuje tesnící profil</t>
  </si>
  <si>
    <t>938444</t>
  </si>
  <si>
    <t>OCIŠTENÍ ZDIVA OTRYSKÁNÍM TLAKOVOU VODOU PRES 1000 BARU</t>
  </si>
  <si>
    <t>Čelo propustku, povodní strana 8,0 = 8,000 [A]</t>
  </si>
  <si>
    <t>Čelo propustku, návodní strana 12,0 = 12,000 [B]</t>
  </si>
  <si>
    <t>Mezisoučet = 20,000 [C]</t>
  </si>
  <si>
    <t>položka zahrnuje ocištení predepsaným zpusobem vcetne odklizení vzniklého odpadu</t>
  </si>
  <si>
    <t>914121</t>
  </si>
  <si>
    <t>DOPRAVNÍ ZNACKY ZÁKLADNÍ VELIKOSTI OCELOVÉ FÓLIE TR 1 - DODÁVKA A MONTÁŽ</t>
  </si>
  <si>
    <t>SDZ, E13 s vymezením jednoho vozidla 15,0 tun 2 = 2,000 [A]</t>
  </si>
  <si>
    <t>položka zahrnuje:_x000d_
- dodávku a montáž znacek v požadovaném provedení</t>
  </si>
  <si>
    <t xml:space="preserve">dle pol. 13183  26,8*2,0 = 53,600 [A]</t>
  </si>
  <si>
    <t>1. Položka obsahuje:
 – veškeré poplatky provozovateli skládky, recyklacní linky nebo jiného zarízení na zpracování nebo likvidaci odpadu související s prevzetím, uložením, zpracováním nebo likvidací odpadu
2. Položka neobsahuje:
 – náklady spojené s dopravou odpadu z místa stavby na místo prevzetí provozovatelem skládky, recyklacní linky nebo jiného zarízení na zpracování nebo likvidaci odpadu
3. Zpusob merení:
Tunou se rozumí hmotnost odpadu vytrídeného v souladu se zákonem c. 541/2020 Sb., o nakládání s odpady, v platném znení.</t>
  </si>
  <si>
    <t>015140</t>
  </si>
  <si>
    <t xml:space="preserve">POPLATKY ZA LIKVIDACI ODPADU NEKONTAMINOVANÝCH - 17 01 01  BETON Z DEMOLIC OBJEKTU, ZÁKLADU TV</t>
  </si>
  <si>
    <t>Dle položky 114224 10,04*2,38 = 23,895 [A]</t>
  </si>
  <si>
    <t>Kácení stromu se merí v [ks] poražených stromu (prumer stromu se merí ve výšce 1,3m nad terénem) a zahrnuje zejména:
- poražení stromu a osekání vetví
- spálení vetví na hromadách nebo štepkování
- dopravu a uložení kmenu, prípadné další práce s nimi dle pokynu zadávací dokumentace
Odstranení parezu se merí v [ks] vytrhaných nebo vykopaných parezu a zahrnuje zejména:
- vytrhání nebo vykopání parezu
- veškeré zemní práce spojené s odstranením parezu
- dopravu a uložení parezu, prípadne další práce s nimi dle pokynu zadávací dokumentace
- zásyp jam po parezech</t>
  </si>
  <si>
    <t>114224</t>
  </si>
  <si>
    <t>ODSTRAN KONSTR VODNÍCH KORYT Z BET PROST, ODVOZ DO 5KM</t>
  </si>
  <si>
    <t>Opevnění při OP1, odhad 13,5*1,25*0,25 = 4,219 [A]</t>
  </si>
  <si>
    <t>Opevnění při OP2, odhad 13,5*1,25*0,25 = 4,219 [B]</t>
  </si>
  <si>
    <t>Příčný práh povodní strana, odhad 4,0*0,5*0,8 = 1,600 [C]</t>
  </si>
  <si>
    <t>Mezisoučet = 10,038 [D]</t>
  </si>
  <si>
    <t>Odstranení konstrukcí vodních koryt se merí v [m3] vybouraných hmot ve stavu pred vybouráním. Položka zahrnuje veškerou manipulaci s vybouranou sutí a s vybouranými hmotami vc. uložení na skládku. Nezahrnuje poplatek za skládku, který se vykazuje v položce 0141** (s výjimkou malého množství bouraného materiálu, kde je možné poplatek zahrnout do jednotkové ceny bourání – tento fakt musí být uveden v doplnujícím textu k položce).</t>
  </si>
  <si>
    <t xml:space="preserve">Soucástí položky je vodorovná a svislá doprava, premístení, preložení, manipulace s materiálem a uložení na skládku.
 Nezahrnuje poplatek za skládku, který se vykazuje v položce 0141** (s výjimkou malého množství  materiálu, kde je možné poplatek zahrnout do jednotkové ceny položky – tento fakt musí být uveden v doplnujícím textu k položce)</t>
  </si>
  <si>
    <t>Návodní strana podél parapetu 0,5*6,5 = 3,250 [A]</t>
  </si>
  <si>
    <t>Povodní strana podél parapetu 0,25*6,0 = 1,500 [B]</t>
  </si>
  <si>
    <t>Bet. práh návodní strana 4,8*1,0*1,0 = 4,800 [C]</t>
  </si>
  <si>
    <t>Bet. práh povodní strana 3,5*1,0*1,0 = 3,500 [D]</t>
  </si>
  <si>
    <t>Zádlažba podél křídel a žlabu 10,3*0,35 = 3,605 [E]</t>
  </si>
  <si>
    <t>Betonový práh při OP1 13,5*0,50*0,75 = 5,063 [F]</t>
  </si>
  <si>
    <t>Betonový práh při OP2 13,5*0,50*0,75 = 5,063 [G]</t>
  </si>
  <si>
    <t>Mezisoučet = 26,781 [H]</t>
  </si>
  <si>
    <t>položka zahrnuje:
- vodorovná a svislá doprava, premístení, preložení, manipulace s výkopkem
- kompletní provedení vykopávky nezapažené i zapažené
- ošetrení výkopište po celou dobu práce v nem vc. klimatických opatrení
- ztížení vykopávek v blízkosti podzemního vedení, konstrukcí a objektu vc. jejich docasného zajištení
- ztížení pod vodou, v okolí výbušnin, ve stísnených prostorech a pod.
- težení po vrstvách, pásech a po jiných nutných cástech (figurách)
- cerpání vody vc. cerpacích jímek, potrubí a pohotovostní cerpací soupravy (viz ustanovení k pol. 1151,2)
- potrebné snížení hladiny podzemní vody
- težení a rozpojování jednotlivých balvanu
- vytahování a nošení výkopku
- svahování a presvah. svahu do konecného tvaru, výmena hornin v podloží a v pláni znehodnocené klimatickými vlivy
- eventuelne nutné druhotné rozpojení odstrelené horniny
- rucní vykopávky, odstranení korenu a napadávek
- pažení, vzeprení a rozeprení vc. prepažování (vyjma štetových sten)
- úpravu, ochranu a ocištení dna, základové spáry, sten a svahu
- odvedení nebo obvedení vody v okolí výkopište a ve výkopišti
- trídení výkopku
- veškeré pomocné konstrukce umožnující provedení vykopávky (príjezdy, sjezdy, nájezdy, lešení, podper. konstr., premostení, zpevnené plochy, zakrytí a pod.)
- nezahrnuje uložení zeminy (na skládku, do násypu) ani poplatky za skládku, vykazují se v položce c.0141**</t>
  </si>
  <si>
    <t>21461C</t>
  </si>
  <si>
    <t>SEPARACNÍ GEOTEXTILIE DO 300G/M2</t>
  </si>
  <si>
    <t>Návodní strana 13,0 = 13,000 [A]</t>
  </si>
  <si>
    <t>Povodní strana 7,0 = 7,000 [B]</t>
  </si>
  <si>
    <t>Položka zahrnuje:_x000d_
- dodávku predepsané geotextilie_x000d_
- úpravu, ocištení a ochranu podkladu_x000d_
- prichycení k podkladu, prípadne zatížení_x000d_
- úpravy spoju a zajištení okraju_x000d_
- úpravy pro odvodnení_x000d_
- nutné presahy_x000d_
- mimostaveništní a vnitrostaveništní dopravu</t>
  </si>
  <si>
    <t>21461F</t>
  </si>
  <si>
    <t>SEPARACNÍ GEOTEXTILIE DO 600G/M2</t>
  </si>
  <si>
    <t>Povodní strana 7 = 7,000 [B]</t>
  </si>
  <si>
    <t>Podél žlabu návodní strana 0,15*(1,0+1,0) = 0,300 [A]</t>
  </si>
  <si>
    <t>Podél žlabu povodní strana 0,15*(1,0+1,0) = 0,300 [B]</t>
  </si>
  <si>
    <t>Podél křídla OP1 vpraco 0,15*1,5 = 0,225 [C]</t>
  </si>
  <si>
    <t>Podél křídla OP1 vlevo 0,15*1,5 = 0,225 [D]</t>
  </si>
  <si>
    <t>Podél křídla OP2 vpravo 0,15*1,65 = 0,248 [E]</t>
  </si>
  <si>
    <t>Podél křídla OP2 vlevo 0,15*1,65 = 0,248 [F]</t>
  </si>
  <si>
    <t>Mezisoučet = 1,546 [G]</t>
  </si>
  <si>
    <t xml:space="preserve">- dodání  cerstvého  betonu  (betonové  smesi)  požadované  kvality,  jeho  uložení  do požadovaného tvaru pri jakékoliv hustote výztuže, konzistenci cerstvého betonu a zpusobu hutnení, ošetrení a ochranu betonu,
- zhotovení nepropustného, mrazuvzdorného betonu a betonu požadované trvanlivosti a vlastností,
- užití potrebných prísad a technologií výroby betonu,
- zrízení pracovních a dilatacních spar, vcetne potrebných úprav, výplne, vložek, opracování, ocištení a ošetrení,
- bednení  požadovaných  konstr. (i ztracené) s úpravou  dle požadované  kvality povrchu betonu, vcetne odbednovacích a odskružovacích prostredku,
- podperné  konstr. (skruže) a lešení všech druhu pro bednení, uložení cerstvého betonu, výztuže a doplnkových konstr., vc. požadovaných otvoru, ochranných a bezpecnostních opatrení a základu techto konstrukcí a lešení,
- vytvorení kotevních cel, kapes, nálitku, a sedel,
- zrízení  všech  požadovaných  otvoru, kapes, výklenku, prostupu, dutin, drážek a pod., vc. ztížení práce a úprav  kolem nich,
- úpravy pro osazení výztuže, doplnkových konstrukcí a vybavení,
- úpravy povrchu pro položení požadované izolace, povlaku a náteru, prípadne vyspravení,
- ztížení práce u kabelových a injektážních trubek a ostatních zarízení osazovaných do betonu,
- konstrukce betonových kloubu, upevnení kotevních prvku a doplnkových konstrukcí,
- nátery zabranující soudržnost betonu a bednení,
- výpln, tesnení  a tmelení spar a spoju,
- opatrení  povrchu  betonu  izolací  proti zemní vlhkosti v cástech, kde prijdou do styku se zeminou nebo kamenivem,
- prípadné zrízení spojovací vrstvy u základu,
- úpravy pro osazení zarízení ochrany konstrukce proti vlivu bludných proudu</t>
  </si>
  <si>
    <t>Výplň kamenivem mezi prahy v korytě, min. 100kg 13,7*1,5*0,35 = 7,193 [A]</t>
  </si>
  <si>
    <t>položka zahrnuje:
- dodávku a zához lomového kamene predepsané frakce vcetne mimostaveništní a vnitrostaveništní dopravy
není-li v zadávací dokumentaci uvedeno jinak, jedná se o nakupovaný materiál</t>
  </si>
  <si>
    <t>Podél žlabu návodní strana 0,2*(1,00+1,00) = 0,400 [A]</t>
  </si>
  <si>
    <t>Podél žlabu povodní strana 0,2*(1,00+1,00) = 0,400 [B]</t>
  </si>
  <si>
    <t>Podél křídla OP1 vpravo 1,50*0,20 = 0,300 [C]</t>
  </si>
  <si>
    <t>Podél křídla OP1 vlevo 1,50*0,20 = 0,300 [D]</t>
  </si>
  <si>
    <t>Podél křídla OP2 vpravo 1,65*0,20 = 0,330 [E]</t>
  </si>
  <si>
    <t>Podél křídla OP2 vlevo 1,65*0,20 = 0,330 [F]</t>
  </si>
  <si>
    <t>Mezisoučet = 2,060 [G]</t>
  </si>
  <si>
    <t>položka zahrnuje:
- nutné zemní práce (svahování, úpravu pláne a pod.)
- zrízení spojovací vrstvy
- zrízení lože dlažby z cementové malty predepsané kvality a predepsané tlouštky
- dodávku a položení dlažby z lomového kamene do predepsaného tvaru
- spárování, tesnení, tmelení a vyplnení spar MC prípadne s vyklínováním
- úprava povrchu pro odvedení srážkové vody
- nezahrnuje podklad pod dlažbu, vykazuje se samostatne položkami SD 45</t>
  </si>
  <si>
    <t>Práh návodní strana 1,0*0,5*3,8 = 1,900 [A]</t>
  </si>
  <si>
    <t>Práh povodní strana 1,0*0,5*2,5 = 1,250 [B]</t>
  </si>
  <si>
    <t>Práh v korytě OP1 1,0*0,5*13,5 = 6,750 [C]</t>
  </si>
  <si>
    <t>Práh v korytě OP2 1,0*0,5*13,5 = 6,750 [D]</t>
  </si>
  <si>
    <t>Mezisoučet = 16,650 [E]</t>
  </si>
  <si>
    <t xml:space="preserve">položka zahrnuje:
- nutné zemní práce (hloubení rýh apod.)
- dodání  cerstvého  betonu  (betonové  smesi)  požadované  kvality,  jeho  uložení  do požadovaného tvaru pri jakékoliv konzistenci cerstvého betonu a zpusobu hutnení, ošetrení a ochranu betonu,
- zhotovení nepropustného, mrazuvzdorného betonu a betonu požadované trvanlivosti a vlastností,
- užití potrebných prísad a technologií výroby betonu,
- zrízení pracovních a dilatacních spar, vcetne potrebných úprav, výplne, vložek, opracování, ocištení a ošetrení,
- bednení  požadovaných  konstr. (i ztracené) s úpravou  dle požadované  kvality povrchu betonu, vcetne odbednovacích a odskružovacích prostredku,
- podperné  konstr. (skruže) a lešení všech druhu pro bednení, uložení cerstvého betonu, výztuže a doplnkových konstr., vc. požadovaných otvoru, ochranných a bezpecnostních opatrení a základu techto konstrukcí a lešení,
- vytvorení kotevních cel, kapes, nálitku, a sedel,
- zrízení  všech  požadovaných  otvoru, kapes, výklenku, prostupu, dutin, drážek a pod., vc. ztížení práce a úprav  kolem nich,
- úpravy pro osazení doplnkových konstrukcí a vybavení,
- úpravy povrchu pro položení požadované izolace, povlaku a náteru, prípadne vyspravení,
- konstrukce betonových kloubu, upevnení kotevních prvku a doplnkových konstrukcí,
- nátery zabranující soudržnost betonu a bednení,
- výpln, tesnení  a tmelení spar a spoju,
- opatrení  povrchu  betonu  izolací  proti zemní vlhkosti v cástech, kde prijdou do styku se zeminou nebo kamenivem,
- prípadné zrízení spojovací vrstvy u základu</t>
  </si>
  <si>
    <t>626211</t>
  </si>
  <si>
    <t>REPROFILACE VODOROVNÝCH PLOCH SHORA SANACNÍ MALTOU JEDNOVRST TL 10MM</t>
  </si>
  <si>
    <t>40% plochy NK 30,0*0,4 = 12,000 [A]</t>
  </si>
  <si>
    <t>626212</t>
  </si>
  <si>
    <t>REPROFILACE VODOROVNÝCH PLOCH SHORA SANACNÍ MALTOU JEDNOVRST TL 20MM</t>
  </si>
  <si>
    <t>60% plochy NK 30,0*0,6 = 18,000 [A]</t>
  </si>
  <si>
    <t>položka zahrnuje:
dodávku veškerého materiálu potrebného pro predepsanou úpravu v predepsané kvalite
nutné vyspravení podkladu, prípadne zatrení spar zdiva
položení vrstvy v predepsané tlouštce
potrebná lešení a podperné konstrukce</t>
  </si>
  <si>
    <t>62745</t>
  </si>
  <si>
    <t>SPÁROVÁNÍ STARÉHO ZDIVA CEMENTOVOU MALTOU</t>
  </si>
  <si>
    <t>Kamenné zdivo SS vč. křídel 50 = 50,000 [A]</t>
  </si>
  <si>
    <t>položka zahrnuje:_x000d_
dodávku veškerého materiálu potrebného pro predepsanou úpravu v predepsané kvalite_x000d_
vycištení spar (vyškrábání), vypláchnutí spar vodou, ocištení povrchu_x000d_
spárování_x000d_
odklizení suti a prebytecného materiálu_x000d_
potrebná lešení</t>
  </si>
  <si>
    <t>711137</t>
  </si>
  <si>
    <t>IZOLACE BEŽN KONSTR PROTI VOL STÉK VODE Z PE FÓLIÍ</t>
  </si>
  <si>
    <t xml:space="preserve">položka zahrnuje:_x000d_
- dodání  predepsaného izolacního materiálu_x000d_
- ocištení a ošetrení podkladu, zadávací dokumentace muže zahrnout i prípadné vyspravení_x000d_
- zrízení izolace jako kompletního povlaku, prípadne komplet. soustavy nebo systému podle príslušného  technolog. predpisu_x000d_
- zrízení izolace i jednotlivých vrstev po etapách, vcetne pracovních spár a spoju_x000d_
- úprava u okraju, rohu, hran, dilatacních i pracovních spoju, kotev, obrubníku, dilatacních zarízení, odvodnení, otvoru, neizolovaných míst a pod._x000d_
- zajištení odvodnení povrchu izolace, vcetne odvodnení nejnižších míst, pokud dokumentace pro zadání stavby nestanoví jinak_x000d_
- ochrana izolace do doby zrízení definitivní ochranné vrstvy nebo konstrukce_x000d_
- úprava, ocištení a ošetrení prostoru kolem izolace_x000d_
- provedení požadovaných zkoušek_x000d_
- nezahrnuje ochranné vrstvy, napr. geotextilii</t>
  </si>
  <si>
    <t>Ochrana výztuže NK,odhad 2,0 = 2,000 [A]</t>
  </si>
  <si>
    <t>Povodní strana 4,50 = 4,500 [A]</t>
  </si>
  <si>
    <t>Návodní strana 7,20 = 7,200 [B]</t>
  </si>
  <si>
    <t>Mezisoučet = 11,700 [C]</t>
  </si>
  <si>
    <t>položka zahrnuje:
- demontáž a odstranení zarízení
- jeho odvoz na predepsané místo</t>
  </si>
  <si>
    <t>Návodní strana 4,50 = 4,500 [B]</t>
  </si>
  <si>
    <t>Mezisoučet = 9,000 [C]</t>
  </si>
  <si>
    <t>položka zahrnuje:
dodání zábradlí vcetne predepsané povrchové úpravy
kotvení sloupku, t.j. kotevní desky, šrouby z nerez oceli, vrty a zálivku, pokud zadávací dokumentace nestanoví jinak
prípadné nivelacní hmoty pod kotevní desky</t>
  </si>
  <si>
    <t>935212</t>
  </si>
  <si>
    <t>PRÍKOPOVÉ ŽLABY Z BETON TVÁRNIC ŠÍR DO 600MM DO BETONU TL 100MM</t>
  </si>
  <si>
    <t>Povodní strana 6,25 = 6,250 [A]</t>
  </si>
  <si>
    <t>Návodní strana 5,75 = 5,750 [B]</t>
  </si>
  <si>
    <t>Mezisoučet = 12,000 [C]</t>
  </si>
  <si>
    <t>položka zahrnuje:_x000d_
- dodávku a uložení príkopových tvárnic predepsaného rozmeru a kvality_x000d_
- dodání a rozprostrení lože z predepsaného materiálu v predepsané kvalitea v predepsané tlouštce_x000d_
- veškerou manipulaci s materiálem, vnitrostaveništní i mimostaveništní dopravu_x000d_
- ukoncení, patky, spárování_x000d_
- merí se v metrech bežných délky osy žlabu</t>
  </si>
  <si>
    <t>938442</t>
  </si>
  <si>
    <t>OCIŠTENÍ ZDIVA OTRYSKÁNÍM TLAKOVOU VODOU DO 500 BARU</t>
  </si>
  <si>
    <t>Kamen. zdivo SS vč. křídel 50 = 50,000 [A]</t>
  </si>
  <si>
    <t>Podhled NK a parapety NK 30 = 30,000 [A]</t>
  </si>
  <si>
    <t>938652</t>
  </si>
  <si>
    <t>OCIŠTENÍ OCEL KONSTR OTRYSKÁNÍM NA SUCHO KREMIC PÍSKEM</t>
  </si>
  <si>
    <t>Očistění výztuže NK, odhad 2,0 = 2,000 [A]</t>
  </si>
  <si>
    <t>Nově bude SDZ doplněno o dodatkovou tabulku E13 vymezující „JEDINÉ VOZIDLO 15,0 TUN“. 2 = 2,000 [A]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</si>
</sst>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9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3">
    <border/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30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2" fillId="2" borderId="0" xfId="3" applyFill="1">
      <alignment horizontal="right" vertical="center" wrapText="1"/>
    </xf>
    <xf numFmtId="165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5" fontId="2" fillId="0" borderId="1" xfId="1" applyNumberFormat="1" applyBorder="1">
      <alignment horizontal="right" vertical="center" wrapText="1"/>
    </xf>
    <xf numFmtId="0" fontId="1" fillId="0" borderId="0" xfId="0" applyFont="1"/>
    <xf numFmtId="0" fontId="2" fillId="2" borderId="0" xfId="1" applyFill="1">
      <alignment horizontal="right" vertical="center" wrapText="1"/>
    </xf>
    <xf numFmtId="0" fontId="3" fillId="2" borderId="0" xfId="2" applyFill="1">
      <alignment horizontal="left" vertical="center" wrapText="1"/>
    </xf>
    <xf numFmtId="0" fontId="5" fillId="2" borderId="0" xfId="5" applyFill="1">
      <alignment horizontal="left" vertical="center" wrapText="1"/>
    </xf>
    <xf numFmtId="0" fontId="5" fillId="2" borderId="0" xfId="5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165" fontId="6" fillId="2" borderId="0" xfId="0" applyNumberFormat="1" applyFont="1" applyFill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wrapText="1"/>
    </xf>
    <xf numFmtId="0" fontId="7" fillId="0" borderId="2" xfId="0" applyFont="1" applyBorder="1" applyAlignment="1">
      <alignment wrapText="1"/>
    </xf>
  </cellXfs>
  <cellStyles count="9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StavbaRozpocetHeaderStyle" xfId="5"/>
    <cellStyle name="NadpisStrukturyStyle" xfId="6"/>
    <cellStyle name="StavebniDilStyle" xfId="7"/>
    <cellStyle name="PolDoplnInfoStyle" xf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32.42188" customWidth="1"/>
    <col min="2" max="2" width="32.42188" customWidth="1"/>
    <col min="3" max="3" width="19.42188" customWidth="1"/>
    <col min="4" max="4" width="19.42188" customWidth="1"/>
    <col min="5" max="5" width="19.4218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3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SUM(C10:C12)</f>
        <v>0</v>
      </c>
      <c r="D6" s="3"/>
      <c r="E6" s="3"/>
    </row>
    <row r="7">
      <c r="A7" s="3"/>
      <c r="B7" s="5" t="s">
        <v>5</v>
      </c>
      <c r="C7" s="6">
        <f>SUM(E10:E12)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'000'!I3</f>
        <v>0</v>
      </c>
      <c r="D10" s="9">
        <f>SUMIFS('000'!O:O,'000'!A:A,"P")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'M03'!I3</f>
        <v>0</v>
      </c>
      <c r="D11" s="9">
        <f>SUMIFS('M03'!O:O,'M03'!A:A,"P")</f>
        <v>0</v>
      </c>
      <c r="E11" s="9">
        <f>C11+D11</f>
        <v>0</v>
      </c>
    </row>
    <row r="12">
      <c r="A12" s="8" t="s">
        <v>15</v>
      </c>
      <c r="B12" s="8" t="s">
        <v>16</v>
      </c>
      <c r="C12" s="9">
        <f>'M04'!I3</f>
        <v>0</v>
      </c>
      <c r="D12" s="9">
        <f>SUMIFS('M04'!O:O,'M04'!A:A,"P")</f>
        <v>0</v>
      </c>
      <c r="E12" s="9">
        <f>C12+D12</f>
        <v>0</v>
      </c>
    </row>
  </sheetData>
  <mergeCells count="2">
    <mergeCell ref="B2:B3"/>
    <mergeCell ref="B4:E4"/>
  </mergeCell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.00391" customWidth="1"/>
    <col min="5" max="5" width="64.85156" customWidth="1"/>
    <col min="6" max="6" width="13.00391" customWidth="1"/>
    <col min="7" max="7" width="16.14063" customWidth="1"/>
    <col min="8" max="8" width="16.14063" customWidth="1"/>
    <col min="9" max="9" width="16.14063" customWidth="1"/>
    <col min="15" max="15" width="9.140625" hidden="1"/>
    <col min="16" max="16" width="9.140625" hidden="1"/>
  </cols>
  <sheetData>
    <row r="1">
      <c r="A1" s="10" t="s">
        <v>0</v>
      </c>
      <c r="B1" s="3"/>
      <c r="C1" s="3"/>
      <c r="D1" s="3"/>
      <c r="E1" s="11" t="s">
        <v>1</v>
      </c>
      <c r="F1" s="3"/>
      <c r="G1" s="3"/>
      <c r="H1" s="3"/>
      <c r="I1" s="3"/>
      <c r="P1">
        <v>3</v>
      </c>
    </row>
    <row r="2" ht="18.75">
      <c r="B2" s="3"/>
      <c r="C2" s="3"/>
      <c r="D2" s="3"/>
      <c r="E2" s="12" t="s">
        <v>17</v>
      </c>
      <c r="F2" s="3"/>
      <c r="G2" s="3"/>
      <c r="H2" s="3"/>
      <c r="I2" s="3"/>
    </row>
    <row r="3">
      <c r="A3" t="s">
        <v>18</v>
      </c>
      <c r="B3" s="13" t="s">
        <v>19</v>
      </c>
      <c r="C3" s="14" t="s">
        <v>20</v>
      </c>
      <c r="D3" s="15"/>
      <c r="E3" s="13" t="s">
        <v>21</v>
      </c>
      <c r="F3" s="3"/>
      <c r="G3" s="3"/>
      <c r="H3" s="16" t="s">
        <v>11</v>
      </c>
      <c r="I3" s="17">
        <f>SUMIFS(I8:I20,A8:A20,"SD")</f>
        <v>0</v>
      </c>
      <c r="O3">
        <v>0</v>
      </c>
      <c r="P3">
        <v>2</v>
      </c>
    </row>
    <row r="4">
      <c r="A4" t="s">
        <v>22</v>
      </c>
      <c r="B4" s="13" t="s">
        <v>23</v>
      </c>
      <c r="C4" s="14" t="s">
        <v>11</v>
      </c>
      <c r="D4" s="15"/>
      <c r="E4" s="13" t="s">
        <v>12</v>
      </c>
      <c r="F4" s="3"/>
      <c r="G4" s="3"/>
      <c r="H4" s="3"/>
      <c r="I4" s="3"/>
      <c r="O4">
        <v>0.14999999999999999</v>
      </c>
      <c r="P4">
        <v>2</v>
      </c>
    </row>
    <row r="5">
      <c r="A5" s="7" t="s">
        <v>24</v>
      </c>
      <c r="B5" s="7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O5">
        <v>0.20999999999999999</v>
      </c>
    </row>
    <row r="6">
      <c r="A6" s="7"/>
      <c r="B6" s="7"/>
      <c r="C6" s="7"/>
      <c r="D6" s="7"/>
      <c r="E6" s="7"/>
      <c r="F6" s="7"/>
      <c r="G6" s="7"/>
      <c r="H6" s="7" t="s">
        <v>32</v>
      </c>
      <c r="I6" s="7" t="s">
        <v>33</v>
      </c>
    </row>
    <row r="7">
      <c r="A7" s="7">
        <v>0</v>
      </c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</row>
    <row r="8">
      <c r="A8" s="18" t="s">
        <v>34</v>
      </c>
      <c r="B8" s="18"/>
      <c r="C8" s="19" t="s">
        <v>35</v>
      </c>
      <c r="D8" s="18"/>
      <c r="E8" s="18" t="s">
        <v>36</v>
      </c>
      <c r="F8" s="18"/>
      <c r="G8" s="18"/>
      <c r="H8" s="18"/>
      <c r="I8" s="20">
        <f>SUMIFS(I9:I20,A9:A20,"P")</f>
        <v>0</v>
      </c>
    </row>
    <row r="9">
      <c r="A9" s="21" t="s">
        <v>37</v>
      </c>
      <c r="B9" s="21">
        <v>1</v>
      </c>
      <c r="C9" s="22" t="s">
        <v>38</v>
      </c>
      <c r="D9" t="s">
        <v>39</v>
      </c>
      <c r="E9" s="23" t="s">
        <v>40</v>
      </c>
      <c r="F9" s="24" t="s">
        <v>41</v>
      </c>
      <c r="G9" s="25">
        <v>1</v>
      </c>
      <c r="H9" s="26">
        <v>0</v>
      </c>
      <c r="I9" s="26">
        <f>ROUND(G9*H9,P4)</f>
        <v>0</v>
      </c>
      <c r="O9" s="27">
        <f>I9*0.21</f>
        <v>0</v>
      </c>
      <c r="P9">
        <v>3</v>
      </c>
    </row>
    <row r="10" ht="28.5">
      <c r="A10" s="21" t="s">
        <v>42</v>
      </c>
      <c r="E10" s="23" t="s">
        <v>43</v>
      </c>
    </row>
    <row r="11" ht="28.5">
      <c r="A11" s="21" t="s">
        <v>44</v>
      </c>
      <c r="E11" s="23" t="s">
        <v>45</v>
      </c>
    </row>
    <row r="12">
      <c r="A12" s="21" t="s">
        <v>37</v>
      </c>
      <c r="B12" s="21">
        <v>2</v>
      </c>
      <c r="C12" s="22" t="s">
        <v>46</v>
      </c>
      <c r="D12" t="s">
        <v>39</v>
      </c>
      <c r="E12" s="23" t="s">
        <v>47</v>
      </c>
      <c r="F12" s="24" t="s">
        <v>48</v>
      </c>
      <c r="G12" s="25">
        <v>1</v>
      </c>
      <c r="H12" s="26">
        <v>0</v>
      </c>
      <c r="I12" s="26">
        <f>ROUND(G12*H12,P4)</f>
        <v>0</v>
      </c>
      <c r="O12" s="27">
        <f>I12*0.21</f>
        <v>0</v>
      </c>
      <c r="P12">
        <v>3</v>
      </c>
    </row>
    <row r="13">
      <c r="A13" s="21" t="s">
        <v>42</v>
      </c>
      <c r="E13" s="23" t="s">
        <v>49</v>
      </c>
    </row>
    <row r="14" ht="28.5">
      <c r="A14" s="21" t="s">
        <v>44</v>
      </c>
      <c r="E14" s="23" t="s">
        <v>45</v>
      </c>
    </row>
    <row r="15">
      <c r="A15" s="21" t="s">
        <v>37</v>
      </c>
      <c r="B15" s="21">
        <v>3</v>
      </c>
      <c r="C15" s="22" t="s">
        <v>50</v>
      </c>
      <c r="D15" t="s">
        <v>39</v>
      </c>
      <c r="E15" s="23" t="s">
        <v>51</v>
      </c>
      <c r="F15" s="24" t="s">
        <v>52</v>
      </c>
      <c r="G15" s="25">
        <v>1</v>
      </c>
      <c r="H15" s="26">
        <v>0</v>
      </c>
      <c r="I15" s="26">
        <f>ROUND(G15*H15,P4)</f>
        <v>0</v>
      </c>
      <c r="O15" s="27">
        <f>I15*0.21</f>
        <v>0</v>
      </c>
      <c r="P15">
        <v>3</v>
      </c>
    </row>
    <row r="16">
      <c r="A16" s="21" t="s">
        <v>42</v>
      </c>
      <c r="E16" s="23" t="s">
        <v>53</v>
      </c>
    </row>
    <row r="17" ht="85.5">
      <c r="A17" s="21" t="s">
        <v>44</v>
      </c>
      <c r="E17" s="23" t="s">
        <v>54</v>
      </c>
    </row>
    <row r="18">
      <c r="A18" s="21" t="s">
        <v>37</v>
      </c>
      <c r="B18" s="21">
        <v>4</v>
      </c>
      <c r="C18" s="22" t="s">
        <v>55</v>
      </c>
      <c r="D18" t="s">
        <v>39</v>
      </c>
      <c r="E18" s="23" t="s">
        <v>56</v>
      </c>
      <c r="F18" s="24" t="s">
        <v>48</v>
      </c>
      <c r="G18" s="25">
        <v>1</v>
      </c>
      <c r="H18" s="26">
        <v>0</v>
      </c>
      <c r="I18" s="26">
        <f>ROUND(G18*H18,P4)</f>
        <v>0</v>
      </c>
      <c r="O18" s="27">
        <f>I18*0.21</f>
        <v>0</v>
      </c>
      <c r="P18">
        <v>3</v>
      </c>
    </row>
    <row r="19">
      <c r="A19" s="21" t="s">
        <v>42</v>
      </c>
      <c r="E19" s="28" t="s">
        <v>39</v>
      </c>
    </row>
    <row r="20" ht="28.5">
      <c r="A20" s="21" t="s">
        <v>44</v>
      </c>
      <c r="E20" s="23" t="s">
        <v>57</v>
      </c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.00391" customWidth="1"/>
    <col min="5" max="5" width="64.85156" customWidth="1"/>
    <col min="6" max="6" width="13.00391" customWidth="1"/>
    <col min="7" max="7" width="16.14063" customWidth="1"/>
    <col min="8" max="8" width="16.14063" customWidth="1"/>
    <col min="9" max="9" width="16.14063" customWidth="1"/>
    <col min="15" max="15" width="9.140625" hidden="1"/>
    <col min="16" max="16" width="9.140625" hidden="1"/>
  </cols>
  <sheetData>
    <row r="1">
      <c r="A1" s="10" t="s">
        <v>0</v>
      </c>
      <c r="B1" s="3"/>
      <c r="C1" s="3"/>
      <c r="D1" s="3"/>
      <c r="E1" s="11" t="s">
        <v>1</v>
      </c>
      <c r="F1" s="3"/>
      <c r="G1" s="3"/>
      <c r="H1" s="3"/>
      <c r="I1" s="3"/>
      <c r="P1">
        <v>3</v>
      </c>
    </row>
    <row r="2" ht="18.75">
      <c r="B2" s="3"/>
      <c r="C2" s="3"/>
      <c r="D2" s="3"/>
      <c r="E2" s="12" t="s">
        <v>17</v>
      </c>
      <c r="F2" s="3"/>
      <c r="G2" s="3"/>
      <c r="H2" s="3"/>
      <c r="I2" s="3"/>
    </row>
    <row r="3">
      <c r="A3" t="s">
        <v>18</v>
      </c>
      <c r="B3" s="13" t="s">
        <v>19</v>
      </c>
      <c r="C3" s="14" t="s">
        <v>20</v>
      </c>
      <c r="D3" s="15"/>
      <c r="E3" s="13" t="s">
        <v>21</v>
      </c>
      <c r="F3" s="3"/>
      <c r="G3" s="3"/>
      <c r="H3" s="16" t="s">
        <v>13</v>
      </c>
      <c r="I3" s="17">
        <f>SUMIFS(I8:I134,A8:A134,"SD")</f>
        <v>0</v>
      </c>
      <c r="O3">
        <v>0</v>
      </c>
      <c r="P3">
        <v>2</v>
      </c>
    </row>
    <row r="4">
      <c r="A4" t="s">
        <v>22</v>
      </c>
      <c r="B4" s="13" t="s">
        <v>23</v>
      </c>
      <c r="C4" s="14" t="s">
        <v>13</v>
      </c>
      <c r="D4" s="15"/>
      <c r="E4" s="13" t="s">
        <v>14</v>
      </c>
      <c r="F4" s="3"/>
      <c r="G4" s="3"/>
      <c r="H4" s="3"/>
      <c r="I4" s="3"/>
      <c r="O4">
        <v>0.14999999999999999</v>
      </c>
      <c r="P4">
        <v>2</v>
      </c>
    </row>
    <row r="5">
      <c r="A5" s="7" t="s">
        <v>24</v>
      </c>
      <c r="B5" s="7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O5">
        <v>0.20999999999999999</v>
      </c>
    </row>
    <row r="6">
      <c r="A6" s="7"/>
      <c r="B6" s="7"/>
      <c r="C6" s="7"/>
      <c r="D6" s="7"/>
      <c r="E6" s="7"/>
      <c r="F6" s="7"/>
      <c r="G6" s="7"/>
      <c r="H6" s="7" t="s">
        <v>32</v>
      </c>
      <c r="I6" s="7" t="s">
        <v>33</v>
      </c>
    </row>
    <row r="7">
      <c r="A7" s="7">
        <v>0</v>
      </c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</row>
    <row r="8">
      <c r="A8" s="18" t="s">
        <v>34</v>
      </c>
      <c r="B8" s="18"/>
      <c r="C8" s="19" t="s">
        <v>35</v>
      </c>
      <c r="D8" s="18"/>
      <c r="E8" s="18" t="s">
        <v>36</v>
      </c>
      <c r="F8" s="18"/>
      <c r="G8" s="18"/>
      <c r="H8" s="18"/>
      <c r="I8" s="20">
        <f>SUMIFS(I9:I16,A9:A16,"P")</f>
        <v>0</v>
      </c>
    </row>
    <row r="9" ht="28.5">
      <c r="A9" s="21" t="s">
        <v>37</v>
      </c>
      <c r="B9" s="21">
        <v>1</v>
      </c>
      <c r="C9" s="22" t="s">
        <v>58</v>
      </c>
      <c r="D9" t="s">
        <v>39</v>
      </c>
      <c r="E9" s="23" t="s">
        <v>59</v>
      </c>
      <c r="F9" s="24" t="s">
        <v>60</v>
      </c>
      <c r="G9" s="25">
        <v>64.426000000000002</v>
      </c>
      <c r="H9" s="26">
        <v>0</v>
      </c>
      <c r="I9" s="26">
        <f>ROUND(G9*H9,P4)</f>
        <v>0</v>
      </c>
      <c r="O9" s="27">
        <f>I9*0.21</f>
        <v>0</v>
      </c>
      <c r="P9">
        <v>3</v>
      </c>
    </row>
    <row r="10">
      <c r="A10" s="21" t="s">
        <v>42</v>
      </c>
      <c r="E10" s="28" t="s">
        <v>39</v>
      </c>
    </row>
    <row r="11">
      <c r="A11" s="21" t="s">
        <v>61</v>
      </c>
      <c r="E11" s="29" t="s">
        <v>62</v>
      </c>
    </row>
    <row r="12" ht="156.75">
      <c r="A12" s="21" t="s">
        <v>44</v>
      </c>
      <c r="E12" s="23" t="s">
        <v>63</v>
      </c>
    </row>
    <row r="13" ht="28.5">
      <c r="A13" s="21" t="s">
        <v>37</v>
      </c>
      <c r="B13" s="21">
        <v>2</v>
      </c>
      <c r="C13" s="22" t="s">
        <v>64</v>
      </c>
      <c r="D13" t="s">
        <v>39</v>
      </c>
      <c r="E13" s="23" t="s">
        <v>65</v>
      </c>
      <c r="F13" s="24" t="s">
        <v>60</v>
      </c>
      <c r="G13" s="25">
        <v>1.365</v>
      </c>
      <c r="H13" s="26">
        <v>0</v>
      </c>
      <c r="I13" s="26">
        <f>ROUND(G13*H13,P4)</f>
        <v>0</v>
      </c>
      <c r="O13" s="27">
        <f>I13*0.21</f>
        <v>0</v>
      </c>
      <c r="P13">
        <v>3</v>
      </c>
    </row>
    <row r="14">
      <c r="A14" s="21" t="s">
        <v>42</v>
      </c>
      <c r="E14" s="28" t="s">
        <v>39</v>
      </c>
    </row>
    <row r="15">
      <c r="A15" s="21" t="s">
        <v>61</v>
      </c>
      <c r="E15" s="29" t="s">
        <v>66</v>
      </c>
    </row>
    <row r="16" ht="156.75">
      <c r="A16" s="21" t="s">
        <v>44</v>
      </c>
      <c r="E16" s="23" t="s">
        <v>63</v>
      </c>
    </row>
    <row r="17">
      <c r="A17" s="18" t="s">
        <v>34</v>
      </c>
      <c r="B17" s="18"/>
      <c r="C17" s="19" t="s">
        <v>67</v>
      </c>
      <c r="D17" s="18"/>
      <c r="E17" s="18" t="s">
        <v>68</v>
      </c>
      <c r="F17" s="18"/>
      <c r="G17" s="18"/>
      <c r="H17" s="18"/>
      <c r="I17" s="20">
        <f>SUMIFS(I18:I44,A18:A44,"P")</f>
        <v>0</v>
      </c>
    </row>
    <row r="18">
      <c r="A18" s="21" t="s">
        <v>37</v>
      </c>
      <c r="B18" s="21">
        <v>3</v>
      </c>
      <c r="C18" s="22" t="s">
        <v>69</v>
      </c>
      <c r="D18" t="s">
        <v>39</v>
      </c>
      <c r="E18" s="23" t="s">
        <v>70</v>
      </c>
      <c r="F18" s="24" t="s">
        <v>52</v>
      </c>
      <c r="G18" s="25">
        <v>4</v>
      </c>
      <c r="H18" s="26">
        <v>0</v>
      </c>
      <c r="I18" s="26">
        <f>ROUND(G18*H18,P4)</f>
        <v>0</v>
      </c>
      <c r="O18" s="27">
        <f>I18*0.21</f>
        <v>0</v>
      </c>
      <c r="P18">
        <v>3</v>
      </c>
    </row>
    <row r="19">
      <c r="A19" s="21" t="s">
        <v>42</v>
      </c>
      <c r="E19" s="28" t="s">
        <v>39</v>
      </c>
    </row>
    <row r="20">
      <c r="A20" s="21" t="s">
        <v>61</v>
      </c>
      <c r="E20" s="29" t="s">
        <v>71</v>
      </c>
    </row>
    <row r="21">
      <c r="A21" s="21" t="s">
        <v>61</v>
      </c>
      <c r="E21" s="29" t="s">
        <v>72</v>
      </c>
    </row>
    <row r="22">
      <c r="A22" s="21" t="s">
        <v>61</v>
      </c>
      <c r="E22" s="29" t="s">
        <v>73</v>
      </c>
    </row>
    <row r="23">
      <c r="A23" s="21" t="s">
        <v>61</v>
      </c>
      <c r="E23" s="29" t="s">
        <v>74</v>
      </c>
    </row>
    <row r="24">
      <c r="A24" s="21" t="s">
        <v>61</v>
      </c>
      <c r="E24" s="29" t="s">
        <v>75</v>
      </c>
    </row>
    <row r="25" ht="185.25">
      <c r="A25" s="21" t="s">
        <v>44</v>
      </c>
      <c r="E25" s="23" t="s">
        <v>76</v>
      </c>
    </row>
    <row r="26" ht="28.5">
      <c r="A26" s="21" t="s">
        <v>37</v>
      </c>
      <c r="B26" s="21">
        <v>4</v>
      </c>
      <c r="C26" s="22" t="s">
        <v>77</v>
      </c>
      <c r="D26" t="s">
        <v>39</v>
      </c>
      <c r="E26" s="23" t="s">
        <v>78</v>
      </c>
      <c r="F26" s="24" t="s">
        <v>79</v>
      </c>
      <c r="G26" s="25">
        <v>0.65000000000000002</v>
      </c>
      <c r="H26" s="26">
        <v>0</v>
      </c>
      <c r="I26" s="26">
        <f>ROUND(G26*H26,P4)</f>
        <v>0</v>
      </c>
      <c r="O26" s="27">
        <f>I26*0.21</f>
        <v>0</v>
      </c>
      <c r="P26">
        <v>3</v>
      </c>
    </row>
    <row r="27">
      <c r="A27" s="21" t="s">
        <v>42</v>
      </c>
      <c r="E27" s="28" t="s">
        <v>39</v>
      </c>
    </row>
    <row r="28">
      <c r="A28" s="21" t="s">
        <v>61</v>
      </c>
      <c r="E28" s="29" t="s">
        <v>80</v>
      </c>
    </row>
    <row r="29">
      <c r="A29" s="21" t="s">
        <v>61</v>
      </c>
      <c r="E29" s="29" t="s">
        <v>81</v>
      </c>
    </row>
    <row r="30">
      <c r="A30" s="21" t="s">
        <v>61</v>
      </c>
      <c r="E30" s="29" t="s">
        <v>82</v>
      </c>
    </row>
    <row r="31" ht="85.5">
      <c r="A31" s="21" t="s">
        <v>44</v>
      </c>
      <c r="E31" s="23" t="s">
        <v>83</v>
      </c>
    </row>
    <row r="32">
      <c r="A32" s="21" t="s">
        <v>37</v>
      </c>
      <c r="B32" s="21">
        <v>5</v>
      </c>
      <c r="C32" s="22" t="s">
        <v>84</v>
      </c>
      <c r="D32" t="s">
        <v>39</v>
      </c>
      <c r="E32" s="23" t="s">
        <v>85</v>
      </c>
      <c r="F32" s="24" t="s">
        <v>79</v>
      </c>
      <c r="G32" s="25">
        <v>7.5</v>
      </c>
      <c r="H32" s="26">
        <v>0</v>
      </c>
      <c r="I32" s="26">
        <f>ROUND(G32*H32,P4)</f>
        <v>0</v>
      </c>
      <c r="O32" s="27">
        <f>I32*0.21</f>
        <v>0</v>
      </c>
      <c r="P32">
        <v>3</v>
      </c>
    </row>
    <row r="33">
      <c r="A33" s="21" t="s">
        <v>42</v>
      </c>
      <c r="E33" s="28" t="s">
        <v>39</v>
      </c>
    </row>
    <row r="34" ht="28.5">
      <c r="A34" s="21" t="s">
        <v>61</v>
      </c>
      <c r="E34" s="29" t="s">
        <v>86</v>
      </c>
    </row>
    <row r="35" ht="85.5">
      <c r="A35" s="21" t="s">
        <v>44</v>
      </c>
      <c r="E35" s="23" t="s">
        <v>87</v>
      </c>
    </row>
    <row r="36">
      <c r="A36" s="21" t="s">
        <v>37</v>
      </c>
      <c r="B36" s="21">
        <v>6</v>
      </c>
      <c r="C36" s="22" t="s">
        <v>88</v>
      </c>
      <c r="D36" t="s">
        <v>39</v>
      </c>
      <c r="E36" s="23" t="s">
        <v>89</v>
      </c>
      <c r="F36" s="24" t="s">
        <v>79</v>
      </c>
      <c r="G36" s="25">
        <v>32.213000000000001</v>
      </c>
      <c r="H36" s="26">
        <v>0</v>
      </c>
      <c r="I36" s="26">
        <f>ROUND(G36*H36,P4)</f>
        <v>0</v>
      </c>
      <c r="O36" s="27">
        <f>I36*0.21</f>
        <v>0</v>
      </c>
      <c r="P36">
        <v>3</v>
      </c>
    </row>
    <row r="37">
      <c r="A37" s="21" t="s">
        <v>42</v>
      </c>
      <c r="E37" s="28" t="s">
        <v>39</v>
      </c>
    </row>
    <row r="38">
      <c r="A38" s="21" t="s">
        <v>61</v>
      </c>
      <c r="E38" s="29" t="s">
        <v>90</v>
      </c>
    </row>
    <row r="39">
      <c r="A39" s="21" t="s">
        <v>61</v>
      </c>
      <c r="E39" s="29" t="s">
        <v>91</v>
      </c>
    </row>
    <row r="40">
      <c r="A40" s="21" t="s">
        <v>61</v>
      </c>
      <c r="E40" s="29" t="s">
        <v>92</v>
      </c>
    </row>
    <row r="41">
      <c r="A41" s="21" t="s">
        <v>61</v>
      </c>
      <c r="E41" s="29" t="s">
        <v>93</v>
      </c>
    </row>
    <row r="42">
      <c r="A42" s="21" t="s">
        <v>61</v>
      </c>
      <c r="E42" s="29" t="s">
        <v>94</v>
      </c>
    </row>
    <row r="43">
      <c r="A43" s="21" t="s">
        <v>61</v>
      </c>
      <c r="E43" s="29" t="s">
        <v>95</v>
      </c>
    </row>
    <row r="44" ht="384.75">
      <c r="A44" s="21" t="s">
        <v>44</v>
      </c>
      <c r="E44" s="23" t="s">
        <v>96</v>
      </c>
    </row>
    <row r="45">
      <c r="A45" s="18" t="s">
        <v>34</v>
      </c>
      <c r="B45" s="18"/>
      <c r="C45" s="19" t="s">
        <v>97</v>
      </c>
      <c r="D45" s="18"/>
      <c r="E45" s="18" t="s">
        <v>98</v>
      </c>
      <c r="F45" s="18"/>
      <c r="G45" s="18"/>
      <c r="H45" s="18"/>
      <c r="I45" s="20">
        <f>SUMIFS(I46:I55,A46:A55,"P")</f>
        <v>0</v>
      </c>
    </row>
    <row r="46">
      <c r="A46" s="21" t="s">
        <v>37</v>
      </c>
      <c r="B46" s="21">
        <v>7</v>
      </c>
      <c r="C46" s="22" t="s">
        <v>99</v>
      </c>
      <c r="D46" t="s">
        <v>39</v>
      </c>
      <c r="E46" s="23" t="s">
        <v>100</v>
      </c>
      <c r="F46" s="24" t="s">
        <v>79</v>
      </c>
      <c r="G46" s="25">
        <v>3.7890000000000001</v>
      </c>
      <c r="H46" s="26">
        <v>0</v>
      </c>
      <c r="I46" s="26">
        <f>ROUND(G46*H46,P4)</f>
        <v>0</v>
      </c>
      <c r="O46" s="27">
        <f>I46*0.21</f>
        <v>0</v>
      </c>
      <c r="P46">
        <v>3</v>
      </c>
    </row>
    <row r="47">
      <c r="A47" s="21" t="s">
        <v>42</v>
      </c>
      <c r="E47" s="28" t="s">
        <v>39</v>
      </c>
    </row>
    <row r="48">
      <c r="A48" s="21" t="s">
        <v>61</v>
      </c>
      <c r="E48" s="29" t="s">
        <v>101</v>
      </c>
    </row>
    <row r="49">
      <c r="A49" s="21" t="s">
        <v>61</v>
      </c>
      <c r="E49" s="29" t="s">
        <v>102</v>
      </c>
    </row>
    <row r="50">
      <c r="A50" s="21" t="s">
        <v>61</v>
      </c>
      <c r="E50" s="29" t="s">
        <v>103</v>
      </c>
    </row>
    <row r="51" ht="409.5">
      <c r="A51" s="21" t="s">
        <v>44</v>
      </c>
      <c r="E51" s="23" t="s">
        <v>104</v>
      </c>
    </row>
    <row r="52" ht="28.5">
      <c r="A52" s="21" t="s">
        <v>37</v>
      </c>
      <c r="B52" s="21">
        <v>8</v>
      </c>
      <c r="C52" s="22" t="s">
        <v>105</v>
      </c>
      <c r="D52" t="s">
        <v>39</v>
      </c>
      <c r="E52" s="23" t="s">
        <v>106</v>
      </c>
      <c r="F52" s="24" t="s">
        <v>52</v>
      </c>
      <c r="G52" s="25">
        <v>100</v>
      </c>
      <c r="H52" s="26">
        <v>0</v>
      </c>
      <c r="I52" s="26">
        <f>ROUND(G52*H52,P4)</f>
        <v>0</v>
      </c>
      <c r="O52" s="27">
        <f>I52*0.21</f>
        <v>0</v>
      </c>
      <c r="P52">
        <v>3</v>
      </c>
    </row>
    <row r="53">
      <c r="A53" s="21" t="s">
        <v>42</v>
      </c>
      <c r="E53" s="28" t="s">
        <v>39</v>
      </c>
    </row>
    <row r="54" ht="28.5">
      <c r="A54" s="21" t="s">
        <v>61</v>
      </c>
      <c r="E54" s="29" t="s">
        <v>107</v>
      </c>
    </row>
    <row r="55" ht="85.5">
      <c r="A55" s="21" t="s">
        <v>44</v>
      </c>
      <c r="E55" s="23" t="s">
        <v>108</v>
      </c>
    </row>
    <row r="56">
      <c r="A56" s="18" t="s">
        <v>34</v>
      </c>
      <c r="B56" s="18"/>
      <c r="C56" s="19" t="s">
        <v>109</v>
      </c>
      <c r="D56" s="18"/>
      <c r="E56" s="18" t="s">
        <v>110</v>
      </c>
      <c r="F56" s="18"/>
      <c r="G56" s="18"/>
      <c r="H56" s="18"/>
      <c r="I56" s="20">
        <f>SUMIFS(I57:I68,A57:A68,"P")</f>
        <v>0</v>
      </c>
    </row>
    <row r="57">
      <c r="A57" s="21" t="s">
        <v>37</v>
      </c>
      <c r="B57" s="21">
        <v>9</v>
      </c>
      <c r="C57" s="22" t="s">
        <v>111</v>
      </c>
      <c r="D57" t="s">
        <v>39</v>
      </c>
      <c r="E57" s="23" t="s">
        <v>112</v>
      </c>
      <c r="F57" s="24" t="s">
        <v>79</v>
      </c>
      <c r="G57" s="25">
        <v>3.7949999999999999</v>
      </c>
      <c r="H57" s="26">
        <v>0</v>
      </c>
      <c r="I57" s="26">
        <f>ROUND(G57*H57,P4)</f>
        <v>0</v>
      </c>
      <c r="O57" s="27">
        <f>I57*0.21</f>
        <v>0</v>
      </c>
      <c r="P57">
        <v>3</v>
      </c>
    </row>
    <row r="58">
      <c r="A58" s="21" t="s">
        <v>42</v>
      </c>
      <c r="E58" s="28" t="s">
        <v>39</v>
      </c>
    </row>
    <row r="59" ht="28.5">
      <c r="A59" s="21" t="s">
        <v>61</v>
      </c>
      <c r="E59" s="29" t="s">
        <v>113</v>
      </c>
    </row>
    <row r="60" ht="285">
      <c r="A60" s="21" t="s">
        <v>44</v>
      </c>
      <c r="E60" s="23" t="s">
        <v>114</v>
      </c>
    </row>
    <row r="61">
      <c r="A61" s="21" t="s">
        <v>37</v>
      </c>
      <c r="B61" s="21">
        <v>10</v>
      </c>
      <c r="C61" s="22" t="s">
        <v>115</v>
      </c>
      <c r="D61" t="s">
        <v>39</v>
      </c>
      <c r="E61" s="23" t="s">
        <v>116</v>
      </c>
      <c r="F61" s="24" t="s">
        <v>60</v>
      </c>
      <c r="G61" s="25">
        <v>0.314</v>
      </c>
      <c r="H61" s="26">
        <v>0</v>
      </c>
      <c r="I61" s="26">
        <f>ROUND(G61*H61,P4)</f>
        <v>0</v>
      </c>
      <c r="O61" s="27">
        <f>I61*0.21</f>
        <v>0</v>
      </c>
      <c r="P61">
        <v>3</v>
      </c>
    </row>
    <row r="62">
      <c r="A62" s="21" t="s">
        <v>42</v>
      </c>
      <c r="E62" s="28" t="s">
        <v>39</v>
      </c>
    </row>
    <row r="63" ht="28.5">
      <c r="A63" s="21" t="s">
        <v>61</v>
      </c>
      <c r="E63" s="29" t="s">
        <v>117</v>
      </c>
    </row>
    <row r="64" ht="313.5">
      <c r="A64" s="21" t="s">
        <v>44</v>
      </c>
      <c r="E64" s="23" t="s">
        <v>118</v>
      </c>
    </row>
    <row r="65">
      <c r="A65" s="21" t="s">
        <v>37</v>
      </c>
      <c r="B65" s="21">
        <v>11</v>
      </c>
      <c r="C65" s="22" t="s">
        <v>119</v>
      </c>
      <c r="D65" t="s">
        <v>39</v>
      </c>
      <c r="E65" s="23" t="s">
        <v>120</v>
      </c>
      <c r="F65" s="24" t="s">
        <v>79</v>
      </c>
      <c r="G65" s="25">
        <v>3.4500000000000002</v>
      </c>
      <c r="H65" s="26">
        <v>0</v>
      </c>
      <c r="I65" s="26">
        <f>ROUND(G65*H65,P4)</f>
        <v>0</v>
      </c>
      <c r="O65" s="27">
        <f>I65*0.21</f>
        <v>0</v>
      </c>
      <c r="P65">
        <v>3</v>
      </c>
    </row>
    <row r="66">
      <c r="A66" s="21" t="s">
        <v>42</v>
      </c>
      <c r="E66" s="28" t="s">
        <v>39</v>
      </c>
    </row>
    <row r="67">
      <c r="A67" s="21" t="s">
        <v>61</v>
      </c>
      <c r="E67" s="29" t="s">
        <v>121</v>
      </c>
    </row>
    <row r="68" ht="42.75">
      <c r="A68" s="21" t="s">
        <v>44</v>
      </c>
      <c r="E68" s="23" t="s">
        <v>122</v>
      </c>
    </row>
    <row r="69">
      <c r="A69" s="18" t="s">
        <v>34</v>
      </c>
      <c r="B69" s="18"/>
      <c r="C69" s="19" t="s">
        <v>123</v>
      </c>
      <c r="D69" s="18"/>
      <c r="E69" s="18" t="s">
        <v>124</v>
      </c>
      <c r="F69" s="18"/>
      <c r="G69" s="18"/>
      <c r="H69" s="18"/>
      <c r="I69" s="20">
        <f>SUMIFS(I70:I88,A70:A88,"P")</f>
        <v>0</v>
      </c>
    </row>
    <row r="70">
      <c r="A70" s="21" t="s">
        <v>37</v>
      </c>
      <c r="B70" s="21">
        <v>12</v>
      </c>
      <c r="C70" s="22" t="s">
        <v>125</v>
      </c>
      <c r="D70" t="s">
        <v>39</v>
      </c>
      <c r="E70" s="23" t="s">
        <v>126</v>
      </c>
      <c r="F70" s="24" t="s">
        <v>79</v>
      </c>
      <c r="G70" s="25">
        <v>0.33800000000000002</v>
      </c>
      <c r="H70" s="26">
        <v>0</v>
      </c>
      <c r="I70" s="26">
        <f>ROUND(G70*H70,P4)</f>
        <v>0</v>
      </c>
      <c r="O70" s="27">
        <f>I70*0.21</f>
        <v>0</v>
      </c>
      <c r="P70">
        <v>3</v>
      </c>
    </row>
    <row r="71">
      <c r="A71" s="21" t="s">
        <v>42</v>
      </c>
      <c r="E71" s="28" t="s">
        <v>39</v>
      </c>
    </row>
    <row r="72">
      <c r="A72" s="21" t="s">
        <v>61</v>
      </c>
      <c r="E72" s="29" t="s">
        <v>127</v>
      </c>
    </row>
    <row r="73" ht="409.5">
      <c r="A73" s="21" t="s">
        <v>44</v>
      </c>
      <c r="E73" s="23" t="s">
        <v>128</v>
      </c>
    </row>
    <row r="74">
      <c r="A74" s="21" t="s">
        <v>37</v>
      </c>
      <c r="B74" s="21">
        <v>13</v>
      </c>
      <c r="C74" s="22" t="s">
        <v>129</v>
      </c>
      <c r="D74" t="s">
        <v>39</v>
      </c>
      <c r="E74" s="23" t="s">
        <v>130</v>
      </c>
      <c r="F74" s="24" t="s">
        <v>79</v>
      </c>
      <c r="G74" s="25">
        <v>4</v>
      </c>
      <c r="H74" s="26">
        <v>0</v>
      </c>
      <c r="I74" s="26">
        <f>ROUND(G74*H74,P4)</f>
        <v>0</v>
      </c>
      <c r="O74" s="27">
        <f>I74*0.21</f>
        <v>0</v>
      </c>
      <c r="P74">
        <v>3</v>
      </c>
    </row>
    <row r="75">
      <c r="A75" s="21" t="s">
        <v>42</v>
      </c>
      <c r="E75" s="28" t="s">
        <v>39</v>
      </c>
    </row>
    <row r="76">
      <c r="A76" s="21" t="s">
        <v>61</v>
      </c>
      <c r="E76" s="29" t="s">
        <v>131</v>
      </c>
    </row>
    <row r="77" ht="71.25">
      <c r="A77" s="21" t="s">
        <v>44</v>
      </c>
      <c r="E77" s="23" t="s">
        <v>132</v>
      </c>
    </row>
    <row r="78">
      <c r="A78" s="21" t="s">
        <v>37</v>
      </c>
      <c r="B78" s="21">
        <v>14</v>
      </c>
      <c r="C78" s="22" t="s">
        <v>133</v>
      </c>
      <c r="D78" t="s">
        <v>39</v>
      </c>
      <c r="E78" s="23" t="s">
        <v>134</v>
      </c>
      <c r="F78" s="24" t="s">
        <v>79</v>
      </c>
      <c r="G78" s="25">
        <v>0.45000000000000001</v>
      </c>
      <c r="H78" s="26">
        <v>0</v>
      </c>
      <c r="I78" s="26">
        <f>ROUND(G78*H78,P4)</f>
        <v>0</v>
      </c>
      <c r="O78" s="27">
        <f>I78*0.21</f>
        <v>0</v>
      </c>
      <c r="P78">
        <v>3</v>
      </c>
    </row>
    <row r="79">
      <c r="A79" s="21" t="s">
        <v>42</v>
      </c>
      <c r="E79" s="28" t="s">
        <v>39</v>
      </c>
    </row>
    <row r="80">
      <c r="A80" s="21" t="s">
        <v>61</v>
      </c>
      <c r="E80" s="29" t="s">
        <v>135</v>
      </c>
    </row>
    <row r="81" ht="142.5">
      <c r="A81" s="21" t="s">
        <v>44</v>
      </c>
      <c r="E81" s="23" t="s">
        <v>136</v>
      </c>
    </row>
    <row r="82">
      <c r="A82" s="21" t="s">
        <v>37</v>
      </c>
      <c r="B82" s="21">
        <v>15</v>
      </c>
      <c r="C82" s="22" t="s">
        <v>137</v>
      </c>
      <c r="D82" t="s">
        <v>39</v>
      </c>
      <c r="E82" s="23" t="s">
        <v>138</v>
      </c>
      <c r="F82" s="24" t="s">
        <v>79</v>
      </c>
      <c r="G82" s="25">
        <v>2.7000000000000002</v>
      </c>
      <c r="H82" s="26">
        <v>0</v>
      </c>
      <c r="I82" s="26">
        <f>ROUND(G82*H82,P4)</f>
        <v>0</v>
      </c>
      <c r="O82" s="27">
        <f>I82*0.21</f>
        <v>0</v>
      </c>
      <c r="P82">
        <v>3</v>
      </c>
    </row>
    <row r="83">
      <c r="A83" s="21" t="s">
        <v>42</v>
      </c>
      <c r="E83" s="28" t="s">
        <v>39</v>
      </c>
    </row>
    <row r="84">
      <c r="A84" s="21" t="s">
        <v>61</v>
      </c>
      <c r="E84" s="29" t="s">
        <v>139</v>
      </c>
    </row>
    <row r="85">
      <c r="A85" s="21" t="s">
        <v>61</v>
      </c>
      <c r="E85" s="29" t="s">
        <v>140</v>
      </c>
    </row>
    <row r="86">
      <c r="A86" s="21" t="s">
        <v>61</v>
      </c>
      <c r="E86" s="29" t="s">
        <v>141</v>
      </c>
    </row>
    <row r="87">
      <c r="A87" s="21" t="s">
        <v>61</v>
      </c>
      <c r="E87" s="29" t="s">
        <v>142</v>
      </c>
    </row>
    <row r="88" ht="409.5">
      <c r="A88" s="21" t="s">
        <v>44</v>
      </c>
      <c r="E88" s="23" t="s">
        <v>143</v>
      </c>
    </row>
    <row r="89">
      <c r="A89" s="18" t="s">
        <v>34</v>
      </c>
      <c r="B89" s="18"/>
      <c r="C89" s="19" t="s">
        <v>144</v>
      </c>
      <c r="D89" s="18"/>
      <c r="E89" s="18" t="s">
        <v>145</v>
      </c>
      <c r="F89" s="18"/>
      <c r="G89" s="18"/>
      <c r="H89" s="18"/>
      <c r="I89" s="20">
        <f>SUMIFS(I90:I93,A90:A93,"P")</f>
        <v>0</v>
      </c>
    </row>
    <row r="90">
      <c r="A90" s="21" t="s">
        <v>37</v>
      </c>
      <c r="B90" s="21">
        <v>16</v>
      </c>
      <c r="C90" s="22" t="s">
        <v>146</v>
      </c>
      <c r="D90" t="s">
        <v>39</v>
      </c>
      <c r="E90" s="23" t="s">
        <v>147</v>
      </c>
      <c r="F90" s="24" t="s">
        <v>148</v>
      </c>
      <c r="G90" s="25">
        <v>20</v>
      </c>
      <c r="H90" s="26">
        <v>0</v>
      </c>
      <c r="I90" s="26">
        <f>ROUND(G90*H90,P4)</f>
        <v>0</v>
      </c>
      <c r="O90" s="27">
        <f>I90*0.21</f>
        <v>0</v>
      </c>
      <c r="P90">
        <v>3</v>
      </c>
    </row>
    <row r="91">
      <c r="A91" s="21" t="s">
        <v>42</v>
      </c>
      <c r="E91" s="28" t="s">
        <v>39</v>
      </c>
    </row>
    <row r="92">
      <c r="A92" s="21" t="s">
        <v>61</v>
      </c>
      <c r="E92" s="29" t="s">
        <v>149</v>
      </c>
    </row>
    <row r="93" ht="85.5">
      <c r="A93" s="21" t="s">
        <v>44</v>
      </c>
      <c r="E93" s="23" t="s">
        <v>150</v>
      </c>
    </row>
    <row r="94">
      <c r="A94" s="18" t="s">
        <v>34</v>
      </c>
      <c r="B94" s="18"/>
      <c r="C94" s="19" t="s">
        <v>151</v>
      </c>
      <c r="D94" s="18"/>
      <c r="E94" s="18" t="s">
        <v>152</v>
      </c>
      <c r="F94" s="18"/>
      <c r="G94" s="18"/>
      <c r="H94" s="18"/>
      <c r="I94" s="20">
        <f>SUMIFS(I95:I104,A95:A104,"P")</f>
        <v>0</v>
      </c>
    </row>
    <row r="95">
      <c r="A95" s="21" t="s">
        <v>37</v>
      </c>
      <c r="B95" s="21">
        <v>17</v>
      </c>
      <c r="C95" s="22" t="s">
        <v>153</v>
      </c>
      <c r="D95" t="s">
        <v>39</v>
      </c>
      <c r="E95" s="23" t="s">
        <v>154</v>
      </c>
      <c r="F95" s="24" t="s">
        <v>148</v>
      </c>
      <c r="G95" s="25">
        <v>0.25</v>
      </c>
      <c r="H95" s="26">
        <v>0</v>
      </c>
      <c r="I95" s="26">
        <f>ROUND(G95*H95,P4)</f>
        <v>0</v>
      </c>
      <c r="O95" s="27">
        <f>I95*0.21</f>
        <v>0</v>
      </c>
      <c r="P95">
        <v>3</v>
      </c>
    </row>
    <row r="96">
      <c r="A96" s="21" t="s">
        <v>42</v>
      </c>
      <c r="E96" s="28" t="s">
        <v>39</v>
      </c>
    </row>
    <row r="97">
      <c r="A97" s="21" t="s">
        <v>61</v>
      </c>
      <c r="E97" s="29" t="s">
        <v>155</v>
      </c>
    </row>
    <row r="98" ht="57">
      <c r="A98" s="21" t="s">
        <v>44</v>
      </c>
      <c r="E98" s="23" t="s">
        <v>156</v>
      </c>
    </row>
    <row r="99">
      <c r="A99" s="21" t="s">
        <v>37</v>
      </c>
      <c r="B99" s="21">
        <v>18</v>
      </c>
      <c r="C99" s="22" t="s">
        <v>157</v>
      </c>
      <c r="D99" t="s">
        <v>39</v>
      </c>
      <c r="E99" s="23" t="s">
        <v>158</v>
      </c>
      <c r="F99" s="24" t="s">
        <v>148</v>
      </c>
      <c r="G99" s="25">
        <v>3.4889999999999999</v>
      </c>
      <c r="H99" s="26">
        <v>0</v>
      </c>
      <c r="I99" s="26">
        <f>ROUND(G99*H99,P4)</f>
        <v>0</v>
      </c>
      <c r="O99" s="27">
        <f>I99*0.21</f>
        <v>0</v>
      </c>
      <c r="P99">
        <v>3</v>
      </c>
    </row>
    <row r="100">
      <c r="A100" s="21" t="s">
        <v>42</v>
      </c>
      <c r="E100" s="28" t="s">
        <v>39</v>
      </c>
    </row>
    <row r="101">
      <c r="A101" s="21" t="s">
        <v>61</v>
      </c>
      <c r="E101" s="29" t="s">
        <v>159</v>
      </c>
    </row>
    <row r="102">
      <c r="A102" s="21" t="s">
        <v>61</v>
      </c>
      <c r="E102" s="29" t="s">
        <v>160</v>
      </c>
    </row>
    <row r="103">
      <c r="A103" s="21" t="s">
        <v>61</v>
      </c>
      <c r="E103" s="29" t="s">
        <v>161</v>
      </c>
    </row>
    <row r="104" ht="57">
      <c r="A104" s="21" t="s">
        <v>44</v>
      </c>
      <c r="E104" s="23" t="s">
        <v>162</v>
      </c>
    </row>
    <row r="105">
      <c r="A105" s="18" t="s">
        <v>34</v>
      </c>
      <c r="B105" s="18"/>
      <c r="C105" s="19" t="s">
        <v>163</v>
      </c>
      <c r="D105" s="18"/>
      <c r="E105" s="18" t="s">
        <v>164</v>
      </c>
      <c r="F105" s="18"/>
      <c r="G105" s="18"/>
      <c r="H105" s="18"/>
      <c r="I105" s="20">
        <f>SUMIFS(I106:I134,A106:A134,"P")</f>
        <v>0</v>
      </c>
    </row>
    <row r="106">
      <c r="A106" s="21" t="s">
        <v>37</v>
      </c>
      <c r="B106" s="21">
        <v>19</v>
      </c>
      <c r="C106" s="22" t="s">
        <v>165</v>
      </c>
      <c r="D106" t="s">
        <v>39</v>
      </c>
      <c r="E106" s="23" t="s">
        <v>166</v>
      </c>
      <c r="F106" s="24" t="s">
        <v>167</v>
      </c>
      <c r="G106" s="25">
        <v>11.630000000000001</v>
      </c>
      <c r="H106" s="26">
        <v>0</v>
      </c>
      <c r="I106" s="26">
        <f>ROUND(G106*H106,P4)</f>
        <v>0</v>
      </c>
      <c r="O106" s="27">
        <f>I106*0.21</f>
        <v>0</v>
      </c>
      <c r="P106">
        <v>3</v>
      </c>
    </row>
    <row r="107">
      <c r="A107" s="21" t="s">
        <v>42</v>
      </c>
      <c r="E107" s="28" t="s">
        <v>39</v>
      </c>
    </row>
    <row r="108">
      <c r="A108" s="21" t="s">
        <v>61</v>
      </c>
      <c r="E108" s="29" t="s">
        <v>168</v>
      </c>
    </row>
    <row r="109">
      <c r="A109" s="21" t="s">
        <v>61</v>
      </c>
      <c r="E109" s="29" t="s">
        <v>169</v>
      </c>
    </row>
    <row r="110">
      <c r="A110" s="21" t="s">
        <v>61</v>
      </c>
      <c r="E110" s="29" t="s">
        <v>170</v>
      </c>
    </row>
    <row r="111" ht="42.75">
      <c r="A111" s="21" t="s">
        <v>44</v>
      </c>
      <c r="E111" s="23" t="s">
        <v>171</v>
      </c>
    </row>
    <row r="112">
      <c r="A112" s="21" t="s">
        <v>37</v>
      </c>
      <c r="B112" s="21">
        <v>20</v>
      </c>
      <c r="C112" s="22" t="s">
        <v>172</v>
      </c>
      <c r="D112" t="s">
        <v>39</v>
      </c>
      <c r="E112" s="23" t="s">
        <v>173</v>
      </c>
      <c r="F112" s="24" t="s">
        <v>167</v>
      </c>
      <c r="G112" s="25">
        <v>11.65</v>
      </c>
      <c r="H112" s="26">
        <v>0</v>
      </c>
      <c r="I112" s="26">
        <f>ROUND(G112*H112,P4)</f>
        <v>0</v>
      </c>
      <c r="O112" s="27">
        <f>I112*0.21</f>
        <v>0</v>
      </c>
      <c r="P112">
        <v>3</v>
      </c>
    </row>
    <row r="113">
      <c r="A113" s="21" t="s">
        <v>42</v>
      </c>
      <c r="E113" s="28" t="s">
        <v>39</v>
      </c>
    </row>
    <row r="114">
      <c r="A114" s="21" t="s">
        <v>61</v>
      </c>
      <c r="E114" s="29" t="s">
        <v>174</v>
      </c>
    </row>
    <row r="115">
      <c r="A115" s="21" t="s">
        <v>61</v>
      </c>
      <c r="E115" s="29" t="s">
        <v>175</v>
      </c>
    </row>
    <row r="116">
      <c r="A116" s="21" t="s">
        <v>61</v>
      </c>
      <c r="E116" s="29" t="s">
        <v>176</v>
      </c>
    </row>
    <row r="117" ht="71.25">
      <c r="A117" s="21" t="s">
        <v>44</v>
      </c>
      <c r="E117" s="23" t="s">
        <v>177</v>
      </c>
    </row>
    <row r="118">
      <c r="A118" s="21" t="s">
        <v>37</v>
      </c>
      <c r="B118" s="21">
        <v>21</v>
      </c>
      <c r="C118" s="22" t="s">
        <v>178</v>
      </c>
      <c r="D118" t="s">
        <v>39</v>
      </c>
      <c r="E118" s="23" t="s">
        <v>179</v>
      </c>
      <c r="F118" s="24" t="s">
        <v>167</v>
      </c>
      <c r="G118" s="25">
        <v>13.130000000000001</v>
      </c>
      <c r="H118" s="26">
        <v>0</v>
      </c>
      <c r="I118" s="26">
        <f>ROUND(G118*H118,P4)</f>
        <v>0</v>
      </c>
      <c r="O118" s="27">
        <f>I118*0.21</f>
        <v>0</v>
      </c>
      <c r="P118">
        <v>3</v>
      </c>
    </row>
    <row r="119">
      <c r="A119" s="21" t="s">
        <v>42</v>
      </c>
      <c r="E119" s="28" t="s">
        <v>39</v>
      </c>
    </row>
    <row r="120">
      <c r="A120" s="21" t="s">
        <v>61</v>
      </c>
      <c r="E120" s="29" t="s">
        <v>180</v>
      </c>
    </row>
    <row r="121">
      <c r="A121" s="21" t="s">
        <v>61</v>
      </c>
      <c r="E121" s="29" t="s">
        <v>181</v>
      </c>
    </row>
    <row r="122">
      <c r="A122" s="21" t="s">
        <v>61</v>
      </c>
      <c r="E122" s="29" t="s">
        <v>182</v>
      </c>
    </row>
    <row r="123">
      <c r="A123" s="21" t="s">
        <v>61</v>
      </c>
      <c r="E123" s="29" t="s">
        <v>183</v>
      </c>
    </row>
    <row r="124" ht="42.75">
      <c r="A124" s="21" t="s">
        <v>44</v>
      </c>
      <c r="E124" s="23" t="s">
        <v>184</v>
      </c>
    </row>
    <row r="125">
      <c r="A125" s="21" t="s">
        <v>37</v>
      </c>
      <c r="B125" s="21">
        <v>22</v>
      </c>
      <c r="C125" s="22" t="s">
        <v>185</v>
      </c>
      <c r="D125" t="s">
        <v>39</v>
      </c>
      <c r="E125" s="23" t="s">
        <v>186</v>
      </c>
      <c r="F125" s="24" t="s">
        <v>148</v>
      </c>
      <c r="G125" s="25">
        <v>20</v>
      </c>
      <c r="H125" s="26">
        <v>0</v>
      </c>
      <c r="I125" s="26">
        <f>ROUND(G125*H125,P4)</f>
        <v>0</v>
      </c>
      <c r="O125" s="27">
        <f>I125*0.21</f>
        <v>0</v>
      </c>
      <c r="P125">
        <v>3</v>
      </c>
    </row>
    <row r="126">
      <c r="A126" s="21" t="s">
        <v>42</v>
      </c>
      <c r="E126" s="28" t="s">
        <v>39</v>
      </c>
    </row>
    <row r="127">
      <c r="A127" s="21" t="s">
        <v>61</v>
      </c>
      <c r="E127" s="29" t="s">
        <v>187</v>
      </c>
    </row>
    <row r="128">
      <c r="A128" s="21" t="s">
        <v>61</v>
      </c>
      <c r="E128" s="29" t="s">
        <v>188</v>
      </c>
    </row>
    <row r="129">
      <c r="A129" s="21" t="s">
        <v>61</v>
      </c>
      <c r="E129" s="29" t="s">
        <v>189</v>
      </c>
    </row>
    <row r="130" ht="28.5">
      <c r="A130" s="21" t="s">
        <v>44</v>
      </c>
      <c r="E130" s="23" t="s">
        <v>190</v>
      </c>
    </row>
    <row r="131" ht="28.5">
      <c r="A131" s="21" t="s">
        <v>37</v>
      </c>
      <c r="B131" s="21">
        <v>23</v>
      </c>
      <c r="C131" s="22" t="s">
        <v>191</v>
      </c>
      <c r="D131" t="s">
        <v>39</v>
      </c>
      <c r="E131" s="23" t="s">
        <v>192</v>
      </c>
      <c r="F131" s="24" t="s">
        <v>52</v>
      </c>
      <c r="G131" s="25">
        <v>2</v>
      </c>
      <c r="H131" s="26">
        <v>0</v>
      </c>
      <c r="I131" s="26">
        <f>ROUND(G131*H131,P4)</f>
        <v>0</v>
      </c>
      <c r="O131" s="27">
        <f>I131*0.21</f>
        <v>0</v>
      </c>
      <c r="P131">
        <v>3</v>
      </c>
    </row>
    <row r="132">
      <c r="A132" s="21" t="s">
        <v>42</v>
      </c>
      <c r="E132" s="28" t="s">
        <v>39</v>
      </c>
    </row>
    <row r="133">
      <c r="A133" s="21" t="s">
        <v>61</v>
      </c>
      <c r="E133" s="29" t="s">
        <v>193</v>
      </c>
    </row>
    <row r="134" ht="28.5">
      <c r="A134" s="21" t="s">
        <v>44</v>
      </c>
      <c r="E134" s="23" t="s">
        <v>194</v>
      </c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.00391" customWidth="1"/>
    <col min="5" max="5" width="64.85156" customWidth="1"/>
    <col min="6" max="6" width="13.00391" customWidth="1"/>
    <col min="7" max="7" width="16.14063" customWidth="1"/>
    <col min="8" max="8" width="16.14063" customWidth="1"/>
    <col min="9" max="9" width="16.14063" customWidth="1"/>
    <col min="15" max="15" width="9.140625" hidden="1"/>
    <col min="16" max="16" width="9.140625" hidden="1"/>
  </cols>
  <sheetData>
    <row r="1">
      <c r="A1" s="10" t="s">
        <v>0</v>
      </c>
      <c r="B1" s="3"/>
      <c r="C1" s="3"/>
      <c r="D1" s="3"/>
      <c r="E1" s="11" t="s">
        <v>1</v>
      </c>
      <c r="F1" s="3"/>
      <c r="G1" s="3"/>
      <c r="H1" s="3"/>
      <c r="I1" s="3"/>
      <c r="P1">
        <v>3</v>
      </c>
    </row>
    <row r="2" ht="18.75">
      <c r="B2" s="3"/>
      <c r="C2" s="3"/>
      <c r="D2" s="3"/>
      <c r="E2" s="12" t="s">
        <v>17</v>
      </c>
      <c r="F2" s="3"/>
      <c r="G2" s="3"/>
      <c r="H2" s="3"/>
      <c r="I2" s="3"/>
    </row>
    <row r="3">
      <c r="A3" t="s">
        <v>18</v>
      </c>
      <c r="B3" s="13" t="s">
        <v>19</v>
      </c>
      <c r="C3" s="14" t="s">
        <v>20</v>
      </c>
      <c r="D3" s="15"/>
      <c r="E3" s="13" t="s">
        <v>21</v>
      </c>
      <c r="F3" s="3"/>
      <c r="G3" s="3"/>
      <c r="H3" s="16" t="s">
        <v>15</v>
      </c>
      <c r="I3" s="17">
        <f>SUMIFS(I8:I156,A8:A156,"SD")</f>
        <v>0</v>
      </c>
      <c r="O3">
        <v>0</v>
      </c>
      <c r="P3">
        <v>2</v>
      </c>
    </row>
    <row r="4">
      <c r="A4" t="s">
        <v>22</v>
      </c>
      <c r="B4" s="13" t="s">
        <v>23</v>
      </c>
      <c r="C4" s="14" t="s">
        <v>15</v>
      </c>
      <c r="D4" s="15"/>
      <c r="E4" s="13" t="s">
        <v>16</v>
      </c>
      <c r="F4" s="3"/>
      <c r="G4" s="3"/>
      <c r="H4" s="3"/>
      <c r="I4" s="3"/>
      <c r="O4">
        <v>0.14999999999999999</v>
      </c>
      <c r="P4">
        <v>2</v>
      </c>
    </row>
    <row r="5">
      <c r="A5" s="7" t="s">
        <v>24</v>
      </c>
      <c r="B5" s="7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O5">
        <v>0.20999999999999999</v>
      </c>
    </row>
    <row r="6">
      <c r="A6" s="7"/>
      <c r="B6" s="7"/>
      <c r="C6" s="7"/>
      <c r="D6" s="7"/>
      <c r="E6" s="7"/>
      <c r="F6" s="7"/>
      <c r="G6" s="7"/>
      <c r="H6" s="7" t="s">
        <v>32</v>
      </c>
      <c r="I6" s="7" t="s">
        <v>33</v>
      </c>
    </row>
    <row r="7">
      <c r="A7" s="7">
        <v>0</v>
      </c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</row>
    <row r="8">
      <c r="A8" s="18" t="s">
        <v>34</v>
      </c>
      <c r="B8" s="18"/>
      <c r="C8" s="19" t="s">
        <v>35</v>
      </c>
      <c r="D8" s="18"/>
      <c r="E8" s="18" t="s">
        <v>36</v>
      </c>
      <c r="F8" s="18"/>
      <c r="G8" s="18"/>
      <c r="H8" s="18"/>
      <c r="I8" s="20">
        <f>SUMIFS(I9:I16,A9:A16,"P")</f>
        <v>0</v>
      </c>
    </row>
    <row r="9" ht="28.5">
      <c r="A9" s="21" t="s">
        <v>37</v>
      </c>
      <c r="B9" s="21">
        <v>1</v>
      </c>
      <c r="C9" s="22" t="s">
        <v>58</v>
      </c>
      <c r="D9" t="s">
        <v>39</v>
      </c>
      <c r="E9" s="23" t="s">
        <v>59</v>
      </c>
      <c r="F9" s="24" t="s">
        <v>60</v>
      </c>
      <c r="G9" s="25">
        <v>53.600000000000001</v>
      </c>
      <c r="H9" s="26">
        <v>0</v>
      </c>
      <c r="I9" s="26">
        <f>ROUND(G9*H9,P4)</f>
        <v>0</v>
      </c>
      <c r="O9" s="27">
        <f>I9*0.21</f>
        <v>0</v>
      </c>
      <c r="P9">
        <v>3</v>
      </c>
    </row>
    <row r="10">
      <c r="A10" s="21" t="s">
        <v>42</v>
      </c>
      <c r="E10" s="28" t="s">
        <v>39</v>
      </c>
    </row>
    <row r="11">
      <c r="A11" s="21" t="s">
        <v>61</v>
      </c>
      <c r="E11" s="29" t="s">
        <v>195</v>
      </c>
    </row>
    <row r="12" ht="156.75">
      <c r="A12" s="21" t="s">
        <v>44</v>
      </c>
      <c r="E12" s="23" t="s">
        <v>196</v>
      </c>
    </row>
    <row r="13" ht="28.5">
      <c r="A13" s="21" t="s">
        <v>37</v>
      </c>
      <c r="B13" s="21">
        <v>2</v>
      </c>
      <c r="C13" s="22" t="s">
        <v>197</v>
      </c>
      <c r="D13" t="s">
        <v>39</v>
      </c>
      <c r="E13" s="23" t="s">
        <v>198</v>
      </c>
      <c r="F13" s="24" t="s">
        <v>60</v>
      </c>
      <c r="G13" s="25">
        <v>23.895</v>
      </c>
      <c r="H13" s="26">
        <v>0</v>
      </c>
      <c r="I13" s="26">
        <f>ROUND(G13*H13,P4)</f>
        <v>0</v>
      </c>
      <c r="O13" s="27">
        <f>I13*0.21</f>
        <v>0</v>
      </c>
      <c r="P13">
        <v>3</v>
      </c>
    </row>
    <row r="14">
      <c r="A14" s="21" t="s">
        <v>42</v>
      </c>
      <c r="E14" s="28" t="s">
        <v>39</v>
      </c>
    </row>
    <row r="15">
      <c r="A15" s="21" t="s">
        <v>61</v>
      </c>
      <c r="E15" s="29" t="s">
        <v>199</v>
      </c>
    </row>
    <row r="16" ht="156.75">
      <c r="A16" s="21" t="s">
        <v>44</v>
      </c>
      <c r="E16" s="23" t="s">
        <v>63</v>
      </c>
    </row>
    <row r="17">
      <c r="A17" s="18" t="s">
        <v>34</v>
      </c>
      <c r="B17" s="18"/>
      <c r="C17" s="19" t="s">
        <v>67</v>
      </c>
      <c r="D17" s="18"/>
      <c r="E17" s="18" t="s">
        <v>68</v>
      </c>
      <c r="F17" s="18"/>
      <c r="G17" s="18"/>
      <c r="H17" s="18"/>
      <c r="I17" s="20">
        <f>SUMIFS(I18:I47,A18:A47,"P")</f>
        <v>0</v>
      </c>
    </row>
    <row r="18">
      <c r="A18" s="21" t="s">
        <v>37</v>
      </c>
      <c r="B18" s="21">
        <v>3</v>
      </c>
      <c r="C18" s="22" t="s">
        <v>69</v>
      </c>
      <c r="D18" t="s">
        <v>39</v>
      </c>
      <c r="E18" s="23" t="s">
        <v>70</v>
      </c>
      <c r="F18" s="24" t="s">
        <v>52</v>
      </c>
      <c r="G18" s="25">
        <v>4</v>
      </c>
      <c r="H18" s="26">
        <v>0</v>
      </c>
      <c r="I18" s="26">
        <f>ROUND(G18*H18,P4)</f>
        <v>0</v>
      </c>
      <c r="O18" s="27">
        <f>I18*0.21</f>
        <v>0</v>
      </c>
      <c r="P18">
        <v>3</v>
      </c>
    </row>
    <row r="19">
      <c r="A19" s="21" t="s">
        <v>42</v>
      </c>
      <c r="E19" s="28" t="s">
        <v>39</v>
      </c>
    </row>
    <row r="20">
      <c r="A20" s="21" t="s">
        <v>61</v>
      </c>
      <c r="E20" s="29" t="s">
        <v>71</v>
      </c>
    </row>
    <row r="21">
      <c r="A21" s="21" t="s">
        <v>61</v>
      </c>
      <c r="E21" s="29" t="s">
        <v>72</v>
      </c>
    </row>
    <row r="22">
      <c r="A22" s="21" t="s">
        <v>61</v>
      </c>
      <c r="E22" s="29" t="s">
        <v>73</v>
      </c>
    </row>
    <row r="23">
      <c r="A23" s="21" t="s">
        <v>61</v>
      </c>
      <c r="E23" s="29" t="s">
        <v>74</v>
      </c>
    </row>
    <row r="24">
      <c r="A24" s="21" t="s">
        <v>61</v>
      </c>
      <c r="E24" s="29" t="s">
        <v>75</v>
      </c>
    </row>
    <row r="25" ht="185.25">
      <c r="A25" s="21" t="s">
        <v>44</v>
      </c>
      <c r="E25" s="23" t="s">
        <v>200</v>
      </c>
    </row>
    <row r="26">
      <c r="A26" s="21" t="s">
        <v>37</v>
      </c>
      <c r="B26" s="21">
        <v>4</v>
      </c>
      <c r="C26" s="22" t="s">
        <v>201</v>
      </c>
      <c r="D26" t="s">
        <v>39</v>
      </c>
      <c r="E26" s="23" t="s">
        <v>202</v>
      </c>
      <c r="F26" s="24" t="s">
        <v>79</v>
      </c>
      <c r="G26" s="25">
        <v>10.038</v>
      </c>
      <c r="H26" s="26">
        <v>0</v>
      </c>
      <c r="I26" s="26">
        <f>ROUND(G26*H26,P4)</f>
        <v>0</v>
      </c>
      <c r="O26" s="27">
        <f>I26*0.21</f>
        <v>0</v>
      </c>
      <c r="P26">
        <v>3</v>
      </c>
    </row>
    <row r="27">
      <c r="A27" s="21" t="s">
        <v>42</v>
      </c>
      <c r="E27" s="28" t="s">
        <v>39</v>
      </c>
    </row>
    <row r="28">
      <c r="A28" s="21" t="s">
        <v>61</v>
      </c>
      <c r="E28" s="29" t="s">
        <v>203</v>
      </c>
    </row>
    <row r="29">
      <c r="A29" s="21" t="s">
        <v>61</v>
      </c>
      <c r="E29" s="29" t="s">
        <v>204</v>
      </c>
    </row>
    <row r="30">
      <c r="A30" s="21" t="s">
        <v>61</v>
      </c>
      <c r="E30" s="29" t="s">
        <v>205</v>
      </c>
    </row>
    <row r="31">
      <c r="A31" s="21" t="s">
        <v>61</v>
      </c>
      <c r="E31" s="29" t="s">
        <v>206</v>
      </c>
    </row>
    <row r="32" ht="99.75">
      <c r="A32" s="21" t="s">
        <v>44</v>
      </c>
      <c r="E32" s="23" t="s">
        <v>207</v>
      </c>
    </row>
    <row r="33">
      <c r="A33" s="21" t="s">
        <v>37</v>
      </c>
      <c r="B33" s="21">
        <v>5</v>
      </c>
      <c r="C33" s="22" t="s">
        <v>84</v>
      </c>
      <c r="D33" t="s">
        <v>39</v>
      </c>
      <c r="E33" s="23" t="s">
        <v>85</v>
      </c>
      <c r="F33" s="24" t="s">
        <v>79</v>
      </c>
      <c r="G33" s="25">
        <v>7.5</v>
      </c>
      <c r="H33" s="26">
        <v>0</v>
      </c>
      <c r="I33" s="26">
        <f>ROUND(G33*H33,P4)</f>
        <v>0</v>
      </c>
      <c r="O33" s="27">
        <f>I33*0.21</f>
        <v>0</v>
      </c>
      <c r="P33">
        <v>3</v>
      </c>
    </row>
    <row r="34">
      <c r="A34" s="21" t="s">
        <v>42</v>
      </c>
      <c r="E34" s="28" t="s">
        <v>39</v>
      </c>
    </row>
    <row r="35" ht="28.5">
      <c r="A35" s="21" t="s">
        <v>61</v>
      </c>
      <c r="E35" s="29" t="s">
        <v>86</v>
      </c>
    </row>
    <row r="36" ht="85.5">
      <c r="A36" s="21" t="s">
        <v>44</v>
      </c>
      <c r="E36" s="23" t="s">
        <v>208</v>
      </c>
    </row>
    <row r="37">
      <c r="A37" s="21" t="s">
        <v>37</v>
      </c>
      <c r="B37" s="21">
        <v>6</v>
      </c>
      <c r="C37" s="22" t="s">
        <v>88</v>
      </c>
      <c r="D37" t="s">
        <v>39</v>
      </c>
      <c r="E37" s="23" t="s">
        <v>89</v>
      </c>
      <c r="F37" s="24" t="s">
        <v>79</v>
      </c>
      <c r="G37" s="25">
        <v>26.780999999999999</v>
      </c>
      <c r="H37" s="26">
        <v>0</v>
      </c>
      <c r="I37" s="26">
        <f>ROUND(G37*H37,P4)</f>
        <v>0</v>
      </c>
      <c r="O37" s="27">
        <f>I37*0.21</f>
        <v>0</v>
      </c>
      <c r="P37">
        <v>3</v>
      </c>
    </row>
    <row r="38">
      <c r="A38" s="21" t="s">
        <v>42</v>
      </c>
      <c r="E38" s="28" t="s">
        <v>39</v>
      </c>
    </row>
    <row r="39">
      <c r="A39" s="21" t="s">
        <v>61</v>
      </c>
      <c r="E39" s="29" t="s">
        <v>209</v>
      </c>
    </row>
    <row r="40">
      <c r="A40" s="21" t="s">
        <v>61</v>
      </c>
      <c r="E40" s="29" t="s">
        <v>210</v>
      </c>
    </row>
    <row r="41">
      <c r="A41" s="21" t="s">
        <v>61</v>
      </c>
      <c r="E41" s="29" t="s">
        <v>211</v>
      </c>
    </row>
    <row r="42">
      <c r="A42" s="21" t="s">
        <v>61</v>
      </c>
      <c r="E42" s="29" t="s">
        <v>212</v>
      </c>
    </row>
    <row r="43">
      <c r="A43" s="21" t="s">
        <v>61</v>
      </c>
      <c r="E43" s="29" t="s">
        <v>213</v>
      </c>
    </row>
    <row r="44">
      <c r="A44" s="21" t="s">
        <v>61</v>
      </c>
      <c r="E44" s="29" t="s">
        <v>214</v>
      </c>
    </row>
    <row r="45">
      <c r="A45" s="21" t="s">
        <v>61</v>
      </c>
      <c r="E45" s="29" t="s">
        <v>215</v>
      </c>
    </row>
    <row r="46">
      <c r="A46" s="21" t="s">
        <v>61</v>
      </c>
      <c r="E46" s="29" t="s">
        <v>216</v>
      </c>
    </row>
    <row r="47" ht="384.75">
      <c r="A47" s="21" t="s">
        <v>44</v>
      </c>
      <c r="E47" s="23" t="s">
        <v>217</v>
      </c>
    </row>
    <row r="48">
      <c r="A48" s="18" t="s">
        <v>34</v>
      </c>
      <c r="B48" s="18"/>
      <c r="C48" s="19" t="s">
        <v>97</v>
      </c>
      <c r="D48" s="18"/>
      <c r="E48" s="18" t="s">
        <v>98</v>
      </c>
      <c r="F48" s="18"/>
      <c r="G48" s="18"/>
      <c r="H48" s="18"/>
      <c r="I48" s="20">
        <f>SUMIFS(I49:I60,A49:A60,"P")</f>
        <v>0</v>
      </c>
    </row>
    <row r="49">
      <c r="A49" s="21" t="s">
        <v>37</v>
      </c>
      <c r="B49" s="21">
        <v>7</v>
      </c>
      <c r="C49" s="22" t="s">
        <v>218</v>
      </c>
      <c r="D49" t="s">
        <v>39</v>
      </c>
      <c r="E49" s="23" t="s">
        <v>219</v>
      </c>
      <c r="F49" s="24" t="s">
        <v>148</v>
      </c>
      <c r="G49" s="25">
        <v>20</v>
      </c>
      <c r="H49" s="26">
        <v>0</v>
      </c>
      <c r="I49" s="26">
        <f>ROUND(G49*H49,P4)</f>
        <v>0</v>
      </c>
      <c r="O49" s="27">
        <f>I49*0.21</f>
        <v>0</v>
      </c>
      <c r="P49">
        <v>3</v>
      </c>
    </row>
    <row r="50">
      <c r="A50" s="21" t="s">
        <v>42</v>
      </c>
      <c r="E50" s="28" t="s">
        <v>39</v>
      </c>
    </row>
    <row r="51">
      <c r="A51" s="21" t="s">
        <v>61</v>
      </c>
      <c r="E51" s="29" t="s">
        <v>220</v>
      </c>
    </row>
    <row r="52">
      <c r="A52" s="21" t="s">
        <v>61</v>
      </c>
      <c r="E52" s="29" t="s">
        <v>221</v>
      </c>
    </row>
    <row r="53">
      <c r="A53" s="21" t="s">
        <v>61</v>
      </c>
      <c r="E53" s="29" t="s">
        <v>189</v>
      </c>
    </row>
    <row r="54" ht="114">
      <c r="A54" s="21" t="s">
        <v>44</v>
      </c>
      <c r="E54" s="23" t="s">
        <v>222</v>
      </c>
    </row>
    <row r="55">
      <c r="A55" s="21" t="s">
        <v>37</v>
      </c>
      <c r="B55" s="21">
        <v>8</v>
      </c>
      <c r="C55" s="22" t="s">
        <v>223</v>
      </c>
      <c r="D55" t="s">
        <v>39</v>
      </c>
      <c r="E55" s="23" t="s">
        <v>224</v>
      </c>
      <c r="F55" s="24" t="s">
        <v>148</v>
      </c>
      <c r="G55" s="25">
        <v>20</v>
      </c>
      <c r="H55" s="26">
        <v>0</v>
      </c>
      <c r="I55" s="26">
        <f>ROUND(G55*H55,P4)</f>
        <v>0</v>
      </c>
      <c r="O55" s="27">
        <f>I55*0.21</f>
        <v>0</v>
      </c>
      <c r="P55">
        <v>3</v>
      </c>
    </row>
    <row r="56">
      <c r="A56" s="21" t="s">
        <v>42</v>
      </c>
      <c r="E56" s="28" t="s">
        <v>39</v>
      </c>
    </row>
    <row r="57">
      <c r="A57" s="21" t="s">
        <v>61</v>
      </c>
      <c r="E57" s="29" t="s">
        <v>220</v>
      </c>
    </row>
    <row r="58">
      <c r="A58" s="21" t="s">
        <v>61</v>
      </c>
      <c r="E58" s="29" t="s">
        <v>225</v>
      </c>
    </row>
    <row r="59">
      <c r="A59" s="21" t="s">
        <v>61</v>
      </c>
      <c r="E59" s="29" t="s">
        <v>189</v>
      </c>
    </row>
    <row r="60" ht="114">
      <c r="A60" s="21" t="s">
        <v>44</v>
      </c>
      <c r="E60" s="23" t="s">
        <v>222</v>
      </c>
    </row>
    <row r="61">
      <c r="A61" s="18" t="s">
        <v>34</v>
      </c>
      <c r="B61" s="18"/>
      <c r="C61" s="19" t="s">
        <v>123</v>
      </c>
      <c r="D61" s="18"/>
      <c r="E61" s="18" t="s">
        <v>124</v>
      </c>
      <c r="F61" s="18"/>
      <c r="G61" s="18"/>
      <c r="H61" s="18"/>
      <c r="I61" s="20">
        <f>SUMIFS(I62:I93,A62:A93,"P")</f>
        <v>0</v>
      </c>
    </row>
    <row r="62">
      <c r="A62" s="21" t="s">
        <v>37</v>
      </c>
      <c r="B62" s="21">
        <v>9</v>
      </c>
      <c r="C62" s="22" t="s">
        <v>125</v>
      </c>
      <c r="D62" t="s">
        <v>39</v>
      </c>
      <c r="E62" s="23" t="s">
        <v>126</v>
      </c>
      <c r="F62" s="24" t="s">
        <v>79</v>
      </c>
      <c r="G62" s="25">
        <v>1.546</v>
      </c>
      <c r="H62" s="26">
        <v>0</v>
      </c>
      <c r="I62" s="26">
        <f>ROUND(G62*H62,P4)</f>
        <v>0</v>
      </c>
      <c r="O62" s="27">
        <f>I62*0.21</f>
        <v>0</v>
      </c>
      <c r="P62">
        <v>3</v>
      </c>
    </row>
    <row r="63">
      <c r="A63" s="21" t="s">
        <v>42</v>
      </c>
      <c r="E63" s="28" t="s">
        <v>39</v>
      </c>
    </row>
    <row r="64">
      <c r="A64" s="21" t="s">
        <v>61</v>
      </c>
      <c r="E64" s="29" t="s">
        <v>226</v>
      </c>
    </row>
    <row r="65">
      <c r="A65" s="21" t="s">
        <v>61</v>
      </c>
      <c r="E65" s="29" t="s">
        <v>227</v>
      </c>
    </row>
    <row r="66">
      <c r="A66" s="21" t="s">
        <v>61</v>
      </c>
      <c r="E66" s="29" t="s">
        <v>228</v>
      </c>
    </row>
    <row r="67">
      <c r="A67" s="21" t="s">
        <v>61</v>
      </c>
      <c r="E67" s="29" t="s">
        <v>229</v>
      </c>
    </row>
    <row r="68">
      <c r="A68" s="21" t="s">
        <v>61</v>
      </c>
      <c r="E68" s="29" t="s">
        <v>230</v>
      </c>
    </row>
    <row r="69">
      <c r="A69" s="21" t="s">
        <v>61</v>
      </c>
      <c r="E69" s="29" t="s">
        <v>231</v>
      </c>
    </row>
    <row r="70">
      <c r="A70" s="21" t="s">
        <v>61</v>
      </c>
      <c r="E70" s="29" t="s">
        <v>232</v>
      </c>
    </row>
    <row r="71" ht="409.5">
      <c r="A71" s="21" t="s">
        <v>44</v>
      </c>
      <c r="E71" s="23" t="s">
        <v>233</v>
      </c>
    </row>
    <row r="72">
      <c r="A72" s="21" t="s">
        <v>37</v>
      </c>
      <c r="B72" s="21">
        <v>10</v>
      </c>
      <c r="C72" s="22" t="s">
        <v>129</v>
      </c>
      <c r="D72" t="s">
        <v>39</v>
      </c>
      <c r="E72" s="23" t="s">
        <v>130</v>
      </c>
      <c r="F72" s="24" t="s">
        <v>79</v>
      </c>
      <c r="G72" s="25">
        <v>7.1929999999999996</v>
      </c>
      <c r="H72" s="26">
        <v>0</v>
      </c>
      <c r="I72" s="26">
        <f>ROUND(G72*H72,P4)</f>
        <v>0</v>
      </c>
      <c r="O72" s="27">
        <f>I72*0.21</f>
        <v>0</v>
      </c>
      <c r="P72">
        <v>3</v>
      </c>
    </row>
    <row r="73">
      <c r="A73" s="21" t="s">
        <v>42</v>
      </c>
      <c r="E73" s="28" t="s">
        <v>39</v>
      </c>
    </row>
    <row r="74" ht="28.5">
      <c r="A74" s="21" t="s">
        <v>61</v>
      </c>
      <c r="E74" s="29" t="s">
        <v>234</v>
      </c>
    </row>
    <row r="75" ht="71.25">
      <c r="A75" s="21" t="s">
        <v>44</v>
      </c>
      <c r="E75" s="23" t="s">
        <v>235</v>
      </c>
    </row>
    <row r="76">
      <c r="A76" s="21" t="s">
        <v>37</v>
      </c>
      <c r="B76" s="21">
        <v>11</v>
      </c>
      <c r="C76" s="22" t="s">
        <v>133</v>
      </c>
      <c r="D76" t="s">
        <v>39</v>
      </c>
      <c r="E76" s="23" t="s">
        <v>134</v>
      </c>
      <c r="F76" s="24" t="s">
        <v>79</v>
      </c>
      <c r="G76" s="25">
        <v>2.0600000000000001</v>
      </c>
      <c r="H76" s="26">
        <v>0</v>
      </c>
      <c r="I76" s="26">
        <f>ROUND(G76*H76,P4)</f>
        <v>0</v>
      </c>
      <c r="O76" s="27">
        <f>I76*0.21</f>
        <v>0</v>
      </c>
      <c r="P76">
        <v>3</v>
      </c>
    </row>
    <row r="77">
      <c r="A77" s="21" t="s">
        <v>42</v>
      </c>
      <c r="E77" s="28" t="s">
        <v>39</v>
      </c>
    </row>
    <row r="78">
      <c r="A78" s="21" t="s">
        <v>61</v>
      </c>
      <c r="E78" s="29" t="s">
        <v>236</v>
      </c>
    </row>
    <row r="79">
      <c r="A79" s="21" t="s">
        <v>61</v>
      </c>
      <c r="E79" s="29" t="s">
        <v>237</v>
      </c>
    </row>
    <row r="80">
      <c r="A80" s="21" t="s">
        <v>61</v>
      </c>
      <c r="E80" s="29" t="s">
        <v>238</v>
      </c>
    </row>
    <row r="81">
      <c r="A81" s="21" t="s">
        <v>61</v>
      </c>
      <c r="E81" s="29" t="s">
        <v>239</v>
      </c>
    </row>
    <row r="82">
      <c r="A82" s="21" t="s">
        <v>61</v>
      </c>
      <c r="E82" s="29" t="s">
        <v>240</v>
      </c>
    </row>
    <row r="83">
      <c r="A83" s="21" t="s">
        <v>61</v>
      </c>
      <c r="E83" s="29" t="s">
        <v>241</v>
      </c>
    </row>
    <row r="84">
      <c r="A84" s="21" t="s">
        <v>61</v>
      </c>
      <c r="E84" s="29" t="s">
        <v>242</v>
      </c>
    </row>
    <row r="85" ht="142.5">
      <c r="A85" s="21" t="s">
        <v>44</v>
      </c>
      <c r="E85" s="23" t="s">
        <v>243</v>
      </c>
    </row>
    <row r="86">
      <c r="A86" s="21" t="s">
        <v>37</v>
      </c>
      <c r="B86" s="21">
        <v>12</v>
      </c>
      <c r="C86" s="22" t="s">
        <v>137</v>
      </c>
      <c r="D86" t="s">
        <v>39</v>
      </c>
      <c r="E86" s="23" t="s">
        <v>138</v>
      </c>
      <c r="F86" s="24" t="s">
        <v>79</v>
      </c>
      <c r="G86" s="25">
        <v>16.649999999999999</v>
      </c>
      <c r="H86" s="26">
        <v>0</v>
      </c>
      <c r="I86" s="26">
        <f>ROUND(G86*H86,P4)</f>
        <v>0</v>
      </c>
      <c r="O86" s="27">
        <f>I86*0.21</f>
        <v>0</v>
      </c>
      <c r="P86">
        <v>3</v>
      </c>
    </row>
    <row r="87">
      <c r="A87" s="21" t="s">
        <v>42</v>
      </c>
      <c r="E87" s="28" t="s">
        <v>39</v>
      </c>
    </row>
    <row r="88">
      <c r="A88" s="21" t="s">
        <v>61</v>
      </c>
      <c r="E88" s="29" t="s">
        <v>244</v>
      </c>
    </row>
    <row r="89">
      <c r="A89" s="21" t="s">
        <v>61</v>
      </c>
      <c r="E89" s="29" t="s">
        <v>245</v>
      </c>
    </row>
    <row r="90">
      <c r="A90" s="21" t="s">
        <v>61</v>
      </c>
      <c r="E90" s="29" t="s">
        <v>246</v>
      </c>
    </row>
    <row r="91">
      <c r="A91" s="21" t="s">
        <v>61</v>
      </c>
      <c r="E91" s="29" t="s">
        <v>247</v>
      </c>
    </row>
    <row r="92">
      <c r="A92" s="21" t="s">
        <v>61</v>
      </c>
      <c r="E92" s="29" t="s">
        <v>248</v>
      </c>
    </row>
    <row r="93" ht="409.5">
      <c r="A93" s="21" t="s">
        <v>44</v>
      </c>
      <c r="E93" s="23" t="s">
        <v>249</v>
      </c>
    </row>
    <row r="94">
      <c r="A94" s="18" t="s">
        <v>34</v>
      </c>
      <c r="B94" s="18"/>
      <c r="C94" s="19" t="s">
        <v>144</v>
      </c>
      <c r="D94" s="18"/>
      <c r="E94" s="18" t="s">
        <v>145</v>
      </c>
      <c r="F94" s="18"/>
      <c r="G94" s="18"/>
      <c r="H94" s="18"/>
      <c r="I94" s="20">
        <f>SUMIFS(I95:I110,A95:A110,"P")</f>
        <v>0</v>
      </c>
    </row>
    <row r="95" ht="28.5">
      <c r="A95" s="21" t="s">
        <v>37</v>
      </c>
      <c r="B95" s="21">
        <v>13</v>
      </c>
      <c r="C95" s="22" t="s">
        <v>250</v>
      </c>
      <c r="D95" t="s">
        <v>39</v>
      </c>
      <c r="E95" s="23" t="s">
        <v>251</v>
      </c>
      <c r="F95" s="24" t="s">
        <v>148</v>
      </c>
      <c r="G95" s="25">
        <v>12</v>
      </c>
      <c r="H95" s="26">
        <v>0</v>
      </c>
      <c r="I95" s="26">
        <f>ROUND(G95*H95,P4)</f>
        <v>0</v>
      </c>
      <c r="O95" s="27">
        <f>I95*0.21</f>
        <v>0</v>
      </c>
      <c r="P95">
        <v>3</v>
      </c>
    </row>
    <row r="96">
      <c r="A96" s="21" t="s">
        <v>42</v>
      </c>
      <c r="E96" s="28" t="s">
        <v>39</v>
      </c>
    </row>
    <row r="97">
      <c r="A97" s="21" t="s">
        <v>61</v>
      </c>
      <c r="E97" s="29" t="s">
        <v>252</v>
      </c>
    </row>
    <row r="98" ht="85.5">
      <c r="A98" s="21" t="s">
        <v>44</v>
      </c>
      <c r="E98" s="23" t="s">
        <v>150</v>
      </c>
    </row>
    <row r="99" ht="28.5">
      <c r="A99" s="21" t="s">
        <v>37</v>
      </c>
      <c r="B99" s="21">
        <v>14</v>
      </c>
      <c r="C99" s="22" t="s">
        <v>253</v>
      </c>
      <c r="D99" t="s">
        <v>39</v>
      </c>
      <c r="E99" s="23" t="s">
        <v>254</v>
      </c>
      <c r="F99" s="24" t="s">
        <v>148</v>
      </c>
      <c r="G99" s="25">
        <v>18</v>
      </c>
      <c r="H99" s="26">
        <v>0</v>
      </c>
      <c r="I99" s="26">
        <f>ROUND(G99*H99,P4)</f>
        <v>0</v>
      </c>
      <c r="O99" s="27">
        <f>I99*0.21</f>
        <v>0</v>
      </c>
      <c r="P99">
        <v>3</v>
      </c>
    </row>
    <row r="100">
      <c r="A100" s="21" t="s">
        <v>42</v>
      </c>
      <c r="E100" s="28" t="s">
        <v>39</v>
      </c>
    </row>
    <row r="101">
      <c r="A101" s="21" t="s">
        <v>61</v>
      </c>
      <c r="E101" s="29" t="s">
        <v>255</v>
      </c>
    </row>
    <row r="102" ht="85.5">
      <c r="A102" s="21" t="s">
        <v>44</v>
      </c>
      <c r="E102" s="23" t="s">
        <v>150</v>
      </c>
    </row>
    <row r="103">
      <c r="A103" s="21" t="s">
        <v>37</v>
      </c>
      <c r="B103" s="21">
        <v>15</v>
      </c>
      <c r="C103" s="22" t="s">
        <v>146</v>
      </c>
      <c r="D103" t="s">
        <v>39</v>
      </c>
      <c r="E103" s="23" t="s">
        <v>147</v>
      </c>
      <c r="F103" s="24" t="s">
        <v>148</v>
      </c>
      <c r="G103" s="25">
        <v>20</v>
      </c>
      <c r="H103" s="26">
        <v>0</v>
      </c>
      <c r="I103" s="26">
        <f>ROUND(G103*H103,P4)</f>
        <v>0</v>
      </c>
      <c r="O103" s="27">
        <f>I103*0.21</f>
        <v>0</v>
      </c>
      <c r="P103">
        <v>3</v>
      </c>
    </row>
    <row r="104">
      <c r="A104" s="21" t="s">
        <v>42</v>
      </c>
      <c r="E104" s="28" t="s">
        <v>39</v>
      </c>
    </row>
    <row r="105">
      <c r="A105" s="21" t="s">
        <v>61</v>
      </c>
      <c r="E105" s="29" t="s">
        <v>149</v>
      </c>
    </row>
    <row r="106" ht="85.5">
      <c r="A106" s="21" t="s">
        <v>44</v>
      </c>
      <c r="E106" s="23" t="s">
        <v>256</v>
      </c>
    </row>
    <row r="107">
      <c r="A107" s="21" t="s">
        <v>37</v>
      </c>
      <c r="B107" s="21">
        <v>16</v>
      </c>
      <c r="C107" s="22" t="s">
        <v>257</v>
      </c>
      <c r="D107" t="s">
        <v>39</v>
      </c>
      <c r="E107" s="23" t="s">
        <v>258</v>
      </c>
      <c r="F107" s="24" t="s">
        <v>148</v>
      </c>
      <c r="G107" s="25">
        <v>50</v>
      </c>
      <c r="H107" s="26">
        <v>0</v>
      </c>
      <c r="I107" s="26">
        <f>ROUND(G107*H107,P4)</f>
        <v>0</v>
      </c>
      <c r="O107" s="27">
        <f>I107*0.21</f>
        <v>0</v>
      </c>
      <c r="P107">
        <v>3</v>
      </c>
    </row>
    <row r="108">
      <c r="A108" s="21" t="s">
        <v>42</v>
      </c>
      <c r="E108" s="28" t="s">
        <v>39</v>
      </c>
    </row>
    <row r="109">
      <c r="A109" s="21" t="s">
        <v>61</v>
      </c>
      <c r="E109" s="29" t="s">
        <v>259</v>
      </c>
    </row>
    <row r="110" ht="99.75">
      <c r="A110" s="21" t="s">
        <v>44</v>
      </c>
      <c r="E110" s="23" t="s">
        <v>260</v>
      </c>
    </row>
    <row r="111">
      <c r="A111" s="18" t="s">
        <v>34</v>
      </c>
      <c r="B111" s="18"/>
      <c r="C111" s="19" t="s">
        <v>151</v>
      </c>
      <c r="D111" s="18"/>
      <c r="E111" s="18" t="s">
        <v>152</v>
      </c>
      <c r="F111" s="18"/>
      <c r="G111" s="18"/>
      <c r="H111" s="18"/>
      <c r="I111" s="20">
        <f>SUMIFS(I112:I121,A112:A121,"P")</f>
        <v>0</v>
      </c>
    </row>
    <row r="112">
      <c r="A112" s="21" t="s">
        <v>37</v>
      </c>
      <c r="B112" s="21">
        <v>17</v>
      </c>
      <c r="C112" s="22" t="s">
        <v>261</v>
      </c>
      <c r="D112" t="s">
        <v>39</v>
      </c>
      <c r="E112" s="23" t="s">
        <v>262</v>
      </c>
      <c r="F112" s="24" t="s">
        <v>148</v>
      </c>
      <c r="G112" s="25">
        <v>20</v>
      </c>
      <c r="H112" s="26">
        <v>0</v>
      </c>
      <c r="I112" s="26">
        <f>ROUND(G112*H112,P4)</f>
        <v>0</v>
      </c>
      <c r="O112" s="27">
        <f>I112*0.21</f>
        <v>0</v>
      </c>
      <c r="P112">
        <v>3</v>
      </c>
    </row>
    <row r="113">
      <c r="A113" s="21" t="s">
        <v>42</v>
      </c>
      <c r="E113" s="28" t="s">
        <v>39</v>
      </c>
    </row>
    <row r="114">
      <c r="A114" s="21" t="s">
        <v>61</v>
      </c>
      <c r="E114" s="29" t="s">
        <v>220</v>
      </c>
    </row>
    <row r="115">
      <c r="A115" s="21" t="s">
        <v>61</v>
      </c>
      <c r="E115" s="29" t="s">
        <v>221</v>
      </c>
    </row>
    <row r="116">
      <c r="A116" s="21" t="s">
        <v>61</v>
      </c>
      <c r="E116" s="29" t="s">
        <v>189</v>
      </c>
    </row>
    <row r="117" ht="256.5">
      <c r="A117" s="21" t="s">
        <v>44</v>
      </c>
      <c r="E117" s="23" t="s">
        <v>263</v>
      </c>
    </row>
    <row r="118">
      <c r="A118" s="21" t="s">
        <v>37</v>
      </c>
      <c r="B118" s="21">
        <v>18</v>
      </c>
      <c r="C118" s="22" t="s">
        <v>153</v>
      </c>
      <c r="D118" t="s">
        <v>39</v>
      </c>
      <c r="E118" s="23" t="s">
        <v>154</v>
      </c>
      <c r="F118" s="24" t="s">
        <v>148</v>
      </c>
      <c r="G118" s="25">
        <v>2</v>
      </c>
      <c r="H118" s="26">
        <v>0</v>
      </c>
      <c r="I118" s="26">
        <f>ROUND(G118*H118,P4)</f>
        <v>0</v>
      </c>
      <c r="O118" s="27">
        <f>I118*0.21</f>
        <v>0</v>
      </c>
      <c r="P118">
        <v>3</v>
      </c>
    </row>
    <row r="119">
      <c r="A119" s="21" t="s">
        <v>42</v>
      </c>
      <c r="E119" s="28" t="s">
        <v>39</v>
      </c>
    </row>
    <row r="120">
      <c r="A120" s="21" t="s">
        <v>61</v>
      </c>
      <c r="E120" s="29" t="s">
        <v>264</v>
      </c>
    </row>
    <row r="121" ht="57">
      <c r="A121" s="21" t="s">
        <v>44</v>
      </c>
      <c r="E121" s="23" t="s">
        <v>156</v>
      </c>
    </row>
    <row r="122">
      <c r="A122" s="18" t="s">
        <v>34</v>
      </c>
      <c r="B122" s="18"/>
      <c r="C122" s="19" t="s">
        <v>163</v>
      </c>
      <c r="D122" s="18"/>
      <c r="E122" s="18" t="s">
        <v>164</v>
      </c>
      <c r="F122" s="18"/>
      <c r="G122" s="18"/>
      <c r="H122" s="18"/>
      <c r="I122" s="20">
        <f>SUMIFS(I123:I156,A123:A156,"P")</f>
        <v>0</v>
      </c>
    </row>
    <row r="123">
      <c r="A123" s="21" t="s">
        <v>37</v>
      </c>
      <c r="B123" s="21">
        <v>19</v>
      </c>
      <c r="C123" s="22" t="s">
        <v>165</v>
      </c>
      <c r="D123" t="s">
        <v>39</v>
      </c>
      <c r="E123" s="23" t="s">
        <v>166</v>
      </c>
      <c r="F123" s="24" t="s">
        <v>167</v>
      </c>
      <c r="G123" s="25">
        <v>11.699999999999999</v>
      </c>
      <c r="H123" s="26">
        <v>0</v>
      </c>
      <c r="I123" s="26">
        <f>ROUND(G123*H123,P4)</f>
        <v>0</v>
      </c>
      <c r="O123" s="27">
        <f>I123*0.21</f>
        <v>0</v>
      </c>
      <c r="P123">
        <v>3</v>
      </c>
    </row>
    <row r="124">
      <c r="A124" s="21" t="s">
        <v>42</v>
      </c>
      <c r="E124" s="28" t="s">
        <v>39</v>
      </c>
    </row>
    <row r="125">
      <c r="A125" s="21" t="s">
        <v>61</v>
      </c>
      <c r="E125" s="29" t="s">
        <v>265</v>
      </c>
    </row>
    <row r="126">
      <c r="A126" s="21" t="s">
        <v>61</v>
      </c>
      <c r="E126" s="29" t="s">
        <v>266</v>
      </c>
    </row>
    <row r="127">
      <c r="A127" s="21" t="s">
        <v>61</v>
      </c>
      <c r="E127" s="29" t="s">
        <v>267</v>
      </c>
    </row>
    <row r="128" ht="42.75">
      <c r="A128" s="21" t="s">
        <v>44</v>
      </c>
      <c r="E128" s="23" t="s">
        <v>268</v>
      </c>
    </row>
    <row r="129">
      <c r="A129" s="21" t="s">
        <v>37</v>
      </c>
      <c r="B129" s="21">
        <v>20</v>
      </c>
      <c r="C129" s="22" t="s">
        <v>172</v>
      </c>
      <c r="D129" t="s">
        <v>39</v>
      </c>
      <c r="E129" s="23" t="s">
        <v>173</v>
      </c>
      <c r="F129" s="24" t="s">
        <v>167</v>
      </c>
      <c r="G129" s="25">
        <v>9</v>
      </c>
      <c r="H129" s="26">
        <v>0</v>
      </c>
      <c r="I129" s="26">
        <f>ROUND(G129*H129,P4)</f>
        <v>0</v>
      </c>
      <c r="O129" s="27">
        <f>I129*0.21</f>
        <v>0</v>
      </c>
      <c r="P129">
        <v>3</v>
      </c>
    </row>
    <row r="130">
      <c r="A130" s="21" t="s">
        <v>42</v>
      </c>
      <c r="E130" s="28" t="s">
        <v>39</v>
      </c>
    </row>
    <row r="131">
      <c r="A131" s="21" t="s">
        <v>61</v>
      </c>
      <c r="E131" s="29" t="s">
        <v>265</v>
      </c>
    </row>
    <row r="132">
      <c r="A132" s="21" t="s">
        <v>61</v>
      </c>
      <c r="E132" s="29" t="s">
        <v>269</v>
      </c>
    </row>
    <row r="133">
      <c r="A133" s="21" t="s">
        <v>61</v>
      </c>
      <c r="E133" s="29" t="s">
        <v>270</v>
      </c>
    </row>
    <row r="134" ht="71.25">
      <c r="A134" s="21" t="s">
        <v>44</v>
      </c>
      <c r="E134" s="23" t="s">
        <v>271</v>
      </c>
    </row>
    <row r="135" ht="28.5">
      <c r="A135" s="21" t="s">
        <v>37</v>
      </c>
      <c r="B135" s="21">
        <v>21</v>
      </c>
      <c r="C135" s="22" t="s">
        <v>272</v>
      </c>
      <c r="D135" t="s">
        <v>39</v>
      </c>
      <c r="E135" s="23" t="s">
        <v>273</v>
      </c>
      <c r="F135" s="24" t="s">
        <v>167</v>
      </c>
      <c r="G135" s="25">
        <v>12</v>
      </c>
      <c r="H135" s="26">
        <v>0</v>
      </c>
      <c r="I135" s="26">
        <f>ROUND(G135*H135,P4)</f>
        <v>0</v>
      </c>
      <c r="O135" s="27">
        <f>I135*0.21</f>
        <v>0</v>
      </c>
      <c r="P135">
        <v>3</v>
      </c>
    </row>
    <row r="136">
      <c r="A136" s="21" t="s">
        <v>42</v>
      </c>
      <c r="E136" s="28" t="s">
        <v>39</v>
      </c>
    </row>
    <row r="137">
      <c r="A137" s="21" t="s">
        <v>61</v>
      </c>
      <c r="E137" s="29" t="s">
        <v>274</v>
      </c>
    </row>
    <row r="138">
      <c r="A138" s="21" t="s">
        <v>61</v>
      </c>
      <c r="E138" s="29" t="s">
        <v>275</v>
      </c>
    </row>
    <row r="139">
      <c r="A139" s="21" t="s">
        <v>61</v>
      </c>
      <c r="E139" s="29" t="s">
        <v>276</v>
      </c>
    </row>
    <row r="140" ht="114">
      <c r="A140" s="21" t="s">
        <v>44</v>
      </c>
      <c r="E140" s="23" t="s">
        <v>277</v>
      </c>
    </row>
    <row r="141">
      <c r="A141" s="21" t="s">
        <v>37</v>
      </c>
      <c r="B141" s="21">
        <v>22</v>
      </c>
      <c r="C141" s="22" t="s">
        <v>278</v>
      </c>
      <c r="D141" t="s">
        <v>39</v>
      </c>
      <c r="E141" s="23" t="s">
        <v>279</v>
      </c>
      <c r="F141" s="24" t="s">
        <v>148</v>
      </c>
      <c r="G141" s="25">
        <v>50</v>
      </c>
      <c r="H141" s="26">
        <v>0</v>
      </c>
      <c r="I141" s="26">
        <f>ROUND(G141*H141,P4)</f>
        <v>0</v>
      </c>
      <c r="O141" s="27">
        <f>I141*0.21</f>
        <v>0</v>
      </c>
      <c r="P141">
        <v>3</v>
      </c>
    </row>
    <row r="142">
      <c r="A142" s="21" t="s">
        <v>42</v>
      </c>
      <c r="E142" s="28" t="s">
        <v>39</v>
      </c>
    </row>
    <row r="143">
      <c r="A143" s="21" t="s">
        <v>61</v>
      </c>
      <c r="E143" s="29" t="s">
        <v>280</v>
      </c>
    </row>
    <row r="144" ht="28.5">
      <c r="A144" s="21" t="s">
        <v>44</v>
      </c>
      <c r="E144" s="23" t="s">
        <v>190</v>
      </c>
    </row>
    <row r="145">
      <c r="A145" s="21" t="s">
        <v>37</v>
      </c>
      <c r="B145" s="21">
        <v>23</v>
      </c>
      <c r="C145" s="22" t="s">
        <v>185</v>
      </c>
      <c r="D145" t="s">
        <v>39</v>
      </c>
      <c r="E145" s="23" t="s">
        <v>186</v>
      </c>
      <c r="F145" s="24" t="s">
        <v>148</v>
      </c>
      <c r="G145" s="25">
        <v>30</v>
      </c>
      <c r="H145" s="26">
        <v>0</v>
      </c>
      <c r="I145" s="26">
        <f>ROUND(G145*H145,P4)</f>
        <v>0</v>
      </c>
      <c r="O145" s="27">
        <f>I145*0.21</f>
        <v>0</v>
      </c>
      <c r="P145">
        <v>3</v>
      </c>
    </row>
    <row r="146">
      <c r="A146" s="21" t="s">
        <v>42</v>
      </c>
      <c r="E146" s="28" t="s">
        <v>39</v>
      </c>
    </row>
    <row r="147">
      <c r="A147" s="21" t="s">
        <v>61</v>
      </c>
      <c r="E147" s="29" t="s">
        <v>281</v>
      </c>
    </row>
    <row r="148" ht="28.5">
      <c r="A148" s="21" t="s">
        <v>44</v>
      </c>
      <c r="E148" s="23" t="s">
        <v>190</v>
      </c>
    </row>
    <row r="149">
      <c r="A149" s="21" t="s">
        <v>37</v>
      </c>
      <c r="B149" s="21">
        <v>24</v>
      </c>
      <c r="C149" s="22" t="s">
        <v>282</v>
      </c>
      <c r="D149" t="s">
        <v>39</v>
      </c>
      <c r="E149" s="23" t="s">
        <v>283</v>
      </c>
      <c r="F149" s="24" t="s">
        <v>148</v>
      </c>
      <c r="G149" s="25">
        <v>2</v>
      </c>
      <c r="H149" s="26">
        <v>0</v>
      </c>
      <c r="I149" s="26">
        <f>ROUND(G149*H149,P4)</f>
        <v>0</v>
      </c>
      <c r="O149" s="27">
        <f>I149*0.21</f>
        <v>0</v>
      </c>
      <c r="P149">
        <v>3</v>
      </c>
    </row>
    <row r="150">
      <c r="A150" s="21" t="s">
        <v>42</v>
      </c>
      <c r="E150" s="28" t="s">
        <v>39</v>
      </c>
    </row>
    <row r="151">
      <c r="A151" s="21" t="s">
        <v>61</v>
      </c>
      <c r="E151" s="29" t="s">
        <v>284</v>
      </c>
    </row>
    <row r="152" ht="28.5">
      <c r="A152" s="21" t="s">
        <v>44</v>
      </c>
      <c r="E152" s="23" t="s">
        <v>190</v>
      </c>
    </row>
    <row r="153" ht="28.5">
      <c r="A153" s="21" t="s">
        <v>37</v>
      </c>
      <c r="B153" s="21">
        <v>25</v>
      </c>
      <c r="C153" s="22" t="s">
        <v>191</v>
      </c>
      <c r="D153" t="s">
        <v>39</v>
      </c>
      <c r="E153" s="23" t="s">
        <v>192</v>
      </c>
      <c r="F153" s="24" t="s">
        <v>52</v>
      </c>
      <c r="G153" s="25">
        <v>2</v>
      </c>
      <c r="H153" s="26">
        <v>0</v>
      </c>
      <c r="I153" s="26">
        <f>ROUND(G153*H153,P4)</f>
        <v>0</v>
      </c>
      <c r="O153" s="27">
        <f>I153*0.21</f>
        <v>0</v>
      </c>
      <c r="P153">
        <v>3</v>
      </c>
    </row>
    <row r="154">
      <c r="A154" s="21" t="s">
        <v>42</v>
      </c>
      <c r="E154" s="28" t="s">
        <v>39</v>
      </c>
    </row>
    <row r="155" ht="28.5">
      <c r="A155" s="21" t="s">
        <v>61</v>
      </c>
      <c r="E155" s="29" t="s">
        <v>285</v>
      </c>
    </row>
    <row r="156" ht="28.5">
      <c r="A156" s="21" t="s">
        <v>44</v>
      </c>
      <c r="E156" s="23" t="s">
        <v>194</v>
      </c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Doležel</dc:creator>
  <cp:lastModifiedBy>Jiří Doležel</cp:lastModifiedBy>
  <dcterms:created xsi:type="dcterms:W3CDTF">2023-12-12T09:21:39Z</dcterms:created>
  <dcterms:modified xsi:type="dcterms:W3CDTF">2023-12-12T09:21:39Z</dcterms:modified>
</cp:coreProperties>
</file>