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D:\Projekce\Projekty\Valtice\Propojka\Projekt\Rozpočet\"/>
    </mc:Choice>
  </mc:AlternateContent>
  <bookViews>
    <workbookView xWindow="0" yWindow="0" windowWidth="0" windowHeight="0"/>
  </bookViews>
  <sheets>
    <sheet name="Rekapitulace stavby" sheetId="1" r:id="rId1"/>
    <sheet name="SO 101 - Komunikace" sheetId="2" r:id="rId2"/>
    <sheet name="SO 102 - napojení přípojk..." sheetId="3" r:id="rId3"/>
    <sheet name="VRN - Vedlejší rozpočtové..." sheetId="4" r:id="rId4"/>
  </sheets>
  <definedNames>
    <definedName name="_xlnm.Print_Area" localSheetId="0">'Rekapitulace stavby'!$D$4:$AO$76,'Rekapitulace stavby'!$C$82:$AQ$98</definedName>
    <definedName name="_xlnm.Print_Titles" localSheetId="0">'Rekapitulace stavby'!$92:$92</definedName>
    <definedName name="_xlnm._FilterDatabase" localSheetId="1" hidden="1">'SO 101 - Komunikace'!$C$124:$K$421</definedName>
    <definedName name="_xlnm.Print_Area" localSheetId="1">'SO 101 - Komunikace'!$C$112:$K$421</definedName>
    <definedName name="_xlnm.Print_Titles" localSheetId="1">'SO 101 - Komunikace'!$124:$124</definedName>
    <definedName name="_xlnm._FilterDatabase" localSheetId="2" hidden="1">'SO 102 - napojení přípojk...'!$C$123:$K$273</definedName>
    <definedName name="_xlnm.Print_Area" localSheetId="2">'SO 102 - napojení přípojk...'!$C$111:$K$273</definedName>
    <definedName name="_xlnm.Print_Titles" localSheetId="2">'SO 102 - napojení přípojk...'!$123:$123</definedName>
    <definedName name="_xlnm._FilterDatabase" localSheetId="3" hidden="1">'VRN - Vedlejší rozpočtové...'!$C$119:$K$148</definedName>
    <definedName name="_xlnm.Print_Area" localSheetId="3">'VRN - Vedlejší rozpočtové...'!$C$107:$K$148</definedName>
    <definedName name="_xlnm.Print_Titles" localSheetId="3">'VRN - Vedlejší rozpočtové...'!$119:$119</definedName>
  </definedNames>
  <calcPr/>
</workbook>
</file>

<file path=xl/calcChain.xml><?xml version="1.0" encoding="utf-8"?>
<calcChain xmlns="http://schemas.openxmlformats.org/spreadsheetml/2006/main">
  <c i="4" l="1" r="J37"/>
  <c r="J36"/>
  <c i="1" r="AY97"/>
  <c i="4" r="J35"/>
  <c i="1" r="AX97"/>
  <c i="4" r="BI146"/>
  <c r="BH146"/>
  <c r="BG146"/>
  <c r="BF146"/>
  <c r="T146"/>
  <c r="T145"/>
  <c r="R146"/>
  <c r="R145"/>
  <c r="P146"/>
  <c r="P145"/>
  <c r="BI142"/>
  <c r="BH142"/>
  <c r="BG142"/>
  <c r="BF142"/>
  <c r="T142"/>
  <c r="R142"/>
  <c r="P142"/>
  <c r="BI139"/>
  <c r="BH139"/>
  <c r="BG139"/>
  <c r="BF139"/>
  <c r="T139"/>
  <c r="R139"/>
  <c r="P139"/>
  <c r="BI136"/>
  <c r="BH136"/>
  <c r="BG136"/>
  <c r="BF136"/>
  <c r="T136"/>
  <c r="R136"/>
  <c r="P136"/>
  <c r="BI132"/>
  <c r="BH132"/>
  <c r="BG132"/>
  <c r="BF132"/>
  <c r="T132"/>
  <c r="R132"/>
  <c r="P132"/>
  <c r="BI129"/>
  <c r="BH129"/>
  <c r="BG129"/>
  <c r="BF129"/>
  <c r="T129"/>
  <c r="R129"/>
  <c r="P129"/>
  <c r="BI126"/>
  <c r="BH126"/>
  <c r="BG126"/>
  <c r="BF126"/>
  <c r="T126"/>
  <c r="R126"/>
  <c r="P126"/>
  <c r="BI123"/>
  <c r="BH123"/>
  <c r="BG123"/>
  <c r="BF123"/>
  <c r="T123"/>
  <c r="R123"/>
  <c r="P123"/>
  <c r="J117"/>
  <c r="J116"/>
  <c r="F116"/>
  <c r="F114"/>
  <c r="E112"/>
  <c r="J92"/>
  <c r="J91"/>
  <c r="F91"/>
  <c r="F89"/>
  <c r="E87"/>
  <c r="J18"/>
  <c r="E18"/>
  <c r="F117"/>
  <c r="J17"/>
  <c r="J12"/>
  <c r="J114"/>
  <c r="E7"/>
  <c r="E110"/>
  <c i="3" r="J37"/>
  <c r="J36"/>
  <c i="1" r="AY96"/>
  <c i="3" r="J35"/>
  <c i="1" r="AX96"/>
  <c i="3" r="BI271"/>
  <c r="BH271"/>
  <c r="BG271"/>
  <c r="BF271"/>
  <c r="T271"/>
  <c r="T270"/>
  <c r="R271"/>
  <c r="R270"/>
  <c r="P271"/>
  <c r="P270"/>
  <c r="BI266"/>
  <c r="BH266"/>
  <c r="BG266"/>
  <c r="BF266"/>
  <c r="T266"/>
  <c r="R266"/>
  <c r="P266"/>
  <c r="BI262"/>
  <c r="BH262"/>
  <c r="BG262"/>
  <c r="BF262"/>
  <c r="T262"/>
  <c r="R262"/>
  <c r="P262"/>
  <c r="BI258"/>
  <c r="BH258"/>
  <c r="BG258"/>
  <c r="BF258"/>
  <c r="T258"/>
  <c r="R258"/>
  <c r="P258"/>
  <c r="BI254"/>
  <c r="BH254"/>
  <c r="BG254"/>
  <c r="BF254"/>
  <c r="T254"/>
  <c r="R254"/>
  <c r="P254"/>
  <c r="BI240"/>
  <c r="BH240"/>
  <c r="BG240"/>
  <c r="BF240"/>
  <c r="T240"/>
  <c r="R240"/>
  <c r="P240"/>
  <c r="BI236"/>
  <c r="BH236"/>
  <c r="BG236"/>
  <c r="BF236"/>
  <c r="T236"/>
  <c r="R236"/>
  <c r="P236"/>
  <c r="BI232"/>
  <c r="BH232"/>
  <c r="BG232"/>
  <c r="BF232"/>
  <c r="T232"/>
  <c r="R232"/>
  <c r="P232"/>
  <c r="BI229"/>
  <c r="BH229"/>
  <c r="BG229"/>
  <c r="BF229"/>
  <c r="T229"/>
  <c r="R229"/>
  <c r="P229"/>
  <c r="BI225"/>
  <c r="BH225"/>
  <c r="BG225"/>
  <c r="BF225"/>
  <c r="T225"/>
  <c r="R225"/>
  <c r="P225"/>
  <c r="BI221"/>
  <c r="BH221"/>
  <c r="BG221"/>
  <c r="BF221"/>
  <c r="T221"/>
  <c r="R221"/>
  <c r="P221"/>
  <c r="BI217"/>
  <c r="BH217"/>
  <c r="BG217"/>
  <c r="BF217"/>
  <c r="T217"/>
  <c r="R217"/>
  <c r="P217"/>
  <c r="BI214"/>
  <c r="BH214"/>
  <c r="BG214"/>
  <c r="BF214"/>
  <c r="T214"/>
  <c r="R214"/>
  <c r="P214"/>
  <c r="BI210"/>
  <c r="BH210"/>
  <c r="BG210"/>
  <c r="BF210"/>
  <c r="T210"/>
  <c r="R210"/>
  <c r="P210"/>
  <c r="BI205"/>
  <c r="BH205"/>
  <c r="BG205"/>
  <c r="BF205"/>
  <c r="T205"/>
  <c r="R205"/>
  <c r="P205"/>
  <c r="BI201"/>
  <c r="BH201"/>
  <c r="BG201"/>
  <c r="BF201"/>
  <c r="T201"/>
  <c r="R201"/>
  <c r="P201"/>
  <c r="BI197"/>
  <c r="BH197"/>
  <c r="BG197"/>
  <c r="BF197"/>
  <c r="T197"/>
  <c r="R197"/>
  <c r="P197"/>
  <c r="BI193"/>
  <c r="BH193"/>
  <c r="BG193"/>
  <c r="BF193"/>
  <c r="T193"/>
  <c r="R193"/>
  <c r="P193"/>
  <c r="BI189"/>
  <c r="BH189"/>
  <c r="BG189"/>
  <c r="BF189"/>
  <c r="T189"/>
  <c r="R189"/>
  <c r="P189"/>
  <c r="BI185"/>
  <c r="BH185"/>
  <c r="BG185"/>
  <c r="BF185"/>
  <c r="T185"/>
  <c r="R185"/>
  <c r="P185"/>
  <c r="BI181"/>
  <c r="BH181"/>
  <c r="BG181"/>
  <c r="BF181"/>
  <c r="T181"/>
  <c r="R181"/>
  <c r="P181"/>
  <c r="BI176"/>
  <c r="BH176"/>
  <c r="BG176"/>
  <c r="BF176"/>
  <c r="T176"/>
  <c r="T175"/>
  <c r="R176"/>
  <c r="R175"/>
  <c r="P176"/>
  <c r="P175"/>
  <c r="BI171"/>
  <c r="BH171"/>
  <c r="BG171"/>
  <c r="BF171"/>
  <c r="T171"/>
  <c r="R171"/>
  <c r="P171"/>
  <c r="BI166"/>
  <c r="BH166"/>
  <c r="BG166"/>
  <c r="BF166"/>
  <c r="T166"/>
  <c r="R166"/>
  <c r="P166"/>
  <c r="BI163"/>
  <c r="BH163"/>
  <c r="BG163"/>
  <c r="BF163"/>
  <c r="T163"/>
  <c r="R163"/>
  <c r="P163"/>
  <c r="BI159"/>
  <c r="BH159"/>
  <c r="BG159"/>
  <c r="BF159"/>
  <c r="T159"/>
  <c r="R159"/>
  <c r="P159"/>
  <c r="BI155"/>
  <c r="BH155"/>
  <c r="BG155"/>
  <c r="BF155"/>
  <c r="T155"/>
  <c r="R155"/>
  <c r="P155"/>
  <c r="BI151"/>
  <c r="BH151"/>
  <c r="BG151"/>
  <c r="BF151"/>
  <c r="T151"/>
  <c r="R151"/>
  <c r="P151"/>
  <c r="BI147"/>
  <c r="BH147"/>
  <c r="BG147"/>
  <c r="BF147"/>
  <c r="T147"/>
  <c r="R147"/>
  <c r="P147"/>
  <c r="BI143"/>
  <c r="BH143"/>
  <c r="BG143"/>
  <c r="BF143"/>
  <c r="T143"/>
  <c r="R143"/>
  <c r="P143"/>
  <c r="BI139"/>
  <c r="BH139"/>
  <c r="BG139"/>
  <c r="BF139"/>
  <c r="T139"/>
  <c r="R139"/>
  <c r="P139"/>
  <c r="BI135"/>
  <c r="BH135"/>
  <c r="BG135"/>
  <c r="BF135"/>
  <c r="T135"/>
  <c r="R135"/>
  <c r="P135"/>
  <c r="BI131"/>
  <c r="BH131"/>
  <c r="BG131"/>
  <c r="BF131"/>
  <c r="T131"/>
  <c r="R131"/>
  <c r="P131"/>
  <c r="BI127"/>
  <c r="BH127"/>
  <c r="BG127"/>
  <c r="BF127"/>
  <c r="T127"/>
  <c r="R127"/>
  <c r="P127"/>
  <c r="J121"/>
  <c r="J120"/>
  <c r="F120"/>
  <c r="F118"/>
  <c r="E116"/>
  <c r="J92"/>
  <c r="J91"/>
  <c r="F91"/>
  <c r="F89"/>
  <c r="E87"/>
  <c r="J18"/>
  <c r="E18"/>
  <c r="F121"/>
  <c r="J17"/>
  <c r="J12"/>
  <c r="J118"/>
  <c r="E7"/>
  <c r="E114"/>
  <c i="2" r="J37"/>
  <c r="J36"/>
  <c i="1" r="AY95"/>
  <c i="2" r="J35"/>
  <c i="1" r="AX95"/>
  <c i="2" r="BI419"/>
  <c r="BH419"/>
  <c r="BG419"/>
  <c r="BF419"/>
  <c r="T419"/>
  <c r="T418"/>
  <c r="R419"/>
  <c r="R418"/>
  <c r="P419"/>
  <c r="P418"/>
  <c r="BI414"/>
  <c r="BH414"/>
  <c r="BG414"/>
  <c r="BF414"/>
  <c r="T414"/>
  <c r="R414"/>
  <c r="P414"/>
  <c r="BI410"/>
  <c r="BH410"/>
  <c r="BG410"/>
  <c r="BF410"/>
  <c r="T410"/>
  <c r="R410"/>
  <c r="P410"/>
  <c r="BI406"/>
  <c r="BH406"/>
  <c r="BG406"/>
  <c r="BF406"/>
  <c r="T406"/>
  <c r="R406"/>
  <c r="P406"/>
  <c r="BI402"/>
  <c r="BH402"/>
  <c r="BG402"/>
  <c r="BF402"/>
  <c r="T402"/>
  <c r="R402"/>
  <c r="P402"/>
  <c r="BI384"/>
  <c r="BH384"/>
  <c r="BG384"/>
  <c r="BF384"/>
  <c r="T384"/>
  <c r="R384"/>
  <c r="P384"/>
  <c r="BI380"/>
  <c r="BH380"/>
  <c r="BG380"/>
  <c r="BF380"/>
  <c r="T380"/>
  <c r="R380"/>
  <c r="P380"/>
  <c r="BI376"/>
  <c r="BH376"/>
  <c r="BG376"/>
  <c r="BF376"/>
  <c r="T376"/>
  <c r="R376"/>
  <c r="P376"/>
  <c r="BI373"/>
  <c r="BH373"/>
  <c r="BG373"/>
  <c r="BF373"/>
  <c r="T373"/>
  <c r="R373"/>
  <c r="P373"/>
  <c r="BI369"/>
  <c r="BH369"/>
  <c r="BG369"/>
  <c r="BF369"/>
  <c r="T369"/>
  <c r="R369"/>
  <c r="P369"/>
  <c r="BI364"/>
  <c r="BH364"/>
  <c r="BG364"/>
  <c r="BF364"/>
  <c r="T364"/>
  <c r="R364"/>
  <c r="P364"/>
  <c r="BI361"/>
  <c r="BH361"/>
  <c r="BG361"/>
  <c r="BF361"/>
  <c r="T361"/>
  <c r="R361"/>
  <c r="P361"/>
  <c r="BI357"/>
  <c r="BH357"/>
  <c r="BG357"/>
  <c r="BF357"/>
  <c r="T357"/>
  <c r="R357"/>
  <c r="P357"/>
  <c r="BI354"/>
  <c r="BH354"/>
  <c r="BG354"/>
  <c r="BF354"/>
  <c r="T354"/>
  <c r="R354"/>
  <c r="P354"/>
  <c r="BI350"/>
  <c r="BH350"/>
  <c r="BG350"/>
  <c r="BF350"/>
  <c r="T350"/>
  <c r="R350"/>
  <c r="P350"/>
  <c r="BI348"/>
  <c r="BH348"/>
  <c r="BG348"/>
  <c r="BF348"/>
  <c r="T348"/>
  <c r="R348"/>
  <c r="P348"/>
  <c r="BI344"/>
  <c r="BH344"/>
  <c r="BG344"/>
  <c r="BF344"/>
  <c r="T344"/>
  <c r="R344"/>
  <c r="P344"/>
  <c r="BI342"/>
  <c r="BH342"/>
  <c r="BG342"/>
  <c r="BF342"/>
  <c r="T342"/>
  <c r="R342"/>
  <c r="P342"/>
  <c r="BI338"/>
  <c r="BH338"/>
  <c r="BG338"/>
  <c r="BF338"/>
  <c r="T338"/>
  <c r="R338"/>
  <c r="P338"/>
  <c r="BI336"/>
  <c r="BH336"/>
  <c r="BG336"/>
  <c r="BF336"/>
  <c r="T336"/>
  <c r="R336"/>
  <c r="P336"/>
  <c r="BI332"/>
  <c r="BH332"/>
  <c r="BG332"/>
  <c r="BF332"/>
  <c r="T332"/>
  <c r="R332"/>
  <c r="P332"/>
  <c r="BI330"/>
  <c r="BH330"/>
  <c r="BG330"/>
  <c r="BF330"/>
  <c r="T330"/>
  <c r="R330"/>
  <c r="P330"/>
  <c r="BI326"/>
  <c r="BH326"/>
  <c r="BG326"/>
  <c r="BF326"/>
  <c r="T326"/>
  <c r="R326"/>
  <c r="P326"/>
  <c r="BI323"/>
  <c r="BH323"/>
  <c r="BG323"/>
  <c r="BF323"/>
  <c r="T323"/>
  <c r="R323"/>
  <c r="P323"/>
  <c r="BI319"/>
  <c r="BH319"/>
  <c r="BG319"/>
  <c r="BF319"/>
  <c r="T319"/>
  <c r="R319"/>
  <c r="P319"/>
  <c r="BI316"/>
  <c r="BH316"/>
  <c r="BG316"/>
  <c r="BF316"/>
  <c r="T316"/>
  <c r="R316"/>
  <c r="P316"/>
  <c r="BI312"/>
  <c r="BH312"/>
  <c r="BG312"/>
  <c r="BF312"/>
  <c r="T312"/>
  <c r="R312"/>
  <c r="P312"/>
  <c r="BI309"/>
  <c r="BH309"/>
  <c r="BG309"/>
  <c r="BF309"/>
  <c r="T309"/>
  <c r="R309"/>
  <c r="P309"/>
  <c r="BI305"/>
  <c r="BH305"/>
  <c r="BG305"/>
  <c r="BF305"/>
  <c r="T305"/>
  <c r="R305"/>
  <c r="P305"/>
  <c r="BI301"/>
  <c r="BH301"/>
  <c r="BG301"/>
  <c r="BF301"/>
  <c r="T301"/>
  <c r="R301"/>
  <c r="P301"/>
  <c r="BI297"/>
  <c r="BH297"/>
  <c r="BG297"/>
  <c r="BF297"/>
  <c r="T297"/>
  <c r="R297"/>
  <c r="P297"/>
  <c r="BI294"/>
  <c r="BH294"/>
  <c r="BG294"/>
  <c r="BF294"/>
  <c r="T294"/>
  <c r="R294"/>
  <c r="P294"/>
  <c r="BI290"/>
  <c r="BH290"/>
  <c r="BG290"/>
  <c r="BF290"/>
  <c r="T290"/>
  <c r="R290"/>
  <c r="P290"/>
  <c r="BI287"/>
  <c r="BH287"/>
  <c r="BG287"/>
  <c r="BF287"/>
  <c r="T287"/>
  <c r="R287"/>
  <c r="P287"/>
  <c r="BI284"/>
  <c r="BH284"/>
  <c r="BG284"/>
  <c r="BF284"/>
  <c r="T284"/>
  <c r="R284"/>
  <c r="P284"/>
  <c r="BI280"/>
  <c r="BH280"/>
  <c r="BG280"/>
  <c r="BF280"/>
  <c r="T280"/>
  <c r="R280"/>
  <c r="P280"/>
  <c r="BI274"/>
  <c r="BH274"/>
  <c r="BG274"/>
  <c r="BF274"/>
  <c r="T274"/>
  <c r="R274"/>
  <c r="P274"/>
  <c r="BI270"/>
  <c r="BH270"/>
  <c r="BG270"/>
  <c r="BF270"/>
  <c r="T270"/>
  <c r="R270"/>
  <c r="P270"/>
  <c r="BI266"/>
  <c r="BH266"/>
  <c r="BG266"/>
  <c r="BF266"/>
  <c r="T266"/>
  <c r="R266"/>
  <c r="P266"/>
  <c r="BI262"/>
  <c r="BH262"/>
  <c r="BG262"/>
  <c r="BF262"/>
  <c r="T262"/>
  <c r="R262"/>
  <c r="P262"/>
  <c r="BI257"/>
  <c r="BH257"/>
  <c r="BG257"/>
  <c r="BF257"/>
  <c r="T257"/>
  <c r="T256"/>
  <c r="R257"/>
  <c r="R256"/>
  <c r="P257"/>
  <c r="P256"/>
  <c r="BI251"/>
  <c r="BH251"/>
  <c r="BG251"/>
  <c r="BF251"/>
  <c r="T251"/>
  <c r="R251"/>
  <c r="P251"/>
  <c r="BI247"/>
  <c r="BH247"/>
  <c r="BG247"/>
  <c r="BF247"/>
  <c r="T247"/>
  <c r="R247"/>
  <c r="P247"/>
  <c r="BI244"/>
  <c r="BH244"/>
  <c r="BG244"/>
  <c r="BF244"/>
  <c r="T244"/>
  <c r="R244"/>
  <c r="P244"/>
  <c r="BI240"/>
  <c r="BH240"/>
  <c r="BG240"/>
  <c r="BF240"/>
  <c r="T240"/>
  <c r="R240"/>
  <c r="P240"/>
  <c r="BI236"/>
  <c r="BH236"/>
  <c r="BG236"/>
  <c r="BF236"/>
  <c r="T236"/>
  <c r="R236"/>
  <c r="P236"/>
  <c r="BI231"/>
  <c r="BH231"/>
  <c r="BG231"/>
  <c r="BF231"/>
  <c r="T231"/>
  <c r="R231"/>
  <c r="P231"/>
  <c r="BI228"/>
  <c r="BH228"/>
  <c r="BG228"/>
  <c r="BF228"/>
  <c r="T228"/>
  <c r="R228"/>
  <c r="P228"/>
  <c r="BI225"/>
  <c r="BH225"/>
  <c r="BG225"/>
  <c r="BF225"/>
  <c r="T225"/>
  <c r="R225"/>
  <c r="P225"/>
  <c r="BI221"/>
  <c r="BH221"/>
  <c r="BG221"/>
  <c r="BF221"/>
  <c r="T221"/>
  <c r="R221"/>
  <c r="P221"/>
  <c r="BI217"/>
  <c r="BH217"/>
  <c r="BG217"/>
  <c r="BF217"/>
  <c r="T217"/>
  <c r="R217"/>
  <c r="P217"/>
  <c r="BI213"/>
  <c r="BH213"/>
  <c r="BG213"/>
  <c r="BF213"/>
  <c r="T213"/>
  <c r="R213"/>
  <c r="P213"/>
  <c r="BI210"/>
  <c r="BH210"/>
  <c r="BG210"/>
  <c r="BF210"/>
  <c r="T210"/>
  <c r="R210"/>
  <c r="P210"/>
  <c r="BI205"/>
  <c r="BH205"/>
  <c r="BG205"/>
  <c r="BF205"/>
  <c r="T205"/>
  <c r="R205"/>
  <c r="P205"/>
  <c r="BI200"/>
  <c r="BH200"/>
  <c r="BG200"/>
  <c r="BF200"/>
  <c r="T200"/>
  <c r="R200"/>
  <c r="P200"/>
  <c r="BI192"/>
  <c r="BH192"/>
  <c r="BG192"/>
  <c r="BF192"/>
  <c r="T192"/>
  <c r="R192"/>
  <c r="P192"/>
  <c r="BI188"/>
  <c r="BH188"/>
  <c r="BG188"/>
  <c r="BF188"/>
  <c r="T188"/>
  <c r="R188"/>
  <c r="P188"/>
  <c r="BI184"/>
  <c r="BH184"/>
  <c r="BG184"/>
  <c r="BF184"/>
  <c r="T184"/>
  <c r="R184"/>
  <c r="P184"/>
  <c r="BI174"/>
  <c r="BH174"/>
  <c r="BG174"/>
  <c r="BF174"/>
  <c r="T174"/>
  <c r="R174"/>
  <c r="P174"/>
  <c r="BI170"/>
  <c r="BH170"/>
  <c r="BG170"/>
  <c r="BF170"/>
  <c r="T170"/>
  <c r="R170"/>
  <c r="P170"/>
  <c r="BI164"/>
  <c r="BH164"/>
  <c r="BG164"/>
  <c r="BF164"/>
  <c r="T164"/>
  <c r="R164"/>
  <c r="P164"/>
  <c r="BI160"/>
  <c r="BH160"/>
  <c r="BG160"/>
  <c r="BF160"/>
  <c r="T160"/>
  <c r="R160"/>
  <c r="P160"/>
  <c r="BI154"/>
  <c r="BH154"/>
  <c r="BG154"/>
  <c r="BF154"/>
  <c r="T154"/>
  <c r="R154"/>
  <c r="P154"/>
  <c r="BI150"/>
  <c r="BH150"/>
  <c r="BG150"/>
  <c r="BF150"/>
  <c r="T150"/>
  <c r="R150"/>
  <c r="P150"/>
  <c r="BI146"/>
  <c r="BH146"/>
  <c r="BG146"/>
  <c r="BF146"/>
  <c r="T146"/>
  <c r="R146"/>
  <c r="P146"/>
  <c r="BI142"/>
  <c r="BH142"/>
  <c r="BG142"/>
  <c r="BF142"/>
  <c r="T142"/>
  <c r="R142"/>
  <c r="P142"/>
  <c r="BI138"/>
  <c r="BH138"/>
  <c r="BG138"/>
  <c r="BF138"/>
  <c r="T138"/>
  <c r="R138"/>
  <c r="P138"/>
  <c r="BI132"/>
  <c r="BH132"/>
  <c r="BG132"/>
  <c r="BF132"/>
  <c r="T132"/>
  <c r="R132"/>
  <c r="P132"/>
  <c r="BI128"/>
  <c r="BH128"/>
  <c r="BG128"/>
  <c r="BF128"/>
  <c r="T128"/>
  <c r="R128"/>
  <c r="P128"/>
  <c r="J122"/>
  <c r="J121"/>
  <c r="F121"/>
  <c r="F119"/>
  <c r="E117"/>
  <c r="J92"/>
  <c r="J91"/>
  <c r="F91"/>
  <c r="F89"/>
  <c r="E87"/>
  <c r="J18"/>
  <c r="E18"/>
  <c r="F122"/>
  <c r="J17"/>
  <c r="J12"/>
  <c r="J119"/>
  <c r="E7"/>
  <c r="E115"/>
  <c i="1" r="L90"/>
  <c r="AM90"/>
  <c r="AM89"/>
  <c r="L89"/>
  <c r="AM87"/>
  <c r="L87"/>
  <c r="L85"/>
  <c r="L84"/>
  <c i="2" r="BK309"/>
  <c r="BK297"/>
  <c r="J257"/>
  <c r="BK244"/>
  <c r="BK231"/>
  <c r="BK221"/>
  <c r="J200"/>
  <c r="J184"/>
  <c r="BK154"/>
  <c r="J142"/>
  <c r="BK414"/>
  <c r="BK410"/>
  <c r="J406"/>
  <c r="J380"/>
  <c r="BK373"/>
  <c r="J369"/>
  <c r="BK361"/>
  <c r="BK354"/>
  <c r="J350"/>
  <c r="BK344"/>
  <c r="BK338"/>
  <c r="J336"/>
  <c r="BK330"/>
  <c r="BK323"/>
  <c r="BK319"/>
  <c r="BK312"/>
  <c r="BK301"/>
  <c r="BK290"/>
  <c r="BK284"/>
  <c r="J280"/>
  <c r="J270"/>
  <c r="J251"/>
  <c r="J240"/>
  <c r="J225"/>
  <c r="J213"/>
  <c r="J192"/>
  <c r="J154"/>
  <c r="BK138"/>
  <c r="BK213"/>
  <c r="J188"/>
  <c r="J164"/>
  <c r="J128"/>
  <c i="3" r="J236"/>
  <c r="BK221"/>
  <c r="BK205"/>
  <c r="BK254"/>
  <c r="BK266"/>
  <c r="BK240"/>
  <c r="BK185"/>
  <c r="BK176"/>
  <c r="BK166"/>
  <c r="J163"/>
  <c r="J155"/>
  <c r="J147"/>
  <c r="J139"/>
  <c r="BK127"/>
  <c r="J271"/>
  <c r="BK229"/>
  <c r="J221"/>
  <c i="4" r="J142"/>
  <c r="BK126"/>
  <c r="J132"/>
  <c r="J123"/>
  <c r="BK129"/>
  <c i="2" r="BK380"/>
  <c r="J305"/>
  <c r="J266"/>
  <c r="BK251"/>
  <c r="BK240"/>
  <c r="BK228"/>
  <c r="J217"/>
  <c r="BK188"/>
  <c r="BK164"/>
  <c r="BK150"/>
  <c r="J132"/>
  <c r="J419"/>
  <c r="J410"/>
  <c r="BK402"/>
  <c r="BK376"/>
  <c r="BK369"/>
  <c r="J364"/>
  <c r="J357"/>
  <c r="BK350"/>
  <c r="J348"/>
  <c r="J342"/>
  <c r="BK336"/>
  <c r="J332"/>
  <c r="J326"/>
  <c r="BK316"/>
  <c r="J312"/>
  <c r="J297"/>
  <c r="J290"/>
  <c r="BK280"/>
  <c r="BK270"/>
  <c r="BK262"/>
  <c r="J247"/>
  <c r="J221"/>
  <c r="BK205"/>
  <c r="BK160"/>
  <c r="BK132"/>
  <c r="BK419"/>
  <c r="BK210"/>
  <c r="BK174"/>
  <c r="J160"/>
  <c i="3" r="BK271"/>
  <c r="J240"/>
  <c r="J225"/>
  <c r="BK189"/>
  <c r="J197"/>
  <c r="J254"/>
  <c r="J214"/>
  <c r="J181"/>
  <c r="J171"/>
  <c r="J159"/>
  <c r="J151"/>
  <c r="J143"/>
  <c r="J135"/>
  <c r="J127"/>
  <c r="BK236"/>
  <c r="J205"/>
  <c r="BK193"/>
  <c i="4" r="BK132"/>
  <c r="BK142"/>
  <c r="J126"/>
  <c r="J139"/>
  <c i="2" r="J384"/>
  <c r="J301"/>
  <c r="J262"/>
  <c r="BK247"/>
  <c r="J236"/>
  <c r="BK225"/>
  <c r="BK192"/>
  <c r="J170"/>
  <c r="BK146"/>
  <c r="BK384"/>
  <c r="J414"/>
  <c r="BK406"/>
  <c r="J402"/>
  <c r="J376"/>
  <c r="J373"/>
  <c r="BK364"/>
  <c r="BK357"/>
  <c r="J354"/>
  <c r="BK348"/>
  <c r="J344"/>
  <c r="J338"/>
  <c r="BK332"/>
  <c r="J330"/>
  <c r="J323"/>
  <c r="J316"/>
  <c r="BK305"/>
  <c r="BK294"/>
  <c r="BK287"/>
  <c r="J284"/>
  <c r="J274"/>
  <c r="BK257"/>
  <c r="BK236"/>
  <c r="J228"/>
  <c r="J210"/>
  <c r="BK184"/>
  <c r="J150"/>
  <c r="BK128"/>
  <c r="J361"/>
  <c r="J205"/>
  <c r="BK170"/>
  <c r="BK142"/>
  <c i="3" r="J266"/>
  <c r="J232"/>
  <c r="BK214"/>
  <c r="J201"/>
  <c r="BK217"/>
  <c r="J189"/>
  <c r="BK258"/>
  <c r="J185"/>
  <c r="J176"/>
  <c r="J166"/>
  <c r="BK159"/>
  <c r="BK151"/>
  <c r="BK143"/>
  <c r="BK135"/>
  <c r="J131"/>
  <c r="J258"/>
  <c r="BK225"/>
  <c r="BK197"/>
  <c i="4" r="BK139"/>
  <c r="J136"/>
  <c r="BK146"/>
  <c r="J146"/>
  <c r="BK123"/>
  <c i="2" r="BK342"/>
  <c r="BK326"/>
  <c r="J319"/>
  <c r="J309"/>
  <c r="J294"/>
  <c r="J287"/>
  <c r="BK274"/>
  <c r="BK266"/>
  <c r="J244"/>
  <c r="J231"/>
  <c r="BK217"/>
  <c r="BK200"/>
  <c r="J174"/>
  <c r="J146"/>
  <c i="1" r="AS94"/>
  <c i="2" r="J138"/>
  <c i="3" r="BK262"/>
  <c r="J229"/>
  <c r="BK210"/>
  <c r="J193"/>
  <c r="J210"/>
  <c r="J262"/>
  <c r="J217"/>
  <c r="BK181"/>
  <c r="BK171"/>
  <c r="BK163"/>
  <c r="BK155"/>
  <c r="BK147"/>
  <c r="BK139"/>
  <c r="BK131"/>
  <c r="BK232"/>
  <c r="BK201"/>
  <c i="4" r="BK136"/>
  <c r="J129"/>
  <c i="2" l="1" r="P127"/>
  <c r="P235"/>
  <c r="R261"/>
  <c r="T304"/>
  <c r="P368"/>
  <c r="R383"/>
  <c i="3" r="R126"/>
  <c r="BK180"/>
  <c r="J180"/>
  <c r="J100"/>
  <c r="BK209"/>
  <c r="J209"/>
  <c r="J101"/>
  <c r="BK224"/>
  <c r="J224"/>
  <c r="J102"/>
  <c r="R224"/>
  <c r="R239"/>
  <c i="2" r="T127"/>
  <c r="R235"/>
  <c r="T261"/>
  <c r="P304"/>
  <c r="T368"/>
  <c r="BK383"/>
  <c r="J383"/>
  <c r="J104"/>
  <c i="3" r="P126"/>
  <c r="P180"/>
  <c r="P209"/>
  <c r="P224"/>
  <c r="T224"/>
  <c r="T239"/>
  <c i="4" r="BK122"/>
  <c r="J122"/>
  <c r="J98"/>
  <c i="2" r="BK127"/>
  <c r="J127"/>
  <c r="J98"/>
  <c r="T235"/>
  <c r="P261"/>
  <c r="BK304"/>
  <c r="J304"/>
  <c r="J102"/>
  <c r="BK368"/>
  <c r="J368"/>
  <c r="J103"/>
  <c r="P383"/>
  <c i="3" r="BK126"/>
  <c r="J126"/>
  <c r="J98"/>
  <c r="T180"/>
  <c i="4" r="T122"/>
  <c i="2" r="R127"/>
  <c r="R126"/>
  <c r="R125"/>
  <c r="BK235"/>
  <c r="J235"/>
  <c r="J99"/>
  <c r="BK261"/>
  <c r="J261"/>
  <c r="J101"/>
  <c r="R304"/>
  <c r="R368"/>
  <c r="T383"/>
  <c i="3" r="T126"/>
  <c r="T125"/>
  <c r="T124"/>
  <c r="R180"/>
  <c r="R209"/>
  <c r="T209"/>
  <c r="BK239"/>
  <c r="J239"/>
  <c r="J103"/>
  <c r="P239"/>
  <c i="4" r="P122"/>
  <c r="R122"/>
  <c r="BK135"/>
  <c r="J135"/>
  <c r="J99"/>
  <c r="P135"/>
  <c r="R135"/>
  <c r="T135"/>
  <c i="2" r="BK418"/>
  <c r="J418"/>
  <c r="J105"/>
  <c i="3" r="BK175"/>
  <c r="J175"/>
  <c r="J99"/>
  <c i="2" r="BK256"/>
  <c r="J256"/>
  <c r="J100"/>
  <c i="3" r="BK270"/>
  <c r="J270"/>
  <c r="J104"/>
  <c i="4" r="BK145"/>
  <c r="J145"/>
  <c r="J100"/>
  <c r="E85"/>
  <c r="BE126"/>
  <c r="BE129"/>
  <c r="BE132"/>
  <c r="J89"/>
  <c r="F92"/>
  <c r="BE136"/>
  <c r="BE123"/>
  <c r="BE139"/>
  <c r="BE142"/>
  <c r="BE146"/>
  <c i="3" r="BE254"/>
  <c r="BE258"/>
  <c r="BE271"/>
  <c r="E85"/>
  <c r="J89"/>
  <c r="F92"/>
  <c r="BE127"/>
  <c r="BE131"/>
  <c r="BE135"/>
  <c r="BE139"/>
  <c r="BE143"/>
  <c r="BE147"/>
  <c r="BE151"/>
  <c r="BE155"/>
  <c r="BE159"/>
  <c r="BE163"/>
  <c r="BE166"/>
  <c r="BE171"/>
  <c r="BE176"/>
  <c r="BE181"/>
  <c r="BE185"/>
  <c r="BE193"/>
  <c r="BE205"/>
  <c r="BE210"/>
  <c r="BE225"/>
  <c r="BE189"/>
  <c r="BE201"/>
  <c r="BE214"/>
  <c r="BE217"/>
  <c r="BE221"/>
  <c r="BE229"/>
  <c r="BE232"/>
  <c r="BE236"/>
  <c r="BE262"/>
  <c r="BE266"/>
  <c r="BE197"/>
  <c r="BE240"/>
  <c i="2" r="E85"/>
  <c r="J89"/>
  <c r="F92"/>
  <c r="BE132"/>
  <c r="BE142"/>
  <c r="BE164"/>
  <c r="BE192"/>
  <c r="BE128"/>
  <c r="BE150"/>
  <c r="BE154"/>
  <c r="BE174"/>
  <c r="BE205"/>
  <c r="BE210"/>
  <c r="BE217"/>
  <c r="BE221"/>
  <c r="BE225"/>
  <c r="BE244"/>
  <c r="BE247"/>
  <c r="BE262"/>
  <c r="BE266"/>
  <c r="BE270"/>
  <c r="BE274"/>
  <c r="BE280"/>
  <c r="BE284"/>
  <c r="BE287"/>
  <c r="BE290"/>
  <c r="BE294"/>
  <c r="BE309"/>
  <c r="BE312"/>
  <c r="BE316"/>
  <c r="BE319"/>
  <c r="BE323"/>
  <c r="BE326"/>
  <c r="BE330"/>
  <c r="BE332"/>
  <c r="BE336"/>
  <c r="BE338"/>
  <c r="BE342"/>
  <c r="BE344"/>
  <c r="BE348"/>
  <c r="BE350"/>
  <c r="BE354"/>
  <c r="BE357"/>
  <c r="BE361"/>
  <c r="BE364"/>
  <c r="BE369"/>
  <c r="BE373"/>
  <c r="BE376"/>
  <c r="BE402"/>
  <c r="BE406"/>
  <c r="BE410"/>
  <c r="BE414"/>
  <c r="BE384"/>
  <c r="BE138"/>
  <c r="BE146"/>
  <c r="BE160"/>
  <c r="BE170"/>
  <c r="BE184"/>
  <c r="BE188"/>
  <c r="BE200"/>
  <c r="BE213"/>
  <c r="BE228"/>
  <c r="BE231"/>
  <c r="BE236"/>
  <c r="BE240"/>
  <c r="BE251"/>
  <c r="BE257"/>
  <c r="BE297"/>
  <c r="BE301"/>
  <c r="BE305"/>
  <c r="BE380"/>
  <c r="BE419"/>
  <c r="F35"/>
  <c i="1" r="BB95"/>
  <c i="3" r="J34"/>
  <c i="1" r="AW96"/>
  <c i="4" r="F36"/>
  <c i="1" r="BC97"/>
  <c i="2" r="J34"/>
  <c i="1" r="AW95"/>
  <c i="2" r="F34"/>
  <c i="1" r="BA95"/>
  <c i="3" r="F34"/>
  <c i="1" r="BA96"/>
  <c i="4" r="J34"/>
  <c i="1" r="AW97"/>
  <c i="4" r="F34"/>
  <c i="1" r="BA97"/>
  <c i="2" r="F37"/>
  <c i="1" r="BD95"/>
  <c i="3" r="F35"/>
  <c i="1" r="BB96"/>
  <c i="3" r="F37"/>
  <c i="1" r="BD96"/>
  <c i="2" r="F36"/>
  <c i="1" r="BC95"/>
  <c i="3" r="F36"/>
  <c i="1" r="BC96"/>
  <c i="4" r="F35"/>
  <c i="1" r="BB97"/>
  <c i="4" r="F37"/>
  <c i="1" r="BD97"/>
  <c i="2" l="1" r="T126"/>
  <c r="T125"/>
  <c i="4" r="R121"/>
  <c r="R120"/>
  <c r="P121"/>
  <c r="P120"/>
  <c i="1" r="AU97"/>
  <c i="4" r="T121"/>
  <c r="T120"/>
  <c i="3" r="P125"/>
  <c r="P124"/>
  <c i="1" r="AU96"/>
  <c i="3" r="R125"/>
  <c r="R124"/>
  <c i="2" r="P126"/>
  <c r="P125"/>
  <c i="1" r="AU95"/>
  <c i="3" r="BK125"/>
  <c r="J125"/>
  <c r="J97"/>
  <c i="2" r="BK126"/>
  <c r="J126"/>
  <c r="J97"/>
  <c i="4" r="BK121"/>
  <c r="J121"/>
  <c r="J97"/>
  <c i="3" r="J33"/>
  <c i="1" r="AV96"/>
  <c r="AT96"/>
  <c i="4" r="F33"/>
  <c i="1" r="AZ97"/>
  <c i="4" r="J33"/>
  <c i="1" r="AV97"/>
  <c r="AT97"/>
  <c i="2" r="F33"/>
  <c i="1" r="AZ95"/>
  <c i="2" r="J33"/>
  <c i="1" r="AV95"/>
  <c r="AT95"/>
  <c i="3" r="F33"/>
  <c i="1" r="AZ96"/>
  <c r="BC94"/>
  <c r="W32"/>
  <c r="BA94"/>
  <c r="AW94"/>
  <c r="AK30"/>
  <c r="BB94"/>
  <c r="W31"/>
  <c r="BD94"/>
  <c r="W33"/>
  <c i="2" l="1" r="BK125"/>
  <c r="J125"/>
  <c r="J96"/>
  <c i="4" r="BK120"/>
  <c r="J120"/>
  <c r="J96"/>
  <c i="3" r="BK124"/>
  <c r="J124"/>
  <c r="J96"/>
  <c i="1" r="AU94"/>
  <c r="AZ94"/>
  <c r="W29"/>
  <c r="W30"/>
  <c r="AX94"/>
  <c r="AY94"/>
  <c i="4" l="1" r="J30"/>
  <c i="1" r="AG97"/>
  <c i="3" r="J30"/>
  <c i="1" r="AG96"/>
  <c i="2" r="J30"/>
  <c i="1" r="AG95"/>
  <c r="AV94"/>
  <c r="AK29"/>
  <c l="1" r="AN96"/>
  <c i="3" r="J39"/>
  <c i="4" r="J39"/>
  <c i="2" r="J39"/>
  <c i="1" r="AN97"/>
  <c r="AN95"/>
  <c r="AG94"/>
  <c r="AK26"/>
  <c r="AK35"/>
  <c r="AT94"/>
  <c r="AN94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<sst xmlns="http://schemas.openxmlformats.org/spreadsheetml/2006/main">
  <si>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</si>
  <si>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</si>
  <si>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</si>
  <si>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</si>
  <si>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</si>
  <si>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{310e25d3-ee99-48f6-b99d-963aa39d7201}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</si>
  <si>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</si>
  <si>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</si>
  <si>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</si>
  <si>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</si>
  <si>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</si>
  <si>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</si>
  <si>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</si>
  <si>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</si>
  <si>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032-23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</si>
  <si>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</si>
  <si>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</si>
  <si>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Valtice – ulička ke špitálu Milosrdných sester</t>
  </si>
  <si>
    <t>KSO:</t>
  </si>
  <si>
    <t>822 29</t>
  </si>
  <si>
    <t>CC-CZ:</t>
  </si>
  <si>
    <t>2112</t>
  </si>
  <si>
    <t>Místo:</t>
  </si>
  <si>
    <t>Valtice</t>
  </si>
  <si>
    <t>Datum:</t>
  </si>
  <si>
    <t>3. 10. 2024</t>
  </si>
  <si>
    <t>Zadavatel:</t>
  </si>
  <si>
    <t>IČ:</t>
  </si>
  <si>
    <t>Město valtice</t>
  </si>
  <si>
    <t>DIČ:</t>
  </si>
  <si>
    <t>Uchazeč:</t>
  </si>
  <si>
    <t>Vyplň údaj</t>
  </si>
  <si>
    <t>Projektant:</t>
  </si>
  <si>
    <t>Ing. Bořek Zvědělík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</si>
  <si>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</si>
  <si>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</si>
  <si>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</si>
  <si>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</si>
  <si>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</si>
  <si>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</si>
  <si>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</si>
  <si>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</si>
  <si>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</si>
  <si>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</si>
  <si>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</si>
  <si>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</si>
  <si>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</si>
  <si>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</si>
  <si>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</si>
  <si>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</si>
  <si>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</si>
  <si>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</si>
  <si>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</si>
  <si>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</si>
  <si>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</si>
  <si>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</si>
  <si>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</si>
  <si>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</si>
  <si>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</si>
  <si>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</si>
  <si>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</si>
  <si>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</si>
  <si>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</si>
  <si>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</si>
  <si>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</si>
  <si>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</si>
  <si>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</si>
  <si>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</si>
  <si>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</si>
  <si>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</si>
  <si>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</si>
  <si>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</si>
  <si>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</si>
  <si>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</si>
  <si>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</si>
  <si>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</si>
  <si>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</si>
  <si>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</si>
  <si>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</si>
  <si>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</si>
  <si>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</si>
  <si>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</si>
  <si>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SO 101</t>
  </si>
  <si>
    <t>Komunikace</t>
  </si>
  <si>
    <t>STA</t>
  </si>
  <si>
    <t>1</t>
  </si>
  <si>
    <t>{b802bd03-024c-4872-8eac-ee50748ea6b9}</t>
  </si>
  <si>
    <t>2</t>
  </si>
  <si>
    <t>SO 102</t>
  </si>
  <si>
    <t>napojení přípojky DV</t>
  </si>
  <si>
    <t>{14a14e9a-6296-45e4-8b9b-abb06401e4a9}</t>
  </si>
  <si>
    <t>VRN</t>
  </si>
  <si>
    <t>Vedlejší rozpočtové náklady</t>
  </si>
  <si>
    <t>VON</t>
  </si>
  <si>
    <t>{fe19ad70-bbcf-49f5-b1ec-4f6abde366c1}</t>
  </si>
  <si>
    <t>822 29 32</t>
  </si>
  <si>
    <t>KRYCÍ LIST SOUPISU PRACÍ</t>
  </si>
  <si>
    <t>Objekt:</t>
  </si>
  <si>
    <t>SO 101 - Komunikace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</si>
  <si>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</si>
  <si>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</si>
  <si>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</si>
  <si>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</si>
  <si>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</si>
  <si>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</si>
  <si>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</si>
  <si>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2 - Zakládání</t>
  </si>
  <si>
    <t xml:space="preserve">    4 - Vodorovné konstrukce</t>
  </si>
  <si>
    <t xml:space="preserve">    5 - Komunikace pozemní</t>
  </si>
  <si>
    <t xml:space="preserve">    8 - Trubní vedení</t>
  </si>
  <si>
    <t xml:space="preserve">    9 - Ostatní konstrukce a práce, bourání</t>
  </si>
  <si>
    <t xml:space="preserve">    997 - Přesun sutě</t>
  </si>
  <si>
    <t xml:space="preserve">    998 - Přesun hmot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</si>
  <si>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</si>
  <si>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</si>
  <si>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</si>
  <si>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</si>
  <si>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</si>
  <si>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</si>
  <si>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</si>
  <si>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</si>
  <si>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</si>
  <si>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</si>
  <si>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</si>
  <si>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</si>
  <si>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</si>
  <si>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</si>
  <si>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</si>
  <si>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</si>
  <si>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</si>
  <si>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</si>
  <si>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113106123</t>
  </si>
  <si>
    <t>Rozebrání dlažeb ze zámkových dlaždic komunikací pro pěší ručně</t>
  </si>
  <si>
    <t>m2</t>
  </si>
  <si>
    <t>CS ÚRS 2024 02</t>
  </si>
  <si>
    <t>4</t>
  </si>
  <si>
    <t>-1736032582</t>
  </si>
  <si>
    <t>PP</t>
  </si>
  <si>
    <t>Rozebrání dlažeb komunikací pro pěší s přemístěním hmot na skládku na vzdálenost do 3 m nebo s naložením na dopravní prostředek s ložem z kameniva nebo živice a s jakoukoliv výplní spár ručně ze zámkové dlažby</t>
  </si>
  <si>
    <t>Online PSC</t>
  </si>
  <si>
    <t>https://podminky.urs.cz/item/CS_URS_2024_02/113106123</t>
  </si>
  <si>
    <t>VV</t>
  </si>
  <si>
    <t>"rozebrání zámkové dlažby chodníku" 17</t>
  </si>
  <si>
    <t>113107164</t>
  </si>
  <si>
    <t>Odstranění podkladu z kameniva drceného tl přes 300 do 400 mm strojně pl přes 50 do 200 m2</t>
  </si>
  <si>
    <t>909994487</t>
  </si>
  <si>
    <t>Odstranění podkladů nebo krytů strojně plochy jednotlivě přes 50 m2 do 200 m2 s přemístěním hmot na skládku na vzdálenost do 20 m nebo s naložením na dopravní prostředek z kameniva hrubého drceného, o tl. vrstvy přes 300 do 400 mm</t>
  </si>
  <si>
    <t>https://podminky.urs.cz/item/CS_URS_2024_02/113107164</t>
  </si>
  <si>
    <t>"odstranění konstrukčních vrstev pod asfaltovým krytem tl. 320mm" 115</t>
  </si>
  <si>
    <t>"odstranění konstrukčních vrstev pod dlažbou tl. 340mm" 17</t>
  </si>
  <si>
    <t>Součet</t>
  </si>
  <si>
    <t>3</t>
  </si>
  <si>
    <t>113107165</t>
  </si>
  <si>
    <t>Odstranění podkladu z kameniva drceného tl přes 400 do 500 mm strojně pl přes 50 do 200 m2</t>
  </si>
  <si>
    <t>469883682</t>
  </si>
  <si>
    <t>Odstranění podkladů nebo krytů strojně plochy jednotlivě přes 50 m2 do 200 m2 s přemístěním hmot na skládku na vzdálenost do 20 m nebo s naložením na dopravní prostředek z kameniva hrubého drceného, o tl. vrstvy přes 400 do 500 mm</t>
  </si>
  <si>
    <t>https://podminky.urs.cz/item/CS_URS_2024_02/113107165</t>
  </si>
  <si>
    <t>"odstranění konstrukčních vrstev nezpevněné vozovky tl. 420mm" 145</t>
  </si>
  <si>
    <t>113107182</t>
  </si>
  <si>
    <t>Odstranění podkladu živičného tl přes 50 do 100 mm strojně pl přes 50 do 200 m2</t>
  </si>
  <si>
    <t>1661397791</t>
  </si>
  <si>
    <t>Odstranění podkladů nebo krytů strojně plochy jednotlivě přes 50 m2 do 200 m2 s přemístěním hmot na skládku na vzdálenost do 20 m nebo s naložením na dopravní prostředek živičných, o tl. vrstvy přes 50 do 100 mm</t>
  </si>
  <si>
    <t>https://podminky.urs.cz/item/CS_URS_2024_02/113107182</t>
  </si>
  <si>
    <t>"odstranění asfaltového krytu vozovky tl. 100 mm" 115</t>
  </si>
  <si>
    <t>5</t>
  </si>
  <si>
    <t>113107330</t>
  </si>
  <si>
    <t>Odstranění podkladu z betonu prostého tl do 100 mm strojně pl do 50 m2</t>
  </si>
  <si>
    <t>281648340</t>
  </si>
  <si>
    <t>Odstranění podkladů nebo krytů strojně plochy jednotlivě do 50 m2 s přemístěním hmot na skládku na vzdálenost do 3 m nebo s naložením na dopravní prostředek z betonu prostého, o tl. vrstvy do 100 mm</t>
  </si>
  <si>
    <t>https://podminky.urs.cz/item/CS_URS_2024_02/113107330</t>
  </si>
  <si>
    <t>"odstranění kryt vjezdů z betonu" 3</t>
  </si>
  <si>
    <t>6</t>
  </si>
  <si>
    <t>113204111</t>
  </si>
  <si>
    <t>Vytrhání obrub záhonových</t>
  </si>
  <si>
    <t>m</t>
  </si>
  <si>
    <t>1828294127</t>
  </si>
  <si>
    <t>Vytrhání obrub s vybouráním lože, s přemístěním hmot na skládku na vzdálenost do 3 m nebo s naložením na dopravní prostředek záhonových</t>
  </si>
  <si>
    <t>https://podminky.urs.cz/item/CS_URS_2024_02/113204111</t>
  </si>
  <si>
    <t>"vybourání chodníkových obrub" 8</t>
  </si>
  <si>
    <t>7</t>
  </si>
  <si>
    <t>122251104</t>
  </si>
  <si>
    <t>Odkopávky a prokopávky nezapažené v hornině třídy těžitelnosti I skupiny 3 objem do 500 m3 strojně</t>
  </si>
  <si>
    <t>m3</t>
  </si>
  <si>
    <t>-1278628519</t>
  </si>
  <si>
    <t>Odkopávky a prokopávky nezapažené strojně v hornině třídy těžitelnosti I skupiny 3 přes 100 do 500 m3</t>
  </si>
  <si>
    <t>https://podminky.urs.cz/item/CS_URS_2024_02/122251104</t>
  </si>
  <si>
    <t>"odkop pro kci vozovky" 124*0,42</t>
  </si>
  <si>
    <t>"odkop sanace vozovky" 398*0,25</t>
  </si>
  <si>
    <t>8</t>
  </si>
  <si>
    <t>129951121</t>
  </si>
  <si>
    <t>Bourání zdiva z betonu prostého neprokládaného v odkopávkách nebo prokopávkách strojně</t>
  </si>
  <si>
    <t>-829391633</t>
  </si>
  <si>
    <t>Bourání konstrukcí v odkopávkách a prokopávkách strojně s přemístěním suti na hromady na vzdálenost do 20 m nebo s naložením na dopravní prostředek z betonu prostého neprokládaného</t>
  </si>
  <si>
    <t>https://podminky.urs.cz/item/CS_URS_2024_02/129951121</t>
  </si>
  <si>
    <t>"odstranění dešťových vpustí" 1*0,5</t>
  </si>
  <si>
    <t>9</t>
  </si>
  <si>
    <t>131251203</t>
  </si>
  <si>
    <t>Hloubení jam zapažených v hornině třídy těžitelnosti I skupiny 3 objem do 100 m3 strojně</t>
  </si>
  <si>
    <t>-1972454257</t>
  </si>
  <si>
    <t>Hloubení zapažených jam a zářezů strojně s urovnáním dna do předepsaného profilu a spádu v hornině třídy těžitelnosti I skupiny 3 přes 50 do 100 m3</t>
  </si>
  <si>
    <t>https://podminky.urs.cz/item/CS_URS_2024_02/131251203</t>
  </si>
  <si>
    <t>"výkop pro dešťové vpusti" 2*1,7*1,7*2</t>
  </si>
  <si>
    <t>"výkop rýhy pro přípojky DV" 24*2*1,2</t>
  </si>
  <si>
    <t>10</t>
  </si>
  <si>
    <t>132251101</t>
  </si>
  <si>
    <t>Hloubení rýh nezapažených š do 800 mm v hornině třídy těžitelnosti I skupiny 3 objem do 20 m3 strojně</t>
  </si>
  <si>
    <t>594938331</t>
  </si>
  <si>
    <t>Hloubení nezapažených rýh šířky do 800 mm strojně s urovnáním dna do předepsaného profilu a spádu v hornině třídy těžitelnosti I skupiny 3 do 20 m3</t>
  </si>
  <si>
    <t>https://podminky.urs.cz/item/CS_URS_2024_02/132251101</t>
  </si>
  <si>
    <t>"výkop pro drenáž" 65*0,4*0,5</t>
  </si>
  <si>
    <t>11</t>
  </si>
  <si>
    <t>162751117</t>
  </si>
  <si>
    <t>Vodorovné přemístění přes 9 000 do 10000 m výkopku/sypaniny z horniny třídy těžitelnosti I skupiny 1 až 3</t>
  </si>
  <si>
    <t>-998568832</t>
  </si>
  <si>
    <t>Vodorovné přemístění výkopku nebo sypaniny po suchu na obvyklém dopravním prostředku, bez naložení výkopku, avšak se složením bez rozhrnutí z horniny třídy těžitelnosti I skupiny 1 až 3 na vzdálenost přes 9 000 do 10 000 m</t>
  </si>
  <si>
    <t>https://podminky.urs.cz/item/CS_URS_2024_02/162751117</t>
  </si>
  <si>
    <t>"odkop pro kci vozovky" 52,08</t>
  </si>
  <si>
    <t>"odkop pro sanaci" 99,5</t>
  </si>
  <si>
    <t>"výkop pro DV" 11,56</t>
  </si>
  <si>
    <t>"výkop rýhy přípojek DV" 57,6</t>
  </si>
  <si>
    <t>"výkop rýhy drenáže" 13</t>
  </si>
  <si>
    <t>"zpětný zásyp za obrubou" -12,1</t>
  </si>
  <si>
    <t>171201231</t>
  </si>
  <si>
    <t>Poplatek za uložení zeminy a kamení na recyklační skládce (skládkovné) kód odpadu 17 05 04</t>
  </si>
  <si>
    <t>t</t>
  </si>
  <si>
    <t>-2054664062</t>
  </si>
  <si>
    <t>Poplatek za uložení stavebního odpadu na recyklační skládce (skládkovné) zeminy a kamení zatříděného do Katalogu odpadů pod kódem 17 05 04</t>
  </si>
  <si>
    <t>https://podminky.urs.cz/item/CS_URS_2024_02/171201231</t>
  </si>
  <si>
    <t>221,64*1,8</t>
  </si>
  <si>
    <t>13</t>
  </si>
  <si>
    <t>171251201</t>
  </si>
  <si>
    <t>Uložení sypaniny na skládky nebo meziskládky</t>
  </si>
  <si>
    <t>-1890944206</t>
  </si>
  <si>
    <t>Uložení sypaniny na skládky nebo meziskládky bez hutnění s upravením uložené sypaniny do předepsaného tvaru</t>
  </si>
  <si>
    <t>https://podminky.urs.cz/item/CS_URS_2024_02/171251201</t>
  </si>
  <si>
    <t>221,64</t>
  </si>
  <si>
    <t>14</t>
  </si>
  <si>
    <t>174151101</t>
  </si>
  <si>
    <t>Zásyp jam, šachet rýh nebo kolem objektů sypaninou se zhutněním</t>
  </si>
  <si>
    <t>1052157232</t>
  </si>
  <si>
    <t>Zásyp sypaninou z jakékoliv horniny strojně s uložením výkopku ve vrstvách se zhutněním jam, šachet, rýh nebo kolem objektů v těchto vykopávkách</t>
  </si>
  <si>
    <t>https://podminky.urs.cz/item/CS_URS_2024_02/174151101</t>
  </si>
  <si>
    <t>"zásyp DV štěrkodrtí ŠD 0/32" 2*3,4</t>
  </si>
  <si>
    <t>"zásyp přípojek DV štěrkodrtí ŠD 0/32" 24*1,6*1,2</t>
  </si>
  <si>
    <t>"zásyp drenáže drceným kamenivem 8/16" 65*0,4*0,5</t>
  </si>
  <si>
    <t>"zpětný zásyp zeminou za obrubou" 121*0,1</t>
  </si>
  <si>
    <t>15</t>
  </si>
  <si>
    <t>M</t>
  </si>
  <si>
    <t>58344171</t>
  </si>
  <si>
    <t>štěrkodrť frakce 0/32</t>
  </si>
  <si>
    <t>993142960</t>
  </si>
  <si>
    <t>"zásyp DV" 6,8*2</t>
  </si>
  <si>
    <t>"zásyp rýh přípojek DV" 46,08*2</t>
  </si>
  <si>
    <t>16</t>
  </si>
  <si>
    <t>58331351</t>
  </si>
  <si>
    <t>kamenivo těžené drobné frakce 0/4</t>
  </si>
  <si>
    <t>-1684145734</t>
  </si>
  <si>
    <t>"lože přípojek DV" 24*1,2*0,2*2</t>
  </si>
  <si>
    <t>"obsypání přípojek DV" 24*1,2*0,3*2</t>
  </si>
  <si>
    <t>17</t>
  </si>
  <si>
    <t>58343872</t>
  </si>
  <si>
    <t>kamenivo drcené hrubé frakce 8/16</t>
  </si>
  <si>
    <t>1179964394</t>
  </si>
  <si>
    <t>"obsyp drenáže" 13*2</t>
  </si>
  <si>
    <t>18</t>
  </si>
  <si>
    <t>175111101</t>
  </si>
  <si>
    <t>Obsypání potrubí ručně sypaninou bez prohození, uloženou do 3 m</t>
  </si>
  <si>
    <t>2100127137</t>
  </si>
  <si>
    <t>Obsypání potrubí ručně sypaninou z vhodných hornin třídy těžitelnosti I a II, skupiny 1 až 4 nebo materiálem připraveným podél výkopu ve vzdálenosti do 3 m od jeho kraje pro jakoukoliv hloubku výkopu a míru zhutnění bez prohození sypaniny</t>
  </si>
  <si>
    <t>https://podminky.urs.cz/item/CS_URS_2024_02/175111101</t>
  </si>
  <si>
    <t>"obsypání přípojek DV" 24*1,2*0,3</t>
  </si>
  <si>
    <t>19</t>
  </si>
  <si>
    <t>181311103</t>
  </si>
  <si>
    <t>Rozprostření ornice tl vrstvy do 200 mm v rovině nebo ve svahu do 1:5 ručně</t>
  </si>
  <si>
    <t>292408133</t>
  </si>
  <si>
    <t>Rozprostření a urovnání ornice v rovině nebo ve svahu sklonu do 1:5 ručně při souvislé ploše, tl. vrstvy do 200 mm</t>
  </si>
  <si>
    <t>https://podminky.urs.cz/item/CS_URS_2024_02/181311103</t>
  </si>
  <si>
    <t>"ohumusování za obrubou tl. 100 mm" 62</t>
  </si>
  <si>
    <t>20</t>
  </si>
  <si>
    <t>181411131</t>
  </si>
  <si>
    <t>Založení parkového trávníku výsevem pl do 1000 m2 v rovině a ve svahu do 1:5</t>
  </si>
  <si>
    <t>-1498234005</t>
  </si>
  <si>
    <t>Založení trávníku na půdě předem připravené plochy do 1000 m2 výsevem včetně utažení parkového v rovině nebo na svahu do 1:5</t>
  </si>
  <si>
    <t>https://podminky.urs.cz/item/CS_URS_2024_02/181411131</t>
  </si>
  <si>
    <t>"zatravnění za obrubou" 62</t>
  </si>
  <si>
    <t>00572410</t>
  </si>
  <si>
    <t>osivo směs travní parková</t>
  </si>
  <si>
    <t>kg</t>
  </si>
  <si>
    <t>-534587402</t>
  </si>
  <si>
    <t>"osivo pro zatravnění za obrubou" 62*0,045</t>
  </si>
  <si>
    <t>22</t>
  </si>
  <si>
    <t>10364101</t>
  </si>
  <si>
    <t>zemina pro terénní úpravy - ornice</t>
  </si>
  <si>
    <t>-1093080228</t>
  </si>
  <si>
    <t>"ornice" 62*0,1*1,8</t>
  </si>
  <si>
    <t>23</t>
  </si>
  <si>
    <t>181951112</t>
  </si>
  <si>
    <t>Úprava pláně v hornině třídy těžitelnosti I skupiny 1 až 3 se zhutněním strojně</t>
  </si>
  <si>
    <t>-464264436</t>
  </si>
  <si>
    <t>Úprava pláně vyrovnáním výškových rozdílů strojně v hornině třídy těžitelnosti I, skupiny 1 až 3 se zhutněním</t>
  </si>
  <si>
    <t>https://podminky.urs.cz/item/CS_URS_2024_02/181951112</t>
  </si>
  <si>
    <t>"úprava pláně vozovky" 398</t>
  </si>
  <si>
    <t>Zakládání</t>
  </si>
  <si>
    <t>24</t>
  </si>
  <si>
    <t>211971121</t>
  </si>
  <si>
    <t>Zřízení opláštění žeber nebo trativodů geotextilií v rýze nebo zářezu sklonu přes 1:2 š do 2,5 m</t>
  </si>
  <si>
    <t>339104083</t>
  </si>
  <si>
    <t>Zřízení opláštění výplně z geotextilie odvodňovacích žeber nebo trativodů v rýze nebo zářezu se stěnami svislými nebo šikmými o sklonu přes 1:2 při rozvinuté šířce opláštění do 2,5 m</t>
  </si>
  <si>
    <t>https://podminky.urs.cz/item/CS_URS_2024_02/211971121</t>
  </si>
  <si>
    <t>"opláštění drenáže geotextílií" 65*1,8</t>
  </si>
  <si>
    <t>25</t>
  </si>
  <si>
    <t>212752101</t>
  </si>
  <si>
    <t>Trativod z drenážních trubek korugovaných PE-HD SN 4 perforace 360° včetně lože otevřený výkop DN 100 pro liniové stavby</t>
  </si>
  <si>
    <t>-542832420</t>
  </si>
  <si>
    <t>Trativody z drenážních trubek pro liniové stavby a komunikace se zřízením štěrkového lože pod trubky a s jejich obsypem v otevřeném výkopu trubka korugovaná sendvičová PE-HD SN 4 celoperforovaná 360° DN 100</t>
  </si>
  <si>
    <t>https://podminky.urs.cz/item/CS_URS_2024_02/212752101</t>
  </si>
  <si>
    <t>65</t>
  </si>
  <si>
    <t>26</t>
  </si>
  <si>
    <t>28611223</t>
  </si>
  <si>
    <t>trubka drenážní flexibilní celoperforovaná PVC-U SN 4 DN 100 pro meliorace, dočasné nebo odlehčovací drenáže</t>
  </si>
  <si>
    <t>-1265728598</t>
  </si>
  <si>
    <t>"drenážní trubka DN 100 SN 4" 65</t>
  </si>
  <si>
    <t>27</t>
  </si>
  <si>
    <t>213141111</t>
  </si>
  <si>
    <t>Zřízení vrstvy z geotextilie v rovině nebo ve sklonu do 1:5 š do 3 m</t>
  </si>
  <si>
    <t>1879387317</t>
  </si>
  <si>
    <t>Zřízení vrstvy z geotextilie filtrační, separační, odvodňovací, ochranné, výztužné nebo protierozní v rovině nebo ve sklonu do 1:5, šířky do 3 m</t>
  </si>
  <si>
    <t>https://podminky.urs.cz/item/CS_URS_2024_02/213141111</t>
  </si>
  <si>
    <t>"podkladní separační geotextílie" 398</t>
  </si>
  <si>
    <t>28</t>
  </si>
  <si>
    <t>69311081</t>
  </si>
  <si>
    <t>geotextilie netkaná separační, ochranná, filtrační, drenážní PES 300g/m2</t>
  </si>
  <si>
    <t>-609945983</t>
  </si>
  <si>
    <t>"opláštění drenáže geotextílií" 117*1,2</t>
  </si>
  <si>
    <t>"podkladní separační geotextílie" 398*1,2</t>
  </si>
  <si>
    <t>Vodorovné konstrukce</t>
  </si>
  <si>
    <t>29</t>
  </si>
  <si>
    <t>451572111</t>
  </si>
  <si>
    <t>Lože pod potrubí otevřený výkop z kameniva drobného těženého</t>
  </si>
  <si>
    <t>-399018884</t>
  </si>
  <si>
    <t>Lože pod potrubí, stoky a drobné objekty v otevřeném výkopu z kameniva drobného těženého 0 až 4 mm</t>
  </si>
  <si>
    <t>https://podminky.urs.cz/item/CS_URS_2024_02/451572111</t>
  </si>
  <si>
    <t>"lože přípojek DV" 24*1,2*0,2</t>
  </si>
  <si>
    <t>Komunikace pozemní</t>
  </si>
  <si>
    <t>30</t>
  </si>
  <si>
    <t>564750101</t>
  </si>
  <si>
    <t>Podklad z kameniva hrubého drceného vel. 16-32 mm plochy do 100 m2 tl 150 mm</t>
  </si>
  <si>
    <t>1267421676</t>
  </si>
  <si>
    <t>Podklad nebo kryt z kameniva hrubého drceného vel. 16-32 mm s rozprostřením a zhutněním plochy jednotlivě do 100 m2, po zhutnění tl. 150 mm</t>
  </si>
  <si>
    <t>https://podminky.urs.cz/item/CS_URS_2024_02/564750101</t>
  </si>
  <si>
    <t>"podkladní vrstva parkoviště z drceného kameniva DK 16/32 tl. 150 mm" 55</t>
  </si>
  <si>
    <t>31</t>
  </si>
  <si>
    <t>564751101</t>
  </si>
  <si>
    <t>Podklad z kameniva hrubého drceného vel. 32-63 mm plochy do 100 m2 tl 150 mm</t>
  </si>
  <si>
    <t>2061842649</t>
  </si>
  <si>
    <t>Podklad nebo kryt z kameniva hrubého drceného vel. 32-63 mm s rozprostřením a zhutněním plochy jednotlivě do 100 m2, po zhutnění tl. 150 mm</t>
  </si>
  <si>
    <t>https://podminky.urs.cz/item/CS_URS_2024_02/564751101</t>
  </si>
  <si>
    <t>"podkladní vrstva parkoviště z drceného kameniva DK 32/63 tl. 150 mm" 64</t>
  </si>
  <si>
    <t>32</t>
  </si>
  <si>
    <t>564771111</t>
  </si>
  <si>
    <t>Podklad z kameniva hrubého drceného vel. 32-63 mm plochy přes 100 m2 tl 250 mm</t>
  </si>
  <si>
    <t>16739926</t>
  </si>
  <si>
    <t>Podklad nebo kryt z kameniva hrubého drceného vel. 32-63 mm s rozprostřením a zhutněním plochy přes 100 m2, po zhutnění tl. 250 mm</t>
  </si>
  <si>
    <t>https://podminky.urs.cz/item/CS_URS_2024_02/564771111</t>
  </si>
  <si>
    <t>"sanace vozovky a parkoviště z drceného kameniva DK 32/63 tl. 250 mm" 398</t>
  </si>
  <si>
    <t>33</t>
  </si>
  <si>
    <t>564851111</t>
  </si>
  <si>
    <t>Podklad ze štěrkodrtě ŠD plochy přes 100 m2 tl 150 mm</t>
  </si>
  <si>
    <t>-1669012906</t>
  </si>
  <si>
    <t>Podklad ze štěrkodrti ŠD s rozprostřením a zhutněním plochy přes 100 m2, po zhutnění tl. 150 mm</t>
  </si>
  <si>
    <t>https://podminky.urs.cz/item/CS_URS_2024_02/564851111</t>
  </si>
  <si>
    <t>"podkladní vrstva vozovky ze štěrkodrti ŠDa 0/64 tl. 150 mm" 334</t>
  </si>
  <si>
    <t>"podkladní vrstva vozovky ze štěrkodrti ŠDa 0/32 tl. 150 mm" 269</t>
  </si>
  <si>
    <t>34</t>
  </si>
  <si>
    <t>596211110</t>
  </si>
  <si>
    <t>Kladení zámkové dlažby komunikací pro pěší ručně tl 60 mm skupiny A pl do 50 m2</t>
  </si>
  <si>
    <t>-1943386637</t>
  </si>
  <si>
    <t>Kladení dlažby z betonových zámkových dlaždic komunikací pro pěší ručně s ložem z kameniva těženého nebo drceného tl. do 40 mm, s vyplněním spár s dvojitým hutněním, vibrováním a se smetením přebytečného materiálu na krajnici tl. 60 mm skupiny A, pro plochy do 50 m2</t>
  </si>
  <si>
    <t>https://podminky.urs.cz/item/CS_URS_2024_02/596211110</t>
  </si>
  <si>
    <t>"nový kryt chodníku" 7,5</t>
  </si>
  <si>
    <t>35</t>
  </si>
  <si>
    <t>59245018</t>
  </si>
  <si>
    <t>dlažba skladebná betonová 200x100mm tl 60mm přírodní</t>
  </si>
  <si>
    <t>-1742590883</t>
  </si>
  <si>
    <t>"dlažba obdélníková 200x100x60, přírodní šedá, 2%ztratné" 5,5*1.02</t>
  </si>
  <si>
    <t>36</t>
  </si>
  <si>
    <t>59245006</t>
  </si>
  <si>
    <t>dlažba pro nevidomé betonová 200x100mm tl 60mm barevná</t>
  </si>
  <si>
    <t>1390664096</t>
  </si>
  <si>
    <t>"varovný pás, dlažba 200x100x60 slepecká, červená, 2% ztratné" 2*1.02</t>
  </si>
  <si>
    <t>37</t>
  </si>
  <si>
    <t>596212212</t>
  </si>
  <si>
    <t>Kladení zámkové dlažby pozemních komunikací ručně tl 80 mm skupiny A pl přes 100 do 300 m2</t>
  </si>
  <si>
    <t>-1803689543</t>
  </si>
  <si>
    <t>Kladení dlažby z betonových zámkových dlaždic pozemních komunikací ručně s ložem z kameniva těženého nebo drceného tl. do 50 mm, s vyplněním spár, s dvojitým hutněním vibrováním a se smetením přebytečného materiálu na krajnici tl. 80 mm skupiny A, pro plochy přes 100 do 300 m2</t>
  </si>
  <si>
    <t>https://podminky.urs.cz/item/CS_URS_2024_02/596212212</t>
  </si>
  <si>
    <t>"nový kryt vozovky a vjezdů" 264</t>
  </si>
  <si>
    <t>38</t>
  </si>
  <si>
    <t>59245020</t>
  </si>
  <si>
    <t>dlažba skladebná betonová 200x100mm tl 80mm přírodní</t>
  </si>
  <si>
    <t>824223804</t>
  </si>
  <si>
    <t>"vozovka, dlažba obdélníková 200x100x80 šedá, 2%ztratné" 264*1.02</t>
  </si>
  <si>
    <t>39</t>
  </si>
  <si>
    <t>596412211</t>
  </si>
  <si>
    <t>Kladení dlažby z vegetačních tvárnic pozemních komunikací tl 80 mm pl přes 50 do 100 m2</t>
  </si>
  <si>
    <t>510692706</t>
  </si>
  <si>
    <t>Kladení dlažby z betonových vegetačních dlaždic pozemních komunikací s ložem z kameniva těženého nebo drceného tl. do 50 mm, s vyplněním spár a vegetačních otvorů, s hutněním vibrováním tl. 80 mm, pro plochy přes 50 do 100 m2</t>
  </si>
  <si>
    <t>https://podminky.urs.cz/item/CS_URS_2024_02/596412211</t>
  </si>
  <si>
    <t>"nový kryt parkoviště z vegetační dlažby 200x200x80" 55</t>
  </si>
  <si>
    <t>40</t>
  </si>
  <si>
    <t>59245035</t>
  </si>
  <si>
    <t>dlažba plošná vegetační betonová 200x200mm tl 80mm přírodní</t>
  </si>
  <si>
    <t>-872309237</t>
  </si>
  <si>
    <t>"kryt parkoviště z vegetační dlažby 200x200x80 přírodní, 2% ztratné" 55*1.02</t>
  </si>
  <si>
    <t>Trubní vedení</t>
  </si>
  <si>
    <t>41</t>
  </si>
  <si>
    <t>871313123</t>
  </si>
  <si>
    <t>Montáž kanalizačního potrubí hladkého plnostěnného SN 12 z PVC-U DN 160</t>
  </si>
  <si>
    <t>-2041016806</t>
  </si>
  <si>
    <t>Montáž kanalizačního potrubí z tvrdého PVC-U hladkého plnostěnného tuhost SN 12 DN 160</t>
  </si>
  <si>
    <t>https://podminky.urs.cz/item/CS_URS_2024_02/871313123</t>
  </si>
  <si>
    <t xml:space="preserve">"přípojka dešťové vpusti  DN 160 SN 8" 24</t>
  </si>
  <si>
    <t>42</t>
  </si>
  <si>
    <t>28611106</t>
  </si>
  <si>
    <t>trubka kanalizační PVC-U plnostěnná jednovrstvá s rázovou odolností DN 160x6000mm SN12</t>
  </si>
  <si>
    <t>-228219964</t>
  </si>
  <si>
    <t>24*1,03 'Přepočtené koeficientem množství</t>
  </si>
  <si>
    <t>43</t>
  </si>
  <si>
    <t>877310310</t>
  </si>
  <si>
    <t>Montáž kolen na kanalizačním potrubí z PP nebo tvrdého PVC-U trub hladkých plnostěnných DN 150</t>
  </si>
  <si>
    <t>kus</t>
  </si>
  <si>
    <t>-446606971</t>
  </si>
  <si>
    <t>Montáž tvarovek na kanalizačním plastovém potrubí z PP nebo PVC-U hladkého plnostěnného kolen, víček nebo hrdlových uzávěrů DN 150</t>
  </si>
  <si>
    <t>https://podminky.urs.cz/item/CS_URS_2024_02/877310310</t>
  </si>
  <si>
    <t>"tvarovky na přípojce DV" 3</t>
  </si>
  <si>
    <t>44</t>
  </si>
  <si>
    <t>28651202</t>
  </si>
  <si>
    <t>koleno kanalizační PVC-U plnostěnné 160x45°</t>
  </si>
  <si>
    <t>-609968706</t>
  </si>
  <si>
    <t>45</t>
  </si>
  <si>
    <t>877315123</t>
  </si>
  <si>
    <t>Montáž navrtávacího sedla pro potrubí betonové nebo kameninové přípojka DN 150</t>
  </si>
  <si>
    <t>710219970</t>
  </si>
  <si>
    <t>Montáž navrtávacího sedla kanalizační přípojky v otevřeném výkopu pro hlavní potrubí betonové nebo kameninové, přípojka DN 150</t>
  </si>
  <si>
    <t>https://podminky.urs.cz/item/CS_URS_2024_02/877315123</t>
  </si>
  <si>
    <t xml:space="preserve">"napojení přípojky DV z PVC DN 150 na  betonovou kanalizaci DN 300 pomocí sedlové odbočky" 1</t>
  </si>
  <si>
    <t>46</t>
  </si>
  <si>
    <t>28651300</t>
  </si>
  <si>
    <t>sedlo kolmé univerzální beton/KG DN 250-350/160</t>
  </si>
  <si>
    <t>840103567</t>
  </si>
  <si>
    <t>"sedlová odbočka" 1</t>
  </si>
  <si>
    <t>47</t>
  </si>
  <si>
    <t>895941343</t>
  </si>
  <si>
    <t>Osazení vpusti uliční DN 500 z betonových dílců dno vysoké s kalištěm</t>
  </si>
  <si>
    <t>624909752</t>
  </si>
  <si>
    <t>Osazení vpusti uliční z betonových dílců DN 500 dno vysoké s kalištěm</t>
  </si>
  <si>
    <t>https://podminky.urs.cz/item/CS_URS_2024_02/895941343</t>
  </si>
  <si>
    <t>48</t>
  </si>
  <si>
    <t>59224470</t>
  </si>
  <si>
    <t>vpusť uliční DN 500 kaliště vysoké 500/525x65mm</t>
  </si>
  <si>
    <t>2107468056</t>
  </si>
  <si>
    <t>49</t>
  </si>
  <si>
    <t>895941351</t>
  </si>
  <si>
    <t>Osazení vpusti uliční DN 500 z betonových dílců skruž horní pro čtvercovou vtokovou mříž</t>
  </si>
  <si>
    <t>-975555135</t>
  </si>
  <si>
    <t>Osazení vpusti uliční z betonových dílců DN 500 skruž horní pro čtvercovou vtokovou mříž</t>
  </si>
  <si>
    <t>https://podminky.urs.cz/item/CS_URS_2024_02/895941351</t>
  </si>
  <si>
    <t>50</t>
  </si>
  <si>
    <t>59224460</t>
  </si>
  <si>
    <t>vpusť uliční DN 500 betonová 500x190x65mm čtvercový poklop</t>
  </si>
  <si>
    <t>-244010433</t>
  </si>
  <si>
    <t>51</t>
  </si>
  <si>
    <t>895941361</t>
  </si>
  <si>
    <t>Osazení vpusti uliční DN 500 z betonových dílců skruž středová 290 mm</t>
  </si>
  <si>
    <t>-792900795</t>
  </si>
  <si>
    <t>Osazení vpusti uliční z betonových dílců DN 500 skruž středová 290 mm</t>
  </si>
  <si>
    <t>https://podminky.urs.cz/item/CS_URS_2024_02/895941361</t>
  </si>
  <si>
    <t>52</t>
  </si>
  <si>
    <t>59224461</t>
  </si>
  <si>
    <t>vpusť uliční DN 500 skruž průběžná nízká betonová 500/290x65mm</t>
  </si>
  <si>
    <t>-2097450387</t>
  </si>
  <si>
    <t>53</t>
  </si>
  <si>
    <t>895941367</t>
  </si>
  <si>
    <t>Osazení vpusti uliční DN 500 z betonových dílců skruž se zápachovou uzávěrkou</t>
  </si>
  <si>
    <t>940220662</t>
  </si>
  <si>
    <t>Osazení vpusti uliční z betonových dílců DN 500 skruž průběžná se zápachovou uzávěrkou</t>
  </si>
  <si>
    <t>https://podminky.urs.cz/item/CS_URS_2024_02/895941367</t>
  </si>
  <si>
    <t>54</t>
  </si>
  <si>
    <t>59224467</t>
  </si>
  <si>
    <t>vpusť uliční DN 500 skruž průběžná 500/590x65mm betonová se zápachovou uzávěrkou 150mm PVC</t>
  </si>
  <si>
    <t>-920022025</t>
  </si>
  <si>
    <t>55</t>
  </si>
  <si>
    <t>899104112</t>
  </si>
  <si>
    <t>Osazení poklopů litinových, ocelových nebo železobetonových včetně rámů pro třídu zatížení D400, E600</t>
  </si>
  <si>
    <t>1890961105</t>
  </si>
  <si>
    <t>Osazení poklopů šachtových litinových, ocelových nebo železobetonových včetně rámů pro třídu zatížení D400, E600</t>
  </si>
  <si>
    <t>https://podminky.urs.cz/item/CS_URS_2024_02/899104112</t>
  </si>
  <si>
    <t>"výšková úprava poklopu šachty kanalizace" 1</t>
  </si>
  <si>
    <t>56</t>
  </si>
  <si>
    <t>28661935</t>
  </si>
  <si>
    <t>poklop šachtový litinový DN 600 pro třídu zatížení D400</t>
  </si>
  <si>
    <t>-1847320914</t>
  </si>
  <si>
    <t>57</t>
  </si>
  <si>
    <t>899204112</t>
  </si>
  <si>
    <t>Osazení mříží litinových včetně rámů a košů na bahno pro třídu zatížení D400, E600</t>
  </si>
  <si>
    <t>809305529</t>
  </si>
  <si>
    <t>https://podminky.urs.cz/item/CS_URS_2024_02/899204112</t>
  </si>
  <si>
    <t>58</t>
  </si>
  <si>
    <t>59223260</t>
  </si>
  <si>
    <t>mříž vtoková litinová k uliční vpusti C250/D400 500x500mm</t>
  </si>
  <si>
    <t>-530596589</t>
  </si>
  <si>
    <t>59</t>
  </si>
  <si>
    <t>899401112</t>
  </si>
  <si>
    <t>Osazení poklopů uličních litinových šoupátkových</t>
  </si>
  <si>
    <t>-1940377187</t>
  </si>
  <si>
    <t>Osazení poklopů uličních s pevným rámem litinových šoupátkových</t>
  </si>
  <si>
    <t>https://podminky.urs.cz/item/CS_URS_2024_02/899401112</t>
  </si>
  <si>
    <t>"výšková úprava krycího hrnce plynovodu" 1</t>
  </si>
  <si>
    <t>Ostatní konstrukce a práce, bourání</t>
  </si>
  <si>
    <t>60</t>
  </si>
  <si>
    <t>916131213</t>
  </si>
  <si>
    <t>Osazení silničního obrubníku betonového stojatého s boční opěrou do lože z betonu prostého</t>
  </si>
  <si>
    <t>94140204</t>
  </si>
  <si>
    <t>Osazení silničního obrubníku betonového se zřízením lože, s vyplněním a zatřením spár cementovou maltou stojatého s boční opěrou z betonu prostého, do lože z betonu prostého</t>
  </si>
  <si>
    <t>https://podminky.urs.cz/item/CS_URS_2024_02/916131213</t>
  </si>
  <si>
    <t>"osazení silničního obrubníku do lože z betonu C 20/25 XF3" 148</t>
  </si>
  <si>
    <t>61</t>
  </si>
  <si>
    <t>59217029</t>
  </si>
  <si>
    <t>obrubník silniční betonový nájezdový 1000x150x150mm</t>
  </si>
  <si>
    <t>-60006462</t>
  </si>
  <si>
    <t>"silniční obrubník nájezdový, 2% ztratné" 148*1.02</t>
  </si>
  <si>
    <t>62</t>
  </si>
  <si>
    <t>916231213</t>
  </si>
  <si>
    <t>Osazení chodníkového obrubníku betonového stojatého s boční opěrou do lože z betonu prostého</t>
  </si>
  <si>
    <t>1791161514</t>
  </si>
  <si>
    <t>Osazení chodníkového obrubníku betonového se zřízením lože, s vyplněním a zatřením spár cementovou maltou stojatého s boční opěrou z betonu prostého, do lože z betonu prostého</t>
  </si>
  <si>
    <t>https://podminky.urs.cz/item/CS_URS_2024_02/916231213</t>
  </si>
  <si>
    <t>"osazení chodníkového obrubníku do lože z betonu C20/25 XF3" 39</t>
  </si>
  <si>
    <t>63</t>
  </si>
  <si>
    <t>59217017</t>
  </si>
  <si>
    <t>obrubník betonový chodníkový 1000x100x250mm</t>
  </si>
  <si>
    <t>-727473303</t>
  </si>
  <si>
    <t>"chodníkový obrubník, 2% ztratné" 39*1.02</t>
  </si>
  <si>
    <t>997</t>
  </si>
  <si>
    <t>Přesun sutě</t>
  </si>
  <si>
    <t>64</t>
  </si>
  <si>
    <t>997211511</t>
  </si>
  <si>
    <t>Vodorovná doprava suti po suchu na vzdálenost do 1 km</t>
  </si>
  <si>
    <t>1521603240</t>
  </si>
  <si>
    <t>Vodorovná doprava suti nebo vybouraných hmot suti se složením a hrubým urovnáním, na vzdálenost do 1 km</t>
  </si>
  <si>
    <t>https://podminky.urs.cz/item/CS_URS_2024_02/997211511</t>
  </si>
  <si>
    <t>"Beton"</t>
  </si>
  <si>
    <t>"chodníková obruba" 8*0.185</t>
  </si>
  <si>
    <t>"dlažba ZD" 17*0.08*2.2</t>
  </si>
  <si>
    <t>"betonové vjezdy" 3*0,1*2,2</t>
  </si>
  <si>
    <t>"dešťová vpust" 0,5*2,2</t>
  </si>
  <si>
    <t>Mezisoučet</t>
  </si>
  <si>
    <t>"Kamenivo"</t>
  </si>
  <si>
    <t>"podkladní vrstvy pod asfaltem" 115*0,32*2</t>
  </si>
  <si>
    <t>"podkladní vrstvy pod ZD" 17*0,34*2</t>
  </si>
  <si>
    <t>"podkladní vrstvy nezpevněné vozovky" 145*0,42*2</t>
  </si>
  <si>
    <t>"Asfalt"</t>
  </si>
  <si>
    <t>"asfaltový recyklát" 115*0,1*2,4</t>
  </si>
  <si>
    <t>997211519</t>
  </si>
  <si>
    <t>Příplatek ZKD 1 km u vodorovné dopravy suti</t>
  </si>
  <si>
    <t>973655915</t>
  </si>
  <si>
    <t>Vodorovná doprava suti nebo vybouraných hmot suti se složením a hrubým urovnáním, na vzdálenost Příplatek k ceně za každý další započatý 1 km přes 1 km</t>
  </si>
  <si>
    <t>https://podminky.urs.cz/item/CS_URS_2024_02/997211519</t>
  </si>
  <si>
    <t>"dalších 20 km" 240,792*20</t>
  </si>
  <si>
    <t>66</t>
  </si>
  <si>
    <t>997221861</t>
  </si>
  <si>
    <t>Poplatek za uložení na recyklační skládce (skládkovné) stavebního odpadu z prostého betonu pod kódem 17 01 01</t>
  </si>
  <si>
    <t>-1454846511</t>
  </si>
  <si>
    <t>Poplatek za uložení stavebního odpadu na recyklační skládce (skládkovné) z prostého betonu zatříděného do Katalogu odpadů pod kódem 17 01 01</t>
  </si>
  <si>
    <t>https://podminky.urs.cz/item/CS_URS_2024_02/997221861</t>
  </si>
  <si>
    <t>6,232</t>
  </si>
  <si>
    <t>67</t>
  </si>
  <si>
    <t>997221873</t>
  </si>
  <si>
    <t>Poplatek za uložení na recyklační skládce (skládkovné) stavebního odpadu zeminy a kamení zatříděného do Katalogu odpadů pod kódem 17 05 04</t>
  </si>
  <si>
    <t>1698802278</t>
  </si>
  <si>
    <t>https://podminky.urs.cz/item/CS_URS_2024_02/997221873</t>
  </si>
  <si>
    <t>206,96</t>
  </si>
  <si>
    <t>68</t>
  </si>
  <si>
    <t>997221875</t>
  </si>
  <si>
    <t>Poplatek za uložení na recyklační skládce (skládkovné) stavebního odpadu asfaltového bez obsahu dehtu zatříděného do Katalogu odpadů pod kódem 17 03 02</t>
  </si>
  <si>
    <t>508336231</t>
  </si>
  <si>
    <t>Poplatek za uložení stavebního odpadu na recyklační skládce (skládkovné) asfaltového bez obsahu dehtu zatříděného do Katalogu odpadů pod kódem 17 03 02</t>
  </si>
  <si>
    <t>https://podminky.urs.cz/item/CS_URS_2024_02/997221875</t>
  </si>
  <si>
    <t>27,6</t>
  </si>
  <si>
    <t>998</t>
  </si>
  <si>
    <t>Přesun hmot</t>
  </si>
  <si>
    <t>69</t>
  </si>
  <si>
    <t>998225111</t>
  </si>
  <si>
    <t>Přesun hmot pro pozemní komunikace s krytem z kamene, monolitickým betonovým nebo živičným</t>
  </si>
  <si>
    <t>618565468</t>
  </si>
  <si>
    <t>Přesun hmot pro komunikace s krytem z kameniva, monolitickým betonovým nebo živičným dopravní vzdálenost do 200 m jakékoliv délky objektu</t>
  </si>
  <si>
    <t>https://podminky.urs.cz/item/CS_URS_2024_02/998225111</t>
  </si>
  <si>
    <t>SO 102 - napojení přípojky DV</t>
  </si>
  <si>
    <t>113107324</t>
  </si>
  <si>
    <t>Odstranění podkladu z kameniva drceného tl přes 300 do 400 mm strojně pl do 50 m2</t>
  </si>
  <si>
    <t>-507562652</t>
  </si>
  <si>
    <t>Odstranění podkladů nebo krytů strojně plochy jednotlivě do 50 m2 s přemístěním hmot na skládku na vzdálenost do 3 m nebo s naložením na dopravní prostředek z kameniva hrubého drceného, o tl. vrstvy přes 300 do 400 mm</t>
  </si>
  <si>
    <t>https://podminky.urs.cz/item/CS_URS_2024_02/113107324</t>
  </si>
  <si>
    <t>"odstranění konstrukčních vrstev vozovky tl. 350mm" 5</t>
  </si>
  <si>
    <t>113107343</t>
  </si>
  <si>
    <t>Odstranění podkladu živičného tl přes 100 do 150 mm strojně pl do 50 m2</t>
  </si>
  <si>
    <t>1214053157</t>
  </si>
  <si>
    <t>Odstranění podkladů nebo krytů strojně plochy jednotlivě do 50 m2 s přemístěním hmot na skládku na vzdálenost do 3 m nebo s naložením na dopravní prostředek živičných, o tl. vrstvy přes 100 do 150 mm</t>
  </si>
  <si>
    <t>https://podminky.urs.cz/item/CS_URS_2024_02/113107343</t>
  </si>
  <si>
    <t>"odstranění asfaltového krytu vozovky tl. 150 mm" 4,8</t>
  </si>
  <si>
    <t>113202111</t>
  </si>
  <si>
    <t>Vytrhání obrub krajníků obrubníků stojatých</t>
  </si>
  <si>
    <t>49949869</t>
  </si>
  <si>
    <t>Vytrhání obrub s vybouráním lože, s přemístěním hmot na skládku na vzdálenost do 3 m nebo s naložením na dopravní prostředek z krajníků nebo obrubníků stojatých</t>
  </si>
  <si>
    <t>https://podminky.urs.cz/item/CS_URS_2024_02/113202111</t>
  </si>
  <si>
    <t>"vybourání silničníchh obrub" 2</t>
  </si>
  <si>
    <t>113203111</t>
  </si>
  <si>
    <t>Vytrhání obrub z dlažebních kostek</t>
  </si>
  <si>
    <t>374463128</t>
  </si>
  <si>
    <t>Vytrhání obrub s vybouráním lože, s přemístěním hmot na skládku na vzdálenost do 3 m nebo s naložením na dopravní prostředek z dlažebních kostek</t>
  </si>
  <si>
    <t>https://podminky.urs.cz/item/CS_URS_2024_02/113203111</t>
  </si>
  <si>
    <t>"odstranění jednořádku ze žulových kostek" 2</t>
  </si>
  <si>
    <t>131251201</t>
  </si>
  <si>
    <t>Hloubení jam zapažených v hornině třídy těžitelnosti I skupiny 3 objem do 20 m3 strojně</t>
  </si>
  <si>
    <t>-1267015848</t>
  </si>
  <si>
    <t>Hloubení zapažených jam a zářezů strojně s urovnáním dna do předepsaného profilu a spádu v hornině třídy těžitelnosti I skupiny 3 do 20 m3</t>
  </si>
  <si>
    <t>https://podminky.urs.cz/item/CS_URS_2024_02/131251201</t>
  </si>
  <si>
    <t>"výkop rýhy pro přípojky DV" 2,5*2*2</t>
  </si>
  <si>
    <t>-431566257</t>
  </si>
  <si>
    <t>"výkop rýhy přípojek DV" 10</t>
  </si>
  <si>
    <t>-2074749744</t>
  </si>
  <si>
    <t>10*1,8</t>
  </si>
  <si>
    <t>1529932914</t>
  </si>
  <si>
    <t>1614411915</t>
  </si>
  <si>
    <t>"zásyp přípojek DV štěrkodrtí ŠD 0/32" 2,5*2*1,5</t>
  </si>
  <si>
    <t>-1313447835</t>
  </si>
  <si>
    <t>"zásyp rýh přípojek DV" 7,5*2</t>
  </si>
  <si>
    <t>-2033795281</t>
  </si>
  <si>
    <t>"lože přípojek DV" 1*2</t>
  </si>
  <si>
    <t>"obsypání přípojek DV" 1,5*2</t>
  </si>
  <si>
    <t>-1290121857</t>
  </si>
  <si>
    <t>"obsypání přípojek DV"2*2,5*0,3</t>
  </si>
  <si>
    <t>1497226117</t>
  </si>
  <si>
    <t>"lože přípojek DV" 2,5*2*0,2</t>
  </si>
  <si>
    <t>564861011</t>
  </si>
  <si>
    <t>Podklad ze štěrkodrtě ŠD plochy do 100 m2 tl 200 mm</t>
  </si>
  <si>
    <t>-1257417314</t>
  </si>
  <si>
    <t>Podklad ze štěrkodrti ŠD s rozprostřením a zhutněním plochy jednotlivě do 100 m2, po zhutnění tl. 200 mm</t>
  </si>
  <si>
    <t>https://podminky.urs.cz/item/CS_URS_2024_02/564861011</t>
  </si>
  <si>
    <t>"podkladní vrstva vozovky ze štěrkodrti ŠDa 0/63 tl. 200 mm" 5</t>
  </si>
  <si>
    <t>565135101</t>
  </si>
  <si>
    <t>Asfaltový beton vrstva podkladní ACP 16 (obalované kamenivo OKS) tl 50 mm š do 1,5 m</t>
  </si>
  <si>
    <t>-850763457</t>
  </si>
  <si>
    <t>Asfaltový beton vrstva podkladní ACP 16 (obalované kamenivo střednězrnné - OKS) s rozprostřením a zhutněním v pruhu šířky do 1,5 m, po zhutnění tl. 50 mm</t>
  </si>
  <si>
    <t>https://podminky.urs.cz/item/CS_URS_2024_02/565135101</t>
  </si>
  <si>
    <t>"asfaltový beton ACP 16+ modifikovaný tl. 50 mm" 4,8</t>
  </si>
  <si>
    <t>567122114</t>
  </si>
  <si>
    <t>Podklad ze směsi stmelené cementem SC C 8/10 (KSC I) tl 150 mm</t>
  </si>
  <si>
    <t>-555810975</t>
  </si>
  <si>
    <t>Podklad ze směsi stmelené cementem SC bez dilatačních spár, s rozprostřením a zhutněním SC C 8/10 (KSC I), po zhutnění tl. 150 mm</t>
  </si>
  <si>
    <t>https://podminky.urs.cz/item/CS_URS_2024_02/567122114</t>
  </si>
  <si>
    <t>"podkladní vrstva vozovky" 4,8</t>
  </si>
  <si>
    <t>573191111</t>
  </si>
  <si>
    <t>Postřik infiltrační kationaktivní emulzí v množství 1 kg/m2</t>
  </si>
  <si>
    <t>1118012672</t>
  </si>
  <si>
    <t>Postřik infiltrační kationaktivní emulzí v množství 1,00 kg/m2</t>
  </si>
  <si>
    <t>https://podminky.urs.cz/item/CS_URS_2024_02/573191111</t>
  </si>
  <si>
    <t>"infiltrační postřik 0,6 kg/m2" 4,8</t>
  </si>
  <si>
    <t>573211107</t>
  </si>
  <si>
    <t>Postřik živičný spojovací z asfaltu v množství 0,30 kg/m2</t>
  </si>
  <si>
    <t>1583509995</t>
  </si>
  <si>
    <t>Postřik spojovací PS bez posypu kamenivem z asfaltu silničního, v množství 0,30 kg/m2</t>
  </si>
  <si>
    <t>https://podminky.urs.cz/item/CS_URS_2024_02/573211107</t>
  </si>
  <si>
    <t>"spojovací postřik 0,3 kg/m2" 2*4,8</t>
  </si>
  <si>
    <t>577134031</t>
  </si>
  <si>
    <t>Asfaltový beton vrstva obrusná ACO 11 (ABS) tl 40 mm š do 1,5 m z modifikovaného asfaltu</t>
  </si>
  <si>
    <t>-2133196792</t>
  </si>
  <si>
    <t>Asfaltový beton vrstva obrusná ACO 11 (ABS) s rozprostřením a se zhutněním z modifikovaného asfaltu v pruhu šířky do 1,5 m, po zhutnění tl. 40 mm</t>
  </si>
  <si>
    <t>https://podminky.urs.cz/item/CS_URS_2024_02/577134031</t>
  </si>
  <si>
    <t>"asfaltový beton ACO 11+ modifikovaný tl. 40 mm" 4,8</t>
  </si>
  <si>
    <t>577155032</t>
  </si>
  <si>
    <t>Asfaltový beton vrstva ložní ACL 16 (ABVH) tl 60 mm š do 1,5 m z modifikovaného asfaltu</t>
  </si>
  <si>
    <t>-1993888542</t>
  </si>
  <si>
    <t>Asfaltový beton vrstva ložní ACL 16 (ABH) s rozprostřením a zhutněním z modifikovaného asfaltu v pruhu šířky do 1,5 m, po zhutnění tl. 60 mm</t>
  </si>
  <si>
    <t>https://podminky.urs.cz/item/CS_URS_2024_02/577155032</t>
  </si>
  <si>
    <t>"asfaltový beton ACL 16+ modifikovaný tl. 60 mm" 4,8</t>
  </si>
  <si>
    <t>206759462</t>
  </si>
  <si>
    <t xml:space="preserve">"přípojka dešťové vpusti  DN 160 SN 12" 2</t>
  </si>
  <si>
    <t>1785590243</t>
  </si>
  <si>
    <t>-1934542992</t>
  </si>
  <si>
    <t>"napojení přípojky z PVC DN 150 na betonovou kanalizaci DN 400 pomocí sedlové odbočky" 1</t>
  </si>
  <si>
    <t>28651302</t>
  </si>
  <si>
    <t>sedlo kolmé univerzální beton/KG DN 400/160</t>
  </si>
  <si>
    <t>-712625323</t>
  </si>
  <si>
    <t>"pružné sedlo" 1</t>
  </si>
  <si>
    <t>916111112</t>
  </si>
  <si>
    <t>Osazení obruby z velkých kostek bez boční opěry do lože z betonu prostého</t>
  </si>
  <si>
    <t>-877429720</t>
  </si>
  <si>
    <t>Osazení silniční obruby z dlažebních kostek v jedné řadě s ložem tl. přes 50 do 100 mm, s vyplněním a zatřením spár cementovou maltou z velkých kostek bez boční opěry, do lože z betonu prostého</t>
  </si>
  <si>
    <t>https://podminky.urs.cz/item/CS_URS_2024_02/916111112</t>
  </si>
  <si>
    <t>"osazení jednořádku z velkých žulových kostek" 2</t>
  </si>
  <si>
    <t>58381008</t>
  </si>
  <si>
    <t>kostka štípaná dlažební žula velká 15/17</t>
  </si>
  <si>
    <t>561775667</t>
  </si>
  <si>
    <t>"žulová kostka štípaná velká" 2*0,2</t>
  </si>
  <si>
    <t>1356482987</t>
  </si>
  <si>
    <t>"osazení silničního obrubníku do lože z betonu C 20/25 XF3" 2</t>
  </si>
  <si>
    <t>-1719071414</t>
  </si>
  <si>
    <t>"silniční obrubník nájezdový, 2% ztratné" 2*1.02</t>
  </si>
  <si>
    <t>-587664010</t>
  </si>
  <si>
    <t>"silniční obruba" 2*0.205</t>
  </si>
  <si>
    <t>"podkladní vrstvy vozovky" 5*0,35*2</t>
  </si>
  <si>
    <t>"žulová kostka" 2*0,2*0,2*2,8</t>
  </si>
  <si>
    <t>"asfaltový kryt vozovky" 4,8*0,15*2,4</t>
  </si>
  <si>
    <t>342162357</t>
  </si>
  <si>
    <t>"dslších 20 km" 5,862*20</t>
  </si>
  <si>
    <t>-176629098</t>
  </si>
  <si>
    <t>0,41</t>
  </si>
  <si>
    <t>168826077</t>
  </si>
  <si>
    <t>3,724</t>
  </si>
  <si>
    <t>-1481582703</t>
  </si>
  <si>
    <t>1,728</t>
  </si>
  <si>
    <t>-432412855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</si>
  <si>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</si>
  <si>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</si>
  <si>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</si>
  <si>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VRN4 - Inženýrská činnost</t>
  </si>
  <si>
    <t>VRN1</t>
  </si>
  <si>
    <t>Průzkumné, geodetické a projektové práce</t>
  </si>
  <si>
    <t>011414000</t>
  </si>
  <si>
    <t>Průzkum výskytu odpadu</t>
  </si>
  <si>
    <t>…</t>
  </si>
  <si>
    <t>CS ÚRS 2020 01</t>
  </si>
  <si>
    <t>1024</t>
  </si>
  <si>
    <t>-885955050</t>
  </si>
  <si>
    <t>012103000</t>
  </si>
  <si>
    <t>Geodetické práce před výstavbou</t>
  </si>
  <si>
    <t>1201091561</t>
  </si>
  <si>
    <t>"vytyčení stavby, inž. sítí" 1</t>
  </si>
  <si>
    <t>012303000</t>
  </si>
  <si>
    <t>Geodetické práce po výstavbě</t>
  </si>
  <si>
    <t>-853364386</t>
  </si>
  <si>
    <t>"zaměření stutečného provedení" 1</t>
  </si>
  <si>
    <t>013254000</t>
  </si>
  <si>
    <t>Dokumentace skutečného provedení stavby</t>
  </si>
  <si>
    <t>267806935</t>
  </si>
  <si>
    <t>"Dokumentace skutečního provedení stavby" 1</t>
  </si>
  <si>
    <t>VRN3</t>
  </si>
  <si>
    <t>Zařízení staveniště</t>
  </si>
  <si>
    <t>032002000</t>
  </si>
  <si>
    <t>Vybavení staveniště</t>
  </si>
  <si>
    <t>1098426930</t>
  </si>
  <si>
    <t>"zřízení staveniště" 1</t>
  </si>
  <si>
    <t>034303000</t>
  </si>
  <si>
    <t>Dopravní značení na staveništi</t>
  </si>
  <si>
    <t>1375363413</t>
  </si>
  <si>
    <t>"přechodné dopravní značení vč. projednání a stanovení" 1</t>
  </si>
  <si>
    <t>039002000</t>
  </si>
  <si>
    <t>Zrušení zařízení staveniště</t>
  </si>
  <si>
    <t>-423314848</t>
  </si>
  <si>
    <t>VRN4</t>
  </si>
  <si>
    <t>Inženýrská činnost</t>
  </si>
  <si>
    <t>043194000</t>
  </si>
  <si>
    <t>Ostatní zkoušky</t>
  </si>
  <si>
    <t>1817187067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</si>
</sst>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42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color rgb="FF0000A8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41" fillId="0" borderId="0" applyNumberFormat="0" applyFill="0" applyBorder="0" applyAlignment="0" applyProtection="0"/>
  </cellStyleXfs>
  <cellXfs count="299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4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7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8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8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9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20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8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2" fillId="0" borderId="14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2" fillId="0" borderId="14" xfId="0" applyFont="1" applyBorder="1" applyAlignment="1" applyProtection="1">
      <alignment horizontal="left" vertical="center"/>
    </xf>
    <xf numFmtId="0" fontId="22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3" fillId="4" borderId="6" xfId="0" applyFont="1" applyFill="1" applyBorder="1" applyAlignment="1" applyProtection="1">
      <alignment horizontal="center" vertical="center"/>
    </xf>
    <xf numFmtId="0" fontId="23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3" fillId="4" borderId="7" xfId="0" applyFont="1" applyFill="1" applyBorder="1" applyAlignment="1" applyProtection="1">
      <alignment horizontal="center" vertical="center"/>
    </xf>
    <xf numFmtId="0" fontId="23" fillId="4" borderId="7" xfId="0" applyFont="1" applyFill="1" applyBorder="1" applyAlignment="1" applyProtection="1">
      <alignment horizontal="right" vertical="center"/>
    </xf>
    <xf numFmtId="0" fontId="23" fillId="4" borderId="8" xfId="0" applyFont="1" applyFill="1" applyBorder="1" applyAlignment="1" applyProtection="1">
      <alignment horizontal="left" vertical="center"/>
    </xf>
    <xf numFmtId="0" fontId="23" fillId="4" borderId="0" xfId="0" applyFont="1" applyFill="1" applyAlignment="1" applyProtection="1">
      <alignment horizontal="center" vertical="center"/>
    </xf>
    <xf numFmtId="0" fontId="24" fillId="0" borderId="16" xfId="0" applyFont="1" applyBorder="1" applyAlignment="1" applyProtection="1">
      <alignment horizontal="center" vertical="center" wrapText="1"/>
    </xf>
    <xf numFmtId="0" fontId="24" fillId="0" borderId="17" xfId="0" applyFont="1" applyBorder="1" applyAlignment="1" applyProtection="1">
      <alignment horizontal="center" vertical="center" wrapText="1"/>
    </xf>
    <xf numFmtId="0" fontId="24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5" fillId="0" borderId="0" xfId="0" applyFont="1" applyAlignment="1" applyProtection="1">
      <alignment horizontal="left" vertical="center"/>
    </xf>
    <xf numFmtId="0" fontId="25" fillId="0" borderId="0" xfId="0" applyFont="1" applyAlignment="1" applyProtection="1">
      <alignment vertical="center"/>
    </xf>
    <xf numFmtId="4" fontId="25" fillId="0" borderId="0" xfId="0" applyNumberFormat="1" applyFont="1" applyAlignment="1" applyProtection="1">
      <alignment horizontal="right" vertical="center"/>
    </xf>
    <xf numFmtId="4" fontId="25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21" fillId="0" borderId="14" xfId="0" applyNumberFormat="1" applyFont="1" applyBorder="1" applyAlignment="1" applyProtection="1">
      <alignment vertical="center"/>
    </xf>
    <xf numFmtId="4" fontId="21" fillId="0" borderId="0" xfId="0" applyNumberFormat="1" applyFont="1" applyBorder="1" applyAlignment="1" applyProtection="1">
      <alignment vertical="center"/>
    </xf>
    <xf numFmtId="166" fontId="21" fillId="0" borderId="0" xfId="0" applyNumberFormat="1" applyFont="1" applyBorder="1" applyAlignment="1" applyProtection="1">
      <alignment vertical="center"/>
    </xf>
    <xf numFmtId="4" fontId="21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7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8" fillId="0" borderId="0" xfId="0" applyFont="1" applyAlignment="1" applyProtection="1">
      <alignment vertical="center"/>
    </xf>
    <xf numFmtId="0" fontId="28" fillId="0" borderId="0" xfId="0" applyFont="1" applyAlignment="1" applyProtection="1">
      <alignment horizontal="left" vertical="center" wrapText="1"/>
    </xf>
    <xf numFmtId="0" fontId="29" fillId="0" borderId="0" xfId="0" applyFont="1" applyAlignment="1" applyProtection="1">
      <alignment vertical="center"/>
    </xf>
    <xf numFmtId="4" fontId="29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30" fillId="0" borderId="14" xfId="0" applyNumberFormat="1" applyFont="1" applyBorder="1" applyAlignment="1" applyProtection="1">
      <alignment vertical="center"/>
    </xf>
    <xf numFmtId="4" fontId="30" fillId="0" borderId="0" xfId="0" applyNumberFormat="1" applyFont="1" applyBorder="1" applyAlignment="1" applyProtection="1">
      <alignment vertical="center"/>
    </xf>
    <xf numFmtId="166" fontId="30" fillId="0" borderId="0" xfId="0" applyNumberFormat="1" applyFont="1" applyBorder="1" applyAlignment="1" applyProtection="1">
      <alignment vertical="center"/>
    </xf>
    <xf numFmtId="4" fontId="30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30" fillId="0" borderId="19" xfId="0" applyNumberFormat="1" applyFont="1" applyBorder="1" applyAlignment="1" applyProtection="1">
      <alignment vertical="center"/>
    </xf>
    <xf numFmtId="4" fontId="30" fillId="0" borderId="20" xfId="0" applyNumberFormat="1" applyFont="1" applyBorder="1" applyAlignment="1" applyProtection="1">
      <alignment vertical="center"/>
    </xf>
    <xf numFmtId="166" fontId="30" fillId="0" borderId="20" xfId="0" applyNumberFormat="1" applyFont="1" applyBorder="1" applyAlignment="1" applyProtection="1">
      <alignment vertical="center"/>
    </xf>
    <xf numFmtId="4" fontId="30" fillId="0" borderId="21" xfId="0" applyNumberFormat="1" applyFont="1" applyBorder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4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4" fontId="25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2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20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3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3" fillId="4" borderId="0" xfId="0" applyFont="1" applyFill="1" applyAlignment="1" applyProtection="1">
      <alignment horizontal="right" vertical="center"/>
    </xf>
    <xf numFmtId="0" fontId="32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3" fillId="4" borderId="16" xfId="0" applyFont="1" applyFill="1" applyBorder="1" applyAlignment="1" applyProtection="1">
      <alignment horizontal="center" vertical="center" wrapText="1"/>
    </xf>
    <xf numFmtId="0" fontId="23" fillId="4" borderId="17" xfId="0" applyFont="1" applyFill="1" applyBorder="1" applyAlignment="1" applyProtection="1">
      <alignment horizontal="center" vertical="center" wrapText="1"/>
    </xf>
    <xf numFmtId="0" fontId="23" fillId="4" borderId="18" xfId="0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5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3" fillId="0" borderId="12" xfId="0" applyNumberFormat="1" applyFont="1" applyBorder="1" applyAlignment="1" applyProtection="1"/>
    <xf numFmtId="166" fontId="33" fillId="0" borderId="13" xfId="0" applyNumberFormat="1" applyFont="1" applyBorder="1" applyAlignment="1" applyProtection="1"/>
    <xf numFmtId="4" fontId="34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3" fillId="0" borderId="22" xfId="0" applyFont="1" applyBorder="1" applyAlignment="1" applyProtection="1">
      <alignment horizontal="center" vertical="center"/>
    </xf>
    <xf numFmtId="49" fontId="23" fillId="0" borderId="22" xfId="0" applyNumberFormat="1" applyFont="1" applyBorder="1" applyAlignment="1" applyProtection="1">
      <alignment horizontal="left" vertical="center" wrapText="1"/>
    </xf>
    <xf numFmtId="0" fontId="23" fillId="0" borderId="22" xfId="0" applyFont="1" applyBorder="1" applyAlignment="1" applyProtection="1">
      <alignment horizontal="left" vertical="center" wrapText="1"/>
    </xf>
    <xf numFmtId="0" fontId="23" fillId="0" borderId="22" xfId="0" applyFont="1" applyBorder="1" applyAlignment="1" applyProtection="1">
      <alignment horizontal="center" vertical="center" wrapText="1"/>
    </xf>
    <xf numFmtId="167" fontId="23" fillId="0" borderId="22" xfId="0" applyNumberFormat="1" applyFont="1" applyBorder="1" applyAlignment="1" applyProtection="1">
      <alignment vertical="center"/>
    </xf>
    <xf numFmtId="4" fontId="23" fillId="2" borderId="22" xfId="0" applyNumberFormat="1" applyFont="1" applyFill="1" applyBorder="1" applyAlignment="1" applyProtection="1">
      <alignment vertical="center"/>
      <protection locked="0"/>
    </xf>
    <xf numFmtId="4" fontId="23" fillId="0" borderId="22" xfId="0" applyNumberFormat="1" applyFont="1" applyBorder="1" applyAlignment="1" applyProtection="1">
      <alignment vertical="center"/>
    </xf>
    <xf numFmtId="0" fontId="24" fillId="2" borderId="14" xfId="0" applyFont="1" applyFill="1" applyBorder="1" applyAlignment="1" applyProtection="1">
      <alignment horizontal="left" vertical="center"/>
      <protection locked="0"/>
    </xf>
    <xf numFmtId="0" fontId="24" fillId="0" borderId="0" xfId="0" applyFont="1" applyBorder="1" applyAlignment="1" applyProtection="1">
      <alignment horizontal="center" vertical="center"/>
    </xf>
    <xf numFmtId="166" fontId="24" fillId="0" borderId="0" xfId="0" applyNumberFormat="1" applyFont="1" applyBorder="1" applyAlignment="1" applyProtection="1">
      <alignment vertical="center"/>
    </xf>
    <xf numFmtId="166" fontId="24" fillId="0" borderId="15" xfId="0" applyNumberFormat="1" applyFont="1" applyBorder="1" applyAlignment="1" applyProtection="1">
      <alignment vertical="center"/>
    </xf>
    <xf numFmtId="0" fontId="23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5" fillId="0" borderId="0" xfId="0" applyFont="1" applyAlignment="1" applyProtection="1">
      <alignment horizontal="left" vertical="center"/>
    </xf>
    <xf numFmtId="0" fontId="36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37" fillId="0" borderId="0" xfId="0" applyFont="1" applyAlignment="1" applyProtection="1">
      <alignment horizontal="left" vertical="center"/>
    </xf>
    <xf numFmtId="0" fontId="38" fillId="0" borderId="0" xfId="1" applyFont="1" applyAlignment="1" applyProtection="1">
      <alignment vertical="center" wrapText="1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39" fillId="0" borderId="22" xfId="0" applyFont="1" applyBorder="1" applyAlignment="1" applyProtection="1">
      <alignment horizontal="center" vertical="center"/>
    </xf>
    <xf numFmtId="49" fontId="39" fillId="0" borderId="22" xfId="0" applyNumberFormat="1" applyFont="1" applyBorder="1" applyAlignment="1" applyProtection="1">
      <alignment horizontal="left" vertical="center" wrapText="1"/>
    </xf>
    <xf numFmtId="0" fontId="39" fillId="0" borderId="22" xfId="0" applyFont="1" applyBorder="1" applyAlignment="1" applyProtection="1">
      <alignment horizontal="left" vertical="center" wrapText="1"/>
    </xf>
    <xf numFmtId="0" fontId="39" fillId="0" borderId="22" xfId="0" applyFont="1" applyBorder="1" applyAlignment="1" applyProtection="1">
      <alignment horizontal="center" vertical="center" wrapText="1"/>
    </xf>
    <xf numFmtId="167" fontId="39" fillId="0" borderId="22" xfId="0" applyNumberFormat="1" applyFont="1" applyBorder="1" applyAlignment="1" applyProtection="1">
      <alignment vertical="center"/>
    </xf>
    <xf numFmtId="4" fontId="39" fillId="2" borderId="22" xfId="0" applyNumberFormat="1" applyFont="1" applyFill="1" applyBorder="1" applyAlignment="1" applyProtection="1">
      <alignment vertical="center"/>
      <protection locked="0"/>
    </xf>
    <xf numFmtId="4" fontId="39" fillId="0" borderId="22" xfId="0" applyNumberFormat="1" applyFont="1" applyBorder="1" applyAlignment="1" applyProtection="1">
      <alignment vertical="center"/>
    </xf>
    <xf numFmtId="0" fontId="40" fillId="0" borderId="3" xfId="0" applyFont="1" applyBorder="1" applyAlignment="1">
      <alignment vertical="center"/>
    </xf>
    <xf numFmtId="0" fontId="39" fillId="2" borderId="14" xfId="0" applyFont="1" applyFill="1" applyBorder="1" applyAlignment="1" applyProtection="1">
      <alignment horizontal="left" vertical="center"/>
      <protection locked="0"/>
    </xf>
    <xf numFmtId="0" fontId="39" fillId="0" borderId="0" xfId="0" applyFont="1" applyBorder="1" applyAlignment="1" applyProtection="1">
      <alignment horizontal="center" vertical="center"/>
    </xf>
    <xf numFmtId="0" fontId="11" fillId="0" borderId="3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3" xfId="0" applyFont="1" applyBorder="1" applyAlignment="1">
      <alignment vertical="center"/>
    </xf>
    <xf numFmtId="0" fontId="11" fillId="0" borderId="14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12" fillId="0" borderId="3" xfId="0" applyFont="1" applyBorder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Alignment="1" applyProtection="1">
      <alignment horizontal="left" vertical="center"/>
    </xf>
    <xf numFmtId="0" fontId="12" fillId="0" borderId="0" xfId="0" applyFont="1" applyAlignment="1" applyProtection="1">
      <alignment horizontal="left" vertical="center" wrapText="1"/>
    </xf>
    <xf numFmtId="167" fontId="12" fillId="0" borderId="0" xfId="0" applyNumberFormat="1" applyFont="1" applyAlignment="1" applyProtection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3" xfId="0" applyFont="1" applyBorder="1" applyAlignment="1">
      <alignment vertical="center"/>
    </xf>
    <xf numFmtId="0" fontId="12" fillId="0" borderId="14" xfId="0" applyFont="1" applyBorder="1" applyAlignment="1" applyProtection="1">
      <alignment vertical="center"/>
    </xf>
    <xf numFmtId="0" fontId="12" fillId="0" borderId="0" xfId="0" applyFont="1" applyBorder="1" applyAlignment="1" applyProtection="1">
      <alignment vertical="center"/>
    </xf>
    <xf numFmtId="0" fontId="12" fillId="0" borderId="15" xfId="0" applyFont="1" applyBorder="1" applyAlignment="1" applyProtection="1">
      <alignment vertical="center"/>
    </xf>
    <xf numFmtId="0" fontId="12" fillId="0" borderId="0" xfId="0" applyFont="1" applyAlignment="1">
      <alignment horizontal="left" vertical="center"/>
    </xf>
    <xf numFmtId="0" fontId="0" fillId="0" borderId="19" xfId="0" applyFont="1" applyBorder="1" applyAlignment="1" applyProtection="1">
      <alignment vertical="center"/>
    </xf>
    <xf numFmtId="0" fontId="0" fillId="0" borderId="20" xfId="0" applyBorder="1" applyAlignment="1" applyProtection="1">
      <alignment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9" fillId="0" borderId="19" xfId="0" applyFont="1" applyBorder="1" applyAlignment="1" applyProtection="1">
      <alignment vertical="center"/>
    </xf>
    <xf numFmtId="0" fontId="9" fillId="0" borderId="20" xfId="0" applyFont="1" applyBorder="1" applyAlignment="1" applyProtection="1">
      <alignment vertical="center"/>
    </xf>
    <xf numFmtId="0" fontId="9" fillId="0" borderId="21" xfId="0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styles" Target="styles.xml" /><Relationship Id="rId6" Type="http://schemas.openxmlformats.org/officeDocument/2006/relationships/theme" Target="theme/theme1.xml" /><Relationship Id="rId7" Type="http://schemas.openxmlformats.org/officeDocument/2006/relationships/calcChain" Target="calcChain.xml" /><Relationship Id="rId8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image" Target="../media/image1.jpg" /><Relationship Id="rId2" Type="http://schemas.openxmlformats.org/officeDocument/2006/relationships/image" Target="../media/image2.jpg" /><Relationship Id="rId3" Type="http://schemas.openxmlformats.org/officeDocument/2006/relationships/hyperlink" Target="https://app.urs.cz/products/kros4" TargetMode="External" /><Relationship Id="rId4" Type="http://schemas.openxmlformats.org/officeDocument/2006/relationships/image" Target="../media/image3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image" Target="../media/image4.jpg" /><Relationship Id="rId2" Type="http://schemas.openxmlformats.org/officeDocument/2006/relationships/image" Target="../media/image5.jpg" /><Relationship Id="rId3" Type="http://schemas.openxmlformats.org/officeDocument/2006/relationships/hyperlink" Target="https://app.urs.cz/products/kros4" TargetMode="External" /><Relationship Id="rId4" Type="http://schemas.openxmlformats.org/officeDocument/2006/relationships/image" Target="../media/image3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image" Target="../media/image7.jpg" /><Relationship Id="rId2" Type="http://schemas.openxmlformats.org/officeDocument/2006/relationships/image" Target="../media/image8.jpg" /><Relationship Id="rId3" Type="http://schemas.openxmlformats.org/officeDocument/2006/relationships/hyperlink" Target="https://app.urs.cz/products/kros4" TargetMode="External" /><Relationship Id="rId4" Type="http://schemas.openxmlformats.org/officeDocument/2006/relationships/image" Target="../media/image3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image" Target="../media/image10.jpg" /><Relationship Id="rId2" Type="http://schemas.openxmlformats.org/officeDocument/2006/relationships/image" Target="../media/image11.jpg" /><Relationship Id="rId3" Type="http://schemas.openxmlformats.org/officeDocument/2006/relationships/hyperlink" Target="https://app.urs.cz/products/kros4" TargetMode="External" /><Relationship Id="rId4" Type="http://schemas.openxmlformats.org/officeDocument/2006/relationships/image" Target="../media/image3.pn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415290</xdr:colOff>
      <xdr:row>3</xdr:row>
      <xdr:rowOff>0</xdr:rowOff>
    </xdr:from>
    <xdr:to>
      <xdr:col>40</xdr:col>
      <xdr:colOff>367665</xdr:colOff>
      <xdr:row>5</xdr:row>
      <xdr:rowOff>273685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38</xdr:col>
      <xdr:colOff>129540</xdr:colOff>
      <xdr:row>81</xdr:row>
      <xdr:rowOff>0</xdr:rowOff>
    </xdr:from>
    <xdr:to>
      <xdr:col>41</xdr:col>
      <xdr:colOff>177165</xdr:colOff>
      <xdr:row>84</xdr:row>
      <xdr:rowOff>210820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4" name="Picture 3">
          <a:hlinkClick xmlns:r="http://schemas.openxmlformats.org/officeDocument/2006/relationships" r:id="rId3" tooltip="https://app.urs.cz/products/kros4"/>
        </xdr:cNvPr>
        <xdr:cNvPicPr/>
      </xdr:nvPicPr>
      <xdr:blipFill>
        <a:blip xmlns:r="http://schemas.openxmlformats.org/officeDocument/2006/relationships" r:embed="rId4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843915</xdr:colOff>
      <xdr:row>3</xdr:row>
      <xdr:rowOff>0</xdr:rowOff>
    </xdr:from>
    <xdr:to>
      <xdr:col>9</xdr:col>
      <xdr:colOff>1215390</xdr:colOff>
      <xdr:row>6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8</xdr:col>
      <xdr:colOff>843915</xdr:colOff>
      <xdr:row>111</xdr:row>
      <xdr:rowOff>0</xdr:rowOff>
    </xdr:from>
    <xdr:to>
      <xdr:col>9</xdr:col>
      <xdr:colOff>1215390</xdr:colOff>
      <xdr:row>114</xdr:row>
      <xdr:rowOff>128905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4" name="Picture 3">
          <a:hlinkClick xmlns:r="http://schemas.openxmlformats.org/officeDocument/2006/relationships" r:id="rId3" tooltip="https://app.urs.cz/products/kros4"/>
        </xdr:cNvPr>
        <xdr:cNvPicPr/>
      </xdr:nvPicPr>
      <xdr:blipFill>
        <a:blip xmlns:r="http://schemas.openxmlformats.org/officeDocument/2006/relationships" r:embed="rId4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843915</xdr:colOff>
      <xdr:row>3</xdr:row>
      <xdr:rowOff>0</xdr:rowOff>
    </xdr:from>
    <xdr:to>
      <xdr:col>9</xdr:col>
      <xdr:colOff>1215390</xdr:colOff>
      <xdr:row>6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8</xdr:col>
      <xdr:colOff>843915</xdr:colOff>
      <xdr:row>110</xdr:row>
      <xdr:rowOff>0</xdr:rowOff>
    </xdr:from>
    <xdr:to>
      <xdr:col>9</xdr:col>
      <xdr:colOff>1215390</xdr:colOff>
      <xdr:row>113</xdr:row>
      <xdr:rowOff>128905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4" name="Picture 3">
          <a:hlinkClick xmlns:r="http://schemas.openxmlformats.org/officeDocument/2006/relationships" r:id="rId3" tooltip="https://app.urs.cz/products/kros4"/>
        </xdr:cNvPr>
        <xdr:cNvPicPr/>
      </xdr:nvPicPr>
      <xdr:blipFill>
        <a:blip xmlns:r="http://schemas.openxmlformats.org/officeDocument/2006/relationships" r:embed="rId4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843915</xdr:colOff>
      <xdr:row>3</xdr:row>
      <xdr:rowOff>0</xdr:rowOff>
    </xdr:from>
    <xdr:to>
      <xdr:col>9</xdr:col>
      <xdr:colOff>1215390</xdr:colOff>
      <xdr:row>6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8</xdr:col>
      <xdr:colOff>843915</xdr:colOff>
      <xdr:row>106</xdr:row>
      <xdr:rowOff>0</xdr:rowOff>
    </xdr:from>
    <xdr:to>
      <xdr:col>9</xdr:col>
      <xdr:colOff>1215390</xdr:colOff>
      <xdr:row>109</xdr:row>
      <xdr:rowOff>128905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4" name="Picture 3">
          <a:hlinkClick xmlns:r="http://schemas.openxmlformats.org/officeDocument/2006/relationships" r:id="rId3" tooltip="https://app.urs.cz/products/kros4"/>
        </xdr:cNvPr>
        <xdr:cNvPicPr/>
      </xdr:nvPicPr>
      <xdr:blipFill>
        <a:blip xmlns:r="http://schemas.openxmlformats.org/officeDocument/2006/relationships" r:embed="rId4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2/113106123" TargetMode="External" /><Relationship Id="rId2" Type="http://schemas.openxmlformats.org/officeDocument/2006/relationships/hyperlink" Target="https://podminky.urs.cz/item/CS_URS_2024_02/113107164" TargetMode="External" /><Relationship Id="rId3" Type="http://schemas.openxmlformats.org/officeDocument/2006/relationships/hyperlink" Target="https://podminky.urs.cz/item/CS_URS_2024_02/113107165" TargetMode="External" /><Relationship Id="rId4" Type="http://schemas.openxmlformats.org/officeDocument/2006/relationships/hyperlink" Target="https://podminky.urs.cz/item/CS_URS_2024_02/113107182" TargetMode="External" /><Relationship Id="rId5" Type="http://schemas.openxmlformats.org/officeDocument/2006/relationships/hyperlink" Target="https://podminky.urs.cz/item/CS_URS_2024_02/113107330" TargetMode="External" /><Relationship Id="rId6" Type="http://schemas.openxmlformats.org/officeDocument/2006/relationships/hyperlink" Target="https://podminky.urs.cz/item/CS_URS_2024_02/113204111" TargetMode="External" /><Relationship Id="rId7" Type="http://schemas.openxmlformats.org/officeDocument/2006/relationships/hyperlink" Target="https://podminky.urs.cz/item/CS_URS_2024_02/122251104" TargetMode="External" /><Relationship Id="rId8" Type="http://schemas.openxmlformats.org/officeDocument/2006/relationships/hyperlink" Target="https://podminky.urs.cz/item/CS_URS_2024_02/129951121" TargetMode="External" /><Relationship Id="rId9" Type="http://schemas.openxmlformats.org/officeDocument/2006/relationships/hyperlink" Target="https://podminky.urs.cz/item/CS_URS_2024_02/131251203" TargetMode="External" /><Relationship Id="rId10" Type="http://schemas.openxmlformats.org/officeDocument/2006/relationships/hyperlink" Target="https://podminky.urs.cz/item/CS_URS_2024_02/132251101" TargetMode="External" /><Relationship Id="rId11" Type="http://schemas.openxmlformats.org/officeDocument/2006/relationships/hyperlink" Target="https://podminky.urs.cz/item/CS_URS_2024_02/162751117" TargetMode="External" /><Relationship Id="rId12" Type="http://schemas.openxmlformats.org/officeDocument/2006/relationships/hyperlink" Target="https://podminky.urs.cz/item/CS_URS_2024_02/171201231" TargetMode="External" /><Relationship Id="rId13" Type="http://schemas.openxmlformats.org/officeDocument/2006/relationships/hyperlink" Target="https://podminky.urs.cz/item/CS_URS_2024_02/171251201" TargetMode="External" /><Relationship Id="rId14" Type="http://schemas.openxmlformats.org/officeDocument/2006/relationships/hyperlink" Target="https://podminky.urs.cz/item/CS_URS_2024_02/174151101" TargetMode="External" /><Relationship Id="rId15" Type="http://schemas.openxmlformats.org/officeDocument/2006/relationships/hyperlink" Target="https://podminky.urs.cz/item/CS_URS_2024_02/175111101" TargetMode="External" /><Relationship Id="rId16" Type="http://schemas.openxmlformats.org/officeDocument/2006/relationships/hyperlink" Target="https://podminky.urs.cz/item/CS_URS_2024_02/181311103" TargetMode="External" /><Relationship Id="rId17" Type="http://schemas.openxmlformats.org/officeDocument/2006/relationships/hyperlink" Target="https://podminky.urs.cz/item/CS_URS_2024_02/181411131" TargetMode="External" /><Relationship Id="rId18" Type="http://schemas.openxmlformats.org/officeDocument/2006/relationships/hyperlink" Target="https://podminky.urs.cz/item/CS_URS_2024_02/181951112" TargetMode="External" /><Relationship Id="rId19" Type="http://schemas.openxmlformats.org/officeDocument/2006/relationships/hyperlink" Target="https://podminky.urs.cz/item/CS_URS_2024_02/211971121" TargetMode="External" /><Relationship Id="rId20" Type="http://schemas.openxmlformats.org/officeDocument/2006/relationships/hyperlink" Target="https://podminky.urs.cz/item/CS_URS_2024_02/212752101" TargetMode="External" /><Relationship Id="rId21" Type="http://schemas.openxmlformats.org/officeDocument/2006/relationships/hyperlink" Target="https://podminky.urs.cz/item/CS_URS_2024_02/213141111" TargetMode="External" /><Relationship Id="rId22" Type="http://schemas.openxmlformats.org/officeDocument/2006/relationships/hyperlink" Target="https://podminky.urs.cz/item/CS_URS_2024_02/451572111" TargetMode="External" /><Relationship Id="rId23" Type="http://schemas.openxmlformats.org/officeDocument/2006/relationships/hyperlink" Target="https://podminky.urs.cz/item/CS_URS_2024_02/564750101" TargetMode="External" /><Relationship Id="rId24" Type="http://schemas.openxmlformats.org/officeDocument/2006/relationships/hyperlink" Target="https://podminky.urs.cz/item/CS_URS_2024_02/564751101" TargetMode="External" /><Relationship Id="rId25" Type="http://schemas.openxmlformats.org/officeDocument/2006/relationships/hyperlink" Target="https://podminky.urs.cz/item/CS_URS_2024_02/564771111" TargetMode="External" /><Relationship Id="rId26" Type="http://schemas.openxmlformats.org/officeDocument/2006/relationships/hyperlink" Target="https://podminky.urs.cz/item/CS_URS_2024_02/564851111" TargetMode="External" /><Relationship Id="rId27" Type="http://schemas.openxmlformats.org/officeDocument/2006/relationships/hyperlink" Target="https://podminky.urs.cz/item/CS_URS_2024_02/596211110" TargetMode="External" /><Relationship Id="rId28" Type="http://schemas.openxmlformats.org/officeDocument/2006/relationships/hyperlink" Target="https://podminky.urs.cz/item/CS_URS_2024_02/596212212" TargetMode="External" /><Relationship Id="rId29" Type="http://schemas.openxmlformats.org/officeDocument/2006/relationships/hyperlink" Target="https://podminky.urs.cz/item/CS_URS_2024_02/596412211" TargetMode="External" /><Relationship Id="rId30" Type="http://schemas.openxmlformats.org/officeDocument/2006/relationships/hyperlink" Target="https://podminky.urs.cz/item/CS_URS_2024_02/871313123" TargetMode="External" /><Relationship Id="rId31" Type="http://schemas.openxmlformats.org/officeDocument/2006/relationships/hyperlink" Target="https://podminky.urs.cz/item/CS_URS_2024_02/877310310" TargetMode="External" /><Relationship Id="rId32" Type="http://schemas.openxmlformats.org/officeDocument/2006/relationships/hyperlink" Target="https://podminky.urs.cz/item/CS_URS_2024_02/877315123" TargetMode="External" /><Relationship Id="rId33" Type="http://schemas.openxmlformats.org/officeDocument/2006/relationships/hyperlink" Target="https://podminky.urs.cz/item/CS_URS_2024_02/895941343" TargetMode="External" /><Relationship Id="rId34" Type="http://schemas.openxmlformats.org/officeDocument/2006/relationships/hyperlink" Target="https://podminky.urs.cz/item/CS_URS_2024_02/895941351" TargetMode="External" /><Relationship Id="rId35" Type="http://schemas.openxmlformats.org/officeDocument/2006/relationships/hyperlink" Target="https://podminky.urs.cz/item/CS_URS_2024_02/895941361" TargetMode="External" /><Relationship Id="rId36" Type="http://schemas.openxmlformats.org/officeDocument/2006/relationships/hyperlink" Target="https://podminky.urs.cz/item/CS_URS_2024_02/895941367" TargetMode="External" /><Relationship Id="rId37" Type="http://schemas.openxmlformats.org/officeDocument/2006/relationships/hyperlink" Target="https://podminky.urs.cz/item/CS_URS_2024_02/899104112" TargetMode="External" /><Relationship Id="rId38" Type="http://schemas.openxmlformats.org/officeDocument/2006/relationships/hyperlink" Target="https://podminky.urs.cz/item/CS_URS_2024_02/899204112" TargetMode="External" /><Relationship Id="rId39" Type="http://schemas.openxmlformats.org/officeDocument/2006/relationships/hyperlink" Target="https://podminky.urs.cz/item/CS_URS_2024_02/899401112" TargetMode="External" /><Relationship Id="rId40" Type="http://schemas.openxmlformats.org/officeDocument/2006/relationships/hyperlink" Target="https://podminky.urs.cz/item/CS_URS_2024_02/916131213" TargetMode="External" /><Relationship Id="rId41" Type="http://schemas.openxmlformats.org/officeDocument/2006/relationships/hyperlink" Target="https://podminky.urs.cz/item/CS_URS_2024_02/916231213" TargetMode="External" /><Relationship Id="rId42" Type="http://schemas.openxmlformats.org/officeDocument/2006/relationships/hyperlink" Target="https://podminky.urs.cz/item/CS_URS_2024_02/997211511" TargetMode="External" /><Relationship Id="rId43" Type="http://schemas.openxmlformats.org/officeDocument/2006/relationships/hyperlink" Target="https://podminky.urs.cz/item/CS_URS_2024_02/997211519" TargetMode="External" /><Relationship Id="rId44" Type="http://schemas.openxmlformats.org/officeDocument/2006/relationships/hyperlink" Target="https://podminky.urs.cz/item/CS_URS_2024_02/997221861" TargetMode="External" /><Relationship Id="rId45" Type="http://schemas.openxmlformats.org/officeDocument/2006/relationships/hyperlink" Target="https://podminky.urs.cz/item/CS_URS_2024_02/997221873" TargetMode="External" /><Relationship Id="rId46" Type="http://schemas.openxmlformats.org/officeDocument/2006/relationships/hyperlink" Target="https://podminky.urs.cz/item/CS_URS_2024_02/997221875" TargetMode="External" /><Relationship Id="rId47" Type="http://schemas.openxmlformats.org/officeDocument/2006/relationships/hyperlink" Target="https://podminky.urs.cz/item/CS_URS_2024_02/998225111" TargetMode="External" /><Relationship Id="rId48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2/113107324" TargetMode="External" /><Relationship Id="rId2" Type="http://schemas.openxmlformats.org/officeDocument/2006/relationships/hyperlink" Target="https://podminky.urs.cz/item/CS_URS_2024_02/113107343" TargetMode="External" /><Relationship Id="rId3" Type="http://schemas.openxmlformats.org/officeDocument/2006/relationships/hyperlink" Target="https://podminky.urs.cz/item/CS_URS_2024_02/113202111" TargetMode="External" /><Relationship Id="rId4" Type="http://schemas.openxmlformats.org/officeDocument/2006/relationships/hyperlink" Target="https://podminky.urs.cz/item/CS_URS_2024_02/113203111" TargetMode="External" /><Relationship Id="rId5" Type="http://schemas.openxmlformats.org/officeDocument/2006/relationships/hyperlink" Target="https://podminky.urs.cz/item/CS_URS_2024_02/131251201" TargetMode="External" /><Relationship Id="rId6" Type="http://schemas.openxmlformats.org/officeDocument/2006/relationships/hyperlink" Target="https://podminky.urs.cz/item/CS_URS_2024_02/162751117" TargetMode="External" /><Relationship Id="rId7" Type="http://schemas.openxmlformats.org/officeDocument/2006/relationships/hyperlink" Target="https://podminky.urs.cz/item/CS_URS_2024_02/171201231" TargetMode="External" /><Relationship Id="rId8" Type="http://schemas.openxmlformats.org/officeDocument/2006/relationships/hyperlink" Target="https://podminky.urs.cz/item/CS_URS_2024_02/171251201" TargetMode="External" /><Relationship Id="rId9" Type="http://schemas.openxmlformats.org/officeDocument/2006/relationships/hyperlink" Target="https://podminky.urs.cz/item/CS_URS_2024_02/174151101" TargetMode="External" /><Relationship Id="rId10" Type="http://schemas.openxmlformats.org/officeDocument/2006/relationships/hyperlink" Target="https://podminky.urs.cz/item/CS_URS_2024_02/175111101" TargetMode="External" /><Relationship Id="rId11" Type="http://schemas.openxmlformats.org/officeDocument/2006/relationships/hyperlink" Target="https://podminky.urs.cz/item/CS_URS_2024_02/451572111" TargetMode="External" /><Relationship Id="rId12" Type="http://schemas.openxmlformats.org/officeDocument/2006/relationships/hyperlink" Target="https://podminky.urs.cz/item/CS_URS_2024_02/564861011" TargetMode="External" /><Relationship Id="rId13" Type="http://schemas.openxmlformats.org/officeDocument/2006/relationships/hyperlink" Target="https://podminky.urs.cz/item/CS_URS_2024_02/565135101" TargetMode="External" /><Relationship Id="rId14" Type="http://schemas.openxmlformats.org/officeDocument/2006/relationships/hyperlink" Target="https://podminky.urs.cz/item/CS_URS_2024_02/567122114" TargetMode="External" /><Relationship Id="rId15" Type="http://schemas.openxmlformats.org/officeDocument/2006/relationships/hyperlink" Target="https://podminky.urs.cz/item/CS_URS_2024_02/573191111" TargetMode="External" /><Relationship Id="rId16" Type="http://schemas.openxmlformats.org/officeDocument/2006/relationships/hyperlink" Target="https://podminky.urs.cz/item/CS_URS_2024_02/573211107" TargetMode="External" /><Relationship Id="rId17" Type="http://schemas.openxmlformats.org/officeDocument/2006/relationships/hyperlink" Target="https://podminky.urs.cz/item/CS_URS_2024_02/577134031" TargetMode="External" /><Relationship Id="rId18" Type="http://schemas.openxmlformats.org/officeDocument/2006/relationships/hyperlink" Target="https://podminky.urs.cz/item/CS_URS_2024_02/577155032" TargetMode="External" /><Relationship Id="rId19" Type="http://schemas.openxmlformats.org/officeDocument/2006/relationships/hyperlink" Target="https://podminky.urs.cz/item/CS_URS_2024_02/871313123" TargetMode="External" /><Relationship Id="rId20" Type="http://schemas.openxmlformats.org/officeDocument/2006/relationships/hyperlink" Target="https://podminky.urs.cz/item/CS_URS_2024_02/877315123" TargetMode="External" /><Relationship Id="rId21" Type="http://schemas.openxmlformats.org/officeDocument/2006/relationships/hyperlink" Target="https://podminky.urs.cz/item/CS_URS_2024_02/916111112" TargetMode="External" /><Relationship Id="rId22" Type="http://schemas.openxmlformats.org/officeDocument/2006/relationships/hyperlink" Target="https://podminky.urs.cz/item/CS_URS_2024_02/916131213" TargetMode="External" /><Relationship Id="rId23" Type="http://schemas.openxmlformats.org/officeDocument/2006/relationships/hyperlink" Target="https://podminky.urs.cz/item/CS_URS_2024_02/997211511" TargetMode="External" /><Relationship Id="rId24" Type="http://schemas.openxmlformats.org/officeDocument/2006/relationships/hyperlink" Target="https://podminky.urs.cz/item/CS_URS_2024_02/997211519" TargetMode="External" /><Relationship Id="rId25" Type="http://schemas.openxmlformats.org/officeDocument/2006/relationships/hyperlink" Target="https://podminky.urs.cz/item/CS_URS_2024_02/997221861" TargetMode="External" /><Relationship Id="rId26" Type="http://schemas.openxmlformats.org/officeDocument/2006/relationships/hyperlink" Target="https://podminky.urs.cz/item/CS_URS_2024_02/997221873" TargetMode="External" /><Relationship Id="rId27" Type="http://schemas.openxmlformats.org/officeDocument/2006/relationships/hyperlink" Target="https://podminky.urs.cz/item/CS_URS_2024_02/997221875" TargetMode="External" /><Relationship Id="rId28" Type="http://schemas.openxmlformats.org/officeDocument/2006/relationships/hyperlink" Target="https://podminky.urs.cz/item/CS_URS_2024_02/998225111" TargetMode="External" /><Relationship Id="rId29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7" t="s">
        <v>0</v>
      </c>
      <c r="AZ1" s="17" t="s">
        <v>1</v>
      </c>
      <c r="BA1" s="17" t="s">
        <v>2</v>
      </c>
      <c r="BB1" s="17" t="s">
        <v>3</v>
      </c>
      <c r="BT1" s="17" t="s">
        <v>4</v>
      </c>
      <c r="BU1" s="17" t="s">
        <v>4</v>
      </c>
      <c r="BV1" s="17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8" t="s">
        <v>6</v>
      </c>
      <c r="BT2" s="18" t="s">
        <v>7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8</v>
      </c>
    </row>
    <row r="4" s="1" customFormat="1" ht="24.96" customHeight="1">
      <c r="B4" s="22"/>
      <c r="C4" s="23"/>
      <c r="D4" s="24" t="s">
        <v>9</v>
      </c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1"/>
      <c r="AS4" s="25" t="s">
        <v>10</v>
      </c>
      <c r="BE4" s="26" t="s">
        <v>11</v>
      </c>
      <c r="BS4" s="18" t="s">
        <v>12</v>
      </c>
    </row>
    <row r="5" s="1" customFormat="1" ht="12" customHeight="1">
      <c r="B5" s="22"/>
      <c r="C5" s="23"/>
      <c r="D5" s="27" t="s">
        <v>13</v>
      </c>
      <c r="E5" s="23"/>
      <c r="F5" s="23"/>
      <c r="G5" s="23"/>
      <c r="H5" s="23"/>
      <c r="I5" s="23"/>
      <c r="J5" s="23"/>
      <c r="K5" s="28" t="s">
        <v>14</v>
      </c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1"/>
      <c r="BE5" s="29" t="s">
        <v>15</v>
      </c>
      <c r="BS5" s="18" t="s">
        <v>6</v>
      </c>
    </row>
    <row r="6" s="1" customFormat="1" ht="36.96" customHeight="1">
      <c r="B6" s="22"/>
      <c r="C6" s="23"/>
      <c r="D6" s="30" t="s">
        <v>16</v>
      </c>
      <c r="E6" s="23"/>
      <c r="F6" s="23"/>
      <c r="G6" s="23"/>
      <c r="H6" s="23"/>
      <c r="I6" s="23"/>
      <c r="J6" s="23"/>
      <c r="K6" s="31" t="s">
        <v>17</v>
      </c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1"/>
      <c r="BE6" s="32"/>
      <c r="BS6" s="18" t="s">
        <v>6</v>
      </c>
    </row>
    <row r="7" s="1" customFormat="1" ht="12" customHeight="1">
      <c r="B7" s="22"/>
      <c r="C7" s="23"/>
      <c r="D7" s="33" t="s">
        <v>18</v>
      </c>
      <c r="E7" s="23"/>
      <c r="F7" s="23"/>
      <c r="G7" s="23"/>
      <c r="H7" s="23"/>
      <c r="I7" s="23"/>
      <c r="J7" s="23"/>
      <c r="K7" s="28" t="s">
        <v>19</v>
      </c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33" t="s">
        <v>20</v>
      </c>
      <c r="AL7" s="23"/>
      <c r="AM7" s="23"/>
      <c r="AN7" s="28" t="s">
        <v>21</v>
      </c>
      <c r="AO7" s="23"/>
      <c r="AP7" s="23"/>
      <c r="AQ7" s="23"/>
      <c r="AR7" s="21"/>
      <c r="BE7" s="32"/>
      <c r="BS7" s="18" t="s">
        <v>6</v>
      </c>
    </row>
    <row r="8" s="1" customFormat="1" ht="12" customHeight="1">
      <c r="B8" s="22"/>
      <c r="C8" s="23"/>
      <c r="D8" s="33" t="s">
        <v>22</v>
      </c>
      <c r="E8" s="23"/>
      <c r="F8" s="23"/>
      <c r="G8" s="23"/>
      <c r="H8" s="23"/>
      <c r="I8" s="23"/>
      <c r="J8" s="23"/>
      <c r="K8" s="28" t="s">
        <v>23</v>
      </c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33" t="s">
        <v>24</v>
      </c>
      <c r="AL8" s="23"/>
      <c r="AM8" s="23"/>
      <c r="AN8" s="34" t="s">
        <v>25</v>
      </c>
      <c r="AO8" s="23"/>
      <c r="AP8" s="23"/>
      <c r="AQ8" s="23"/>
      <c r="AR8" s="21"/>
      <c r="BE8" s="32"/>
      <c r="BS8" s="18" t="s">
        <v>6</v>
      </c>
    </row>
    <row r="9" s="1" customFormat="1" ht="14.4" customHeight="1">
      <c r="B9" s="22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1"/>
      <c r="BE9" s="32"/>
      <c r="BS9" s="18" t="s">
        <v>6</v>
      </c>
    </row>
    <row r="10" s="1" customFormat="1" ht="12" customHeight="1">
      <c r="B10" s="22"/>
      <c r="C10" s="23"/>
      <c r="D10" s="33" t="s">
        <v>26</v>
      </c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33" t="s">
        <v>27</v>
      </c>
      <c r="AL10" s="23"/>
      <c r="AM10" s="23"/>
      <c r="AN10" s="28" t="s">
        <v>1</v>
      </c>
      <c r="AO10" s="23"/>
      <c r="AP10" s="23"/>
      <c r="AQ10" s="23"/>
      <c r="AR10" s="21"/>
      <c r="BE10" s="32"/>
      <c r="BS10" s="18" t="s">
        <v>6</v>
      </c>
    </row>
    <row r="11" s="1" customFormat="1" ht="18.48" customHeight="1">
      <c r="B11" s="22"/>
      <c r="C11" s="23"/>
      <c r="D11" s="23"/>
      <c r="E11" s="28" t="s">
        <v>28</v>
      </c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33" t="s">
        <v>29</v>
      </c>
      <c r="AL11" s="23"/>
      <c r="AM11" s="23"/>
      <c r="AN11" s="28" t="s">
        <v>1</v>
      </c>
      <c r="AO11" s="23"/>
      <c r="AP11" s="23"/>
      <c r="AQ11" s="23"/>
      <c r="AR11" s="21"/>
      <c r="BE11" s="32"/>
      <c r="BS11" s="18" t="s">
        <v>6</v>
      </c>
    </row>
    <row r="12" s="1" customFormat="1" ht="6.96" customHeight="1">
      <c r="B12" s="22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1"/>
      <c r="BE12" s="32"/>
      <c r="BS12" s="18" t="s">
        <v>6</v>
      </c>
    </row>
    <row r="13" s="1" customFormat="1" ht="12" customHeight="1">
      <c r="B13" s="22"/>
      <c r="C13" s="23"/>
      <c r="D13" s="33" t="s">
        <v>30</v>
      </c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33" t="s">
        <v>27</v>
      </c>
      <c r="AL13" s="23"/>
      <c r="AM13" s="23"/>
      <c r="AN13" s="35" t="s">
        <v>31</v>
      </c>
      <c r="AO13" s="23"/>
      <c r="AP13" s="23"/>
      <c r="AQ13" s="23"/>
      <c r="AR13" s="21"/>
      <c r="BE13" s="32"/>
      <c r="BS13" s="18" t="s">
        <v>6</v>
      </c>
    </row>
    <row r="14">
      <c r="B14" s="22"/>
      <c r="C14" s="23"/>
      <c r="D14" s="23"/>
      <c r="E14" s="35" t="s">
        <v>31</v>
      </c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3" t="s">
        <v>29</v>
      </c>
      <c r="AL14" s="23"/>
      <c r="AM14" s="23"/>
      <c r="AN14" s="35" t="s">
        <v>31</v>
      </c>
      <c r="AO14" s="23"/>
      <c r="AP14" s="23"/>
      <c r="AQ14" s="23"/>
      <c r="AR14" s="21"/>
      <c r="BE14" s="32"/>
      <c r="BS14" s="18" t="s">
        <v>6</v>
      </c>
    </row>
    <row r="15" s="1" customFormat="1" ht="6.96" customHeight="1">
      <c r="B15" s="22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1"/>
      <c r="BE15" s="32"/>
      <c r="BS15" s="18" t="s">
        <v>4</v>
      </c>
    </row>
    <row r="16" s="1" customFormat="1" ht="12" customHeight="1">
      <c r="B16" s="22"/>
      <c r="C16" s="23"/>
      <c r="D16" s="33" t="s">
        <v>32</v>
      </c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33" t="s">
        <v>27</v>
      </c>
      <c r="AL16" s="23"/>
      <c r="AM16" s="23"/>
      <c r="AN16" s="28" t="s">
        <v>1</v>
      </c>
      <c r="AO16" s="23"/>
      <c r="AP16" s="23"/>
      <c r="AQ16" s="23"/>
      <c r="AR16" s="21"/>
      <c r="BE16" s="32"/>
      <c r="BS16" s="18" t="s">
        <v>4</v>
      </c>
    </row>
    <row r="17" s="1" customFormat="1" ht="18.48" customHeight="1">
      <c r="B17" s="22"/>
      <c r="C17" s="23"/>
      <c r="D17" s="23"/>
      <c r="E17" s="28" t="s">
        <v>33</v>
      </c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33" t="s">
        <v>29</v>
      </c>
      <c r="AL17" s="23"/>
      <c r="AM17" s="23"/>
      <c r="AN17" s="28" t="s">
        <v>1</v>
      </c>
      <c r="AO17" s="23"/>
      <c r="AP17" s="23"/>
      <c r="AQ17" s="23"/>
      <c r="AR17" s="21"/>
      <c r="BE17" s="32"/>
      <c r="BS17" s="18" t="s">
        <v>34</v>
      </c>
    </row>
    <row r="18" s="1" customFormat="1" ht="6.96" customHeight="1">
      <c r="B18" s="22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1"/>
      <c r="BE18" s="32"/>
      <c r="BS18" s="18" t="s">
        <v>6</v>
      </c>
    </row>
    <row r="19" s="1" customFormat="1" ht="12" customHeight="1">
      <c r="B19" s="22"/>
      <c r="C19" s="23"/>
      <c r="D19" s="33" t="s">
        <v>35</v>
      </c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33" t="s">
        <v>27</v>
      </c>
      <c r="AL19" s="23"/>
      <c r="AM19" s="23"/>
      <c r="AN19" s="28" t="s">
        <v>1</v>
      </c>
      <c r="AO19" s="23"/>
      <c r="AP19" s="23"/>
      <c r="AQ19" s="23"/>
      <c r="AR19" s="21"/>
      <c r="BE19" s="32"/>
      <c r="BS19" s="18" t="s">
        <v>6</v>
      </c>
    </row>
    <row r="20" s="1" customFormat="1" ht="18.48" customHeight="1">
      <c r="B20" s="22"/>
      <c r="C20" s="23"/>
      <c r="D20" s="23"/>
      <c r="E20" s="28" t="s">
        <v>33</v>
      </c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33" t="s">
        <v>29</v>
      </c>
      <c r="AL20" s="23"/>
      <c r="AM20" s="23"/>
      <c r="AN20" s="28" t="s">
        <v>1</v>
      </c>
      <c r="AO20" s="23"/>
      <c r="AP20" s="23"/>
      <c r="AQ20" s="23"/>
      <c r="AR20" s="21"/>
      <c r="BE20" s="32"/>
      <c r="BS20" s="18" t="s">
        <v>34</v>
      </c>
    </row>
    <row r="21" s="1" customFormat="1" ht="6.96" customHeight="1">
      <c r="B21" s="22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1"/>
      <c r="BE21" s="32"/>
    </row>
    <row r="22" s="1" customFormat="1" ht="12" customHeight="1">
      <c r="B22" s="22"/>
      <c r="C22" s="23"/>
      <c r="D22" s="33" t="s">
        <v>36</v>
      </c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1"/>
      <c r="BE22" s="32"/>
    </row>
    <row r="23" s="1" customFormat="1" ht="16.5" customHeight="1">
      <c r="B23" s="22"/>
      <c r="C23" s="23"/>
      <c r="D23" s="23"/>
      <c r="E23" s="37" t="s">
        <v>1</v>
      </c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23"/>
      <c r="AP23" s="23"/>
      <c r="AQ23" s="23"/>
      <c r="AR23" s="21"/>
      <c r="BE23" s="32"/>
    </row>
    <row r="24" s="1" customFormat="1" ht="6.96" customHeight="1">
      <c r="B24" s="22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1"/>
      <c r="BE24" s="32"/>
    </row>
    <row r="25" s="1" customFormat="1" ht="6.96" customHeight="1">
      <c r="B25" s="22"/>
      <c r="C25" s="23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23"/>
      <c r="AQ25" s="23"/>
      <c r="AR25" s="21"/>
      <c r="BE25" s="32"/>
    </row>
    <row r="26" s="2" customFormat="1" ht="25.92" customHeight="1">
      <c r="A26" s="39"/>
      <c r="B26" s="40"/>
      <c r="C26" s="41"/>
      <c r="D26" s="42" t="s">
        <v>37</v>
      </c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4">
        <f>ROUND(AG94,2)</f>
        <v>0</v>
      </c>
      <c r="AL26" s="43"/>
      <c r="AM26" s="43"/>
      <c r="AN26" s="43"/>
      <c r="AO26" s="43"/>
      <c r="AP26" s="41"/>
      <c r="AQ26" s="41"/>
      <c r="AR26" s="45"/>
      <c r="BE26" s="32"/>
    </row>
    <row r="27" s="2" customFormat="1" ht="6.96" customHeight="1">
      <c r="A27" s="39"/>
      <c r="B27" s="40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5"/>
      <c r="BE27" s="32"/>
    </row>
    <row r="28" s="2" customFormat="1">
      <c r="A28" s="39"/>
      <c r="B28" s="40"/>
      <c r="C28" s="41"/>
      <c r="D28" s="41"/>
      <c r="E28" s="41"/>
      <c r="F28" s="41"/>
      <c r="G28" s="41"/>
      <c r="H28" s="41"/>
      <c r="I28" s="41"/>
      <c r="J28" s="41"/>
      <c r="K28" s="41"/>
      <c r="L28" s="46" t="s">
        <v>38</v>
      </c>
      <c r="M28" s="46"/>
      <c r="N28" s="46"/>
      <c r="O28" s="46"/>
      <c r="P28" s="46"/>
      <c r="Q28" s="41"/>
      <c r="R28" s="41"/>
      <c r="S28" s="41"/>
      <c r="T28" s="41"/>
      <c r="U28" s="41"/>
      <c r="V28" s="41"/>
      <c r="W28" s="46" t="s">
        <v>39</v>
      </c>
      <c r="X28" s="46"/>
      <c r="Y28" s="46"/>
      <c r="Z28" s="46"/>
      <c r="AA28" s="46"/>
      <c r="AB28" s="46"/>
      <c r="AC28" s="46"/>
      <c r="AD28" s="46"/>
      <c r="AE28" s="46"/>
      <c r="AF28" s="41"/>
      <c r="AG28" s="41"/>
      <c r="AH28" s="41"/>
      <c r="AI28" s="41"/>
      <c r="AJ28" s="41"/>
      <c r="AK28" s="46" t="s">
        <v>40</v>
      </c>
      <c r="AL28" s="46"/>
      <c r="AM28" s="46"/>
      <c r="AN28" s="46"/>
      <c r="AO28" s="46"/>
      <c r="AP28" s="41"/>
      <c r="AQ28" s="41"/>
      <c r="AR28" s="45"/>
      <c r="BE28" s="32"/>
    </row>
    <row r="29" s="3" customFormat="1" ht="14.4" customHeight="1">
      <c r="A29" s="3"/>
      <c r="B29" s="47"/>
      <c r="C29" s="48"/>
      <c r="D29" s="33" t="s">
        <v>41</v>
      </c>
      <c r="E29" s="48"/>
      <c r="F29" s="33" t="s">
        <v>42</v>
      </c>
      <c r="G29" s="48"/>
      <c r="H29" s="48"/>
      <c r="I29" s="48"/>
      <c r="J29" s="48"/>
      <c r="K29" s="48"/>
      <c r="L29" s="49">
        <v>0.20999999999999999</v>
      </c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50">
        <f>ROUND(AZ94, 2)</f>
        <v>0</v>
      </c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50">
        <f>ROUND(AV94, 2)</f>
        <v>0</v>
      </c>
      <c r="AL29" s="48"/>
      <c r="AM29" s="48"/>
      <c r="AN29" s="48"/>
      <c r="AO29" s="48"/>
      <c r="AP29" s="48"/>
      <c r="AQ29" s="48"/>
      <c r="AR29" s="51"/>
      <c r="BE29" s="52"/>
    </row>
    <row r="30" s="3" customFormat="1" ht="14.4" customHeight="1">
      <c r="A30" s="3"/>
      <c r="B30" s="47"/>
      <c r="C30" s="48"/>
      <c r="D30" s="48"/>
      <c r="E30" s="48"/>
      <c r="F30" s="33" t="s">
        <v>43</v>
      </c>
      <c r="G30" s="48"/>
      <c r="H30" s="48"/>
      <c r="I30" s="48"/>
      <c r="J30" s="48"/>
      <c r="K30" s="48"/>
      <c r="L30" s="49">
        <v>0.12</v>
      </c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50">
        <f>ROUND(BA94, 2)</f>
        <v>0</v>
      </c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50">
        <f>ROUND(AW94, 2)</f>
        <v>0</v>
      </c>
      <c r="AL30" s="48"/>
      <c r="AM30" s="48"/>
      <c r="AN30" s="48"/>
      <c r="AO30" s="48"/>
      <c r="AP30" s="48"/>
      <c r="AQ30" s="48"/>
      <c r="AR30" s="51"/>
      <c r="BE30" s="52"/>
    </row>
    <row r="31" hidden="1" s="3" customFormat="1" ht="14.4" customHeight="1">
      <c r="A31" s="3"/>
      <c r="B31" s="47"/>
      <c r="C31" s="48"/>
      <c r="D31" s="48"/>
      <c r="E31" s="48"/>
      <c r="F31" s="33" t="s">
        <v>44</v>
      </c>
      <c r="G31" s="48"/>
      <c r="H31" s="48"/>
      <c r="I31" s="48"/>
      <c r="J31" s="48"/>
      <c r="K31" s="48"/>
      <c r="L31" s="49">
        <v>0.20999999999999999</v>
      </c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50">
        <f>ROUND(BB94, 2)</f>
        <v>0</v>
      </c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50">
        <v>0</v>
      </c>
      <c r="AL31" s="48"/>
      <c r="AM31" s="48"/>
      <c r="AN31" s="48"/>
      <c r="AO31" s="48"/>
      <c r="AP31" s="48"/>
      <c r="AQ31" s="48"/>
      <c r="AR31" s="51"/>
      <c r="BE31" s="52"/>
    </row>
    <row r="32" hidden="1" s="3" customFormat="1" ht="14.4" customHeight="1">
      <c r="A32" s="3"/>
      <c r="B32" s="47"/>
      <c r="C32" s="48"/>
      <c r="D32" s="48"/>
      <c r="E32" s="48"/>
      <c r="F32" s="33" t="s">
        <v>45</v>
      </c>
      <c r="G32" s="48"/>
      <c r="H32" s="48"/>
      <c r="I32" s="48"/>
      <c r="J32" s="48"/>
      <c r="K32" s="48"/>
      <c r="L32" s="49">
        <v>0.12</v>
      </c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50">
        <f>ROUND(BC94, 2)</f>
        <v>0</v>
      </c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50">
        <v>0</v>
      </c>
      <c r="AL32" s="48"/>
      <c r="AM32" s="48"/>
      <c r="AN32" s="48"/>
      <c r="AO32" s="48"/>
      <c r="AP32" s="48"/>
      <c r="AQ32" s="48"/>
      <c r="AR32" s="51"/>
      <c r="BE32" s="52"/>
    </row>
    <row r="33" hidden="1" s="3" customFormat="1" ht="14.4" customHeight="1">
      <c r="A33" s="3"/>
      <c r="B33" s="47"/>
      <c r="C33" s="48"/>
      <c r="D33" s="48"/>
      <c r="E33" s="48"/>
      <c r="F33" s="33" t="s">
        <v>46</v>
      </c>
      <c r="G33" s="48"/>
      <c r="H33" s="48"/>
      <c r="I33" s="48"/>
      <c r="J33" s="48"/>
      <c r="K33" s="48"/>
      <c r="L33" s="49">
        <v>0</v>
      </c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50">
        <f>ROUND(BD94, 2)</f>
        <v>0</v>
      </c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48"/>
      <c r="AK33" s="50">
        <v>0</v>
      </c>
      <c r="AL33" s="48"/>
      <c r="AM33" s="48"/>
      <c r="AN33" s="48"/>
      <c r="AO33" s="48"/>
      <c r="AP33" s="48"/>
      <c r="AQ33" s="48"/>
      <c r="AR33" s="51"/>
      <c r="BE33" s="52"/>
    </row>
    <row r="34" s="2" customFormat="1" ht="6.96" customHeight="1">
      <c r="A34" s="39"/>
      <c r="B34" s="40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5"/>
      <c r="BE34" s="32"/>
    </row>
    <row r="35" s="2" customFormat="1" ht="25.92" customHeight="1">
      <c r="A35" s="39"/>
      <c r="B35" s="40"/>
      <c r="C35" s="53"/>
      <c r="D35" s="54" t="s">
        <v>47</v>
      </c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6" t="s">
        <v>48</v>
      </c>
      <c r="U35" s="55"/>
      <c r="V35" s="55"/>
      <c r="W35" s="55"/>
      <c r="X35" s="57" t="s">
        <v>49</v>
      </c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55"/>
      <c r="AJ35" s="55"/>
      <c r="AK35" s="58">
        <f>SUM(AK26:AK33)</f>
        <v>0</v>
      </c>
      <c r="AL35" s="55"/>
      <c r="AM35" s="55"/>
      <c r="AN35" s="55"/>
      <c r="AO35" s="59"/>
      <c r="AP35" s="53"/>
      <c r="AQ35" s="53"/>
      <c r="AR35" s="45"/>
      <c r="BE35" s="39"/>
    </row>
    <row r="36" s="2" customFormat="1" ht="6.96" customHeight="1">
      <c r="A36" s="39"/>
      <c r="B36" s="40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5"/>
      <c r="BE36" s="39"/>
    </row>
    <row r="37" s="2" customFormat="1" ht="14.4" customHeight="1">
      <c r="A37" s="39"/>
      <c r="B37" s="40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45"/>
      <c r="BE37" s="39"/>
    </row>
    <row r="38" s="1" customFormat="1" ht="14.4" customHeight="1">
      <c r="B38" s="22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Q38" s="23"/>
      <c r="AR38" s="21"/>
    </row>
    <row r="39" s="1" customFormat="1" ht="14.4" customHeight="1">
      <c r="B39" s="22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1"/>
    </row>
    <row r="40" s="1" customFormat="1" ht="14.4" customHeight="1">
      <c r="B40" s="22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1"/>
    </row>
    <row r="41" s="1" customFormat="1" ht="14.4" customHeight="1">
      <c r="B41" s="22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1"/>
    </row>
    <row r="42" s="1" customFormat="1" ht="14.4" customHeight="1">
      <c r="B42" s="22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21"/>
    </row>
    <row r="43" s="1" customFormat="1" ht="14.4" customHeight="1">
      <c r="B43" s="22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  <c r="AQ43" s="23"/>
      <c r="AR43" s="21"/>
    </row>
    <row r="44" s="1" customFormat="1" ht="14.4" customHeight="1">
      <c r="B44" s="22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  <c r="AQ44" s="23"/>
      <c r="AR44" s="21"/>
    </row>
    <row r="45" s="1" customFormat="1" ht="14.4" customHeight="1">
      <c r="B45" s="22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3"/>
      <c r="AR45" s="21"/>
    </row>
    <row r="46" s="1" customFormat="1" ht="14.4" customHeight="1">
      <c r="B46" s="22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  <c r="AQ46" s="23"/>
      <c r="AR46" s="21"/>
    </row>
    <row r="47" s="1" customFormat="1" ht="14.4" customHeight="1">
      <c r="B47" s="22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1"/>
    </row>
    <row r="48" s="1" customFormat="1" ht="14.4" customHeight="1">
      <c r="B48" s="22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  <c r="AR48" s="21"/>
    </row>
    <row r="49" s="2" customFormat="1" ht="14.4" customHeight="1">
      <c r="B49" s="60"/>
      <c r="C49" s="61"/>
      <c r="D49" s="62" t="s">
        <v>50</v>
      </c>
      <c r="E49" s="63"/>
      <c r="F49" s="63"/>
      <c r="G49" s="63"/>
      <c r="H49" s="63"/>
      <c r="I49" s="63"/>
      <c r="J49" s="63"/>
      <c r="K49" s="63"/>
      <c r="L49" s="63"/>
      <c r="M49" s="63"/>
      <c r="N49" s="63"/>
      <c r="O49" s="63"/>
      <c r="P49" s="63"/>
      <c r="Q49" s="63"/>
      <c r="R49" s="63"/>
      <c r="S49" s="63"/>
      <c r="T49" s="63"/>
      <c r="U49" s="63"/>
      <c r="V49" s="63"/>
      <c r="W49" s="63"/>
      <c r="X49" s="63"/>
      <c r="Y49" s="63"/>
      <c r="Z49" s="63"/>
      <c r="AA49" s="63"/>
      <c r="AB49" s="63"/>
      <c r="AC49" s="63"/>
      <c r="AD49" s="63"/>
      <c r="AE49" s="63"/>
      <c r="AF49" s="63"/>
      <c r="AG49" s="63"/>
      <c r="AH49" s="62" t="s">
        <v>51</v>
      </c>
      <c r="AI49" s="63"/>
      <c r="AJ49" s="63"/>
      <c r="AK49" s="63"/>
      <c r="AL49" s="63"/>
      <c r="AM49" s="63"/>
      <c r="AN49" s="63"/>
      <c r="AO49" s="63"/>
      <c r="AP49" s="61"/>
      <c r="AQ49" s="61"/>
      <c r="AR49" s="64"/>
    </row>
    <row r="50">
      <c r="B50" s="22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  <c r="AR50" s="21"/>
    </row>
    <row r="51">
      <c r="B51" s="22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  <c r="AR51" s="21"/>
    </row>
    <row r="52">
      <c r="B52" s="22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3"/>
      <c r="AR52" s="21"/>
    </row>
    <row r="53">
      <c r="B53" s="22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  <c r="AR53" s="21"/>
    </row>
    <row r="54">
      <c r="B54" s="22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  <c r="AQ54" s="23"/>
      <c r="AR54" s="21"/>
    </row>
    <row r="55">
      <c r="B55" s="22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  <c r="AQ55" s="23"/>
      <c r="AR55" s="21"/>
    </row>
    <row r="56">
      <c r="B56" s="22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  <c r="AQ56" s="23"/>
      <c r="AR56" s="21"/>
    </row>
    <row r="57">
      <c r="B57" s="22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  <c r="AQ57" s="23"/>
      <c r="AR57" s="21"/>
    </row>
    <row r="58">
      <c r="B58" s="22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  <c r="AQ58" s="23"/>
      <c r="AR58" s="21"/>
    </row>
    <row r="59"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1"/>
    </row>
    <row r="60" s="2" customFormat="1">
      <c r="A60" s="39"/>
      <c r="B60" s="40"/>
      <c r="C60" s="41"/>
      <c r="D60" s="65" t="s">
        <v>52</v>
      </c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65" t="s">
        <v>53</v>
      </c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65" t="s">
        <v>52</v>
      </c>
      <c r="AI60" s="43"/>
      <c r="AJ60" s="43"/>
      <c r="AK60" s="43"/>
      <c r="AL60" s="43"/>
      <c r="AM60" s="65" t="s">
        <v>53</v>
      </c>
      <c r="AN60" s="43"/>
      <c r="AO60" s="43"/>
      <c r="AP60" s="41"/>
      <c r="AQ60" s="41"/>
      <c r="AR60" s="45"/>
      <c r="BE60" s="39"/>
    </row>
    <row r="61">
      <c r="B61" s="22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1"/>
    </row>
    <row r="62">
      <c r="B62" s="22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  <c r="AQ62" s="23"/>
      <c r="AR62" s="21"/>
    </row>
    <row r="63">
      <c r="B63" s="22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  <c r="AQ63" s="23"/>
      <c r="AR63" s="21"/>
    </row>
    <row r="64" s="2" customFormat="1">
      <c r="A64" s="39"/>
      <c r="B64" s="40"/>
      <c r="C64" s="41"/>
      <c r="D64" s="62" t="s">
        <v>54</v>
      </c>
      <c r="E64" s="66"/>
      <c r="F64" s="66"/>
      <c r="G64" s="66"/>
      <c r="H64" s="66"/>
      <c r="I64" s="66"/>
      <c r="J64" s="66"/>
      <c r="K64" s="66"/>
      <c r="L64" s="66"/>
      <c r="M64" s="66"/>
      <c r="N64" s="66"/>
      <c r="O64" s="66"/>
      <c r="P64" s="66"/>
      <c r="Q64" s="66"/>
      <c r="R64" s="66"/>
      <c r="S64" s="66"/>
      <c r="T64" s="66"/>
      <c r="U64" s="66"/>
      <c r="V64" s="66"/>
      <c r="W64" s="66"/>
      <c r="X64" s="66"/>
      <c r="Y64" s="66"/>
      <c r="Z64" s="66"/>
      <c r="AA64" s="66"/>
      <c r="AB64" s="66"/>
      <c r="AC64" s="66"/>
      <c r="AD64" s="66"/>
      <c r="AE64" s="66"/>
      <c r="AF64" s="66"/>
      <c r="AG64" s="66"/>
      <c r="AH64" s="62" t="s">
        <v>55</v>
      </c>
      <c r="AI64" s="66"/>
      <c r="AJ64" s="66"/>
      <c r="AK64" s="66"/>
      <c r="AL64" s="66"/>
      <c r="AM64" s="66"/>
      <c r="AN64" s="66"/>
      <c r="AO64" s="66"/>
      <c r="AP64" s="41"/>
      <c r="AQ64" s="41"/>
      <c r="AR64" s="45"/>
      <c r="BE64" s="39"/>
    </row>
    <row r="65">
      <c r="B65" s="22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  <c r="AQ65" s="23"/>
      <c r="AR65" s="21"/>
    </row>
    <row r="66">
      <c r="B66" s="22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  <c r="AQ66" s="23"/>
      <c r="AR66" s="21"/>
    </row>
    <row r="67">
      <c r="B67" s="22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  <c r="AQ67" s="23"/>
      <c r="AR67" s="21"/>
    </row>
    <row r="68">
      <c r="B68" s="22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  <c r="AQ68" s="23"/>
      <c r="AR68" s="21"/>
    </row>
    <row r="69">
      <c r="B69" s="22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  <c r="AQ69" s="23"/>
      <c r="AR69" s="21"/>
    </row>
    <row r="70">
      <c r="B70" s="22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3"/>
      <c r="AP70" s="23"/>
      <c r="AQ70" s="23"/>
      <c r="AR70" s="21"/>
    </row>
    <row r="71">
      <c r="B71" s="22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23"/>
      <c r="AP71" s="23"/>
      <c r="AQ71" s="23"/>
      <c r="AR71" s="21"/>
    </row>
    <row r="72">
      <c r="B72" s="22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  <c r="AQ72" s="23"/>
      <c r="AR72" s="21"/>
    </row>
    <row r="73">
      <c r="B73" s="22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23"/>
      <c r="AO73" s="23"/>
      <c r="AP73" s="23"/>
      <c r="AQ73" s="23"/>
      <c r="AR73" s="21"/>
    </row>
    <row r="74">
      <c r="B74" s="22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3"/>
      <c r="AP74" s="23"/>
      <c r="AQ74" s="23"/>
      <c r="AR74" s="21"/>
    </row>
    <row r="75" s="2" customFormat="1">
      <c r="A75" s="39"/>
      <c r="B75" s="40"/>
      <c r="C75" s="41"/>
      <c r="D75" s="65" t="s">
        <v>52</v>
      </c>
      <c r="E75" s="43"/>
      <c r="F75" s="43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65" t="s">
        <v>53</v>
      </c>
      <c r="W75" s="43"/>
      <c r="X75" s="43"/>
      <c r="Y75" s="43"/>
      <c r="Z75" s="43"/>
      <c r="AA75" s="43"/>
      <c r="AB75" s="43"/>
      <c r="AC75" s="43"/>
      <c r="AD75" s="43"/>
      <c r="AE75" s="43"/>
      <c r="AF75" s="43"/>
      <c r="AG75" s="43"/>
      <c r="AH75" s="65" t="s">
        <v>52</v>
      </c>
      <c r="AI75" s="43"/>
      <c r="AJ75" s="43"/>
      <c r="AK75" s="43"/>
      <c r="AL75" s="43"/>
      <c r="AM75" s="65" t="s">
        <v>53</v>
      </c>
      <c r="AN75" s="43"/>
      <c r="AO75" s="43"/>
      <c r="AP75" s="41"/>
      <c r="AQ75" s="41"/>
      <c r="AR75" s="45"/>
      <c r="BE75" s="39"/>
    </row>
    <row r="76" s="2" customFormat="1">
      <c r="A76" s="39"/>
      <c r="B76" s="40"/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  <c r="AF76" s="41"/>
      <c r="AG76" s="41"/>
      <c r="AH76" s="41"/>
      <c r="AI76" s="41"/>
      <c r="AJ76" s="41"/>
      <c r="AK76" s="41"/>
      <c r="AL76" s="41"/>
      <c r="AM76" s="41"/>
      <c r="AN76" s="41"/>
      <c r="AO76" s="41"/>
      <c r="AP76" s="41"/>
      <c r="AQ76" s="41"/>
      <c r="AR76" s="45"/>
      <c r="BE76" s="39"/>
    </row>
    <row r="77" s="2" customFormat="1" ht="6.96" customHeight="1">
      <c r="A77" s="39"/>
      <c r="B77" s="67"/>
      <c r="C77" s="68"/>
      <c r="D77" s="68"/>
      <c r="E77" s="68"/>
      <c r="F77" s="68"/>
      <c r="G77" s="68"/>
      <c r="H77" s="68"/>
      <c r="I77" s="68"/>
      <c r="J77" s="68"/>
      <c r="K77" s="68"/>
      <c r="L77" s="68"/>
      <c r="M77" s="68"/>
      <c r="N77" s="68"/>
      <c r="O77" s="68"/>
      <c r="P77" s="68"/>
      <c r="Q77" s="68"/>
      <c r="R77" s="68"/>
      <c r="S77" s="68"/>
      <c r="T77" s="68"/>
      <c r="U77" s="68"/>
      <c r="V77" s="68"/>
      <c r="W77" s="68"/>
      <c r="X77" s="68"/>
      <c r="Y77" s="68"/>
      <c r="Z77" s="68"/>
      <c r="AA77" s="68"/>
      <c r="AB77" s="68"/>
      <c r="AC77" s="68"/>
      <c r="AD77" s="68"/>
      <c r="AE77" s="68"/>
      <c r="AF77" s="68"/>
      <c r="AG77" s="68"/>
      <c r="AH77" s="68"/>
      <c r="AI77" s="68"/>
      <c r="AJ77" s="68"/>
      <c r="AK77" s="68"/>
      <c r="AL77" s="68"/>
      <c r="AM77" s="68"/>
      <c r="AN77" s="68"/>
      <c r="AO77" s="68"/>
      <c r="AP77" s="68"/>
      <c r="AQ77" s="68"/>
      <c r="AR77" s="45"/>
      <c r="BE77" s="39"/>
    </row>
    <row r="81" s="2" customFormat="1" ht="6.96" customHeight="1">
      <c r="A81" s="39"/>
      <c r="B81" s="69"/>
      <c r="C81" s="70"/>
      <c r="D81" s="70"/>
      <c r="E81" s="70"/>
      <c r="F81" s="70"/>
      <c r="G81" s="70"/>
      <c r="H81" s="70"/>
      <c r="I81" s="70"/>
      <c r="J81" s="70"/>
      <c r="K81" s="70"/>
      <c r="L81" s="70"/>
      <c r="M81" s="70"/>
      <c r="N81" s="70"/>
      <c r="O81" s="70"/>
      <c r="P81" s="70"/>
      <c r="Q81" s="70"/>
      <c r="R81" s="70"/>
      <c r="S81" s="70"/>
      <c r="T81" s="70"/>
      <c r="U81" s="70"/>
      <c r="V81" s="70"/>
      <c r="W81" s="70"/>
      <c r="X81" s="70"/>
      <c r="Y81" s="70"/>
      <c r="Z81" s="70"/>
      <c r="AA81" s="70"/>
      <c r="AB81" s="70"/>
      <c r="AC81" s="70"/>
      <c r="AD81" s="70"/>
      <c r="AE81" s="70"/>
      <c r="AF81" s="70"/>
      <c r="AG81" s="70"/>
      <c r="AH81" s="70"/>
      <c r="AI81" s="70"/>
      <c r="AJ81" s="70"/>
      <c r="AK81" s="70"/>
      <c r="AL81" s="70"/>
      <c r="AM81" s="70"/>
      <c r="AN81" s="70"/>
      <c r="AO81" s="70"/>
      <c r="AP81" s="70"/>
      <c r="AQ81" s="70"/>
      <c r="AR81" s="45"/>
      <c r="BE81" s="39"/>
    </row>
    <row r="82" s="2" customFormat="1" ht="24.96" customHeight="1">
      <c r="A82" s="39"/>
      <c r="B82" s="40"/>
      <c r="C82" s="24" t="s">
        <v>56</v>
      </c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41"/>
      <c r="AH82" s="41"/>
      <c r="AI82" s="41"/>
      <c r="AJ82" s="41"/>
      <c r="AK82" s="41"/>
      <c r="AL82" s="41"/>
      <c r="AM82" s="41"/>
      <c r="AN82" s="41"/>
      <c r="AO82" s="41"/>
      <c r="AP82" s="41"/>
      <c r="AQ82" s="41"/>
      <c r="AR82" s="45"/>
      <c r="B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F83" s="41"/>
      <c r="AG83" s="41"/>
      <c r="AH83" s="41"/>
      <c r="AI83" s="41"/>
      <c r="AJ83" s="41"/>
      <c r="AK83" s="41"/>
      <c r="AL83" s="41"/>
      <c r="AM83" s="41"/>
      <c r="AN83" s="41"/>
      <c r="AO83" s="41"/>
      <c r="AP83" s="41"/>
      <c r="AQ83" s="41"/>
      <c r="AR83" s="45"/>
      <c r="BE83" s="39"/>
    </row>
    <row r="84" s="4" customFormat="1" ht="12" customHeight="1">
      <c r="A84" s="4"/>
      <c r="B84" s="71"/>
      <c r="C84" s="33" t="s">
        <v>13</v>
      </c>
      <c r="D84" s="72"/>
      <c r="E84" s="72"/>
      <c r="F84" s="72"/>
      <c r="G84" s="72"/>
      <c r="H84" s="72"/>
      <c r="I84" s="72"/>
      <c r="J84" s="72"/>
      <c r="K84" s="72"/>
      <c r="L84" s="72" t="str">
        <f>K5</f>
        <v>032-23</v>
      </c>
      <c r="M84" s="72"/>
      <c r="N84" s="72"/>
      <c r="O84" s="72"/>
      <c r="P84" s="72"/>
      <c r="Q84" s="72"/>
      <c r="R84" s="72"/>
      <c r="S84" s="72"/>
      <c r="T84" s="72"/>
      <c r="U84" s="72"/>
      <c r="V84" s="72"/>
      <c r="W84" s="72"/>
      <c r="X84" s="72"/>
      <c r="Y84" s="72"/>
      <c r="Z84" s="72"/>
      <c r="AA84" s="72"/>
      <c r="AB84" s="72"/>
      <c r="AC84" s="72"/>
      <c r="AD84" s="72"/>
      <c r="AE84" s="72"/>
      <c r="AF84" s="72"/>
      <c r="AG84" s="72"/>
      <c r="AH84" s="72"/>
      <c r="AI84" s="72"/>
      <c r="AJ84" s="72"/>
      <c r="AK84" s="72"/>
      <c r="AL84" s="72"/>
      <c r="AM84" s="72"/>
      <c r="AN84" s="72"/>
      <c r="AO84" s="72"/>
      <c r="AP84" s="72"/>
      <c r="AQ84" s="72"/>
      <c r="AR84" s="73"/>
      <c r="BE84" s="4"/>
    </row>
    <row r="85" s="5" customFormat="1" ht="36.96" customHeight="1">
      <c r="A85" s="5"/>
      <c r="B85" s="74"/>
      <c r="C85" s="75" t="s">
        <v>16</v>
      </c>
      <c r="D85" s="76"/>
      <c r="E85" s="76"/>
      <c r="F85" s="76"/>
      <c r="G85" s="76"/>
      <c r="H85" s="76"/>
      <c r="I85" s="76"/>
      <c r="J85" s="76"/>
      <c r="K85" s="76"/>
      <c r="L85" s="77" t="str">
        <f>K6</f>
        <v>Valtice – ulička ke špitálu Milosrdných sester</v>
      </c>
      <c r="M85" s="76"/>
      <c r="N85" s="76"/>
      <c r="O85" s="76"/>
      <c r="P85" s="76"/>
      <c r="Q85" s="76"/>
      <c r="R85" s="76"/>
      <c r="S85" s="76"/>
      <c r="T85" s="76"/>
      <c r="U85" s="76"/>
      <c r="V85" s="76"/>
      <c r="W85" s="76"/>
      <c r="X85" s="76"/>
      <c r="Y85" s="76"/>
      <c r="Z85" s="76"/>
      <c r="AA85" s="76"/>
      <c r="AB85" s="76"/>
      <c r="AC85" s="76"/>
      <c r="AD85" s="76"/>
      <c r="AE85" s="76"/>
      <c r="AF85" s="76"/>
      <c r="AG85" s="76"/>
      <c r="AH85" s="76"/>
      <c r="AI85" s="76"/>
      <c r="AJ85" s="76"/>
      <c r="AK85" s="76"/>
      <c r="AL85" s="76"/>
      <c r="AM85" s="76"/>
      <c r="AN85" s="76"/>
      <c r="AO85" s="76"/>
      <c r="AP85" s="76"/>
      <c r="AQ85" s="76"/>
      <c r="AR85" s="78"/>
      <c r="BE85" s="5"/>
    </row>
    <row r="86" s="2" customFormat="1" ht="6.96" customHeight="1">
      <c r="A86" s="39"/>
      <c r="B86" s="40"/>
      <c r="C86" s="41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F86" s="41"/>
      <c r="AG86" s="41"/>
      <c r="AH86" s="41"/>
      <c r="AI86" s="41"/>
      <c r="AJ86" s="41"/>
      <c r="AK86" s="41"/>
      <c r="AL86" s="41"/>
      <c r="AM86" s="41"/>
      <c r="AN86" s="41"/>
      <c r="AO86" s="41"/>
      <c r="AP86" s="41"/>
      <c r="AQ86" s="41"/>
      <c r="AR86" s="45"/>
      <c r="BE86" s="39"/>
    </row>
    <row r="87" s="2" customFormat="1" ht="12" customHeight="1">
      <c r="A87" s="39"/>
      <c r="B87" s="40"/>
      <c r="C87" s="33" t="s">
        <v>22</v>
      </c>
      <c r="D87" s="41"/>
      <c r="E87" s="41"/>
      <c r="F87" s="41"/>
      <c r="G87" s="41"/>
      <c r="H87" s="41"/>
      <c r="I87" s="41"/>
      <c r="J87" s="41"/>
      <c r="K87" s="41"/>
      <c r="L87" s="79" t="str">
        <f>IF(K8="","",K8)</f>
        <v>Valtice</v>
      </c>
      <c r="M87" s="41"/>
      <c r="N87" s="41"/>
      <c r="O87" s="41"/>
      <c r="P87" s="41"/>
      <c r="Q87" s="41"/>
      <c r="R87" s="41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F87" s="41"/>
      <c r="AG87" s="41"/>
      <c r="AH87" s="41"/>
      <c r="AI87" s="33" t="s">
        <v>24</v>
      </c>
      <c r="AJ87" s="41"/>
      <c r="AK87" s="41"/>
      <c r="AL87" s="41"/>
      <c r="AM87" s="80" t="str">
        <f>IF(AN8= "","",AN8)</f>
        <v>3. 10. 2024</v>
      </c>
      <c r="AN87" s="80"/>
      <c r="AO87" s="41"/>
      <c r="AP87" s="41"/>
      <c r="AQ87" s="41"/>
      <c r="AR87" s="45"/>
      <c r="B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F88" s="41"/>
      <c r="AG88" s="41"/>
      <c r="AH88" s="41"/>
      <c r="AI88" s="41"/>
      <c r="AJ88" s="41"/>
      <c r="AK88" s="41"/>
      <c r="AL88" s="41"/>
      <c r="AM88" s="41"/>
      <c r="AN88" s="41"/>
      <c r="AO88" s="41"/>
      <c r="AP88" s="41"/>
      <c r="AQ88" s="41"/>
      <c r="AR88" s="45"/>
      <c r="BE88" s="39"/>
    </row>
    <row r="89" s="2" customFormat="1" ht="15.15" customHeight="1">
      <c r="A89" s="39"/>
      <c r="B89" s="40"/>
      <c r="C89" s="33" t="s">
        <v>26</v>
      </c>
      <c r="D89" s="41"/>
      <c r="E89" s="41"/>
      <c r="F89" s="41"/>
      <c r="G89" s="41"/>
      <c r="H89" s="41"/>
      <c r="I89" s="41"/>
      <c r="J89" s="41"/>
      <c r="K89" s="41"/>
      <c r="L89" s="72" t="str">
        <f>IF(E11= "","",E11)</f>
        <v>Město valtice</v>
      </c>
      <c r="M89" s="41"/>
      <c r="N89" s="41"/>
      <c r="O89" s="41"/>
      <c r="P89" s="41"/>
      <c r="Q89" s="41"/>
      <c r="R89" s="41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F89" s="41"/>
      <c r="AG89" s="41"/>
      <c r="AH89" s="41"/>
      <c r="AI89" s="33" t="s">
        <v>32</v>
      </c>
      <c r="AJ89" s="41"/>
      <c r="AK89" s="41"/>
      <c r="AL89" s="41"/>
      <c r="AM89" s="81" t="str">
        <f>IF(E17="","",E17)</f>
        <v>Ing. Bořek Zvědělík</v>
      </c>
      <c r="AN89" s="72"/>
      <c r="AO89" s="72"/>
      <c r="AP89" s="72"/>
      <c r="AQ89" s="41"/>
      <c r="AR89" s="45"/>
      <c r="AS89" s="82" t="s">
        <v>57</v>
      </c>
      <c r="AT89" s="83"/>
      <c r="AU89" s="84"/>
      <c r="AV89" s="84"/>
      <c r="AW89" s="84"/>
      <c r="AX89" s="84"/>
      <c r="AY89" s="84"/>
      <c r="AZ89" s="84"/>
      <c r="BA89" s="84"/>
      <c r="BB89" s="84"/>
      <c r="BC89" s="84"/>
      <c r="BD89" s="85"/>
      <c r="BE89" s="39"/>
    </row>
    <row r="90" s="2" customFormat="1" ht="15.15" customHeight="1">
      <c r="A90" s="39"/>
      <c r="B90" s="40"/>
      <c r="C90" s="33" t="s">
        <v>30</v>
      </c>
      <c r="D90" s="41"/>
      <c r="E90" s="41"/>
      <c r="F90" s="41"/>
      <c r="G90" s="41"/>
      <c r="H90" s="41"/>
      <c r="I90" s="41"/>
      <c r="J90" s="41"/>
      <c r="K90" s="41"/>
      <c r="L90" s="72" t="str">
        <f>IF(E14= "Vyplň údaj","",E14)</f>
        <v/>
      </c>
      <c r="M90" s="41"/>
      <c r="N90" s="41"/>
      <c r="O90" s="41"/>
      <c r="P90" s="41"/>
      <c r="Q90" s="41"/>
      <c r="R90" s="41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F90" s="41"/>
      <c r="AG90" s="41"/>
      <c r="AH90" s="41"/>
      <c r="AI90" s="33" t="s">
        <v>35</v>
      </c>
      <c r="AJ90" s="41"/>
      <c r="AK90" s="41"/>
      <c r="AL90" s="41"/>
      <c r="AM90" s="81" t="str">
        <f>IF(E20="","",E20)</f>
        <v>Ing. Bořek Zvědělík</v>
      </c>
      <c r="AN90" s="72"/>
      <c r="AO90" s="72"/>
      <c r="AP90" s="72"/>
      <c r="AQ90" s="41"/>
      <c r="AR90" s="45"/>
      <c r="AS90" s="86"/>
      <c r="AT90" s="87"/>
      <c r="AU90" s="88"/>
      <c r="AV90" s="88"/>
      <c r="AW90" s="88"/>
      <c r="AX90" s="88"/>
      <c r="AY90" s="88"/>
      <c r="AZ90" s="88"/>
      <c r="BA90" s="88"/>
      <c r="BB90" s="88"/>
      <c r="BC90" s="88"/>
      <c r="BD90" s="89"/>
      <c r="BE90" s="39"/>
    </row>
    <row r="91" s="2" customFormat="1" ht="10.8" customHeight="1">
      <c r="A91" s="39"/>
      <c r="B91" s="40"/>
      <c r="C91" s="41"/>
      <c r="D91" s="41"/>
      <c r="E91" s="41"/>
      <c r="F91" s="41"/>
      <c r="G91" s="41"/>
      <c r="H91" s="41"/>
      <c r="I91" s="41"/>
      <c r="J91" s="41"/>
      <c r="K91" s="41"/>
      <c r="L91" s="41"/>
      <c r="M91" s="41"/>
      <c r="N91" s="41"/>
      <c r="O91" s="41"/>
      <c r="P91" s="41"/>
      <c r="Q91" s="41"/>
      <c r="R91" s="41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F91" s="41"/>
      <c r="AG91" s="41"/>
      <c r="AH91" s="41"/>
      <c r="AI91" s="41"/>
      <c r="AJ91" s="41"/>
      <c r="AK91" s="41"/>
      <c r="AL91" s="41"/>
      <c r="AM91" s="41"/>
      <c r="AN91" s="41"/>
      <c r="AO91" s="41"/>
      <c r="AP91" s="41"/>
      <c r="AQ91" s="41"/>
      <c r="AR91" s="45"/>
      <c r="AS91" s="90"/>
      <c r="AT91" s="91"/>
      <c r="AU91" s="92"/>
      <c r="AV91" s="92"/>
      <c r="AW91" s="92"/>
      <c r="AX91" s="92"/>
      <c r="AY91" s="92"/>
      <c r="AZ91" s="92"/>
      <c r="BA91" s="92"/>
      <c r="BB91" s="92"/>
      <c r="BC91" s="92"/>
      <c r="BD91" s="93"/>
      <c r="BE91" s="39"/>
    </row>
    <row r="92" s="2" customFormat="1" ht="29.28" customHeight="1">
      <c r="A92" s="39"/>
      <c r="B92" s="40"/>
      <c r="C92" s="94" t="s">
        <v>58</v>
      </c>
      <c r="D92" s="95"/>
      <c r="E92" s="95"/>
      <c r="F92" s="95"/>
      <c r="G92" s="95"/>
      <c r="H92" s="96"/>
      <c r="I92" s="97" t="s">
        <v>59</v>
      </c>
      <c r="J92" s="95"/>
      <c r="K92" s="95"/>
      <c r="L92" s="95"/>
      <c r="M92" s="95"/>
      <c r="N92" s="95"/>
      <c r="O92" s="95"/>
      <c r="P92" s="95"/>
      <c r="Q92" s="95"/>
      <c r="R92" s="95"/>
      <c r="S92" s="95"/>
      <c r="T92" s="95"/>
      <c r="U92" s="95"/>
      <c r="V92" s="95"/>
      <c r="W92" s="95"/>
      <c r="X92" s="95"/>
      <c r="Y92" s="95"/>
      <c r="Z92" s="95"/>
      <c r="AA92" s="95"/>
      <c r="AB92" s="95"/>
      <c r="AC92" s="95"/>
      <c r="AD92" s="95"/>
      <c r="AE92" s="95"/>
      <c r="AF92" s="95"/>
      <c r="AG92" s="98" t="s">
        <v>60</v>
      </c>
      <c r="AH92" s="95"/>
      <c r="AI92" s="95"/>
      <c r="AJ92" s="95"/>
      <c r="AK92" s="95"/>
      <c r="AL92" s="95"/>
      <c r="AM92" s="95"/>
      <c r="AN92" s="97" t="s">
        <v>61</v>
      </c>
      <c r="AO92" s="95"/>
      <c r="AP92" s="99"/>
      <c r="AQ92" s="100" t="s">
        <v>62</v>
      </c>
      <c r="AR92" s="45"/>
      <c r="AS92" s="101" t="s">
        <v>63</v>
      </c>
      <c r="AT92" s="102" t="s">
        <v>64</v>
      </c>
      <c r="AU92" s="102" t="s">
        <v>65</v>
      </c>
      <c r="AV92" s="102" t="s">
        <v>66</v>
      </c>
      <c r="AW92" s="102" t="s">
        <v>67</v>
      </c>
      <c r="AX92" s="102" t="s">
        <v>68</v>
      </c>
      <c r="AY92" s="102" t="s">
        <v>69</v>
      </c>
      <c r="AZ92" s="102" t="s">
        <v>70</v>
      </c>
      <c r="BA92" s="102" t="s">
        <v>71</v>
      </c>
      <c r="BB92" s="102" t="s">
        <v>72</v>
      </c>
      <c r="BC92" s="102" t="s">
        <v>73</v>
      </c>
      <c r="BD92" s="103" t="s">
        <v>74</v>
      </c>
      <c r="BE92" s="39"/>
    </row>
    <row r="93" s="2" customFormat="1" ht="10.8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41"/>
      <c r="M93" s="41"/>
      <c r="N93" s="41"/>
      <c r="O93" s="41"/>
      <c r="P93" s="41"/>
      <c r="Q93" s="41"/>
      <c r="R93" s="41"/>
      <c r="S93" s="41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F93" s="41"/>
      <c r="AG93" s="41"/>
      <c r="AH93" s="41"/>
      <c r="AI93" s="41"/>
      <c r="AJ93" s="41"/>
      <c r="AK93" s="41"/>
      <c r="AL93" s="41"/>
      <c r="AM93" s="41"/>
      <c r="AN93" s="41"/>
      <c r="AO93" s="41"/>
      <c r="AP93" s="41"/>
      <c r="AQ93" s="41"/>
      <c r="AR93" s="45"/>
      <c r="AS93" s="104"/>
      <c r="AT93" s="105"/>
      <c r="AU93" s="105"/>
      <c r="AV93" s="105"/>
      <c r="AW93" s="105"/>
      <c r="AX93" s="105"/>
      <c r="AY93" s="105"/>
      <c r="AZ93" s="105"/>
      <c r="BA93" s="105"/>
      <c r="BB93" s="105"/>
      <c r="BC93" s="105"/>
      <c r="BD93" s="106"/>
      <c r="BE93" s="39"/>
    </row>
    <row r="94" s="6" customFormat="1" ht="32.4" customHeight="1">
      <c r="A94" s="6"/>
      <c r="B94" s="107"/>
      <c r="C94" s="108" t="s">
        <v>75</v>
      </c>
      <c r="D94" s="109"/>
      <c r="E94" s="109"/>
      <c r="F94" s="109"/>
      <c r="G94" s="109"/>
      <c r="H94" s="109"/>
      <c r="I94" s="109"/>
      <c r="J94" s="109"/>
      <c r="K94" s="109"/>
      <c r="L94" s="109"/>
      <c r="M94" s="109"/>
      <c r="N94" s="109"/>
      <c r="O94" s="109"/>
      <c r="P94" s="109"/>
      <c r="Q94" s="109"/>
      <c r="R94" s="109"/>
      <c r="S94" s="109"/>
      <c r="T94" s="109"/>
      <c r="U94" s="109"/>
      <c r="V94" s="109"/>
      <c r="W94" s="109"/>
      <c r="X94" s="109"/>
      <c r="Y94" s="109"/>
      <c r="Z94" s="109"/>
      <c r="AA94" s="109"/>
      <c r="AB94" s="109"/>
      <c r="AC94" s="109"/>
      <c r="AD94" s="109"/>
      <c r="AE94" s="109"/>
      <c r="AF94" s="109"/>
      <c r="AG94" s="110">
        <f>ROUND(SUM(AG95:AG97),2)</f>
        <v>0</v>
      </c>
      <c r="AH94" s="110"/>
      <c r="AI94" s="110"/>
      <c r="AJ94" s="110"/>
      <c r="AK94" s="110"/>
      <c r="AL94" s="110"/>
      <c r="AM94" s="110"/>
      <c r="AN94" s="111">
        <f>SUM(AG94,AT94)</f>
        <v>0</v>
      </c>
      <c r="AO94" s="111"/>
      <c r="AP94" s="111"/>
      <c r="AQ94" s="112" t="s">
        <v>1</v>
      </c>
      <c r="AR94" s="113"/>
      <c r="AS94" s="114">
        <f>ROUND(SUM(AS95:AS97),2)</f>
        <v>0</v>
      </c>
      <c r="AT94" s="115">
        <f>ROUND(SUM(AV94:AW94),2)</f>
        <v>0</v>
      </c>
      <c r="AU94" s="116">
        <f>ROUND(SUM(AU95:AU97),5)</f>
        <v>0</v>
      </c>
      <c r="AV94" s="115">
        <f>ROUND(AZ94*L29,2)</f>
        <v>0</v>
      </c>
      <c r="AW94" s="115">
        <f>ROUND(BA94*L30,2)</f>
        <v>0</v>
      </c>
      <c r="AX94" s="115">
        <f>ROUND(BB94*L29,2)</f>
        <v>0</v>
      </c>
      <c r="AY94" s="115">
        <f>ROUND(BC94*L30,2)</f>
        <v>0</v>
      </c>
      <c r="AZ94" s="115">
        <f>ROUND(SUM(AZ95:AZ97),2)</f>
        <v>0</v>
      </c>
      <c r="BA94" s="115">
        <f>ROUND(SUM(BA95:BA97),2)</f>
        <v>0</v>
      </c>
      <c r="BB94" s="115">
        <f>ROUND(SUM(BB95:BB97),2)</f>
        <v>0</v>
      </c>
      <c r="BC94" s="115">
        <f>ROUND(SUM(BC95:BC97),2)</f>
        <v>0</v>
      </c>
      <c r="BD94" s="117">
        <f>ROUND(SUM(BD95:BD97),2)</f>
        <v>0</v>
      </c>
      <c r="BE94" s="6"/>
      <c r="BS94" s="118" t="s">
        <v>76</v>
      </c>
      <c r="BT94" s="118" t="s">
        <v>77</v>
      </c>
      <c r="BU94" s="119" t="s">
        <v>78</v>
      </c>
      <c r="BV94" s="118" t="s">
        <v>79</v>
      </c>
      <c r="BW94" s="118" t="s">
        <v>5</v>
      </c>
      <c r="BX94" s="118" t="s">
        <v>80</v>
      </c>
      <c r="CL94" s="118" t="s">
        <v>19</v>
      </c>
    </row>
    <row r="95" s="7" customFormat="1" ht="16.5" customHeight="1">
      <c r="A95" s="120" t="s">
        <v>81</v>
      </c>
      <c r="B95" s="121"/>
      <c r="C95" s="122"/>
      <c r="D95" s="123" t="s">
        <v>82</v>
      </c>
      <c r="E95" s="123"/>
      <c r="F95" s="123"/>
      <c r="G95" s="123"/>
      <c r="H95" s="123"/>
      <c r="I95" s="124"/>
      <c r="J95" s="123" t="s">
        <v>83</v>
      </c>
      <c r="K95" s="123"/>
      <c r="L95" s="123"/>
      <c r="M95" s="123"/>
      <c r="N95" s="123"/>
      <c r="O95" s="123"/>
      <c r="P95" s="123"/>
      <c r="Q95" s="123"/>
      <c r="R95" s="123"/>
      <c r="S95" s="123"/>
      <c r="T95" s="123"/>
      <c r="U95" s="123"/>
      <c r="V95" s="123"/>
      <c r="W95" s="123"/>
      <c r="X95" s="123"/>
      <c r="Y95" s="123"/>
      <c r="Z95" s="123"/>
      <c r="AA95" s="123"/>
      <c r="AB95" s="123"/>
      <c r="AC95" s="123"/>
      <c r="AD95" s="123"/>
      <c r="AE95" s="123"/>
      <c r="AF95" s="123"/>
      <c r="AG95" s="125">
        <f>'SO 101 - Komunikace'!J30</f>
        <v>0</v>
      </c>
      <c r="AH95" s="124"/>
      <c r="AI95" s="124"/>
      <c r="AJ95" s="124"/>
      <c r="AK95" s="124"/>
      <c r="AL95" s="124"/>
      <c r="AM95" s="124"/>
      <c r="AN95" s="125">
        <f>SUM(AG95,AT95)</f>
        <v>0</v>
      </c>
      <c r="AO95" s="124"/>
      <c r="AP95" s="124"/>
      <c r="AQ95" s="126" t="s">
        <v>84</v>
      </c>
      <c r="AR95" s="127"/>
      <c r="AS95" s="128">
        <v>0</v>
      </c>
      <c r="AT95" s="129">
        <f>ROUND(SUM(AV95:AW95),2)</f>
        <v>0</v>
      </c>
      <c r="AU95" s="130">
        <f>'SO 101 - Komunikace'!P125</f>
        <v>0</v>
      </c>
      <c r="AV95" s="129">
        <f>'SO 101 - Komunikace'!J33</f>
        <v>0</v>
      </c>
      <c r="AW95" s="129">
        <f>'SO 101 - Komunikace'!J34</f>
        <v>0</v>
      </c>
      <c r="AX95" s="129">
        <f>'SO 101 - Komunikace'!J35</f>
        <v>0</v>
      </c>
      <c r="AY95" s="129">
        <f>'SO 101 - Komunikace'!J36</f>
        <v>0</v>
      </c>
      <c r="AZ95" s="129">
        <f>'SO 101 - Komunikace'!F33</f>
        <v>0</v>
      </c>
      <c r="BA95" s="129">
        <f>'SO 101 - Komunikace'!F34</f>
        <v>0</v>
      </c>
      <c r="BB95" s="129">
        <f>'SO 101 - Komunikace'!F35</f>
        <v>0</v>
      </c>
      <c r="BC95" s="129">
        <f>'SO 101 - Komunikace'!F36</f>
        <v>0</v>
      </c>
      <c r="BD95" s="131">
        <f>'SO 101 - Komunikace'!F37</f>
        <v>0</v>
      </c>
      <c r="BE95" s="7"/>
      <c r="BT95" s="132" t="s">
        <v>85</v>
      </c>
      <c r="BV95" s="132" t="s">
        <v>79</v>
      </c>
      <c r="BW95" s="132" t="s">
        <v>86</v>
      </c>
      <c r="BX95" s="132" t="s">
        <v>5</v>
      </c>
      <c r="CL95" s="132" t="s">
        <v>19</v>
      </c>
      <c r="CM95" s="132" t="s">
        <v>87</v>
      </c>
    </row>
    <row r="96" s="7" customFormat="1" ht="16.5" customHeight="1">
      <c r="A96" s="120" t="s">
        <v>81</v>
      </c>
      <c r="B96" s="121"/>
      <c r="C96" s="122"/>
      <c r="D96" s="123" t="s">
        <v>88</v>
      </c>
      <c r="E96" s="123"/>
      <c r="F96" s="123"/>
      <c r="G96" s="123"/>
      <c r="H96" s="123"/>
      <c r="I96" s="124"/>
      <c r="J96" s="123" t="s">
        <v>89</v>
      </c>
      <c r="K96" s="123"/>
      <c r="L96" s="123"/>
      <c r="M96" s="123"/>
      <c r="N96" s="123"/>
      <c r="O96" s="123"/>
      <c r="P96" s="123"/>
      <c r="Q96" s="123"/>
      <c r="R96" s="123"/>
      <c r="S96" s="123"/>
      <c r="T96" s="123"/>
      <c r="U96" s="123"/>
      <c r="V96" s="123"/>
      <c r="W96" s="123"/>
      <c r="X96" s="123"/>
      <c r="Y96" s="123"/>
      <c r="Z96" s="123"/>
      <c r="AA96" s="123"/>
      <c r="AB96" s="123"/>
      <c r="AC96" s="123"/>
      <c r="AD96" s="123"/>
      <c r="AE96" s="123"/>
      <c r="AF96" s="123"/>
      <c r="AG96" s="125">
        <f>'SO 102 - napojení přípojk...'!J30</f>
        <v>0</v>
      </c>
      <c r="AH96" s="124"/>
      <c r="AI96" s="124"/>
      <c r="AJ96" s="124"/>
      <c r="AK96" s="124"/>
      <c r="AL96" s="124"/>
      <c r="AM96" s="124"/>
      <c r="AN96" s="125">
        <f>SUM(AG96,AT96)</f>
        <v>0</v>
      </c>
      <c r="AO96" s="124"/>
      <c r="AP96" s="124"/>
      <c r="AQ96" s="126" t="s">
        <v>84</v>
      </c>
      <c r="AR96" s="127"/>
      <c r="AS96" s="128">
        <v>0</v>
      </c>
      <c r="AT96" s="129">
        <f>ROUND(SUM(AV96:AW96),2)</f>
        <v>0</v>
      </c>
      <c r="AU96" s="130">
        <f>'SO 102 - napojení přípojk...'!P124</f>
        <v>0</v>
      </c>
      <c r="AV96" s="129">
        <f>'SO 102 - napojení přípojk...'!J33</f>
        <v>0</v>
      </c>
      <c r="AW96" s="129">
        <f>'SO 102 - napojení přípojk...'!J34</f>
        <v>0</v>
      </c>
      <c r="AX96" s="129">
        <f>'SO 102 - napojení přípojk...'!J35</f>
        <v>0</v>
      </c>
      <c r="AY96" s="129">
        <f>'SO 102 - napojení přípojk...'!J36</f>
        <v>0</v>
      </c>
      <c r="AZ96" s="129">
        <f>'SO 102 - napojení přípojk...'!F33</f>
        <v>0</v>
      </c>
      <c r="BA96" s="129">
        <f>'SO 102 - napojení přípojk...'!F34</f>
        <v>0</v>
      </c>
      <c r="BB96" s="129">
        <f>'SO 102 - napojení přípojk...'!F35</f>
        <v>0</v>
      </c>
      <c r="BC96" s="129">
        <f>'SO 102 - napojení přípojk...'!F36</f>
        <v>0</v>
      </c>
      <c r="BD96" s="131">
        <f>'SO 102 - napojení přípojk...'!F37</f>
        <v>0</v>
      </c>
      <c r="BE96" s="7"/>
      <c r="BT96" s="132" t="s">
        <v>85</v>
      </c>
      <c r="BV96" s="132" t="s">
        <v>79</v>
      </c>
      <c r="BW96" s="132" t="s">
        <v>90</v>
      </c>
      <c r="BX96" s="132" t="s">
        <v>5</v>
      </c>
      <c r="CL96" s="132" t="s">
        <v>19</v>
      </c>
      <c r="CM96" s="132" t="s">
        <v>87</v>
      </c>
    </row>
    <row r="97" s="7" customFormat="1" ht="16.5" customHeight="1">
      <c r="A97" s="120" t="s">
        <v>81</v>
      </c>
      <c r="B97" s="121"/>
      <c r="C97" s="122"/>
      <c r="D97" s="123" t="s">
        <v>91</v>
      </c>
      <c r="E97" s="123"/>
      <c r="F97" s="123"/>
      <c r="G97" s="123"/>
      <c r="H97" s="123"/>
      <c r="I97" s="124"/>
      <c r="J97" s="123" t="s">
        <v>92</v>
      </c>
      <c r="K97" s="123"/>
      <c r="L97" s="123"/>
      <c r="M97" s="123"/>
      <c r="N97" s="123"/>
      <c r="O97" s="123"/>
      <c r="P97" s="123"/>
      <c r="Q97" s="123"/>
      <c r="R97" s="123"/>
      <c r="S97" s="123"/>
      <c r="T97" s="123"/>
      <c r="U97" s="123"/>
      <c r="V97" s="123"/>
      <c r="W97" s="123"/>
      <c r="X97" s="123"/>
      <c r="Y97" s="123"/>
      <c r="Z97" s="123"/>
      <c r="AA97" s="123"/>
      <c r="AB97" s="123"/>
      <c r="AC97" s="123"/>
      <c r="AD97" s="123"/>
      <c r="AE97" s="123"/>
      <c r="AF97" s="123"/>
      <c r="AG97" s="125">
        <f>'VRN - Vedlejší rozpočtové...'!J30</f>
        <v>0</v>
      </c>
      <c r="AH97" s="124"/>
      <c r="AI97" s="124"/>
      <c r="AJ97" s="124"/>
      <c r="AK97" s="124"/>
      <c r="AL97" s="124"/>
      <c r="AM97" s="124"/>
      <c r="AN97" s="125">
        <f>SUM(AG97,AT97)</f>
        <v>0</v>
      </c>
      <c r="AO97" s="124"/>
      <c r="AP97" s="124"/>
      <c r="AQ97" s="126" t="s">
        <v>93</v>
      </c>
      <c r="AR97" s="127"/>
      <c r="AS97" s="133">
        <v>0</v>
      </c>
      <c r="AT97" s="134">
        <f>ROUND(SUM(AV97:AW97),2)</f>
        <v>0</v>
      </c>
      <c r="AU97" s="135">
        <f>'VRN - Vedlejší rozpočtové...'!P120</f>
        <v>0</v>
      </c>
      <c r="AV97" s="134">
        <f>'VRN - Vedlejší rozpočtové...'!J33</f>
        <v>0</v>
      </c>
      <c r="AW97" s="134">
        <f>'VRN - Vedlejší rozpočtové...'!J34</f>
        <v>0</v>
      </c>
      <c r="AX97" s="134">
        <f>'VRN - Vedlejší rozpočtové...'!J35</f>
        <v>0</v>
      </c>
      <c r="AY97" s="134">
        <f>'VRN - Vedlejší rozpočtové...'!J36</f>
        <v>0</v>
      </c>
      <c r="AZ97" s="134">
        <f>'VRN - Vedlejší rozpočtové...'!F33</f>
        <v>0</v>
      </c>
      <c r="BA97" s="134">
        <f>'VRN - Vedlejší rozpočtové...'!F34</f>
        <v>0</v>
      </c>
      <c r="BB97" s="134">
        <f>'VRN - Vedlejší rozpočtové...'!F35</f>
        <v>0</v>
      </c>
      <c r="BC97" s="134">
        <f>'VRN - Vedlejší rozpočtové...'!F36</f>
        <v>0</v>
      </c>
      <c r="BD97" s="136">
        <f>'VRN - Vedlejší rozpočtové...'!F37</f>
        <v>0</v>
      </c>
      <c r="BE97" s="7"/>
      <c r="BT97" s="132" t="s">
        <v>85</v>
      </c>
      <c r="BV97" s="132" t="s">
        <v>79</v>
      </c>
      <c r="BW97" s="132" t="s">
        <v>94</v>
      </c>
      <c r="BX97" s="132" t="s">
        <v>5</v>
      </c>
      <c r="CL97" s="132" t="s">
        <v>95</v>
      </c>
      <c r="CM97" s="132" t="s">
        <v>87</v>
      </c>
    </row>
    <row r="98" s="2" customFormat="1" ht="30" customHeight="1">
      <c r="A98" s="39"/>
      <c r="B98" s="40"/>
      <c r="C98" s="41"/>
      <c r="D98" s="41"/>
      <c r="E98" s="41"/>
      <c r="F98" s="41"/>
      <c r="G98" s="41"/>
      <c r="H98" s="41"/>
      <c r="I98" s="41"/>
      <c r="J98" s="41"/>
      <c r="K98" s="41"/>
      <c r="L98" s="41"/>
      <c r="M98" s="41"/>
      <c r="N98" s="41"/>
      <c r="O98" s="41"/>
      <c r="P98" s="41"/>
      <c r="Q98" s="41"/>
      <c r="R98" s="41"/>
      <c r="S98" s="41"/>
      <c r="T98" s="41"/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F98" s="41"/>
      <c r="AG98" s="41"/>
      <c r="AH98" s="41"/>
      <c r="AI98" s="41"/>
      <c r="AJ98" s="41"/>
      <c r="AK98" s="41"/>
      <c r="AL98" s="41"/>
      <c r="AM98" s="41"/>
      <c r="AN98" s="41"/>
      <c r="AO98" s="41"/>
      <c r="AP98" s="41"/>
      <c r="AQ98" s="41"/>
      <c r="AR98" s="45"/>
      <c r="AS98" s="39"/>
      <c r="AT98" s="39"/>
      <c r="AU98" s="39"/>
      <c r="AV98" s="39"/>
      <c r="AW98" s="39"/>
      <c r="AX98" s="39"/>
      <c r="AY98" s="39"/>
      <c r="AZ98" s="39"/>
      <c r="BA98" s="39"/>
      <c r="BB98" s="39"/>
      <c r="BC98" s="39"/>
      <c r="BD98" s="39"/>
      <c r="BE98" s="39"/>
    </row>
    <row r="99" s="2" customFormat="1" ht="6.96" customHeight="1">
      <c r="A99" s="39"/>
      <c r="B99" s="67"/>
      <c r="C99" s="68"/>
      <c r="D99" s="68"/>
      <c r="E99" s="68"/>
      <c r="F99" s="68"/>
      <c r="G99" s="68"/>
      <c r="H99" s="68"/>
      <c r="I99" s="68"/>
      <c r="J99" s="68"/>
      <c r="K99" s="68"/>
      <c r="L99" s="68"/>
      <c r="M99" s="68"/>
      <c r="N99" s="68"/>
      <c r="O99" s="68"/>
      <c r="P99" s="68"/>
      <c r="Q99" s="68"/>
      <c r="R99" s="68"/>
      <c r="S99" s="68"/>
      <c r="T99" s="68"/>
      <c r="U99" s="68"/>
      <c r="V99" s="68"/>
      <c r="W99" s="68"/>
      <c r="X99" s="68"/>
      <c r="Y99" s="68"/>
      <c r="Z99" s="68"/>
      <c r="AA99" s="68"/>
      <c r="AB99" s="68"/>
      <c r="AC99" s="68"/>
      <c r="AD99" s="68"/>
      <c r="AE99" s="68"/>
      <c r="AF99" s="68"/>
      <c r="AG99" s="68"/>
      <c r="AH99" s="68"/>
      <c r="AI99" s="68"/>
      <c r="AJ99" s="68"/>
      <c r="AK99" s="68"/>
      <c r="AL99" s="68"/>
      <c r="AM99" s="68"/>
      <c r="AN99" s="68"/>
      <c r="AO99" s="68"/>
      <c r="AP99" s="68"/>
      <c r="AQ99" s="68"/>
      <c r="AR99" s="45"/>
      <c r="AS99" s="39"/>
      <c r="AT99" s="39"/>
      <c r="AU99" s="39"/>
      <c r="AV99" s="39"/>
      <c r="AW99" s="39"/>
      <c r="AX99" s="39"/>
      <c r="AY99" s="39"/>
      <c r="AZ99" s="39"/>
      <c r="BA99" s="39"/>
      <c r="BB99" s="39"/>
      <c r="BC99" s="39"/>
      <c r="BD99" s="39"/>
      <c r="BE99" s="39"/>
    </row>
  </sheetData>
  <sheetProtection sheet="1" formatColumns="0" formatRows="0" objects="1" scenarios="1" spinCount="100000" saltValue="z5Dgf2+qmp6M97Jt69vmgab5hIIaP2ZgtIlINkiyeuuyAiabjeX3O+aHg6uMAwScajlPrZTSKKZKNp5t6D+MOA==" hashValue="mhz3nwXEvBZzRtjA+8uZnBxRPc79hSDUTFz8z/Z01kfgMkhAM9V3j/aBfq7g9FqYGdhs0LykgMDPl2aC+jM73A==" algorithmName="SHA-512" password="CC35"/>
  <mergeCells count="50"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85:AJ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N96:AP96"/>
    <mergeCell ref="AG96:AM96"/>
    <mergeCell ref="D96:H96"/>
    <mergeCell ref="J96:AF96"/>
    <mergeCell ref="AN97:AP97"/>
    <mergeCell ref="AG97:AM97"/>
    <mergeCell ref="D97:H97"/>
    <mergeCell ref="J97:AF97"/>
    <mergeCell ref="AG94:AM94"/>
    <mergeCell ref="AN94:AP94"/>
    <mergeCell ref="AR2:BE2"/>
  </mergeCells>
  <hyperlinks>
    <hyperlink ref="A95" location="'SO 101 - Komunikace'!C2" display="/"/>
    <hyperlink ref="A96" location="'SO 102 - napojení přípojk...'!C2" display="/"/>
    <hyperlink ref="A97" location="'VRN - Vedlejší rozpočtové...'!C2" display="/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86</v>
      </c>
    </row>
    <row r="3" hidden="1" s="1" customFormat="1" ht="6.96" customHeight="1">
      <c r="B3" s="137"/>
      <c r="C3" s="138"/>
      <c r="D3" s="138"/>
      <c r="E3" s="138"/>
      <c r="F3" s="138"/>
      <c r="G3" s="138"/>
      <c r="H3" s="138"/>
      <c r="I3" s="138"/>
      <c r="J3" s="138"/>
      <c r="K3" s="138"/>
      <c r="L3" s="21"/>
      <c r="AT3" s="18" t="s">
        <v>87</v>
      </c>
    </row>
    <row r="4" hidden="1" s="1" customFormat="1" ht="24.96" customHeight="1">
      <c r="B4" s="21"/>
      <c r="D4" s="139" t="s">
        <v>96</v>
      </c>
      <c r="L4" s="21"/>
      <c r="M4" s="140" t="s">
        <v>10</v>
      </c>
      <c r="AT4" s="18" t="s">
        <v>4</v>
      </c>
    </row>
    <row r="5" hidden="1" s="1" customFormat="1" ht="6.96" customHeight="1">
      <c r="B5" s="21"/>
      <c r="L5" s="21"/>
    </row>
    <row r="6" hidden="1" s="1" customFormat="1" ht="12" customHeight="1">
      <c r="B6" s="21"/>
      <c r="D6" s="141" t="s">
        <v>16</v>
      </c>
      <c r="L6" s="21"/>
    </row>
    <row r="7" hidden="1" s="1" customFormat="1" ht="16.5" customHeight="1">
      <c r="B7" s="21"/>
      <c r="E7" s="142" t="str">
        <f>'Rekapitulace stavby'!K6</f>
        <v>Valtice – ulička ke špitálu Milosrdných sester</v>
      </c>
      <c r="F7" s="141"/>
      <c r="G7" s="141"/>
      <c r="H7" s="141"/>
      <c r="L7" s="21"/>
    </row>
    <row r="8" hidden="1" s="2" customFormat="1" ht="12" customHeight="1">
      <c r="A8" s="39"/>
      <c r="B8" s="45"/>
      <c r="C8" s="39"/>
      <c r="D8" s="141" t="s">
        <v>97</v>
      </c>
      <c r="E8" s="39"/>
      <c r="F8" s="39"/>
      <c r="G8" s="39"/>
      <c r="H8" s="39"/>
      <c r="I8" s="39"/>
      <c r="J8" s="39"/>
      <c r="K8" s="39"/>
      <c r="L8" s="64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hidden="1" s="2" customFormat="1" ht="16.5" customHeight="1">
      <c r="A9" s="39"/>
      <c r="B9" s="45"/>
      <c r="C9" s="39"/>
      <c r="D9" s="39"/>
      <c r="E9" s="143" t="s">
        <v>98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hidden="1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hidden="1" s="2" customFormat="1" ht="12" customHeight="1">
      <c r="A11" s="39"/>
      <c r="B11" s="45"/>
      <c r="C11" s="39"/>
      <c r="D11" s="141" t="s">
        <v>18</v>
      </c>
      <c r="E11" s="39"/>
      <c r="F11" s="144" t="s">
        <v>19</v>
      </c>
      <c r="G11" s="39"/>
      <c r="H11" s="39"/>
      <c r="I11" s="141" t="s">
        <v>20</v>
      </c>
      <c r="J11" s="144" t="s">
        <v>21</v>
      </c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hidden="1" s="2" customFormat="1" ht="12" customHeight="1">
      <c r="A12" s="39"/>
      <c r="B12" s="45"/>
      <c r="C12" s="39"/>
      <c r="D12" s="141" t="s">
        <v>22</v>
      </c>
      <c r="E12" s="39"/>
      <c r="F12" s="144" t="s">
        <v>23</v>
      </c>
      <c r="G12" s="39"/>
      <c r="H12" s="39"/>
      <c r="I12" s="141" t="s">
        <v>24</v>
      </c>
      <c r="J12" s="145" t="str">
        <f>'Rekapitulace stavby'!AN8</f>
        <v>3. 10. 2024</v>
      </c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hidden="1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hidden="1" s="2" customFormat="1" ht="12" customHeight="1">
      <c r="A14" s="39"/>
      <c r="B14" s="45"/>
      <c r="C14" s="39"/>
      <c r="D14" s="141" t="s">
        <v>26</v>
      </c>
      <c r="E14" s="39"/>
      <c r="F14" s="39"/>
      <c r="G14" s="39"/>
      <c r="H14" s="39"/>
      <c r="I14" s="141" t="s">
        <v>27</v>
      </c>
      <c r="J14" s="144" t="s">
        <v>1</v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hidden="1" s="2" customFormat="1" ht="18" customHeight="1">
      <c r="A15" s="39"/>
      <c r="B15" s="45"/>
      <c r="C15" s="39"/>
      <c r="D15" s="39"/>
      <c r="E15" s="144" t="s">
        <v>28</v>
      </c>
      <c r="F15" s="39"/>
      <c r="G15" s="39"/>
      <c r="H15" s="39"/>
      <c r="I15" s="141" t="s">
        <v>29</v>
      </c>
      <c r="J15" s="144" t="s">
        <v>1</v>
      </c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hidden="1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hidden="1" s="2" customFormat="1" ht="12" customHeight="1">
      <c r="A17" s="39"/>
      <c r="B17" s="45"/>
      <c r="C17" s="39"/>
      <c r="D17" s="141" t="s">
        <v>30</v>
      </c>
      <c r="E17" s="39"/>
      <c r="F17" s="39"/>
      <c r="G17" s="39"/>
      <c r="H17" s="39"/>
      <c r="I17" s="141" t="s">
        <v>27</v>
      </c>
      <c r="J17" s="34" t="str">
        <f>'Rekapitulace stavby'!AN13</f>
        <v>Vyplň údaj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hidden="1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44"/>
      <c r="G18" s="144"/>
      <c r="H18" s="144"/>
      <c r="I18" s="141" t="s">
        <v>29</v>
      </c>
      <c r="J18" s="34" t="str">
        <f>'Rekapitulace stavby'!AN14</f>
        <v>Vyplň údaj</v>
      </c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hidden="1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hidden="1" s="2" customFormat="1" ht="12" customHeight="1">
      <c r="A20" s="39"/>
      <c r="B20" s="45"/>
      <c r="C20" s="39"/>
      <c r="D20" s="141" t="s">
        <v>32</v>
      </c>
      <c r="E20" s="39"/>
      <c r="F20" s="39"/>
      <c r="G20" s="39"/>
      <c r="H20" s="39"/>
      <c r="I20" s="141" t="s">
        <v>27</v>
      </c>
      <c r="J20" s="144" t="s">
        <v>1</v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hidden="1" s="2" customFormat="1" ht="18" customHeight="1">
      <c r="A21" s="39"/>
      <c r="B21" s="45"/>
      <c r="C21" s="39"/>
      <c r="D21" s="39"/>
      <c r="E21" s="144" t="s">
        <v>33</v>
      </c>
      <c r="F21" s="39"/>
      <c r="G21" s="39"/>
      <c r="H21" s="39"/>
      <c r="I21" s="141" t="s">
        <v>29</v>
      </c>
      <c r="J21" s="144" t="s">
        <v>1</v>
      </c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hidden="1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hidden="1" s="2" customFormat="1" ht="12" customHeight="1">
      <c r="A23" s="39"/>
      <c r="B23" s="45"/>
      <c r="C23" s="39"/>
      <c r="D23" s="141" t="s">
        <v>35</v>
      </c>
      <c r="E23" s="39"/>
      <c r="F23" s="39"/>
      <c r="G23" s="39"/>
      <c r="H23" s="39"/>
      <c r="I23" s="141" t="s">
        <v>27</v>
      </c>
      <c r="J23" s="144" t="s">
        <v>1</v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hidden="1" s="2" customFormat="1" ht="18" customHeight="1">
      <c r="A24" s="39"/>
      <c r="B24" s="45"/>
      <c r="C24" s="39"/>
      <c r="D24" s="39"/>
      <c r="E24" s="144" t="s">
        <v>33</v>
      </c>
      <c r="F24" s="39"/>
      <c r="G24" s="39"/>
      <c r="H24" s="39"/>
      <c r="I24" s="141" t="s">
        <v>29</v>
      </c>
      <c r="J24" s="144" t="s">
        <v>1</v>
      </c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hidden="1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hidden="1" s="2" customFormat="1" ht="12" customHeight="1">
      <c r="A26" s="39"/>
      <c r="B26" s="45"/>
      <c r="C26" s="39"/>
      <c r="D26" s="141" t="s">
        <v>36</v>
      </c>
      <c r="E26" s="39"/>
      <c r="F26" s="39"/>
      <c r="G26" s="39"/>
      <c r="H26" s="39"/>
      <c r="I26" s="39"/>
      <c r="J26" s="39"/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hidden="1" s="8" customFormat="1" ht="16.5" customHeight="1">
      <c r="A27" s="146"/>
      <c r="B27" s="147"/>
      <c r="C27" s="146"/>
      <c r="D27" s="146"/>
      <c r="E27" s="148" t="s">
        <v>1</v>
      </c>
      <c r="F27" s="148"/>
      <c r="G27" s="148"/>
      <c r="H27" s="148"/>
      <c r="I27" s="146"/>
      <c r="J27" s="146"/>
      <c r="K27" s="146"/>
      <c r="L27" s="149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146"/>
      <c r="AD27" s="146"/>
      <c r="AE27" s="146"/>
    </row>
    <row r="28" hidden="1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hidden="1" s="2" customFormat="1" ht="6.96" customHeight="1">
      <c r="A29" s="39"/>
      <c r="B29" s="45"/>
      <c r="C29" s="39"/>
      <c r="D29" s="150"/>
      <c r="E29" s="150"/>
      <c r="F29" s="150"/>
      <c r="G29" s="150"/>
      <c r="H29" s="150"/>
      <c r="I29" s="150"/>
      <c r="J29" s="150"/>
      <c r="K29" s="150"/>
      <c r="L29" s="64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hidden="1" s="2" customFormat="1" ht="25.44" customHeight="1">
      <c r="A30" s="39"/>
      <c r="B30" s="45"/>
      <c r="C30" s="39"/>
      <c r="D30" s="151" t="s">
        <v>37</v>
      </c>
      <c r="E30" s="39"/>
      <c r="F30" s="39"/>
      <c r="G30" s="39"/>
      <c r="H30" s="39"/>
      <c r="I30" s="39"/>
      <c r="J30" s="152">
        <f>ROUND(J125, 2)</f>
        <v>0</v>
      </c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hidden="1" s="2" customFormat="1" ht="6.96" customHeight="1">
      <c r="A31" s="39"/>
      <c r="B31" s="45"/>
      <c r="C31" s="39"/>
      <c r="D31" s="150"/>
      <c r="E31" s="150"/>
      <c r="F31" s="150"/>
      <c r="G31" s="150"/>
      <c r="H31" s="150"/>
      <c r="I31" s="150"/>
      <c r="J31" s="150"/>
      <c r="K31" s="150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hidden="1" s="2" customFormat="1" ht="14.4" customHeight="1">
      <c r="A32" s="39"/>
      <c r="B32" s="45"/>
      <c r="C32" s="39"/>
      <c r="D32" s="39"/>
      <c r="E32" s="39"/>
      <c r="F32" s="153" t="s">
        <v>39</v>
      </c>
      <c r="G32" s="39"/>
      <c r="H32" s="39"/>
      <c r="I32" s="153" t="s">
        <v>38</v>
      </c>
      <c r="J32" s="153" t="s">
        <v>40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hidden="1" s="2" customFormat="1" ht="14.4" customHeight="1">
      <c r="A33" s="39"/>
      <c r="B33" s="45"/>
      <c r="C33" s="39"/>
      <c r="D33" s="154" t="s">
        <v>41</v>
      </c>
      <c r="E33" s="141" t="s">
        <v>42</v>
      </c>
      <c r="F33" s="155">
        <f>ROUND((SUM(BE125:BE421)),  2)</f>
        <v>0</v>
      </c>
      <c r="G33" s="39"/>
      <c r="H33" s="39"/>
      <c r="I33" s="156">
        <v>0.20999999999999999</v>
      </c>
      <c r="J33" s="155">
        <f>ROUND(((SUM(BE125:BE421))*I33),  2)</f>
        <v>0</v>
      </c>
      <c r="K33" s="39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hidden="1" s="2" customFormat="1" ht="14.4" customHeight="1">
      <c r="A34" s="39"/>
      <c r="B34" s="45"/>
      <c r="C34" s="39"/>
      <c r="D34" s="39"/>
      <c r="E34" s="141" t="s">
        <v>43</v>
      </c>
      <c r="F34" s="155">
        <f>ROUND((SUM(BF125:BF421)),  2)</f>
        <v>0</v>
      </c>
      <c r="G34" s="39"/>
      <c r="H34" s="39"/>
      <c r="I34" s="156">
        <v>0.12</v>
      </c>
      <c r="J34" s="155">
        <f>ROUND(((SUM(BF125:BF421))*I34),  2)</f>
        <v>0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41" t="s">
        <v>44</v>
      </c>
      <c r="F35" s="155">
        <f>ROUND((SUM(BG125:BG421)),  2)</f>
        <v>0</v>
      </c>
      <c r="G35" s="39"/>
      <c r="H35" s="39"/>
      <c r="I35" s="156">
        <v>0.20999999999999999</v>
      </c>
      <c r="J35" s="155">
        <f>0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41" t="s">
        <v>45</v>
      </c>
      <c r="F36" s="155">
        <f>ROUND((SUM(BH125:BH421)),  2)</f>
        <v>0</v>
      </c>
      <c r="G36" s="39"/>
      <c r="H36" s="39"/>
      <c r="I36" s="156">
        <v>0.12</v>
      </c>
      <c r="J36" s="155">
        <f>0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1" t="s">
        <v>46</v>
      </c>
      <c r="F37" s="155">
        <f>ROUND((SUM(BI125:BI421)),  2)</f>
        <v>0</v>
      </c>
      <c r="G37" s="39"/>
      <c r="H37" s="39"/>
      <c r="I37" s="156">
        <v>0</v>
      </c>
      <c r="J37" s="155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hidden="1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hidden="1" s="2" customFormat="1" ht="25.44" customHeight="1">
      <c r="A39" s="39"/>
      <c r="B39" s="45"/>
      <c r="C39" s="157"/>
      <c r="D39" s="158" t="s">
        <v>47</v>
      </c>
      <c r="E39" s="159"/>
      <c r="F39" s="159"/>
      <c r="G39" s="160" t="s">
        <v>48</v>
      </c>
      <c r="H39" s="161" t="s">
        <v>49</v>
      </c>
      <c r="I39" s="159"/>
      <c r="J39" s="162">
        <f>SUM(J30:J37)</f>
        <v>0</v>
      </c>
      <c r="K39" s="163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hidden="1" s="2" customFormat="1" ht="14.4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hidden="1" s="1" customFormat="1" ht="14.4" customHeight="1">
      <c r="B41" s="21"/>
      <c r="L41" s="21"/>
    </row>
    <row r="42" hidden="1" s="1" customFormat="1" ht="14.4" customHeight="1">
      <c r="B42" s="21"/>
      <c r="L42" s="21"/>
    </row>
    <row r="43" hidden="1" s="1" customFormat="1" ht="14.4" customHeight="1">
      <c r="B43" s="21"/>
      <c r="L43" s="21"/>
    </row>
    <row r="44" hidden="1" s="1" customFormat="1" ht="14.4" customHeight="1">
      <c r="B44" s="21"/>
      <c r="L44" s="21"/>
    </row>
    <row r="45" hidden="1" s="1" customFormat="1" ht="14.4" customHeight="1">
      <c r="B45" s="21"/>
      <c r="L45" s="21"/>
    </row>
    <row r="46" hidden="1" s="1" customFormat="1" ht="14.4" customHeight="1">
      <c r="B46" s="21"/>
      <c r="L46" s="21"/>
    </row>
    <row r="47" hidden="1" s="1" customFormat="1" ht="14.4" customHeight="1">
      <c r="B47" s="21"/>
      <c r="L47" s="21"/>
    </row>
    <row r="48" hidden="1" s="1" customFormat="1" ht="14.4" customHeight="1">
      <c r="B48" s="21"/>
      <c r="L48" s="21"/>
    </row>
    <row r="49" hidden="1" s="1" customFormat="1" ht="14.4" customHeight="1">
      <c r="B49" s="21"/>
      <c r="L49" s="21"/>
    </row>
    <row r="50" hidden="1" s="2" customFormat="1" ht="14.4" customHeight="1">
      <c r="B50" s="64"/>
      <c r="D50" s="164" t="s">
        <v>50</v>
      </c>
      <c r="E50" s="165"/>
      <c r="F50" s="165"/>
      <c r="G50" s="164" t="s">
        <v>51</v>
      </c>
      <c r="H50" s="165"/>
      <c r="I50" s="165"/>
      <c r="J50" s="165"/>
      <c r="K50" s="165"/>
      <c r="L50" s="64"/>
    </row>
    <row r="51" hidden="1">
      <c r="B51" s="21"/>
      <c r="L51" s="21"/>
    </row>
    <row r="52" hidden="1">
      <c r="B52" s="21"/>
      <c r="L52" s="21"/>
    </row>
    <row r="53" hidden="1">
      <c r="B53" s="21"/>
      <c r="L53" s="21"/>
    </row>
    <row r="54" hidden="1">
      <c r="B54" s="21"/>
      <c r="L54" s="21"/>
    </row>
    <row r="55" hidden="1">
      <c r="B55" s="21"/>
      <c r="L55" s="21"/>
    </row>
    <row r="56" hidden="1">
      <c r="B56" s="21"/>
      <c r="L56" s="21"/>
    </row>
    <row r="57" hidden="1">
      <c r="B57" s="21"/>
      <c r="L57" s="21"/>
    </row>
    <row r="58" hidden="1">
      <c r="B58" s="21"/>
      <c r="L58" s="21"/>
    </row>
    <row r="59" hidden="1">
      <c r="B59" s="21"/>
      <c r="L59" s="21"/>
    </row>
    <row r="60" hidden="1">
      <c r="B60" s="21"/>
      <c r="L60" s="21"/>
    </row>
    <row r="61" hidden="1" s="2" customFormat="1">
      <c r="A61" s="39"/>
      <c r="B61" s="45"/>
      <c r="C61" s="39"/>
      <c r="D61" s="166" t="s">
        <v>52</v>
      </c>
      <c r="E61" s="167"/>
      <c r="F61" s="168" t="s">
        <v>53</v>
      </c>
      <c r="G61" s="166" t="s">
        <v>52</v>
      </c>
      <c r="H61" s="167"/>
      <c r="I61" s="167"/>
      <c r="J61" s="169" t="s">
        <v>53</v>
      </c>
      <c r="K61" s="167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 hidden="1">
      <c r="B62" s="21"/>
      <c r="L62" s="21"/>
    </row>
    <row r="63" hidden="1">
      <c r="B63" s="21"/>
      <c r="L63" s="21"/>
    </row>
    <row r="64" hidden="1">
      <c r="B64" s="21"/>
      <c r="L64" s="21"/>
    </row>
    <row r="65" hidden="1" s="2" customFormat="1">
      <c r="A65" s="39"/>
      <c r="B65" s="45"/>
      <c r="C65" s="39"/>
      <c r="D65" s="164" t="s">
        <v>54</v>
      </c>
      <c r="E65" s="170"/>
      <c r="F65" s="170"/>
      <c r="G65" s="164" t="s">
        <v>55</v>
      </c>
      <c r="H65" s="170"/>
      <c r="I65" s="170"/>
      <c r="J65" s="170"/>
      <c r="K65" s="170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 hidden="1">
      <c r="B66" s="21"/>
      <c r="L66" s="21"/>
    </row>
    <row r="67" hidden="1">
      <c r="B67" s="21"/>
      <c r="L67" s="21"/>
    </row>
    <row r="68" hidden="1">
      <c r="B68" s="21"/>
      <c r="L68" s="21"/>
    </row>
    <row r="69" hidden="1">
      <c r="B69" s="21"/>
      <c r="L69" s="21"/>
    </row>
    <row r="70" hidden="1">
      <c r="B70" s="21"/>
      <c r="L70" s="21"/>
    </row>
    <row r="71" hidden="1">
      <c r="B71" s="21"/>
      <c r="L71" s="21"/>
    </row>
    <row r="72" hidden="1">
      <c r="B72" s="21"/>
      <c r="L72" s="21"/>
    </row>
    <row r="73" hidden="1">
      <c r="B73" s="21"/>
      <c r="L73" s="21"/>
    </row>
    <row r="74" hidden="1">
      <c r="B74" s="21"/>
      <c r="L74" s="21"/>
    </row>
    <row r="75" hidden="1">
      <c r="B75" s="21"/>
      <c r="L75" s="21"/>
    </row>
    <row r="76" hidden="1" s="2" customFormat="1">
      <c r="A76" s="39"/>
      <c r="B76" s="45"/>
      <c r="C76" s="39"/>
      <c r="D76" s="166" t="s">
        <v>52</v>
      </c>
      <c r="E76" s="167"/>
      <c r="F76" s="168" t="s">
        <v>53</v>
      </c>
      <c r="G76" s="166" t="s">
        <v>52</v>
      </c>
      <c r="H76" s="167"/>
      <c r="I76" s="167"/>
      <c r="J76" s="169" t="s">
        <v>53</v>
      </c>
      <c r="K76" s="167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hidden="1" s="2" customFormat="1" ht="14.4" customHeight="1">
      <c r="A77" s="39"/>
      <c r="B77" s="171"/>
      <c r="C77" s="172"/>
      <c r="D77" s="172"/>
      <c r="E77" s="172"/>
      <c r="F77" s="172"/>
      <c r="G77" s="172"/>
      <c r="H77" s="172"/>
      <c r="I77" s="172"/>
      <c r="J77" s="172"/>
      <c r="K77" s="172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78" hidden="1"/>
    <row r="79" hidden="1"/>
    <row r="80" hidden="1"/>
    <row r="81" hidden="1" s="2" customFormat="1" ht="6.96" customHeight="1">
      <c r="A81" s="39"/>
      <c r="B81" s="173"/>
      <c r="C81" s="174"/>
      <c r="D81" s="174"/>
      <c r="E81" s="174"/>
      <c r="F81" s="174"/>
      <c r="G81" s="174"/>
      <c r="H81" s="174"/>
      <c r="I81" s="174"/>
      <c r="J81" s="174"/>
      <c r="K81" s="174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hidden="1" s="2" customFormat="1" ht="24.96" customHeight="1">
      <c r="A82" s="39"/>
      <c r="B82" s="40"/>
      <c r="C82" s="24" t="s">
        <v>99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hidden="1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hidden="1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hidden="1" s="2" customFormat="1" ht="16.5" customHeight="1">
      <c r="A85" s="39"/>
      <c r="B85" s="40"/>
      <c r="C85" s="41"/>
      <c r="D85" s="41"/>
      <c r="E85" s="175" t="str">
        <f>E7</f>
        <v>Valtice – ulička ke špitálu Milosrdných sester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hidden="1" s="2" customFormat="1" ht="12" customHeight="1">
      <c r="A86" s="39"/>
      <c r="B86" s="40"/>
      <c r="C86" s="33" t="s">
        <v>97</v>
      </c>
      <c r="D86" s="41"/>
      <c r="E86" s="41"/>
      <c r="F86" s="41"/>
      <c r="G86" s="41"/>
      <c r="H86" s="41"/>
      <c r="I86" s="41"/>
      <c r="J86" s="41"/>
      <c r="K86" s="41"/>
      <c r="L86" s="64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hidden="1" s="2" customFormat="1" ht="16.5" customHeight="1">
      <c r="A87" s="39"/>
      <c r="B87" s="40"/>
      <c r="C87" s="41"/>
      <c r="D87" s="41"/>
      <c r="E87" s="77" t="str">
        <f>E9</f>
        <v>SO 101 - Komunikace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hidden="1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hidden="1" s="2" customFormat="1" ht="12" customHeight="1">
      <c r="A89" s="39"/>
      <c r="B89" s="40"/>
      <c r="C89" s="33" t="s">
        <v>22</v>
      </c>
      <c r="D89" s="41"/>
      <c r="E89" s="41"/>
      <c r="F89" s="28" t="str">
        <f>F12</f>
        <v>Valtice</v>
      </c>
      <c r="G89" s="41"/>
      <c r="H89" s="41"/>
      <c r="I89" s="33" t="s">
        <v>24</v>
      </c>
      <c r="J89" s="80" t="str">
        <f>IF(J12="","",J12)</f>
        <v>3. 10. 2024</v>
      </c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hidden="1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hidden="1" s="2" customFormat="1" ht="15.15" customHeight="1">
      <c r="A91" s="39"/>
      <c r="B91" s="40"/>
      <c r="C91" s="33" t="s">
        <v>26</v>
      </c>
      <c r="D91" s="41"/>
      <c r="E91" s="41"/>
      <c r="F91" s="28" t="str">
        <f>E15</f>
        <v>Město valtice</v>
      </c>
      <c r="G91" s="41"/>
      <c r="H91" s="41"/>
      <c r="I91" s="33" t="s">
        <v>32</v>
      </c>
      <c r="J91" s="37" t="str">
        <f>E21</f>
        <v>Ing. Bořek Zvědělík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hidden="1" s="2" customFormat="1" ht="15.15" customHeight="1">
      <c r="A92" s="39"/>
      <c r="B92" s="40"/>
      <c r="C92" s="33" t="s">
        <v>30</v>
      </c>
      <c r="D92" s="41"/>
      <c r="E92" s="41"/>
      <c r="F92" s="28" t="str">
        <f>IF(E18="","",E18)</f>
        <v>Vyplň údaj</v>
      </c>
      <c r="G92" s="41"/>
      <c r="H92" s="41"/>
      <c r="I92" s="33" t="s">
        <v>35</v>
      </c>
      <c r="J92" s="37" t="str">
        <f>E24</f>
        <v>Ing. Bořek Zvědělík</v>
      </c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hidden="1" s="2" customFormat="1" ht="10.32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hidden="1" s="2" customFormat="1" ht="29.28" customHeight="1">
      <c r="A94" s="39"/>
      <c r="B94" s="40"/>
      <c r="C94" s="176" t="s">
        <v>100</v>
      </c>
      <c r="D94" s="177"/>
      <c r="E94" s="177"/>
      <c r="F94" s="177"/>
      <c r="G94" s="177"/>
      <c r="H94" s="177"/>
      <c r="I94" s="177"/>
      <c r="J94" s="178" t="s">
        <v>101</v>
      </c>
      <c r="K94" s="177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hidden="1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hidden="1" s="2" customFormat="1" ht="22.8" customHeight="1">
      <c r="A96" s="39"/>
      <c r="B96" s="40"/>
      <c r="C96" s="179" t="s">
        <v>102</v>
      </c>
      <c r="D96" s="41"/>
      <c r="E96" s="41"/>
      <c r="F96" s="41"/>
      <c r="G96" s="41"/>
      <c r="H96" s="41"/>
      <c r="I96" s="41"/>
      <c r="J96" s="111">
        <f>J125</f>
        <v>0</v>
      </c>
      <c r="K96" s="41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U96" s="18" t="s">
        <v>103</v>
      </c>
    </row>
    <row r="97" hidden="1" s="9" customFormat="1" ht="24.96" customHeight="1">
      <c r="A97" s="9"/>
      <c r="B97" s="180"/>
      <c r="C97" s="181"/>
      <c r="D97" s="182" t="s">
        <v>104</v>
      </c>
      <c r="E97" s="183"/>
      <c r="F97" s="183"/>
      <c r="G97" s="183"/>
      <c r="H97" s="183"/>
      <c r="I97" s="183"/>
      <c r="J97" s="184">
        <f>J126</f>
        <v>0</v>
      </c>
      <c r="K97" s="181"/>
      <c r="L97" s="185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hidden="1" s="10" customFormat="1" ht="19.92" customHeight="1">
      <c r="A98" s="10"/>
      <c r="B98" s="186"/>
      <c r="C98" s="187"/>
      <c r="D98" s="188" t="s">
        <v>105</v>
      </c>
      <c r="E98" s="189"/>
      <c r="F98" s="189"/>
      <c r="G98" s="189"/>
      <c r="H98" s="189"/>
      <c r="I98" s="189"/>
      <c r="J98" s="190">
        <f>J127</f>
        <v>0</v>
      </c>
      <c r="K98" s="187"/>
      <c r="L98" s="191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hidden="1" s="10" customFormat="1" ht="19.92" customHeight="1">
      <c r="A99" s="10"/>
      <c r="B99" s="186"/>
      <c r="C99" s="187"/>
      <c r="D99" s="188" t="s">
        <v>106</v>
      </c>
      <c r="E99" s="189"/>
      <c r="F99" s="189"/>
      <c r="G99" s="189"/>
      <c r="H99" s="189"/>
      <c r="I99" s="189"/>
      <c r="J99" s="190">
        <f>J235</f>
        <v>0</v>
      </c>
      <c r="K99" s="187"/>
      <c r="L99" s="191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hidden="1" s="10" customFormat="1" ht="19.92" customHeight="1">
      <c r="A100" s="10"/>
      <c r="B100" s="186"/>
      <c r="C100" s="187"/>
      <c r="D100" s="188" t="s">
        <v>107</v>
      </c>
      <c r="E100" s="189"/>
      <c r="F100" s="189"/>
      <c r="G100" s="189"/>
      <c r="H100" s="189"/>
      <c r="I100" s="189"/>
      <c r="J100" s="190">
        <f>J256</f>
        <v>0</v>
      </c>
      <c r="K100" s="187"/>
      <c r="L100" s="191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hidden="1" s="10" customFormat="1" ht="19.92" customHeight="1">
      <c r="A101" s="10"/>
      <c r="B101" s="186"/>
      <c r="C101" s="187"/>
      <c r="D101" s="188" t="s">
        <v>108</v>
      </c>
      <c r="E101" s="189"/>
      <c r="F101" s="189"/>
      <c r="G101" s="189"/>
      <c r="H101" s="189"/>
      <c r="I101" s="189"/>
      <c r="J101" s="190">
        <f>J261</f>
        <v>0</v>
      </c>
      <c r="K101" s="187"/>
      <c r="L101" s="191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hidden="1" s="10" customFormat="1" ht="19.92" customHeight="1">
      <c r="A102" s="10"/>
      <c r="B102" s="186"/>
      <c r="C102" s="187"/>
      <c r="D102" s="188" t="s">
        <v>109</v>
      </c>
      <c r="E102" s="189"/>
      <c r="F102" s="189"/>
      <c r="G102" s="189"/>
      <c r="H102" s="189"/>
      <c r="I102" s="189"/>
      <c r="J102" s="190">
        <f>J304</f>
        <v>0</v>
      </c>
      <c r="K102" s="187"/>
      <c r="L102" s="191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hidden="1" s="10" customFormat="1" ht="19.92" customHeight="1">
      <c r="A103" s="10"/>
      <c r="B103" s="186"/>
      <c r="C103" s="187"/>
      <c r="D103" s="188" t="s">
        <v>110</v>
      </c>
      <c r="E103" s="189"/>
      <c r="F103" s="189"/>
      <c r="G103" s="189"/>
      <c r="H103" s="189"/>
      <c r="I103" s="189"/>
      <c r="J103" s="190">
        <f>J368</f>
        <v>0</v>
      </c>
      <c r="K103" s="187"/>
      <c r="L103" s="191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hidden="1" s="10" customFormat="1" ht="19.92" customHeight="1">
      <c r="A104" s="10"/>
      <c r="B104" s="186"/>
      <c r="C104" s="187"/>
      <c r="D104" s="188" t="s">
        <v>111</v>
      </c>
      <c r="E104" s="189"/>
      <c r="F104" s="189"/>
      <c r="G104" s="189"/>
      <c r="H104" s="189"/>
      <c r="I104" s="189"/>
      <c r="J104" s="190">
        <f>J383</f>
        <v>0</v>
      </c>
      <c r="K104" s="187"/>
      <c r="L104" s="191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hidden="1" s="10" customFormat="1" ht="19.92" customHeight="1">
      <c r="A105" s="10"/>
      <c r="B105" s="186"/>
      <c r="C105" s="187"/>
      <c r="D105" s="188" t="s">
        <v>112</v>
      </c>
      <c r="E105" s="189"/>
      <c r="F105" s="189"/>
      <c r="G105" s="189"/>
      <c r="H105" s="189"/>
      <c r="I105" s="189"/>
      <c r="J105" s="190">
        <f>J418</f>
        <v>0</v>
      </c>
      <c r="K105" s="187"/>
      <c r="L105" s="191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hidden="1" s="2" customFormat="1" ht="21.84" customHeight="1">
      <c r="A106" s="39"/>
      <c r="B106" s="40"/>
      <c r="C106" s="41"/>
      <c r="D106" s="41"/>
      <c r="E106" s="41"/>
      <c r="F106" s="41"/>
      <c r="G106" s="41"/>
      <c r="H106" s="41"/>
      <c r="I106" s="41"/>
      <c r="J106" s="41"/>
      <c r="K106" s="41"/>
      <c r="L106" s="64"/>
      <c r="S106" s="39"/>
      <c r="T106" s="39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</row>
    <row r="107" hidden="1" s="2" customFormat="1" ht="6.96" customHeight="1">
      <c r="A107" s="39"/>
      <c r="B107" s="67"/>
      <c r="C107" s="68"/>
      <c r="D107" s="68"/>
      <c r="E107" s="68"/>
      <c r="F107" s="68"/>
      <c r="G107" s="68"/>
      <c r="H107" s="68"/>
      <c r="I107" s="68"/>
      <c r="J107" s="68"/>
      <c r="K107" s="68"/>
      <c r="L107" s="64"/>
      <c r="S107" s="39"/>
      <c r="T107" s="39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</row>
    <row r="108" hidden="1"/>
    <row r="109" hidden="1"/>
    <row r="110" hidden="1"/>
    <row r="111" s="2" customFormat="1" ht="6.96" customHeight="1">
      <c r="A111" s="39"/>
      <c r="B111" s="69"/>
      <c r="C111" s="70"/>
      <c r="D111" s="70"/>
      <c r="E111" s="70"/>
      <c r="F111" s="70"/>
      <c r="G111" s="70"/>
      <c r="H111" s="70"/>
      <c r="I111" s="70"/>
      <c r="J111" s="70"/>
      <c r="K111" s="70"/>
      <c r="L111" s="64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</row>
    <row r="112" s="2" customFormat="1" ht="24.96" customHeight="1">
      <c r="A112" s="39"/>
      <c r="B112" s="40"/>
      <c r="C112" s="24" t="s">
        <v>113</v>
      </c>
      <c r="D112" s="41"/>
      <c r="E112" s="41"/>
      <c r="F112" s="41"/>
      <c r="G112" s="41"/>
      <c r="H112" s="41"/>
      <c r="I112" s="41"/>
      <c r="J112" s="41"/>
      <c r="K112" s="41"/>
      <c r="L112" s="64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</row>
    <row r="113" s="2" customFormat="1" ht="6.96" customHeight="1">
      <c r="A113" s="39"/>
      <c r="B113" s="40"/>
      <c r="C113" s="41"/>
      <c r="D113" s="41"/>
      <c r="E113" s="41"/>
      <c r="F113" s="41"/>
      <c r="G113" s="41"/>
      <c r="H113" s="41"/>
      <c r="I113" s="41"/>
      <c r="J113" s="41"/>
      <c r="K113" s="41"/>
      <c r="L113" s="64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</row>
    <row r="114" s="2" customFormat="1" ht="12" customHeight="1">
      <c r="A114" s="39"/>
      <c r="B114" s="40"/>
      <c r="C114" s="33" t="s">
        <v>16</v>
      </c>
      <c r="D114" s="41"/>
      <c r="E114" s="41"/>
      <c r="F114" s="41"/>
      <c r="G114" s="41"/>
      <c r="H114" s="41"/>
      <c r="I114" s="41"/>
      <c r="J114" s="41"/>
      <c r="K114" s="41"/>
      <c r="L114" s="64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2" customFormat="1" ht="16.5" customHeight="1">
      <c r="A115" s="39"/>
      <c r="B115" s="40"/>
      <c r="C115" s="41"/>
      <c r="D115" s="41"/>
      <c r="E115" s="175" t="str">
        <f>E7</f>
        <v>Valtice – ulička ke špitálu Milosrdných sester</v>
      </c>
      <c r="F115" s="33"/>
      <c r="G115" s="33"/>
      <c r="H115" s="33"/>
      <c r="I115" s="41"/>
      <c r="J115" s="41"/>
      <c r="K115" s="41"/>
      <c r="L115" s="64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2" customFormat="1" ht="12" customHeight="1">
      <c r="A116" s="39"/>
      <c r="B116" s="40"/>
      <c r="C116" s="33" t="s">
        <v>97</v>
      </c>
      <c r="D116" s="41"/>
      <c r="E116" s="41"/>
      <c r="F116" s="41"/>
      <c r="G116" s="41"/>
      <c r="H116" s="41"/>
      <c r="I116" s="41"/>
      <c r="J116" s="41"/>
      <c r="K116" s="41"/>
      <c r="L116" s="64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16.5" customHeight="1">
      <c r="A117" s="39"/>
      <c r="B117" s="40"/>
      <c r="C117" s="41"/>
      <c r="D117" s="41"/>
      <c r="E117" s="77" t="str">
        <f>E9</f>
        <v>SO 101 - Komunikace</v>
      </c>
      <c r="F117" s="41"/>
      <c r="G117" s="41"/>
      <c r="H117" s="41"/>
      <c r="I117" s="41"/>
      <c r="J117" s="41"/>
      <c r="K117" s="41"/>
      <c r="L117" s="64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2" customFormat="1" ht="6.96" customHeight="1">
      <c r="A118" s="39"/>
      <c r="B118" s="40"/>
      <c r="C118" s="41"/>
      <c r="D118" s="41"/>
      <c r="E118" s="41"/>
      <c r="F118" s="41"/>
      <c r="G118" s="41"/>
      <c r="H118" s="41"/>
      <c r="I118" s="41"/>
      <c r="J118" s="41"/>
      <c r="K118" s="41"/>
      <c r="L118" s="64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2" customFormat="1" ht="12" customHeight="1">
      <c r="A119" s="39"/>
      <c r="B119" s="40"/>
      <c r="C119" s="33" t="s">
        <v>22</v>
      </c>
      <c r="D119" s="41"/>
      <c r="E119" s="41"/>
      <c r="F119" s="28" t="str">
        <f>F12</f>
        <v>Valtice</v>
      </c>
      <c r="G119" s="41"/>
      <c r="H119" s="41"/>
      <c r="I119" s="33" t="s">
        <v>24</v>
      </c>
      <c r="J119" s="80" t="str">
        <f>IF(J12="","",J12)</f>
        <v>3. 10. 2024</v>
      </c>
      <c r="K119" s="41"/>
      <c r="L119" s="64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2" customFormat="1" ht="6.96" customHeight="1">
      <c r="A120" s="39"/>
      <c r="B120" s="40"/>
      <c r="C120" s="41"/>
      <c r="D120" s="41"/>
      <c r="E120" s="41"/>
      <c r="F120" s="41"/>
      <c r="G120" s="41"/>
      <c r="H120" s="41"/>
      <c r="I120" s="41"/>
      <c r="J120" s="41"/>
      <c r="K120" s="41"/>
      <c r="L120" s="64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s="2" customFormat="1" ht="15.15" customHeight="1">
      <c r="A121" s="39"/>
      <c r="B121" s="40"/>
      <c r="C121" s="33" t="s">
        <v>26</v>
      </c>
      <c r="D121" s="41"/>
      <c r="E121" s="41"/>
      <c r="F121" s="28" t="str">
        <f>E15</f>
        <v>Město valtice</v>
      </c>
      <c r="G121" s="41"/>
      <c r="H121" s="41"/>
      <c r="I121" s="33" t="s">
        <v>32</v>
      </c>
      <c r="J121" s="37" t="str">
        <f>E21</f>
        <v>Ing. Bořek Zvědělík</v>
      </c>
      <c r="K121" s="41"/>
      <c r="L121" s="64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</row>
    <row r="122" s="2" customFormat="1" ht="15.15" customHeight="1">
      <c r="A122" s="39"/>
      <c r="B122" s="40"/>
      <c r="C122" s="33" t="s">
        <v>30</v>
      </c>
      <c r="D122" s="41"/>
      <c r="E122" s="41"/>
      <c r="F122" s="28" t="str">
        <f>IF(E18="","",E18)</f>
        <v>Vyplň údaj</v>
      </c>
      <c r="G122" s="41"/>
      <c r="H122" s="41"/>
      <c r="I122" s="33" t="s">
        <v>35</v>
      </c>
      <c r="J122" s="37" t="str">
        <f>E24</f>
        <v>Ing. Bořek Zvědělík</v>
      </c>
      <c r="K122" s="41"/>
      <c r="L122" s="64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</row>
    <row r="123" s="2" customFormat="1" ht="10.32" customHeight="1">
      <c r="A123" s="39"/>
      <c r="B123" s="40"/>
      <c r="C123" s="41"/>
      <c r="D123" s="41"/>
      <c r="E123" s="41"/>
      <c r="F123" s="41"/>
      <c r="G123" s="41"/>
      <c r="H123" s="41"/>
      <c r="I123" s="41"/>
      <c r="J123" s="41"/>
      <c r="K123" s="41"/>
      <c r="L123" s="64"/>
      <c r="S123" s="39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</row>
    <row r="124" s="11" customFormat="1" ht="29.28" customHeight="1">
      <c r="A124" s="192"/>
      <c r="B124" s="193"/>
      <c r="C124" s="194" t="s">
        <v>114</v>
      </c>
      <c r="D124" s="195" t="s">
        <v>62</v>
      </c>
      <c r="E124" s="195" t="s">
        <v>58</v>
      </c>
      <c r="F124" s="195" t="s">
        <v>59</v>
      </c>
      <c r="G124" s="195" t="s">
        <v>115</v>
      </c>
      <c r="H124" s="195" t="s">
        <v>116</v>
      </c>
      <c r="I124" s="195" t="s">
        <v>117</v>
      </c>
      <c r="J124" s="195" t="s">
        <v>101</v>
      </c>
      <c r="K124" s="196" t="s">
        <v>118</v>
      </c>
      <c r="L124" s="197"/>
      <c r="M124" s="101" t="s">
        <v>1</v>
      </c>
      <c r="N124" s="102" t="s">
        <v>41</v>
      </c>
      <c r="O124" s="102" t="s">
        <v>119</v>
      </c>
      <c r="P124" s="102" t="s">
        <v>120</v>
      </c>
      <c r="Q124" s="102" t="s">
        <v>121</v>
      </c>
      <c r="R124" s="102" t="s">
        <v>122</v>
      </c>
      <c r="S124" s="102" t="s">
        <v>123</v>
      </c>
      <c r="T124" s="103" t="s">
        <v>124</v>
      </c>
      <c r="U124" s="192"/>
      <c r="V124" s="192"/>
      <c r="W124" s="192"/>
      <c r="X124" s="192"/>
      <c r="Y124" s="192"/>
      <c r="Z124" s="192"/>
      <c r="AA124" s="192"/>
      <c r="AB124" s="192"/>
      <c r="AC124" s="192"/>
      <c r="AD124" s="192"/>
      <c r="AE124" s="192"/>
    </row>
    <row r="125" s="2" customFormat="1" ht="22.8" customHeight="1">
      <c r="A125" s="39"/>
      <c r="B125" s="40"/>
      <c r="C125" s="108" t="s">
        <v>125</v>
      </c>
      <c r="D125" s="41"/>
      <c r="E125" s="41"/>
      <c r="F125" s="41"/>
      <c r="G125" s="41"/>
      <c r="H125" s="41"/>
      <c r="I125" s="41"/>
      <c r="J125" s="198">
        <f>BK125</f>
        <v>0</v>
      </c>
      <c r="K125" s="41"/>
      <c r="L125" s="45"/>
      <c r="M125" s="104"/>
      <c r="N125" s="199"/>
      <c r="O125" s="105"/>
      <c r="P125" s="200">
        <f>P126</f>
        <v>0</v>
      </c>
      <c r="Q125" s="105"/>
      <c r="R125" s="200">
        <f>R126</f>
        <v>317.7520748</v>
      </c>
      <c r="S125" s="105"/>
      <c r="T125" s="201">
        <f>T126</f>
        <v>216.06999999999999</v>
      </c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T125" s="18" t="s">
        <v>76</v>
      </c>
      <c r="AU125" s="18" t="s">
        <v>103</v>
      </c>
      <c r="BK125" s="202">
        <f>BK126</f>
        <v>0</v>
      </c>
    </row>
    <row r="126" s="12" customFormat="1" ht="25.92" customHeight="1">
      <c r="A126" s="12"/>
      <c r="B126" s="203"/>
      <c r="C126" s="204"/>
      <c r="D126" s="205" t="s">
        <v>76</v>
      </c>
      <c r="E126" s="206" t="s">
        <v>126</v>
      </c>
      <c r="F126" s="206" t="s">
        <v>127</v>
      </c>
      <c r="G126" s="204"/>
      <c r="H126" s="204"/>
      <c r="I126" s="207"/>
      <c r="J126" s="208">
        <f>BK126</f>
        <v>0</v>
      </c>
      <c r="K126" s="204"/>
      <c r="L126" s="209"/>
      <c r="M126" s="210"/>
      <c r="N126" s="211"/>
      <c r="O126" s="211"/>
      <c r="P126" s="212">
        <f>P127+P235+P256+P261+P304+P368+P383+P418</f>
        <v>0</v>
      </c>
      <c r="Q126" s="211"/>
      <c r="R126" s="212">
        <f>R127+R235+R256+R261+R304+R368+R383+R418</f>
        <v>317.7520748</v>
      </c>
      <c r="S126" s="211"/>
      <c r="T126" s="213">
        <f>T127+T235+T256+T261+T304+T368+T383+T418</f>
        <v>216.06999999999999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214" t="s">
        <v>85</v>
      </c>
      <c r="AT126" s="215" t="s">
        <v>76</v>
      </c>
      <c r="AU126" s="215" t="s">
        <v>77</v>
      </c>
      <c r="AY126" s="214" t="s">
        <v>128</v>
      </c>
      <c r="BK126" s="216">
        <f>BK127+BK235+BK256+BK261+BK304+BK368+BK383+BK418</f>
        <v>0</v>
      </c>
    </row>
    <row r="127" s="12" customFormat="1" ht="22.8" customHeight="1">
      <c r="A127" s="12"/>
      <c r="B127" s="203"/>
      <c r="C127" s="204"/>
      <c r="D127" s="205" t="s">
        <v>76</v>
      </c>
      <c r="E127" s="217" t="s">
        <v>85</v>
      </c>
      <c r="F127" s="217" t="s">
        <v>129</v>
      </c>
      <c r="G127" s="204"/>
      <c r="H127" s="204"/>
      <c r="I127" s="207"/>
      <c r="J127" s="218">
        <f>BK127</f>
        <v>0</v>
      </c>
      <c r="K127" s="204"/>
      <c r="L127" s="209"/>
      <c r="M127" s="210"/>
      <c r="N127" s="211"/>
      <c r="O127" s="211"/>
      <c r="P127" s="212">
        <f>SUM(P128:P234)</f>
        <v>0</v>
      </c>
      <c r="Q127" s="211"/>
      <c r="R127" s="212">
        <f>SUM(R128:R234)</f>
        <v>171.72279</v>
      </c>
      <c r="S127" s="211"/>
      <c r="T127" s="213">
        <f>SUM(T128:T234)</f>
        <v>216.06999999999999</v>
      </c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R127" s="214" t="s">
        <v>85</v>
      </c>
      <c r="AT127" s="215" t="s">
        <v>76</v>
      </c>
      <c r="AU127" s="215" t="s">
        <v>85</v>
      </c>
      <c r="AY127" s="214" t="s">
        <v>128</v>
      </c>
      <c r="BK127" s="216">
        <f>SUM(BK128:BK234)</f>
        <v>0</v>
      </c>
    </row>
    <row r="128" s="2" customFormat="1" ht="16.5" customHeight="1">
      <c r="A128" s="39"/>
      <c r="B128" s="40"/>
      <c r="C128" s="219" t="s">
        <v>85</v>
      </c>
      <c r="D128" s="219" t="s">
        <v>130</v>
      </c>
      <c r="E128" s="220" t="s">
        <v>131</v>
      </c>
      <c r="F128" s="221" t="s">
        <v>132</v>
      </c>
      <c r="G128" s="222" t="s">
        <v>133</v>
      </c>
      <c r="H128" s="223">
        <v>17</v>
      </c>
      <c r="I128" s="224"/>
      <c r="J128" s="225">
        <f>ROUND(I128*H128,2)</f>
        <v>0</v>
      </c>
      <c r="K128" s="221" t="s">
        <v>134</v>
      </c>
      <c r="L128" s="45"/>
      <c r="M128" s="226" t="s">
        <v>1</v>
      </c>
      <c r="N128" s="227" t="s">
        <v>42</v>
      </c>
      <c r="O128" s="92"/>
      <c r="P128" s="228">
        <f>O128*H128</f>
        <v>0</v>
      </c>
      <c r="Q128" s="228">
        <v>0</v>
      </c>
      <c r="R128" s="228">
        <f>Q128*H128</f>
        <v>0</v>
      </c>
      <c r="S128" s="228">
        <v>0.26000000000000001</v>
      </c>
      <c r="T128" s="229">
        <f>S128*H128</f>
        <v>4.4199999999999999</v>
      </c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R128" s="230" t="s">
        <v>135</v>
      </c>
      <c r="AT128" s="230" t="s">
        <v>130</v>
      </c>
      <c r="AU128" s="230" t="s">
        <v>87</v>
      </c>
      <c r="AY128" s="18" t="s">
        <v>128</v>
      </c>
      <c r="BE128" s="231">
        <f>IF(N128="základní",J128,0)</f>
        <v>0</v>
      </c>
      <c r="BF128" s="231">
        <f>IF(N128="snížená",J128,0)</f>
        <v>0</v>
      </c>
      <c r="BG128" s="231">
        <f>IF(N128="zákl. přenesená",J128,0)</f>
        <v>0</v>
      </c>
      <c r="BH128" s="231">
        <f>IF(N128="sníž. přenesená",J128,0)</f>
        <v>0</v>
      </c>
      <c r="BI128" s="231">
        <f>IF(N128="nulová",J128,0)</f>
        <v>0</v>
      </c>
      <c r="BJ128" s="18" t="s">
        <v>85</v>
      </c>
      <c r="BK128" s="231">
        <f>ROUND(I128*H128,2)</f>
        <v>0</v>
      </c>
      <c r="BL128" s="18" t="s">
        <v>135</v>
      </c>
      <c r="BM128" s="230" t="s">
        <v>136</v>
      </c>
    </row>
    <row r="129" s="2" customFormat="1">
      <c r="A129" s="39"/>
      <c r="B129" s="40"/>
      <c r="C129" s="41"/>
      <c r="D129" s="232" t="s">
        <v>137</v>
      </c>
      <c r="E129" s="41"/>
      <c r="F129" s="233" t="s">
        <v>138</v>
      </c>
      <c r="G129" s="41"/>
      <c r="H129" s="41"/>
      <c r="I129" s="234"/>
      <c r="J129" s="41"/>
      <c r="K129" s="41"/>
      <c r="L129" s="45"/>
      <c r="M129" s="235"/>
      <c r="N129" s="236"/>
      <c r="O129" s="92"/>
      <c r="P129" s="92"/>
      <c r="Q129" s="92"/>
      <c r="R129" s="92"/>
      <c r="S129" s="92"/>
      <c r="T129" s="93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T129" s="18" t="s">
        <v>137</v>
      </c>
      <c r="AU129" s="18" t="s">
        <v>87</v>
      </c>
    </row>
    <row r="130" s="2" customFormat="1">
      <c r="A130" s="39"/>
      <c r="B130" s="40"/>
      <c r="C130" s="41"/>
      <c r="D130" s="237" t="s">
        <v>139</v>
      </c>
      <c r="E130" s="41"/>
      <c r="F130" s="238" t="s">
        <v>140</v>
      </c>
      <c r="G130" s="41"/>
      <c r="H130" s="41"/>
      <c r="I130" s="234"/>
      <c r="J130" s="41"/>
      <c r="K130" s="41"/>
      <c r="L130" s="45"/>
      <c r="M130" s="235"/>
      <c r="N130" s="236"/>
      <c r="O130" s="92"/>
      <c r="P130" s="92"/>
      <c r="Q130" s="92"/>
      <c r="R130" s="92"/>
      <c r="S130" s="92"/>
      <c r="T130" s="93"/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T130" s="18" t="s">
        <v>139</v>
      </c>
      <c r="AU130" s="18" t="s">
        <v>87</v>
      </c>
    </row>
    <row r="131" s="13" customFormat="1">
      <c r="A131" s="13"/>
      <c r="B131" s="239"/>
      <c r="C131" s="240"/>
      <c r="D131" s="232" t="s">
        <v>141</v>
      </c>
      <c r="E131" s="241" t="s">
        <v>1</v>
      </c>
      <c r="F131" s="242" t="s">
        <v>142</v>
      </c>
      <c r="G131" s="240"/>
      <c r="H131" s="243">
        <v>17</v>
      </c>
      <c r="I131" s="244"/>
      <c r="J131" s="240"/>
      <c r="K131" s="240"/>
      <c r="L131" s="245"/>
      <c r="M131" s="246"/>
      <c r="N131" s="247"/>
      <c r="O131" s="247"/>
      <c r="P131" s="247"/>
      <c r="Q131" s="247"/>
      <c r="R131" s="247"/>
      <c r="S131" s="247"/>
      <c r="T131" s="248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249" t="s">
        <v>141</v>
      </c>
      <c r="AU131" s="249" t="s">
        <v>87</v>
      </c>
      <c r="AV131" s="13" t="s">
        <v>87</v>
      </c>
      <c r="AW131" s="13" t="s">
        <v>34</v>
      </c>
      <c r="AX131" s="13" t="s">
        <v>85</v>
      </c>
      <c r="AY131" s="249" t="s">
        <v>128</v>
      </c>
    </row>
    <row r="132" s="2" customFormat="1" ht="21.75" customHeight="1">
      <c r="A132" s="39"/>
      <c r="B132" s="40"/>
      <c r="C132" s="219" t="s">
        <v>87</v>
      </c>
      <c r="D132" s="219" t="s">
        <v>130</v>
      </c>
      <c r="E132" s="220" t="s">
        <v>143</v>
      </c>
      <c r="F132" s="221" t="s">
        <v>144</v>
      </c>
      <c r="G132" s="222" t="s">
        <v>133</v>
      </c>
      <c r="H132" s="223">
        <v>132</v>
      </c>
      <c r="I132" s="224"/>
      <c r="J132" s="225">
        <f>ROUND(I132*H132,2)</f>
        <v>0</v>
      </c>
      <c r="K132" s="221" t="s">
        <v>134</v>
      </c>
      <c r="L132" s="45"/>
      <c r="M132" s="226" t="s">
        <v>1</v>
      </c>
      <c r="N132" s="227" t="s">
        <v>42</v>
      </c>
      <c r="O132" s="92"/>
      <c r="P132" s="228">
        <f>O132*H132</f>
        <v>0</v>
      </c>
      <c r="Q132" s="228">
        <v>0</v>
      </c>
      <c r="R132" s="228">
        <f>Q132*H132</f>
        <v>0</v>
      </c>
      <c r="S132" s="228">
        <v>0.57999999999999996</v>
      </c>
      <c r="T132" s="229">
        <f>S132*H132</f>
        <v>76.559999999999988</v>
      </c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R132" s="230" t="s">
        <v>135</v>
      </c>
      <c r="AT132" s="230" t="s">
        <v>130</v>
      </c>
      <c r="AU132" s="230" t="s">
        <v>87</v>
      </c>
      <c r="AY132" s="18" t="s">
        <v>128</v>
      </c>
      <c r="BE132" s="231">
        <f>IF(N132="základní",J132,0)</f>
        <v>0</v>
      </c>
      <c r="BF132" s="231">
        <f>IF(N132="snížená",J132,0)</f>
        <v>0</v>
      </c>
      <c r="BG132" s="231">
        <f>IF(N132="zákl. přenesená",J132,0)</f>
        <v>0</v>
      </c>
      <c r="BH132" s="231">
        <f>IF(N132="sníž. přenesená",J132,0)</f>
        <v>0</v>
      </c>
      <c r="BI132" s="231">
        <f>IF(N132="nulová",J132,0)</f>
        <v>0</v>
      </c>
      <c r="BJ132" s="18" t="s">
        <v>85</v>
      </c>
      <c r="BK132" s="231">
        <f>ROUND(I132*H132,2)</f>
        <v>0</v>
      </c>
      <c r="BL132" s="18" t="s">
        <v>135</v>
      </c>
      <c r="BM132" s="230" t="s">
        <v>145</v>
      </c>
    </row>
    <row r="133" s="2" customFormat="1">
      <c r="A133" s="39"/>
      <c r="B133" s="40"/>
      <c r="C133" s="41"/>
      <c r="D133" s="232" t="s">
        <v>137</v>
      </c>
      <c r="E133" s="41"/>
      <c r="F133" s="233" t="s">
        <v>146</v>
      </c>
      <c r="G133" s="41"/>
      <c r="H133" s="41"/>
      <c r="I133" s="234"/>
      <c r="J133" s="41"/>
      <c r="K133" s="41"/>
      <c r="L133" s="45"/>
      <c r="M133" s="235"/>
      <c r="N133" s="236"/>
      <c r="O133" s="92"/>
      <c r="P133" s="92"/>
      <c r="Q133" s="92"/>
      <c r="R133" s="92"/>
      <c r="S133" s="92"/>
      <c r="T133" s="93"/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T133" s="18" t="s">
        <v>137</v>
      </c>
      <c r="AU133" s="18" t="s">
        <v>87</v>
      </c>
    </row>
    <row r="134" s="2" customFormat="1">
      <c r="A134" s="39"/>
      <c r="B134" s="40"/>
      <c r="C134" s="41"/>
      <c r="D134" s="237" t="s">
        <v>139</v>
      </c>
      <c r="E134" s="41"/>
      <c r="F134" s="238" t="s">
        <v>147</v>
      </c>
      <c r="G134" s="41"/>
      <c r="H134" s="41"/>
      <c r="I134" s="234"/>
      <c r="J134" s="41"/>
      <c r="K134" s="41"/>
      <c r="L134" s="45"/>
      <c r="M134" s="235"/>
      <c r="N134" s="236"/>
      <c r="O134" s="92"/>
      <c r="P134" s="92"/>
      <c r="Q134" s="92"/>
      <c r="R134" s="92"/>
      <c r="S134" s="92"/>
      <c r="T134" s="93"/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T134" s="18" t="s">
        <v>139</v>
      </c>
      <c r="AU134" s="18" t="s">
        <v>87</v>
      </c>
    </row>
    <row r="135" s="13" customFormat="1">
      <c r="A135" s="13"/>
      <c r="B135" s="239"/>
      <c r="C135" s="240"/>
      <c r="D135" s="232" t="s">
        <v>141</v>
      </c>
      <c r="E135" s="241" t="s">
        <v>1</v>
      </c>
      <c r="F135" s="242" t="s">
        <v>148</v>
      </c>
      <c r="G135" s="240"/>
      <c r="H135" s="243">
        <v>115</v>
      </c>
      <c r="I135" s="244"/>
      <c r="J135" s="240"/>
      <c r="K135" s="240"/>
      <c r="L135" s="245"/>
      <c r="M135" s="246"/>
      <c r="N135" s="247"/>
      <c r="O135" s="247"/>
      <c r="P135" s="247"/>
      <c r="Q135" s="247"/>
      <c r="R135" s="247"/>
      <c r="S135" s="247"/>
      <c r="T135" s="248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49" t="s">
        <v>141</v>
      </c>
      <c r="AU135" s="249" t="s">
        <v>87</v>
      </c>
      <c r="AV135" s="13" t="s">
        <v>87</v>
      </c>
      <c r="AW135" s="13" t="s">
        <v>34</v>
      </c>
      <c r="AX135" s="13" t="s">
        <v>77</v>
      </c>
      <c r="AY135" s="249" t="s">
        <v>128</v>
      </c>
    </row>
    <row r="136" s="13" customFormat="1">
      <c r="A136" s="13"/>
      <c r="B136" s="239"/>
      <c r="C136" s="240"/>
      <c r="D136" s="232" t="s">
        <v>141</v>
      </c>
      <c r="E136" s="241" t="s">
        <v>1</v>
      </c>
      <c r="F136" s="242" t="s">
        <v>149</v>
      </c>
      <c r="G136" s="240"/>
      <c r="H136" s="243">
        <v>17</v>
      </c>
      <c r="I136" s="244"/>
      <c r="J136" s="240"/>
      <c r="K136" s="240"/>
      <c r="L136" s="245"/>
      <c r="M136" s="246"/>
      <c r="N136" s="247"/>
      <c r="O136" s="247"/>
      <c r="P136" s="247"/>
      <c r="Q136" s="247"/>
      <c r="R136" s="247"/>
      <c r="S136" s="247"/>
      <c r="T136" s="248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49" t="s">
        <v>141</v>
      </c>
      <c r="AU136" s="249" t="s">
        <v>87</v>
      </c>
      <c r="AV136" s="13" t="s">
        <v>87</v>
      </c>
      <c r="AW136" s="13" t="s">
        <v>34</v>
      </c>
      <c r="AX136" s="13" t="s">
        <v>77</v>
      </c>
      <c r="AY136" s="249" t="s">
        <v>128</v>
      </c>
    </row>
    <row r="137" s="14" customFormat="1">
      <c r="A137" s="14"/>
      <c r="B137" s="250"/>
      <c r="C137" s="251"/>
      <c r="D137" s="232" t="s">
        <v>141</v>
      </c>
      <c r="E137" s="252" t="s">
        <v>1</v>
      </c>
      <c r="F137" s="253" t="s">
        <v>150</v>
      </c>
      <c r="G137" s="251"/>
      <c r="H137" s="254">
        <v>132</v>
      </c>
      <c r="I137" s="255"/>
      <c r="J137" s="251"/>
      <c r="K137" s="251"/>
      <c r="L137" s="256"/>
      <c r="M137" s="257"/>
      <c r="N137" s="258"/>
      <c r="O137" s="258"/>
      <c r="P137" s="258"/>
      <c r="Q137" s="258"/>
      <c r="R137" s="258"/>
      <c r="S137" s="258"/>
      <c r="T137" s="259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T137" s="260" t="s">
        <v>141</v>
      </c>
      <c r="AU137" s="260" t="s">
        <v>87</v>
      </c>
      <c r="AV137" s="14" t="s">
        <v>135</v>
      </c>
      <c r="AW137" s="14" t="s">
        <v>34</v>
      </c>
      <c r="AX137" s="14" t="s">
        <v>85</v>
      </c>
      <c r="AY137" s="260" t="s">
        <v>128</v>
      </c>
    </row>
    <row r="138" s="2" customFormat="1" ht="21.75" customHeight="1">
      <c r="A138" s="39"/>
      <c r="B138" s="40"/>
      <c r="C138" s="219" t="s">
        <v>151</v>
      </c>
      <c r="D138" s="219" t="s">
        <v>130</v>
      </c>
      <c r="E138" s="220" t="s">
        <v>152</v>
      </c>
      <c r="F138" s="221" t="s">
        <v>153</v>
      </c>
      <c r="G138" s="222" t="s">
        <v>133</v>
      </c>
      <c r="H138" s="223">
        <v>145</v>
      </c>
      <c r="I138" s="224"/>
      <c r="J138" s="225">
        <f>ROUND(I138*H138,2)</f>
        <v>0</v>
      </c>
      <c r="K138" s="221" t="s">
        <v>134</v>
      </c>
      <c r="L138" s="45"/>
      <c r="M138" s="226" t="s">
        <v>1</v>
      </c>
      <c r="N138" s="227" t="s">
        <v>42</v>
      </c>
      <c r="O138" s="92"/>
      <c r="P138" s="228">
        <f>O138*H138</f>
        <v>0</v>
      </c>
      <c r="Q138" s="228">
        <v>0</v>
      </c>
      <c r="R138" s="228">
        <f>Q138*H138</f>
        <v>0</v>
      </c>
      <c r="S138" s="228">
        <v>0.75</v>
      </c>
      <c r="T138" s="229">
        <f>S138*H138</f>
        <v>108.75</v>
      </c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R138" s="230" t="s">
        <v>135</v>
      </c>
      <c r="AT138" s="230" t="s">
        <v>130</v>
      </c>
      <c r="AU138" s="230" t="s">
        <v>87</v>
      </c>
      <c r="AY138" s="18" t="s">
        <v>128</v>
      </c>
      <c r="BE138" s="231">
        <f>IF(N138="základní",J138,0)</f>
        <v>0</v>
      </c>
      <c r="BF138" s="231">
        <f>IF(N138="snížená",J138,0)</f>
        <v>0</v>
      </c>
      <c r="BG138" s="231">
        <f>IF(N138="zákl. přenesená",J138,0)</f>
        <v>0</v>
      </c>
      <c r="BH138" s="231">
        <f>IF(N138="sníž. přenesená",J138,0)</f>
        <v>0</v>
      </c>
      <c r="BI138" s="231">
        <f>IF(N138="nulová",J138,0)</f>
        <v>0</v>
      </c>
      <c r="BJ138" s="18" t="s">
        <v>85</v>
      </c>
      <c r="BK138" s="231">
        <f>ROUND(I138*H138,2)</f>
        <v>0</v>
      </c>
      <c r="BL138" s="18" t="s">
        <v>135</v>
      </c>
      <c r="BM138" s="230" t="s">
        <v>154</v>
      </c>
    </row>
    <row r="139" s="2" customFormat="1">
      <c r="A139" s="39"/>
      <c r="B139" s="40"/>
      <c r="C139" s="41"/>
      <c r="D139" s="232" t="s">
        <v>137</v>
      </c>
      <c r="E139" s="41"/>
      <c r="F139" s="233" t="s">
        <v>155</v>
      </c>
      <c r="G139" s="41"/>
      <c r="H139" s="41"/>
      <c r="I139" s="234"/>
      <c r="J139" s="41"/>
      <c r="K139" s="41"/>
      <c r="L139" s="45"/>
      <c r="M139" s="235"/>
      <c r="N139" s="236"/>
      <c r="O139" s="92"/>
      <c r="P139" s="92"/>
      <c r="Q139" s="92"/>
      <c r="R139" s="92"/>
      <c r="S139" s="92"/>
      <c r="T139" s="93"/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T139" s="18" t="s">
        <v>137</v>
      </c>
      <c r="AU139" s="18" t="s">
        <v>87</v>
      </c>
    </row>
    <row r="140" s="2" customFormat="1">
      <c r="A140" s="39"/>
      <c r="B140" s="40"/>
      <c r="C140" s="41"/>
      <c r="D140" s="237" t="s">
        <v>139</v>
      </c>
      <c r="E140" s="41"/>
      <c r="F140" s="238" t="s">
        <v>156</v>
      </c>
      <c r="G140" s="41"/>
      <c r="H140" s="41"/>
      <c r="I140" s="234"/>
      <c r="J140" s="41"/>
      <c r="K140" s="41"/>
      <c r="L140" s="45"/>
      <c r="M140" s="235"/>
      <c r="N140" s="236"/>
      <c r="O140" s="92"/>
      <c r="P140" s="92"/>
      <c r="Q140" s="92"/>
      <c r="R140" s="92"/>
      <c r="S140" s="92"/>
      <c r="T140" s="93"/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T140" s="18" t="s">
        <v>139</v>
      </c>
      <c r="AU140" s="18" t="s">
        <v>87</v>
      </c>
    </row>
    <row r="141" s="13" customFormat="1">
      <c r="A141" s="13"/>
      <c r="B141" s="239"/>
      <c r="C141" s="240"/>
      <c r="D141" s="232" t="s">
        <v>141</v>
      </c>
      <c r="E141" s="241" t="s">
        <v>1</v>
      </c>
      <c r="F141" s="242" t="s">
        <v>157</v>
      </c>
      <c r="G141" s="240"/>
      <c r="H141" s="243">
        <v>145</v>
      </c>
      <c r="I141" s="244"/>
      <c r="J141" s="240"/>
      <c r="K141" s="240"/>
      <c r="L141" s="245"/>
      <c r="M141" s="246"/>
      <c r="N141" s="247"/>
      <c r="O141" s="247"/>
      <c r="P141" s="247"/>
      <c r="Q141" s="247"/>
      <c r="R141" s="247"/>
      <c r="S141" s="247"/>
      <c r="T141" s="248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49" t="s">
        <v>141</v>
      </c>
      <c r="AU141" s="249" t="s">
        <v>87</v>
      </c>
      <c r="AV141" s="13" t="s">
        <v>87</v>
      </c>
      <c r="AW141" s="13" t="s">
        <v>34</v>
      </c>
      <c r="AX141" s="13" t="s">
        <v>85</v>
      </c>
      <c r="AY141" s="249" t="s">
        <v>128</v>
      </c>
    </row>
    <row r="142" s="2" customFormat="1" ht="16.5" customHeight="1">
      <c r="A142" s="39"/>
      <c r="B142" s="40"/>
      <c r="C142" s="219" t="s">
        <v>135</v>
      </c>
      <c r="D142" s="219" t="s">
        <v>130</v>
      </c>
      <c r="E142" s="220" t="s">
        <v>158</v>
      </c>
      <c r="F142" s="221" t="s">
        <v>159</v>
      </c>
      <c r="G142" s="222" t="s">
        <v>133</v>
      </c>
      <c r="H142" s="223">
        <v>115</v>
      </c>
      <c r="I142" s="224"/>
      <c r="J142" s="225">
        <f>ROUND(I142*H142,2)</f>
        <v>0</v>
      </c>
      <c r="K142" s="221" t="s">
        <v>134</v>
      </c>
      <c r="L142" s="45"/>
      <c r="M142" s="226" t="s">
        <v>1</v>
      </c>
      <c r="N142" s="227" t="s">
        <v>42</v>
      </c>
      <c r="O142" s="92"/>
      <c r="P142" s="228">
        <f>O142*H142</f>
        <v>0</v>
      </c>
      <c r="Q142" s="228">
        <v>0</v>
      </c>
      <c r="R142" s="228">
        <f>Q142*H142</f>
        <v>0</v>
      </c>
      <c r="S142" s="228">
        <v>0.22</v>
      </c>
      <c r="T142" s="229">
        <f>S142*H142</f>
        <v>25.300000000000001</v>
      </c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R142" s="230" t="s">
        <v>135</v>
      </c>
      <c r="AT142" s="230" t="s">
        <v>130</v>
      </c>
      <c r="AU142" s="230" t="s">
        <v>87</v>
      </c>
      <c r="AY142" s="18" t="s">
        <v>128</v>
      </c>
      <c r="BE142" s="231">
        <f>IF(N142="základní",J142,0)</f>
        <v>0</v>
      </c>
      <c r="BF142" s="231">
        <f>IF(N142="snížená",J142,0)</f>
        <v>0</v>
      </c>
      <c r="BG142" s="231">
        <f>IF(N142="zákl. přenesená",J142,0)</f>
        <v>0</v>
      </c>
      <c r="BH142" s="231">
        <f>IF(N142="sníž. přenesená",J142,0)</f>
        <v>0</v>
      </c>
      <c r="BI142" s="231">
        <f>IF(N142="nulová",J142,0)</f>
        <v>0</v>
      </c>
      <c r="BJ142" s="18" t="s">
        <v>85</v>
      </c>
      <c r="BK142" s="231">
        <f>ROUND(I142*H142,2)</f>
        <v>0</v>
      </c>
      <c r="BL142" s="18" t="s">
        <v>135</v>
      </c>
      <c r="BM142" s="230" t="s">
        <v>160</v>
      </c>
    </row>
    <row r="143" s="2" customFormat="1">
      <c r="A143" s="39"/>
      <c r="B143" s="40"/>
      <c r="C143" s="41"/>
      <c r="D143" s="232" t="s">
        <v>137</v>
      </c>
      <c r="E143" s="41"/>
      <c r="F143" s="233" t="s">
        <v>161</v>
      </c>
      <c r="G143" s="41"/>
      <c r="H143" s="41"/>
      <c r="I143" s="234"/>
      <c r="J143" s="41"/>
      <c r="K143" s="41"/>
      <c r="L143" s="45"/>
      <c r="M143" s="235"/>
      <c r="N143" s="236"/>
      <c r="O143" s="92"/>
      <c r="P143" s="92"/>
      <c r="Q143" s="92"/>
      <c r="R143" s="92"/>
      <c r="S143" s="92"/>
      <c r="T143" s="93"/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T143" s="18" t="s">
        <v>137</v>
      </c>
      <c r="AU143" s="18" t="s">
        <v>87</v>
      </c>
    </row>
    <row r="144" s="2" customFormat="1">
      <c r="A144" s="39"/>
      <c r="B144" s="40"/>
      <c r="C144" s="41"/>
      <c r="D144" s="237" t="s">
        <v>139</v>
      </c>
      <c r="E144" s="41"/>
      <c r="F144" s="238" t="s">
        <v>162</v>
      </c>
      <c r="G144" s="41"/>
      <c r="H144" s="41"/>
      <c r="I144" s="234"/>
      <c r="J144" s="41"/>
      <c r="K144" s="41"/>
      <c r="L144" s="45"/>
      <c r="M144" s="235"/>
      <c r="N144" s="236"/>
      <c r="O144" s="92"/>
      <c r="P144" s="92"/>
      <c r="Q144" s="92"/>
      <c r="R144" s="92"/>
      <c r="S144" s="92"/>
      <c r="T144" s="93"/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T144" s="18" t="s">
        <v>139</v>
      </c>
      <c r="AU144" s="18" t="s">
        <v>87</v>
      </c>
    </row>
    <row r="145" s="13" customFormat="1">
      <c r="A145" s="13"/>
      <c r="B145" s="239"/>
      <c r="C145" s="240"/>
      <c r="D145" s="232" t="s">
        <v>141</v>
      </c>
      <c r="E145" s="241" t="s">
        <v>1</v>
      </c>
      <c r="F145" s="242" t="s">
        <v>163</v>
      </c>
      <c r="G145" s="240"/>
      <c r="H145" s="243">
        <v>115</v>
      </c>
      <c r="I145" s="244"/>
      <c r="J145" s="240"/>
      <c r="K145" s="240"/>
      <c r="L145" s="245"/>
      <c r="M145" s="246"/>
      <c r="N145" s="247"/>
      <c r="O145" s="247"/>
      <c r="P145" s="247"/>
      <c r="Q145" s="247"/>
      <c r="R145" s="247"/>
      <c r="S145" s="247"/>
      <c r="T145" s="248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49" t="s">
        <v>141</v>
      </c>
      <c r="AU145" s="249" t="s">
        <v>87</v>
      </c>
      <c r="AV145" s="13" t="s">
        <v>87</v>
      </c>
      <c r="AW145" s="13" t="s">
        <v>34</v>
      </c>
      <c r="AX145" s="13" t="s">
        <v>85</v>
      </c>
      <c r="AY145" s="249" t="s">
        <v>128</v>
      </c>
    </row>
    <row r="146" s="2" customFormat="1" ht="16.5" customHeight="1">
      <c r="A146" s="39"/>
      <c r="B146" s="40"/>
      <c r="C146" s="219" t="s">
        <v>164</v>
      </c>
      <c r="D146" s="219" t="s">
        <v>130</v>
      </c>
      <c r="E146" s="220" t="s">
        <v>165</v>
      </c>
      <c r="F146" s="221" t="s">
        <v>166</v>
      </c>
      <c r="G146" s="222" t="s">
        <v>133</v>
      </c>
      <c r="H146" s="223">
        <v>3</v>
      </c>
      <c r="I146" s="224"/>
      <c r="J146" s="225">
        <f>ROUND(I146*H146,2)</f>
        <v>0</v>
      </c>
      <c r="K146" s="221" t="s">
        <v>134</v>
      </c>
      <c r="L146" s="45"/>
      <c r="M146" s="226" t="s">
        <v>1</v>
      </c>
      <c r="N146" s="227" t="s">
        <v>42</v>
      </c>
      <c r="O146" s="92"/>
      <c r="P146" s="228">
        <f>O146*H146</f>
        <v>0</v>
      </c>
      <c r="Q146" s="228">
        <v>0</v>
      </c>
      <c r="R146" s="228">
        <f>Q146*H146</f>
        <v>0</v>
      </c>
      <c r="S146" s="228">
        <v>0.23999999999999999</v>
      </c>
      <c r="T146" s="229">
        <f>S146*H146</f>
        <v>0.71999999999999997</v>
      </c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R146" s="230" t="s">
        <v>135</v>
      </c>
      <c r="AT146" s="230" t="s">
        <v>130</v>
      </c>
      <c r="AU146" s="230" t="s">
        <v>87</v>
      </c>
      <c r="AY146" s="18" t="s">
        <v>128</v>
      </c>
      <c r="BE146" s="231">
        <f>IF(N146="základní",J146,0)</f>
        <v>0</v>
      </c>
      <c r="BF146" s="231">
        <f>IF(N146="snížená",J146,0)</f>
        <v>0</v>
      </c>
      <c r="BG146" s="231">
        <f>IF(N146="zákl. přenesená",J146,0)</f>
        <v>0</v>
      </c>
      <c r="BH146" s="231">
        <f>IF(N146="sníž. přenesená",J146,0)</f>
        <v>0</v>
      </c>
      <c r="BI146" s="231">
        <f>IF(N146="nulová",J146,0)</f>
        <v>0</v>
      </c>
      <c r="BJ146" s="18" t="s">
        <v>85</v>
      </c>
      <c r="BK146" s="231">
        <f>ROUND(I146*H146,2)</f>
        <v>0</v>
      </c>
      <c r="BL146" s="18" t="s">
        <v>135</v>
      </c>
      <c r="BM146" s="230" t="s">
        <v>167</v>
      </c>
    </row>
    <row r="147" s="2" customFormat="1">
      <c r="A147" s="39"/>
      <c r="B147" s="40"/>
      <c r="C147" s="41"/>
      <c r="D147" s="232" t="s">
        <v>137</v>
      </c>
      <c r="E147" s="41"/>
      <c r="F147" s="233" t="s">
        <v>168</v>
      </c>
      <c r="G147" s="41"/>
      <c r="H147" s="41"/>
      <c r="I147" s="234"/>
      <c r="J147" s="41"/>
      <c r="K147" s="41"/>
      <c r="L147" s="45"/>
      <c r="M147" s="235"/>
      <c r="N147" s="236"/>
      <c r="O147" s="92"/>
      <c r="P147" s="92"/>
      <c r="Q147" s="92"/>
      <c r="R147" s="92"/>
      <c r="S147" s="92"/>
      <c r="T147" s="93"/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T147" s="18" t="s">
        <v>137</v>
      </c>
      <c r="AU147" s="18" t="s">
        <v>87</v>
      </c>
    </row>
    <row r="148" s="2" customFormat="1">
      <c r="A148" s="39"/>
      <c r="B148" s="40"/>
      <c r="C148" s="41"/>
      <c r="D148" s="237" t="s">
        <v>139</v>
      </c>
      <c r="E148" s="41"/>
      <c r="F148" s="238" t="s">
        <v>169</v>
      </c>
      <c r="G148" s="41"/>
      <c r="H148" s="41"/>
      <c r="I148" s="234"/>
      <c r="J148" s="41"/>
      <c r="K148" s="41"/>
      <c r="L148" s="45"/>
      <c r="M148" s="235"/>
      <c r="N148" s="236"/>
      <c r="O148" s="92"/>
      <c r="P148" s="92"/>
      <c r="Q148" s="92"/>
      <c r="R148" s="92"/>
      <c r="S148" s="92"/>
      <c r="T148" s="93"/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T148" s="18" t="s">
        <v>139</v>
      </c>
      <c r="AU148" s="18" t="s">
        <v>87</v>
      </c>
    </row>
    <row r="149" s="13" customFormat="1">
      <c r="A149" s="13"/>
      <c r="B149" s="239"/>
      <c r="C149" s="240"/>
      <c r="D149" s="232" t="s">
        <v>141</v>
      </c>
      <c r="E149" s="241" t="s">
        <v>1</v>
      </c>
      <c r="F149" s="242" t="s">
        <v>170</v>
      </c>
      <c r="G149" s="240"/>
      <c r="H149" s="243">
        <v>3</v>
      </c>
      <c r="I149" s="244"/>
      <c r="J149" s="240"/>
      <c r="K149" s="240"/>
      <c r="L149" s="245"/>
      <c r="M149" s="246"/>
      <c r="N149" s="247"/>
      <c r="O149" s="247"/>
      <c r="P149" s="247"/>
      <c r="Q149" s="247"/>
      <c r="R149" s="247"/>
      <c r="S149" s="247"/>
      <c r="T149" s="248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49" t="s">
        <v>141</v>
      </c>
      <c r="AU149" s="249" t="s">
        <v>87</v>
      </c>
      <c r="AV149" s="13" t="s">
        <v>87</v>
      </c>
      <c r="AW149" s="13" t="s">
        <v>34</v>
      </c>
      <c r="AX149" s="13" t="s">
        <v>85</v>
      </c>
      <c r="AY149" s="249" t="s">
        <v>128</v>
      </c>
    </row>
    <row r="150" s="2" customFormat="1" ht="16.5" customHeight="1">
      <c r="A150" s="39"/>
      <c r="B150" s="40"/>
      <c r="C150" s="219" t="s">
        <v>171</v>
      </c>
      <c r="D150" s="219" t="s">
        <v>130</v>
      </c>
      <c r="E150" s="220" t="s">
        <v>172</v>
      </c>
      <c r="F150" s="221" t="s">
        <v>173</v>
      </c>
      <c r="G150" s="222" t="s">
        <v>174</v>
      </c>
      <c r="H150" s="223">
        <v>8</v>
      </c>
      <c r="I150" s="224"/>
      <c r="J150" s="225">
        <f>ROUND(I150*H150,2)</f>
        <v>0</v>
      </c>
      <c r="K150" s="221" t="s">
        <v>134</v>
      </c>
      <c r="L150" s="45"/>
      <c r="M150" s="226" t="s">
        <v>1</v>
      </c>
      <c r="N150" s="227" t="s">
        <v>42</v>
      </c>
      <c r="O150" s="92"/>
      <c r="P150" s="228">
        <f>O150*H150</f>
        <v>0</v>
      </c>
      <c r="Q150" s="228">
        <v>0</v>
      </c>
      <c r="R150" s="228">
        <f>Q150*H150</f>
        <v>0</v>
      </c>
      <c r="S150" s="228">
        <v>0.040000000000000001</v>
      </c>
      <c r="T150" s="229">
        <f>S150*H150</f>
        <v>0.32000000000000001</v>
      </c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R150" s="230" t="s">
        <v>135</v>
      </c>
      <c r="AT150" s="230" t="s">
        <v>130</v>
      </c>
      <c r="AU150" s="230" t="s">
        <v>87</v>
      </c>
      <c r="AY150" s="18" t="s">
        <v>128</v>
      </c>
      <c r="BE150" s="231">
        <f>IF(N150="základní",J150,0)</f>
        <v>0</v>
      </c>
      <c r="BF150" s="231">
        <f>IF(N150="snížená",J150,0)</f>
        <v>0</v>
      </c>
      <c r="BG150" s="231">
        <f>IF(N150="zákl. přenesená",J150,0)</f>
        <v>0</v>
      </c>
      <c r="BH150" s="231">
        <f>IF(N150="sníž. přenesená",J150,0)</f>
        <v>0</v>
      </c>
      <c r="BI150" s="231">
        <f>IF(N150="nulová",J150,0)</f>
        <v>0</v>
      </c>
      <c r="BJ150" s="18" t="s">
        <v>85</v>
      </c>
      <c r="BK150" s="231">
        <f>ROUND(I150*H150,2)</f>
        <v>0</v>
      </c>
      <c r="BL150" s="18" t="s">
        <v>135</v>
      </c>
      <c r="BM150" s="230" t="s">
        <v>175</v>
      </c>
    </row>
    <row r="151" s="2" customFormat="1">
      <c r="A151" s="39"/>
      <c r="B151" s="40"/>
      <c r="C151" s="41"/>
      <c r="D151" s="232" t="s">
        <v>137</v>
      </c>
      <c r="E151" s="41"/>
      <c r="F151" s="233" t="s">
        <v>176</v>
      </c>
      <c r="G151" s="41"/>
      <c r="H151" s="41"/>
      <c r="I151" s="234"/>
      <c r="J151" s="41"/>
      <c r="K151" s="41"/>
      <c r="L151" s="45"/>
      <c r="M151" s="235"/>
      <c r="N151" s="236"/>
      <c r="O151" s="92"/>
      <c r="P151" s="92"/>
      <c r="Q151" s="92"/>
      <c r="R151" s="92"/>
      <c r="S151" s="92"/>
      <c r="T151" s="93"/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T151" s="18" t="s">
        <v>137</v>
      </c>
      <c r="AU151" s="18" t="s">
        <v>87</v>
      </c>
    </row>
    <row r="152" s="2" customFormat="1">
      <c r="A152" s="39"/>
      <c r="B152" s="40"/>
      <c r="C152" s="41"/>
      <c r="D152" s="237" t="s">
        <v>139</v>
      </c>
      <c r="E152" s="41"/>
      <c r="F152" s="238" t="s">
        <v>177</v>
      </c>
      <c r="G152" s="41"/>
      <c r="H152" s="41"/>
      <c r="I152" s="234"/>
      <c r="J152" s="41"/>
      <c r="K152" s="41"/>
      <c r="L152" s="45"/>
      <c r="M152" s="235"/>
      <c r="N152" s="236"/>
      <c r="O152" s="92"/>
      <c r="P152" s="92"/>
      <c r="Q152" s="92"/>
      <c r="R152" s="92"/>
      <c r="S152" s="92"/>
      <c r="T152" s="93"/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T152" s="18" t="s">
        <v>139</v>
      </c>
      <c r="AU152" s="18" t="s">
        <v>87</v>
      </c>
    </row>
    <row r="153" s="13" customFormat="1">
      <c r="A153" s="13"/>
      <c r="B153" s="239"/>
      <c r="C153" s="240"/>
      <c r="D153" s="232" t="s">
        <v>141</v>
      </c>
      <c r="E153" s="241" t="s">
        <v>1</v>
      </c>
      <c r="F153" s="242" t="s">
        <v>178</v>
      </c>
      <c r="G153" s="240"/>
      <c r="H153" s="243">
        <v>8</v>
      </c>
      <c r="I153" s="244"/>
      <c r="J153" s="240"/>
      <c r="K153" s="240"/>
      <c r="L153" s="245"/>
      <c r="M153" s="246"/>
      <c r="N153" s="247"/>
      <c r="O153" s="247"/>
      <c r="P153" s="247"/>
      <c r="Q153" s="247"/>
      <c r="R153" s="247"/>
      <c r="S153" s="247"/>
      <c r="T153" s="248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49" t="s">
        <v>141</v>
      </c>
      <c r="AU153" s="249" t="s">
        <v>87</v>
      </c>
      <c r="AV153" s="13" t="s">
        <v>87</v>
      </c>
      <c r="AW153" s="13" t="s">
        <v>34</v>
      </c>
      <c r="AX153" s="13" t="s">
        <v>85</v>
      </c>
      <c r="AY153" s="249" t="s">
        <v>128</v>
      </c>
    </row>
    <row r="154" s="2" customFormat="1" ht="21.75" customHeight="1">
      <c r="A154" s="39"/>
      <c r="B154" s="40"/>
      <c r="C154" s="219" t="s">
        <v>179</v>
      </c>
      <c r="D154" s="219" t="s">
        <v>130</v>
      </c>
      <c r="E154" s="220" t="s">
        <v>180</v>
      </c>
      <c r="F154" s="221" t="s">
        <v>181</v>
      </c>
      <c r="G154" s="222" t="s">
        <v>182</v>
      </c>
      <c r="H154" s="223">
        <v>151.58000000000001</v>
      </c>
      <c r="I154" s="224"/>
      <c r="J154" s="225">
        <f>ROUND(I154*H154,2)</f>
        <v>0</v>
      </c>
      <c r="K154" s="221" t="s">
        <v>134</v>
      </c>
      <c r="L154" s="45"/>
      <c r="M154" s="226" t="s">
        <v>1</v>
      </c>
      <c r="N154" s="227" t="s">
        <v>42</v>
      </c>
      <c r="O154" s="92"/>
      <c r="P154" s="228">
        <f>O154*H154</f>
        <v>0</v>
      </c>
      <c r="Q154" s="228">
        <v>0</v>
      </c>
      <c r="R154" s="228">
        <f>Q154*H154</f>
        <v>0</v>
      </c>
      <c r="S154" s="228">
        <v>0</v>
      </c>
      <c r="T154" s="229">
        <f>S154*H154</f>
        <v>0</v>
      </c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R154" s="230" t="s">
        <v>135</v>
      </c>
      <c r="AT154" s="230" t="s">
        <v>130</v>
      </c>
      <c r="AU154" s="230" t="s">
        <v>87</v>
      </c>
      <c r="AY154" s="18" t="s">
        <v>128</v>
      </c>
      <c r="BE154" s="231">
        <f>IF(N154="základní",J154,0)</f>
        <v>0</v>
      </c>
      <c r="BF154" s="231">
        <f>IF(N154="snížená",J154,0)</f>
        <v>0</v>
      </c>
      <c r="BG154" s="231">
        <f>IF(N154="zákl. přenesená",J154,0)</f>
        <v>0</v>
      </c>
      <c r="BH154" s="231">
        <f>IF(N154="sníž. přenesená",J154,0)</f>
        <v>0</v>
      </c>
      <c r="BI154" s="231">
        <f>IF(N154="nulová",J154,0)</f>
        <v>0</v>
      </c>
      <c r="BJ154" s="18" t="s">
        <v>85</v>
      </c>
      <c r="BK154" s="231">
        <f>ROUND(I154*H154,2)</f>
        <v>0</v>
      </c>
      <c r="BL154" s="18" t="s">
        <v>135</v>
      </c>
      <c r="BM154" s="230" t="s">
        <v>183</v>
      </c>
    </row>
    <row r="155" s="2" customFormat="1">
      <c r="A155" s="39"/>
      <c r="B155" s="40"/>
      <c r="C155" s="41"/>
      <c r="D155" s="232" t="s">
        <v>137</v>
      </c>
      <c r="E155" s="41"/>
      <c r="F155" s="233" t="s">
        <v>184</v>
      </c>
      <c r="G155" s="41"/>
      <c r="H155" s="41"/>
      <c r="I155" s="234"/>
      <c r="J155" s="41"/>
      <c r="K155" s="41"/>
      <c r="L155" s="45"/>
      <c r="M155" s="235"/>
      <c r="N155" s="236"/>
      <c r="O155" s="92"/>
      <c r="P155" s="92"/>
      <c r="Q155" s="92"/>
      <c r="R155" s="92"/>
      <c r="S155" s="92"/>
      <c r="T155" s="93"/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T155" s="18" t="s">
        <v>137</v>
      </c>
      <c r="AU155" s="18" t="s">
        <v>87</v>
      </c>
    </row>
    <row r="156" s="2" customFormat="1">
      <c r="A156" s="39"/>
      <c r="B156" s="40"/>
      <c r="C156" s="41"/>
      <c r="D156" s="237" t="s">
        <v>139</v>
      </c>
      <c r="E156" s="41"/>
      <c r="F156" s="238" t="s">
        <v>185</v>
      </c>
      <c r="G156" s="41"/>
      <c r="H156" s="41"/>
      <c r="I156" s="234"/>
      <c r="J156" s="41"/>
      <c r="K156" s="41"/>
      <c r="L156" s="45"/>
      <c r="M156" s="235"/>
      <c r="N156" s="236"/>
      <c r="O156" s="92"/>
      <c r="P156" s="92"/>
      <c r="Q156" s="92"/>
      <c r="R156" s="92"/>
      <c r="S156" s="92"/>
      <c r="T156" s="93"/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T156" s="18" t="s">
        <v>139</v>
      </c>
      <c r="AU156" s="18" t="s">
        <v>87</v>
      </c>
    </row>
    <row r="157" s="13" customFormat="1">
      <c r="A157" s="13"/>
      <c r="B157" s="239"/>
      <c r="C157" s="240"/>
      <c r="D157" s="232" t="s">
        <v>141</v>
      </c>
      <c r="E157" s="241" t="s">
        <v>1</v>
      </c>
      <c r="F157" s="242" t="s">
        <v>186</v>
      </c>
      <c r="G157" s="240"/>
      <c r="H157" s="243">
        <v>52.079999999999998</v>
      </c>
      <c r="I157" s="244"/>
      <c r="J157" s="240"/>
      <c r="K157" s="240"/>
      <c r="L157" s="245"/>
      <c r="M157" s="246"/>
      <c r="N157" s="247"/>
      <c r="O157" s="247"/>
      <c r="P157" s="247"/>
      <c r="Q157" s="247"/>
      <c r="R157" s="247"/>
      <c r="S157" s="247"/>
      <c r="T157" s="248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49" t="s">
        <v>141</v>
      </c>
      <c r="AU157" s="249" t="s">
        <v>87</v>
      </c>
      <c r="AV157" s="13" t="s">
        <v>87</v>
      </c>
      <c r="AW157" s="13" t="s">
        <v>34</v>
      </c>
      <c r="AX157" s="13" t="s">
        <v>77</v>
      </c>
      <c r="AY157" s="249" t="s">
        <v>128</v>
      </c>
    </row>
    <row r="158" s="13" customFormat="1">
      <c r="A158" s="13"/>
      <c r="B158" s="239"/>
      <c r="C158" s="240"/>
      <c r="D158" s="232" t="s">
        <v>141</v>
      </c>
      <c r="E158" s="241" t="s">
        <v>1</v>
      </c>
      <c r="F158" s="242" t="s">
        <v>187</v>
      </c>
      <c r="G158" s="240"/>
      <c r="H158" s="243">
        <v>99.5</v>
      </c>
      <c r="I158" s="244"/>
      <c r="J158" s="240"/>
      <c r="K158" s="240"/>
      <c r="L158" s="245"/>
      <c r="M158" s="246"/>
      <c r="N158" s="247"/>
      <c r="O158" s="247"/>
      <c r="P158" s="247"/>
      <c r="Q158" s="247"/>
      <c r="R158" s="247"/>
      <c r="S158" s="247"/>
      <c r="T158" s="248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49" t="s">
        <v>141</v>
      </c>
      <c r="AU158" s="249" t="s">
        <v>87</v>
      </c>
      <c r="AV158" s="13" t="s">
        <v>87</v>
      </c>
      <c r="AW158" s="13" t="s">
        <v>34</v>
      </c>
      <c r="AX158" s="13" t="s">
        <v>77</v>
      </c>
      <c r="AY158" s="249" t="s">
        <v>128</v>
      </c>
    </row>
    <row r="159" s="14" customFormat="1">
      <c r="A159" s="14"/>
      <c r="B159" s="250"/>
      <c r="C159" s="251"/>
      <c r="D159" s="232" t="s">
        <v>141</v>
      </c>
      <c r="E159" s="252" t="s">
        <v>1</v>
      </c>
      <c r="F159" s="253" t="s">
        <v>150</v>
      </c>
      <c r="G159" s="251"/>
      <c r="H159" s="254">
        <v>151.57999999999998</v>
      </c>
      <c r="I159" s="255"/>
      <c r="J159" s="251"/>
      <c r="K159" s="251"/>
      <c r="L159" s="256"/>
      <c r="M159" s="257"/>
      <c r="N159" s="258"/>
      <c r="O159" s="258"/>
      <c r="P159" s="258"/>
      <c r="Q159" s="258"/>
      <c r="R159" s="258"/>
      <c r="S159" s="258"/>
      <c r="T159" s="259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T159" s="260" t="s">
        <v>141</v>
      </c>
      <c r="AU159" s="260" t="s">
        <v>87</v>
      </c>
      <c r="AV159" s="14" t="s">
        <v>135</v>
      </c>
      <c r="AW159" s="14" t="s">
        <v>34</v>
      </c>
      <c r="AX159" s="14" t="s">
        <v>85</v>
      </c>
      <c r="AY159" s="260" t="s">
        <v>128</v>
      </c>
    </row>
    <row r="160" s="2" customFormat="1" ht="16.5" customHeight="1">
      <c r="A160" s="39"/>
      <c r="B160" s="40"/>
      <c r="C160" s="219" t="s">
        <v>188</v>
      </c>
      <c r="D160" s="219" t="s">
        <v>130</v>
      </c>
      <c r="E160" s="220" t="s">
        <v>189</v>
      </c>
      <c r="F160" s="221" t="s">
        <v>190</v>
      </c>
      <c r="G160" s="222" t="s">
        <v>182</v>
      </c>
      <c r="H160" s="223">
        <v>0.5</v>
      </c>
      <c r="I160" s="224"/>
      <c r="J160" s="225">
        <f>ROUND(I160*H160,2)</f>
        <v>0</v>
      </c>
      <c r="K160" s="221" t="s">
        <v>134</v>
      </c>
      <c r="L160" s="45"/>
      <c r="M160" s="226" t="s">
        <v>1</v>
      </c>
      <c r="N160" s="227" t="s">
        <v>42</v>
      </c>
      <c r="O160" s="92"/>
      <c r="P160" s="228">
        <f>O160*H160</f>
        <v>0</v>
      </c>
      <c r="Q160" s="228">
        <v>0</v>
      </c>
      <c r="R160" s="228">
        <f>Q160*H160</f>
        <v>0</v>
      </c>
      <c r="S160" s="228">
        <v>0</v>
      </c>
      <c r="T160" s="229">
        <f>S160*H160</f>
        <v>0</v>
      </c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R160" s="230" t="s">
        <v>135</v>
      </c>
      <c r="AT160" s="230" t="s">
        <v>130</v>
      </c>
      <c r="AU160" s="230" t="s">
        <v>87</v>
      </c>
      <c r="AY160" s="18" t="s">
        <v>128</v>
      </c>
      <c r="BE160" s="231">
        <f>IF(N160="základní",J160,0)</f>
        <v>0</v>
      </c>
      <c r="BF160" s="231">
        <f>IF(N160="snížená",J160,0)</f>
        <v>0</v>
      </c>
      <c r="BG160" s="231">
        <f>IF(N160="zákl. přenesená",J160,0)</f>
        <v>0</v>
      </c>
      <c r="BH160" s="231">
        <f>IF(N160="sníž. přenesená",J160,0)</f>
        <v>0</v>
      </c>
      <c r="BI160" s="231">
        <f>IF(N160="nulová",J160,0)</f>
        <v>0</v>
      </c>
      <c r="BJ160" s="18" t="s">
        <v>85</v>
      </c>
      <c r="BK160" s="231">
        <f>ROUND(I160*H160,2)</f>
        <v>0</v>
      </c>
      <c r="BL160" s="18" t="s">
        <v>135</v>
      </c>
      <c r="BM160" s="230" t="s">
        <v>191</v>
      </c>
    </row>
    <row r="161" s="2" customFormat="1">
      <c r="A161" s="39"/>
      <c r="B161" s="40"/>
      <c r="C161" s="41"/>
      <c r="D161" s="232" t="s">
        <v>137</v>
      </c>
      <c r="E161" s="41"/>
      <c r="F161" s="233" t="s">
        <v>192</v>
      </c>
      <c r="G161" s="41"/>
      <c r="H161" s="41"/>
      <c r="I161" s="234"/>
      <c r="J161" s="41"/>
      <c r="K161" s="41"/>
      <c r="L161" s="45"/>
      <c r="M161" s="235"/>
      <c r="N161" s="236"/>
      <c r="O161" s="92"/>
      <c r="P161" s="92"/>
      <c r="Q161" s="92"/>
      <c r="R161" s="92"/>
      <c r="S161" s="92"/>
      <c r="T161" s="93"/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T161" s="18" t="s">
        <v>137</v>
      </c>
      <c r="AU161" s="18" t="s">
        <v>87</v>
      </c>
    </row>
    <row r="162" s="2" customFormat="1">
      <c r="A162" s="39"/>
      <c r="B162" s="40"/>
      <c r="C162" s="41"/>
      <c r="D162" s="237" t="s">
        <v>139</v>
      </c>
      <c r="E162" s="41"/>
      <c r="F162" s="238" t="s">
        <v>193</v>
      </c>
      <c r="G162" s="41"/>
      <c r="H162" s="41"/>
      <c r="I162" s="234"/>
      <c r="J162" s="41"/>
      <c r="K162" s="41"/>
      <c r="L162" s="45"/>
      <c r="M162" s="235"/>
      <c r="N162" s="236"/>
      <c r="O162" s="92"/>
      <c r="P162" s="92"/>
      <c r="Q162" s="92"/>
      <c r="R162" s="92"/>
      <c r="S162" s="92"/>
      <c r="T162" s="93"/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T162" s="18" t="s">
        <v>139</v>
      </c>
      <c r="AU162" s="18" t="s">
        <v>87</v>
      </c>
    </row>
    <row r="163" s="13" customFormat="1">
      <c r="A163" s="13"/>
      <c r="B163" s="239"/>
      <c r="C163" s="240"/>
      <c r="D163" s="232" t="s">
        <v>141</v>
      </c>
      <c r="E163" s="241" t="s">
        <v>1</v>
      </c>
      <c r="F163" s="242" t="s">
        <v>194</v>
      </c>
      <c r="G163" s="240"/>
      <c r="H163" s="243">
        <v>0.5</v>
      </c>
      <c r="I163" s="244"/>
      <c r="J163" s="240"/>
      <c r="K163" s="240"/>
      <c r="L163" s="245"/>
      <c r="M163" s="246"/>
      <c r="N163" s="247"/>
      <c r="O163" s="247"/>
      <c r="P163" s="247"/>
      <c r="Q163" s="247"/>
      <c r="R163" s="247"/>
      <c r="S163" s="247"/>
      <c r="T163" s="248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49" t="s">
        <v>141</v>
      </c>
      <c r="AU163" s="249" t="s">
        <v>87</v>
      </c>
      <c r="AV163" s="13" t="s">
        <v>87</v>
      </c>
      <c r="AW163" s="13" t="s">
        <v>34</v>
      </c>
      <c r="AX163" s="13" t="s">
        <v>85</v>
      </c>
      <c r="AY163" s="249" t="s">
        <v>128</v>
      </c>
    </row>
    <row r="164" s="2" customFormat="1" ht="16.5" customHeight="1">
      <c r="A164" s="39"/>
      <c r="B164" s="40"/>
      <c r="C164" s="219" t="s">
        <v>195</v>
      </c>
      <c r="D164" s="219" t="s">
        <v>130</v>
      </c>
      <c r="E164" s="220" t="s">
        <v>196</v>
      </c>
      <c r="F164" s="221" t="s">
        <v>197</v>
      </c>
      <c r="G164" s="222" t="s">
        <v>182</v>
      </c>
      <c r="H164" s="223">
        <v>69.159999999999997</v>
      </c>
      <c r="I164" s="224"/>
      <c r="J164" s="225">
        <f>ROUND(I164*H164,2)</f>
        <v>0</v>
      </c>
      <c r="K164" s="221" t="s">
        <v>134</v>
      </c>
      <c r="L164" s="45"/>
      <c r="M164" s="226" t="s">
        <v>1</v>
      </c>
      <c r="N164" s="227" t="s">
        <v>42</v>
      </c>
      <c r="O164" s="92"/>
      <c r="P164" s="228">
        <f>O164*H164</f>
        <v>0</v>
      </c>
      <c r="Q164" s="228">
        <v>0</v>
      </c>
      <c r="R164" s="228">
        <f>Q164*H164</f>
        <v>0</v>
      </c>
      <c r="S164" s="228">
        <v>0</v>
      </c>
      <c r="T164" s="229">
        <f>S164*H164</f>
        <v>0</v>
      </c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R164" s="230" t="s">
        <v>135</v>
      </c>
      <c r="AT164" s="230" t="s">
        <v>130</v>
      </c>
      <c r="AU164" s="230" t="s">
        <v>87</v>
      </c>
      <c r="AY164" s="18" t="s">
        <v>128</v>
      </c>
      <c r="BE164" s="231">
        <f>IF(N164="základní",J164,0)</f>
        <v>0</v>
      </c>
      <c r="BF164" s="231">
        <f>IF(N164="snížená",J164,0)</f>
        <v>0</v>
      </c>
      <c r="BG164" s="231">
        <f>IF(N164="zákl. přenesená",J164,0)</f>
        <v>0</v>
      </c>
      <c r="BH164" s="231">
        <f>IF(N164="sníž. přenesená",J164,0)</f>
        <v>0</v>
      </c>
      <c r="BI164" s="231">
        <f>IF(N164="nulová",J164,0)</f>
        <v>0</v>
      </c>
      <c r="BJ164" s="18" t="s">
        <v>85</v>
      </c>
      <c r="BK164" s="231">
        <f>ROUND(I164*H164,2)</f>
        <v>0</v>
      </c>
      <c r="BL164" s="18" t="s">
        <v>135</v>
      </c>
      <c r="BM164" s="230" t="s">
        <v>198</v>
      </c>
    </row>
    <row r="165" s="2" customFormat="1">
      <c r="A165" s="39"/>
      <c r="B165" s="40"/>
      <c r="C165" s="41"/>
      <c r="D165" s="232" t="s">
        <v>137</v>
      </c>
      <c r="E165" s="41"/>
      <c r="F165" s="233" t="s">
        <v>199</v>
      </c>
      <c r="G165" s="41"/>
      <c r="H165" s="41"/>
      <c r="I165" s="234"/>
      <c r="J165" s="41"/>
      <c r="K165" s="41"/>
      <c r="L165" s="45"/>
      <c r="M165" s="235"/>
      <c r="N165" s="236"/>
      <c r="O165" s="92"/>
      <c r="P165" s="92"/>
      <c r="Q165" s="92"/>
      <c r="R165" s="92"/>
      <c r="S165" s="92"/>
      <c r="T165" s="93"/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T165" s="18" t="s">
        <v>137</v>
      </c>
      <c r="AU165" s="18" t="s">
        <v>87</v>
      </c>
    </row>
    <row r="166" s="2" customFormat="1">
      <c r="A166" s="39"/>
      <c r="B166" s="40"/>
      <c r="C166" s="41"/>
      <c r="D166" s="237" t="s">
        <v>139</v>
      </c>
      <c r="E166" s="41"/>
      <c r="F166" s="238" t="s">
        <v>200</v>
      </c>
      <c r="G166" s="41"/>
      <c r="H166" s="41"/>
      <c r="I166" s="234"/>
      <c r="J166" s="41"/>
      <c r="K166" s="41"/>
      <c r="L166" s="45"/>
      <c r="M166" s="235"/>
      <c r="N166" s="236"/>
      <c r="O166" s="92"/>
      <c r="P166" s="92"/>
      <c r="Q166" s="92"/>
      <c r="R166" s="92"/>
      <c r="S166" s="92"/>
      <c r="T166" s="93"/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T166" s="18" t="s">
        <v>139</v>
      </c>
      <c r="AU166" s="18" t="s">
        <v>87</v>
      </c>
    </row>
    <row r="167" s="13" customFormat="1">
      <c r="A167" s="13"/>
      <c r="B167" s="239"/>
      <c r="C167" s="240"/>
      <c r="D167" s="232" t="s">
        <v>141</v>
      </c>
      <c r="E167" s="241" t="s">
        <v>1</v>
      </c>
      <c r="F167" s="242" t="s">
        <v>201</v>
      </c>
      <c r="G167" s="240"/>
      <c r="H167" s="243">
        <v>11.560000000000001</v>
      </c>
      <c r="I167" s="244"/>
      <c r="J167" s="240"/>
      <c r="K167" s="240"/>
      <c r="L167" s="245"/>
      <c r="M167" s="246"/>
      <c r="N167" s="247"/>
      <c r="O167" s="247"/>
      <c r="P167" s="247"/>
      <c r="Q167" s="247"/>
      <c r="R167" s="247"/>
      <c r="S167" s="247"/>
      <c r="T167" s="248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49" t="s">
        <v>141</v>
      </c>
      <c r="AU167" s="249" t="s">
        <v>87</v>
      </c>
      <c r="AV167" s="13" t="s">
        <v>87</v>
      </c>
      <c r="AW167" s="13" t="s">
        <v>34</v>
      </c>
      <c r="AX167" s="13" t="s">
        <v>77</v>
      </c>
      <c r="AY167" s="249" t="s">
        <v>128</v>
      </c>
    </row>
    <row r="168" s="13" customFormat="1">
      <c r="A168" s="13"/>
      <c r="B168" s="239"/>
      <c r="C168" s="240"/>
      <c r="D168" s="232" t="s">
        <v>141</v>
      </c>
      <c r="E168" s="241" t="s">
        <v>1</v>
      </c>
      <c r="F168" s="242" t="s">
        <v>202</v>
      </c>
      <c r="G168" s="240"/>
      <c r="H168" s="243">
        <v>57.600000000000001</v>
      </c>
      <c r="I168" s="244"/>
      <c r="J168" s="240"/>
      <c r="K168" s="240"/>
      <c r="L168" s="245"/>
      <c r="M168" s="246"/>
      <c r="N168" s="247"/>
      <c r="O168" s="247"/>
      <c r="P168" s="247"/>
      <c r="Q168" s="247"/>
      <c r="R168" s="247"/>
      <c r="S168" s="247"/>
      <c r="T168" s="248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49" t="s">
        <v>141</v>
      </c>
      <c r="AU168" s="249" t="s">
        <v>87</v>
      </c>
      <c r="AV168" s="13" t="s">
        <v>87</v>
      </c>
      <c r="AW168" s="13" t="s">
        <v>34</v>
      </c>
      <c r="AX168" s="13" t="s">
        <v>77</v>
      </c>
      <c r="AY168" s="249" t="s">
        <v>128</v>
      </c>
    </row>
    <row r="169" s="14" customFormat="1">
      <c r="A169" s="14"/>
      <c r="B169" s="250"/>
      <c r="C169" s="251"/>
      <c r="D169" s="232" t="s">
        <v>141</v>
      </c>
      <c r="E169" s="252" t="s">
        <v>1</v>
      </c>
      <c r="F169" s="253" t="s">
        <v>150</v>
      </c>
      <c r="G169" s="251"/>
      <c r="H169" s="254">
        <v>69.159999999999997</v>
      </c>
      <c r="I169" s="255"/>
      <c r="J169" s="251"/>
      <c r="K169" s="251"/>
      <c r="L169" s="256"/>
      <c r="M169" s="257"/>
      <c r="N169" s="258"/>
      <c r="O169" s="258"/>
      <c r="P169" s="258"/>
      <c r="Q169" s="258"/>
      <c r="R169" s="258"/>
      <c r="S169" s="258"/>
      <c r="T169" s="259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T169" s="260" t="s">
        <v>141</v>
      </c>
      <c r="AU169" s="260" t="s">
        <v>87</v>
      </c>
      <c r="AV169" s="14" t="s">
        <v>135</v>
      </c>
      <c r="AW169" s="14" t="s">
        <v>34</v>
      </c>
      <c r="AX169" s="14" t="s">
        <v>85</v>
      </c>
      <c r="AY169" s="260" t="s">
        <v>128</v>
      </c>
    </row>
    <row r="170" s="2" customFormat="1" ht="21.75" customHeight="1">
      <c r="A170" s="39"/>
      <c r="B170" s="40"/>
      <c r="C170" s="219" t="s">
        <v>203</v>
      </c>
      <c r="D170" s="219" t="s">
        <v>130</v>
      </c>
      <c r="E170" s="220" t="s">
        <v>204</v>
      </c>
      <c r="F170" s="221" t="s">
        <v>205</v>
      </c>
      <c r="G170" s="222" t="s">
        <v>182</v>
      </c>
      <c r="H170" s="223">
        <v>13</v>
      </c>
      <c r="I170" s="224"/>
      <c r="J170" s="225">
        <f>ROUND(I170*H170,2)</f>
        <v>0</v>
      </c>
      <c r="K170" s="221" t="s">
        <v>134</v>
      </c>
      <c r="L170" s="45"/>
      <c r="M170" s="226" t="s">
        <v>1</v>
      </c>
      <c r="N170" s="227" t="s">
        <v>42</v>
      </c>
      <c r="O170" s="92"/>
      <c r="P170" s="228">
        <f>O170*H170</f>
        <v>0</v>
      </c>
      <c r="Q170" s="228">
        <v>0</v>
      </c>
      <c r="R170" s="228">
        <f>Q170*H170</f>
        <v>0</v>
      </c>
      <c r="S170" s="228">
        <v>0</v>
      </c>
      <c r="T170" s="229">
        <f>S170*H170</f>
        <v>0</v>
      </c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R170" s="230" t="s">
        <v>135</v>
      </c>
      <c r="AT170" s="230" t="s">
        <v>130</v>
      </c>
      <c r="AU170" s="230" t="s">
        <v>87</v>
      </c>
      <c r="AY170" s="18" t="s">
        <v>128</v>
      </c>
      <c r="BE170" s="231">
        <f>IF(N170="základní",J170,0)</f>
        <v>0</v>
      </c>
      <c r="BF170" s="231">
        <f>IF(N170="snížená",J170,0)</f>
        <v>0</v>
      </c>
      <c r="BG170" s="231">
        <f>IF(N170="zákl. přenesená",J170,0)</f>
        <v>0</v>
      </c>
      <c r="BH170" s="231">
        <f>IF(N170="sníž. přenesená",J170,0)</f>
        <v>0</v>
      </c>
      <c r="BI170" s="231">
        <f>IF(N170="nulová",J170,0)</f>
        <v>0</v>
      </c>
      <c r="BJ170" s="18" t="s">
        <v>85</v>
      </c>
      <c r="BK170" s="231">
        <f>ROUND(I170*H170,2)</f>
        <v>0</v>
      </c>
      <c r="BL170" s="18" t="s">
        <v>135</v>
      </c>
      <c r="BM170" s="230" t="s">
        <v>206</v>
      </c>
    </row>
    <row r="171" s="2" customFormat="1">
      <c r="A171" s="39"/>
      <c r="B171" s="40"/>
      <c r="C171" s="41"/>
      <c r="D171" s="232" t="s">
        <v>137</v>
      </c>
      <c r="E171" s="41"/>
      <c r="F171" s="233" t="s">
        <v>207</v>
      </c>
      <c r="G171" s="41"/>
      <c r="H171" s="41"/>
      <c r="I171" s="234"/>
      <c r="J171" s="41"/>
      <c r="K171" s="41"/>
      <c r="L171" s="45"/>
      <c r="M171" s="235"/>
      <c r="N171" s="236"/>
      <c r="O171" s="92"/>
      <c r="P171" s="92"/>
      <c r="Q171" s="92"/>
      <c r="R171" s="92"/>
      <c r="S171" s="92"/>
      <c r="T171" s="93"/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T171" s="18" t="s">
        <v>137</v>
      </c>
      <c r="AU171" s="18" t="s">
        <v>87</v>
      </c>
    </row>
    <row r="172" s="2" customFormat="1">
      <c r="A172" s="39"/>
      <c r="B172" s="40"/>
      <c r="C172" s="41"/>
      <c r="D172" s="237" t="s">
        <v>139</v>
      </c>
      <c r="E172" s="41"/>
      <c r="F172" s="238" t="s">
        <v>208</v>
      </c>
      <c r="G172" s="41"/>
      <c r="H172" s="41"/>
      <c r="I172" s="234"/>
      <c r="J172" s="41"/>
      <c r="K172" s="41"/>
      <c r="L172" s="45"/>
      <c r="M172" s="235"/>
      <c r="N172" s="236"/>
      <c r="O172" s="92"/>
      <c r="P172" s="92"/>
      <c r="Q172" s="92"/>
      <c r="R172" s="92"/>
      <c r="S172" s="92"/>
      <c r="T172" s="93"/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T172" s="18" t="s">
        <v>139</v>
      </c>
      <c r="AU172" s="18" t="s">
        <v>87</v>
      </c>
    </row>
    <row r="173" s="13" customFormat="1">
      <c r="A173" s="13"/>
      <c r="B173" s="239"/>
      <c r="C173" s="240"/>
      <c r="D173" s="232" t="s">
        <v>141</v>
      </c>
      <c r="E173" s="241" t="s">
        <v>1</v>
      </c>
      <c r="F173" s="242" t="s">
        <v>209</v>
      </c>
      <c r="G173" s="240"/>
      <c r="H173" s="243">
        <v>13</v>
      </c>
      <c r="I173" s="244"/>
      <c r="J173" s="240"/>
      <c r="K173" s="240"/>
      <c r="L173" s="245"/>
      <c r="M173" s="246"/>
      <c r="N173" s="247"/>
      <c r="O173" s="247"/>
      <c r="P173" s="247"/>
      <c r="Q173" s="247"/>
      <c r="R173" s="247"/>
      <c r="S173" s="247"/>
      <c r="T173" s="248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49" t="s">
        <v>141</v>
      </c>
      <c r="AU173" s="249" t="s">
        <v>87</v>
      </c>
      <c r="AV173" s="13" t="s">
        <v>87</v>
      </c>
      <c r="AW173" s="13" t="s">
        <v>34</v>
      </c>
      <c r="AX173" s="13" t="s">
        <v>85</v>
      </c>
      <c r="AY173" s="249" t="s">
        <v>128</v>
      </c>
    </row>
    <row r="174" s="2" customFormat="1" ht="21.75" customHeight="1">
      <c r="A174" s="39"/>
      <c r="B174" s="40"/>
      <c r="C174" s="219" t="s">
        <v>210</v>
      </c>
      <c r="D174" s="219" t="s">
        <v>130</v>
      </c>
      <c r="E174" s="220" t="s">
        <v>211</v>
      </c>
      <c r="F174" s="221" t="s">
        <v>212</v>
      </c>
      <c r="G174" s="222" t="s">
        <v>182</v>
      </c>
      <c r="H174" s="223">
        <v>221.63999999999999</v>
      </c>
      <c r="I174" s="224"/>
      <c r="J174" s="225">
        <f>ROUND(I174*H174,2)</f>
        <v>0</v>
      </c>
      <c r="K174" s="221" t="s">
        <v>134</v>
      </c>
      <c r="L174" s="45"/>
      <c r="M174" s="226" t="s">
        <v>1</v>
      </c>
      <c r="N174" s="227" t="s">
        <v>42</v>
      </c>
      <c r="O174" s="92"/>
      <c r="P174" s="228">
        <f>O174*H174</f>
        <v>0</v>
      </c>
      <c r="Q174" s="228">
        <v>0</v>
      </c>
      <c r="R174" s="228">
        <f>Q174*H174</f>
        <v>0</v>
      </c>
      <c r="S174" s="228">
        <v>0</v>
      </c>
      <c r="T174" s="229">
        <f>S174*H174</f>
        <v>0</v>
      </c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R174" s="230" t="s">
        <v>135</v>
      </c>
      <c r="AT174" s="230" t="s">
        <v>130</v>
      </c>
      <c r="AU174" s="230" t="s">
        <v>87</v>
      </c>
      <c r="AY174" s="18" t="s">
        <v>128</v>
      </c>
      <c r="BE174" s="231">
        <f>IF(N174="základní",J174,0)</f>
        <v>0</v>
      </c>
      <c r="BF174" s="231">
        <f>IF(N174="snížená",J174,0)</f>
        <v>0</v>
      </c>
      <c r="BG174" s="231">
        <f>IF(N174="zákl. přenesená",J174,0)</f>
        <v>0</v>
      </c>
      <c r="BH174" s="231">
        <f>IF(N174="sníž. přenesená",J174,0)</f>
        <v>0</v>
      </c>
      <c r="BI174" s="231">
        <f>IF(N174="nulová",J174,0)</f>
        <v>0</v>
      </c>
      <c r="BJ174" s="18" t="s">
        <v>85</v>
      </c>
      <c r="BK174" s="231">
        <f>ROUND(I174*H174,2)</f>
        <v>0</v>
      </c>
      <c r="BL174" s="18" t="s">
        <v>135</v>
      </c>
      <c r="BM174" s="230" t="s">
        <v>213</v>
      </c>
    </row>
    <row r="175" s="2" customFormat="1">
      <c r="A175" s="39"/>
      <c r="B175" s="40"/>
      <c r="C175" s="41"/>
      <c r="D175" s="232" t="s">
        <v>137</v>
      </c>
      <c r="E175" s="41"/>
      <c r="F175" s="233" t="s">
        <v>214</v>
      </c>
      <c r="G175" s="41"/>
      <c r="H175" s="41"/>
      <c r="I175" s="234"/>
      <c r="J175" s="41"/>
      <c r="K175" s="41"/>
      <c r="L175" s="45"/>
      <c r="M175" s="235"/>
      <c r="N175" s="236"/>
      <c r="O175" s="92"/>
      <c r="P175" s="92"/>
      <c r="Q175" s="92"/>
      <c r="R175" s="92"/>
      <c r="S175" s="92"/>
      <c r="T175" s="93"/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T175" s="18" t="s">
        <v>137</v>
      </c>
      <c r="AU175" s="18" t="s">
        <v>87</v>
      </c>
    </row>
    <row r="176" s="2" customFormat="1">
      <c r="A176" s="39"/>
      <c r="B176" s="40"/>
      <c r="C176" s="41"/>
      <c r="D176" s="237" t="s">
        <v>139</v>
      </c>
      <c r="E176" s="41"/>
      <c r="F176" s="238" t="s">
        <v>215</v>
      </c>
      <c r="G176" s="41"/>
      <c r="H176" s="41"/>
      <c r="I176" s="234"/>
      <c r="J176" s="41"/>
      <c r="K176" s="41"/>
      <c r="L176" s="45"/>
      <c r="M176" s="235"/>
      <c r="N176" s="236"/>
      <c r="O176" s="92"/>
      <c r="P176" s="92"/>
      <c r="Q176" s="92"/>
      <c r="R176" s="92"/>
      <c r="S176" s="92"/>
      <c r="T176" s="93"/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T176" s="18" t="s">
        <v>139</v>
      </c>
      <c r="AU176" s="18" t="s">
        <v>87</v>
      </c>
    </row>
    <row r="177" s="13" customFormat="1">
      <c r="A177" s="13"/>
      <c r="B177" s="239"/>
      <c r="C177" s="240"/>
      <c r="D177" s="232" t="s">
        <v>141</v>
      </c>
      <c r="E177" s="241" t="s">
        <v>1</v>
      </c>
      <c r="F177" s="242" t="s">
        <v>216</v>
      </c>
      <c r="G177" s="240"/>
      <c r="H177" s="243">
        <v>52.079999999999998</v>
      </c>
      <c r="I177" s="244"/>
      <c r="J177" s="240"/>
      <c r="K177" s="240"/>
      <c r="L177" s="245"/>
      <c r="M177" s="246"/>
      <c r="N177" s="247"/>
      <c r="O177" s="247"/>
      <c r="P177" s="247"/>
      <c r="Q177" s="247"/>
      <c r="R177" s="247"/>
      <c r="S177" s="247"/>
      <c r="T177" s="248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249" t="s">
        <v>141</v>
      </c>
      <c r="AU177" s="249" t="s">
        <v>87</v>
      </c>
      <c r="AV177" s="13" t="s">
        <v>87</v>
      </c>
      <c r="AW177" s="13" t="s">
        <v>34</v>
      </c>
      <c r="AX177" s="13" t="s">
        <v>77</v>
      </c>
      <c r="AY177" s="249" t="s">
        <v>128</v>
      </c>
    </row>
    <row r="178" s="13" customFormat="1">
      <c r="A178" s="13"/>
      <c r="B178" s="239"/>
      <c r="C178" s="240"/>
      <c r="D178" s="232" t="s">
        <v>141</v>
      </c>
      <c r="E178" s="241" t="s">
        <v>1</v>
      </c>
      <c r="F178" s="242" t="s">
        <v>217</v>
      </c>
      <c r="G178" s="240"/>
      <c r="H178" s="243">
        <v>99.5</v>
      </c>
      <c r="I178" s="244"/>
      <c r="J178" s="240"/>
      <c r="K178" s="240"/>
      <c r="L178" s="245"/>
      <c r="M178" s="246"/>
      <c r="N178" s="247"/>
      <c r="O178" s="247"/>
      <c r="P178" s="247"/>
      <c r="Q178" s="247"/>
      <c r="R178" s="247"/>
      <c r="S178" s="247"/>
      <c r="T178" s="248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249" t="s">
        <v>141</v>
      </c>
      <c r="AU178" s="249" t="s">
        <v>87</v>
      </c>
      <c r="AV178" s="13" t="s">
        <v>87</v>
      </c>
      <c r="AW178" s="13" t="s">
        <v>34</v>
      </c>
      <c r="AX178" s="13" t="s">
        <v>77</v>
      </c>
      <c r="AY178" s="249" t="s">
        <v>128</v>
      </c>
    </row>
    <row r="179" s="13" customFormat="1">
      <c r="A179" s="13"/>
      <c r="B179" s="239"/>
      <c r="C179" s="240"/>
      <c r="D179" s="232" t="s">
        <v>141</v>
      </c>
      <c r="E179" s="241" t="s">
        <v>1</v>
      </c>
      <c r="F179" s="242" t="s">
        <v>218</v>
      </c>
      <c r="G179" s="240"/>
      <c r="H179" s="243">
        <v>11.560000000000001</v>
      </c>
      <c r="I179" s="244"/>
      <c r="J179" s="240"/>
      <c r="K179" s="240"/>
      <c r="L179" s="245"/>
      <c r="M179" s="246"/>
      <c r="N179" s="247"/>
      <c r="O179" s="247"/>
      <c r="P179" s="247"/>
      <c r="Q179" s="247"/>
      <c r="R179" s="247"/>
      <c r="S179" s="247"/>
      <c r="T179" s="248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49" t="s">
        <v>141</v>
      </c>
      <c r="AU179" s="249" t="s">
        <v>87</v>
      </c>
      <c r="AV179" s="13" t="s">
        <v>87</v>
      </c>
      <c r="AW179" s="13" t="s">
        <v>34</v>
      </c>
      <c r="AX179" s="13" t="s">
        <v>77</v>
      </c>
      <c r="AY179" s="249" t="s">
        <v>128</v>
      </c>
    </row>
    <row r="180" s="13" customFormat="1">
      <c r="A180" s="13"/>
      <c r="B180" s="239"/>
      <c r="C180" s="240"/>
      <c r="D180" s="232" t="s">
        <v>141</v>
      </c>
      <c r="E180" s="241" t="s">
        <v>1</v>
      </c>
      <c r="F180" s="242" t="s">
        <v>219</v>
      </c>
      <c r="G180" s="240"/>
      <c r="H180" s="243">
        <v>57.600000000000001</v>
      </c>
      <c r="I180" s="244"/>
      <c r="J180" s="240"/>
      <c r="K180" s="240"/>
      <c r="L180" s="245"/>
      <c r="M180" s="246"/>
      <c r="N180" s="247"/>
      <c r="O180" s="247"/>
      <c r="P180" s="247"/>
      <c r="Q180" s="247"/>
      <c r="R180" s="247"/>
      <c r="S180" s="247"/>
      <c r="T180" s="248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249" t="s">
        <v>141</v>
      </c>
      <c r="AU180" s="249" t="s">
        <v>87</v>
      </c>
      <c r="AV180" s="13" t="s">
        <v>87</v>
      </c>
      <c r="AW180" s="13" t="s">
        <v>34</v>
      </c>
      <c r="AX180" s="13" t="s">
        <v>77</v>
      </c>
      <c r="AY180" s="249" t="s">
        <v>128</v>
      </c>
    </row>
    <row r="181" s="13" customFormat="1">
      <c r="A181" s="13"/>
      <c r="B181" s="239"/>
      <c r="C181" s="240"/>
      <c r="D181" s="232" t="s">
        <v>141</v>
      </c>
      <c r="E181" s="241" t="s">
        <v>1</v>
      </c>
      <c r="F181" s="242" t="s">
        <v>220</v>
      </c>
      <c r="G181" s="240"/>
      <c r="H181" s="243">
        <v>13</v>
      </c>
      <c r="I181" s="244"/>
      <c r="J181" s="240"/>
      <c r="K181" s="240"/>
      <c r="L181" s="245"/>
      <c r="M181" s="246"/>
      <c r="N181" s="247"/>
      <c r="O181" s="247"/>
      <c r="P181" s="247"/>
      <c r="Q181" s="247"/>
      <c r="R181" s="247"/>
      <c r="S181" s="247"/>
      <c r="T181" s="248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249" t="s">
        <v>141</v>
      </c>
      <c r="AU181" s="249" t="s">
        <v>87</v>
      </c>
      <c r="AV181" s="13" t="s">
        <v>87</v>
      </c>
      <c r="AW181" s="13" t="s">
        <v>34</v>
      </c>
      <c r="AX181" s="13" t="s">
        <v>77</v>
      </c>
      <c r="AY181" s="249" t="s">
        <v>128</v>
      </c>
    </row>
    <row r="182" s="13" customFormat="1">
      <c r="A182" s="13"/>
      <c r="B182" s="239"/>
      <c r="C182" s="240"/>
      <c r="D182" s="232" t="s">
        <v>141</v>
      </c>
      <c r="E182" s="241" t="s">
        <v>1</v>
      </c>
      <c r="F182" s="242" t="s">
        <v>221</v>
      </c>
      <c r="G182" s="240"/>
      <c r="H182" s="243">
        <v>-12.1</v>
      </c>
      <c r="I182" s="244"/>
      <c r="J182" s="240"/>
      <c r="K182" s="240"/>
      <c r="L182" s="245"/>
      <c r="M182" s="246"/>
      <c r="N182" s="247"/>
      <c r="O182" s="247"/>
      <c r="P182" s="247"/>
      <c r="Q182" s="247"/>
      <c r="R182" s="247"/>
      <c r="S182" s="247"/>
      <c r="T182" s="248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249" t="s">
        <v>141</v>
      </c>
      <c r="AU182" s="249" t="s">
        <v>87</v>
      </c>
      <c r="AV182" s="13" t="s">
        <v>87</v>
      </c>
      <c r="AW182" s="13" t="s">
        <v>34</v>
      </c>
      <c r="AX182" s="13" t="s">
        <v>77</v>
      </c>
      <c r="AY182" s="249" t="s">
        <v>128</v>
      </c>
    </row>
    <row r="183" s="14" customFormat="1">
      <c r="A183" s="14"/>
      <c r="B183" s="250"/>
      <c r="C183" s="251"/>
      <c r="D183" s="232" t="s">
        <v>141</v>
      </c>
      <c r="E183" s="252" t="s">
        <v>1</v>
      </c>
      <c r="F183" s="253" t="s">
        <v>150</v>
      </c>
      <c r="G183" s="251"/>
      <c r="H183" s="254">
        <v>221.63999999999999</v>
      </c>
      <c r="I183" s="255"/>
      <c r="J183" s="251"/>
      <c r="K183" s="251"/>
      <c r="L183" s="256"/>
      <c r="M183" s="257"/>
      <c r="N183" s="258"/>
      <c r="O183" s="258"/>
      <c r="P183" s="258"/>
      <c r="Q183" s="258"/>
      <c r="R183" s="258"/>
      <c r="S183" s="258"/>
      <c r="T183" s="259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T183" s="260" t="s">
        <v>141</v>
      </c>
      <c r="AU183" s="260" t="s">
        <v>87</v>
      </c>
      <c r="AV183" s="14" t="s">
        <v>135</v>
      </c>
      <c r="AW183" s="14" t="s">
        <v>34</v>
      </c>
      <c r="AX183" s="14" t="s">
        <v>85</v>
      </c>
      <c r="AY183" s="260" t="s">
        <v>128</v>
      </c>
    </row>
    <row r="184" s="2" customFormat="1" ht="16.5" customHeight="1">
      <c r="A184" s="39"/>
      <c r="B184" s="40"/>
      <c r="C184" s="219" t="s">
        <v>8</v>
      </c>
      <c r="D184" s="219" t="s">
        <v>130</v>
      </c>
      <c r="E184" s="220" t="s">
        <v>222</v>
      </c>
      <c r="F184" s="221" t="s">
        <v>223</v>
      </c>
      <c r="G184" s="222" t="s">
        <v>224</v>
      </c>
      <c r="H184" s="223">
        <v>398.952</v>
      </c>
      <c r="I184" s="224"/>
      <c r="J184" s="225">
        <f>ROUND(I184*H184,2)</f>
        <v>0</v>
      </c>
      <c r="K184" s="221" t="s">
        <v>134</v>
      </c>
      <c r="L184" s="45"/>
      <c r="M184" s="226" t="s">
        <v>1</v>
      </c>
      <c r="N184" s="227" t="s">
        <v>42</v>
      </c>
      <c r="O184" s="92"/>
      <c r="P184" s="228">
        <f>O184*H184</f>
        <v>0</v>
      </c>
      <c r="Q184" s="228">
        <v>0</v>
      </c>
      <c r="R184" s="228">
        <f>Q184*H184</f>
        <v>0</v>
      </c>
      <c r="S184" s="228">
        <v>0</v>
      </c>
      <c r="T184" s="229">
        <f>S184*H184</f>
        <v>0</v>
      </c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R184" s="230" t="s">
        <v>135</v>
      </c>
      <c r="AT184" s="230" t="s">
        <v>130</v>
      </c>
      <c r="AU184" s="230" t="s">
        <v>87</v>
      </c>
      <c r="AY184" s="18" t="s">
        <v>128</v>
      </c>
      <c r="BE184" s="231">
        <f>IF(N184="základní",J184,0)</f>
        <v>0</v>
      </c>
      <c r="BF184" s="231">
        <f>IF(N184="snížená",J184,0)</f>
        <v>0</v>
      </c>
      <c r="BG184" s="231">
        <f>IF(N184="zákl. přenesená",J184,0)</f>
        <v>0</v>
      </c>
      <c r="BH184" s="231">
        <f>IF(N184="sníž. přenesená",J184,0)</f>
        <v>0</v>
      </c>
      <c r="BI184" s="231">
        <f>IF(N184="nulová",J184,0)</f>
        <v>0</v>
      </c>
      <c r="BJ184" s="18" t="s">
        <v>85</v>
      </c>
      <c r="BK184" s="231">
        <f>ROUND(I184*H184,2)</f>
        <v>0</v>
      </c>
      <c r="BL184" s="18" t="s">
        <v>135</v>
      </c>
      <c r="BM184" s="230" t="s">
        <v>225</v>
      </c>
    </row>
    <row r="185" s="2" customFormat="1">
      <c r="A185" s="39"/>
      <c r="B185" s="40"/>
      <c r="C185" s="41"/>
      <c r="D185" s="232" t="s">
        <v>137</v>
      </c>
      <c r="E185" s="41"/>
      <c r="F185" s="233" t="s">
        <v>226</v>
      </c>
      <c r="G185" s="41"/>
      <c r="H185" s="41"/>
      <c r="I185" s="234"/>
      <c r="J185" s="41"/>
      <c r="K185" s="41"/>
      <c r="L185" s="45"/>
      <c r="M185" s="235"/>
      <c r="N185" s="236"/>
      <c r="O185" s="92"/>
      <c r="P185" s="92"/>
      <c r="Q185" s="92"/>
      <c r="R185" s="92"/>
      <c r="S185" s="92"/>
      <c r="T185" s="93"/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T185" s="18" t="s">
        <v>137</v>
      </c>
      <c r="AU185" s="18" t="s">
        <v>87</v>
      </c>
    </row>
    <row r="186" s="2" customFormat="1">
      <c r="A186" s="39"/>
      <c r="B186" s="40"/>
      <c r="C186" s="41"/>
      <c r="D186" s="237" t="s">
        <v>139</v>
      </c>
      <c r="E186" s="41"/>
      <c r="F186" s="238" t="s">
        <v>227</v>
      </c>
      <c r="G186" s="41"/>
      <c r="H186" s="41"/>
      <c r="I186" s="234"/>
      <c r="J186" s="41"/>
      <c r="K186" s="41"/>
      <c r="L186" s="45"/>
      <c r="M186" s="235"/>
      <c r="N186" s="236"/>
      <c r="O186" s="92"/>
      <c r="P186" s="92"/>
      <c r="Q186" s="92"/>
      <c r="R186" s="92"/>
      <c r="S186" s="92"/>
      <c r="T186" s="93"/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T186" s="18" t="s">
        <v>139</v>
      </c>
      <c r="AU186" s="18" t="s">
        <v>87</v>
      </c>
    </row>
    <row r="187" s="13" customFormat="1">
      <c r="A187" s="13"/>
      <c r="B187" s="239"/>
      <c r="C187" s="240"/>
      <c r="D187" s="232" t="s">
        <v>141</v>
      </c>
      <c r="E187" s="241" t="s">
        <v>1</v>
      </c>
      <c r="F187" s="242" t="s">
        <v>228</v>
      </c>
      <c r="G187" s="240"/>
      <c r="H187" s="243">
        <v>398.952</v>
      </c>
      <c r="I187" s="244"/>
      <c r="J187" s="240"/>
      <c r="K187" s="240"/>
      <c r="L187" s="245"/>
      <c r="M187" s="246"/>
      <c r="N187" s="247"/>
      <c r="O187" s="247"/>
      <c r="P187" s="247"/>
      <c r="Q187" s="247"/>
      <c r="R187" s="247"/>
      <c r="S187" s="247"/>
      <c r="T187" s="248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49" t="s">
        <v>141</v>
      </c>
      <c r="AU187" s="249" t="s">
        <v>87</v>
      </c>
      <c r="AV187" s="13" t="s">
        <v>87</v>
      </c>
      <c r="AW187" s="13" t="s">
        <v>34</v>
      </c>
      <c r="AX187" s="13" t="s">
        <v>85</v>
      </c>
      <c r="AY187" s="249" t="s">
        <v>128</v>
      </c>
    </row>
    <row r="188" s="2" customFormat="1" ht="16.5" customHeight="1">
      <c r="A188" s="39"/>
      <c r="B188" s="40"/>
      <c r="C188" s="219" t="s">
        <v>229</v>
      </c>
      <c r="D188" s="219" t="s">
        <v>130</v>
      </c>
      <c r="E188" s="220" t="s">
        <v>230</v>
      </c>
      <c r="F188" s="221" t="s">
        <v>231</v>
      </c>
      <c r="G188" s="222" t="s">
        <v>182</v>
      </c>
      <c r="H188" s="223">
        <v>221.63999999999999</v>
      </c>
      <c r="I188" s="224"/>
      <c r="J188" s="225">
        <f>ROUND(I188*H188,2)</f>
        <v>0</v>
      </c>
      <c r="K188" s="221" t="s">
        <v>134</v>
      </c>
      <c r="L188" s="45"/>
      <c r="M188" s="226" t="s">
        <v>1</v>
      </c>
      <c r="N188" s="227" t="s">
        <v>42</v>
      </c>
      <c r="O188" s="92"/>
      <c r="P188" s="228">
        <f>O188*H188</f>
        <v>0</v>
      </c>
      <c r="Q188" s="228">
        <v>0</v>
      </c>
      <c r="R188" s="228">
        <f>Q188*H188</f>
        <v>0</v>
      </c>
      <c r="S188" s="228">
        <v>0</v>
      </c>
      <c r="T188" s="229">
        <f>S188*H188</f>
        <v>0</v>
      </c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R188" s="230" t="s">
        <v>135</v>
      </c>
      <c r="AT188" s="230" t="s">
        <v>130</v>
      </c>
      <c r="AU188" s="230" t="s">
        <v>87</v>
      </c>
      <c r="AY188" s="18" t="s">
        <v>128</v>
      </c>
      <c r="BE188" s="231">
        <f>IF(N188="základní",J188,0)</f>
        <v>0</v>
      </c>
      <c r="BF188" s="231">
        <f>IF(N188="snížená",J188,0)</f>
        <v>0</v>
      </c>
      <c r="BG188" s="231">
        <f>IF(N188="zákl. přenesená",J188,0)</f>
        <v>0</v>
      </c>
      <c r="BH188" s="231">
        <f>IF(N188="sníž. přenesená",J188,0)</f>
        <v>0</v>
      </c>
      <c r="BI188" s="231">
        <f>IF(N188="nulová",J188,0)</f>
        <v>0</v>
      </c>
      <c r="BJ188" s="18" t="s">
        <v>85</v>
      </c>
      <c r="BK188" s="231">
        <f>ROUND(I188*H188,2)</f>
        <v>0</v>
      </c>
      <c r="BL188" s="18" t="s">
        <v>135</v>
      </c>
      <c r="BM188" s="230" t="s">
        <v>232</v>
      </c>
    </row>
    <row r="189" s="2" customFormat="1">
      <c r="A189" s="39"/>
      <c r="B189" s="40"/>
      <c r="C189" s="41"/>
      <c r="D189" s="232" t="s">
        <v>137</v>
      </c>
      <c r="E189" s="41"/>
      <c r="F189" s="233" t="s">
        <v>233</v>
      </c>
      <c r="G189" s="41"/>
      <c r="H189" s="41"/>
      <c r="I189" s="234"/>
      <c r="J189" s="41"/>
      <c r="K189" s="41"/>
      <c r="L189" s="45"/>
      <c r="M189" s="235"/>
      <c r="N189" s="236"/>
      <c r="O189" s="92"/>
      <c r="P189" s="92"/>
      <c r="Q189" s="92"/>
      <c r="R189" s="92"/>
      <c r="S189" s="92"/>
      <c r="T189" s="93"/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T189" s="18" t="s">
        <v>137</v>
      </c>
      <c r="AU189" s="18" t="s">
        <v>87</v>
      </c>
    </row>
    <row r="190" s="2" customFormat="1">
      <c r="A190" s="39"/>
      <c r="B190" s="40"/>
      <c r="C190" s="41"/>
      <c r="D190" s="237" t="s">
        <v>139</v>
      </c>
      <c r="E190" s="41"/>
      <c r="F190" s="238" t="s">
        <v>234</v>
      </c>
      <c r="G190" s="41"/>
      <c r="H190" s="41"/>
      <c r="I190" s="234"/>
      <c r="J190" s="41"/>
      <c r="K190" s="41"/>
      <c r="L190" s="45"/>
      <c r="M190" s="235"/>
      <c r="N190" s="236"/>
      <c r="O190" s="92"/>
      <c r="P190" s="92"/>
      <c r="Q190" s="92"/>
      <c r="R190" s="92"/>
      <c r="S190" s="92"/>
      <c r="T190" s="93"/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T190" s="18" t="s">
        <v>139</v>
      </c>
      <c r="AU190" s="18" t="s">
        <v>87</v>
      </c>
    </row>
    <row r="191" s="13" customFormat="1">
      <c r="A191" s="13"/>
      <c r="B191" s="239"/>
      <c r="C191" s="240"/>
      <c r="D191" s="232" t="s">
        <v>141</v>
      </c>
      <c r="E191" s="241" t="s">
        <v>1</v>
      </c>
      <c r="F191" s="242" t="s">
        <v>235</v>
      </c>
      <c r="G191" s="240"/>
      <c r="H191" s="243">
        <v>221.63999999999999</v>
      </c>
      <c r="I191" s="244"/>
      <c r="J191" s="240"/>
      <c r="K191" s="240"/>
      <c r="L191" s="245"/>
      <c r="M191" s="246"/>
      <c r="N191" s="247"/>
      <c r="O191" s="247"/>
      <c r="P191" s="247"/>
      <c r="Q191" s="247"/>
      <c r="R191" s="247"/>
      <c r="S191" s="247"/>
      <c r="T191" s="248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249" t="s">
        <v>141</v>
      </c>
      <c r="AU191" s="249" t="s">
        <v>87</v>
      </c>
      <c r="AV191" s="13" t="s">
        <v>87</v>
      </c>
      <c r="AW191" s="13" t="s">
        <v>34</v>
      </c>
      <c r="AX191" s="13" t="s">
        <v>85</v>
      </c>
      <c r="AY191" s="249" t="s">
        <v>128</v>
      </c>
    </row>
    <row r="192" s="2" customFormat="1" ht="16.5" customHeight="1">
      <c r="A192" s="39"/>
      <c r="B192" s="40"/>
      <c r="C192" s="219" t="s">
        <v>236</v>
      </c>
      <c r="D192" s="219" t="s">
        <v>130</v>
      </c>
      <c r="E192" s="220" t="s">
        <v>237</v>
      </c>
      <c r="F192" s="221" t="s">
        <v>238</v>
      </c>
      <c r="G192" s="222" t="s">
        <v>182</v>
      </c>
      <c r="H192" s="223">
        <v>77.980000000000004</v>
      </c>
      <c r="I192" s="224"/>
      <c r="J192" s="225">
        <f>ROUND(I192*H192,2)</f>
        <v>0</v>
      </c>
      <c r="K192" s="221" t="s">
        <v>134</v>
      </c>
      <c r="L192" s="45"/>
      <c r="M192" s="226" t="s">
        <v>1</v>
      </c>
      <c r="N192" s="227" t="s">
        <v>42</v>
      </c>
      <c r="O192" s="92"/>
      <c r="P192" s="228">
        <f>O192*H192</f>
        <v>0</v>
      </c>
      <c r="Q192" s="228">
        <v>0</v>
      </c>
      <c r="R192" s="228">
        <f>Q192*H192</f>
        <v>0</v>
      </c>
      <c r="S192" s="228">
        <v>0</v>
      </c>
      <c r="T192" s="229">
        <f>S192*H192</f>
        <v>0</v>
      </c>
      <c r="U192" s="39"/>
      <c r="V192" s="39"/>
      <c r="W192" s="39"/>
      <c r="X192" s="39"/>
      <c r="Y192" s="39"/>
      <c r="Z192" s="39"/>
      <c r="AA192" s="39"/>
      <c r="AB192" s="39"/>
      <c r="AC192" s="39"/>
      <c r="AD192" s="39"/>
      <c r="AE192" s="39"/>
      <c r="AR192" s="230" t="s">
        <v>135</v>
      </c>
      <c r="AT192" s="230" t="s">
        <v>130</v>
      </c>
      <c r="AU192" s="230" t="s">
        <v>87</v>
      </c>
      <c r="AY192" s="18" t="s">
        <v>128</v>
      </c>
      <c r="BE192" s="231">
        <f>IF(N192="základní",J192,0)</f>
        <v>0</v>
      </c>
      <c r="BF192" s="231">
        <f>IF(N192="snížená",J192,0)</f>
        <v>0</v>
      </c>
      <c r="BG192" s="231">
        <f>IF(N192="zákl. přenesená",J192,0)</f>
        <v>0</v>
      </c>
      <c r="BH192" s="231">
        <f>IF(N192="sníž. přenesená",J192,0)</f>
        <v>0</v>
      </c>
      <c r="BI192" s="231">
        <f>IF(N192="nulová",J192,0)</f>
        <v>0</v>
      </c>
      <c r="BJ192" s="18" t="s">
        <v>85</v>
      </c>
      <c r="BK192" s="231">
        <f>ROUND(I192*H192,2)</f>
        <v>0</v>
      </c>
      <c r="BL192" s="18" t="s">
        <v>135</v>
      </c>
      <c r="BM192" s="230" t="s">
        <v>239</v>
      </c>
    </row>
    <row r="193" s="2" customFormat="1">
      <c r="A193" s="39"/>
      <c r="B193" s="40"/>
      <c r="C193" s="41"/>
      <c r="D193" s="232" t="s">
        <v>137</v>
      </c>
      <c r="E193" s="41"/>
      <c r="F193" s="233" t="s">
        <v>240</v>
      </c>
      <c r="G193" s="41"/>
      <c r="H193" s="41"/>
      <c r="I193" s="234"/>
      <c r="J193" s="41"/>
      <c r="K193" s="41"/>
      <c r="L193" s="45"/>
      <c r="M193" s="235"/>
      <c r="N193" s="236"/>
      <c r="O193" s="92"/>
      <c r="P193" s="92"/>
      <c r="Q193" s="92"/>
      <c r="R193" s="92"/>
      <c r="S193" s="92"/>
      <c r="T193" s="93"/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T193" s="18" t="s">
        <v>137</v>
      </c>
      <c r="AU193" s="18" t="s">
        <v>87</v>
      </c>
    </row>
    <row r="194" s="2" customFormat="1">
      <c r="A194" s="39"/>
      <c r="B194" s="40"/>
      <c r="C194" s="41"/>
      <c r="D194" s="237" t="s">
        <v>139</v>
      </c>
      <c r="E194" s="41"/>
      <c r="F194" s="238" t="s">
        <v>241</v>
      </c>
      <c r="G194" s="41"/>
      <c r="H194" s="41"/>
      <c r="I194" s="234"/>
      <c r="J194" s="41"/>
      <c r="K194" s="41"/>
      <c r="L194" s="45"/>
      <c r="M194" s="235"/>
      <c r="N194" s="236"/>
      <c r="O194" s="92"/>
      <c r="P194" s="92"/>
      <c r="Q194" s="92"/>
      <c r="R194" s="92"/>
      <c r="S194" s="92"/>
      <c r="T194" s="93"/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T194" s="18" t="s">
        <v>139</v>
      </c>
      <c r="AU194" s="18" t="s">
        <v>87</v>
      </c>
    </row>
    <row r="195" s="13" customFormat="1">
      <c r="A195" s="13"/>
      <c r="B195" s="239"/>
      <c r="C195" s="240"/>
      <c r="D195" s="232" t="s">
        <v>141</v>
      </c>
      <c r="E195" s="241" t="s">
        <v>1</v>
      </c>
      <c r="F195" s="242" t="s">
        <v>242</v>
      </c>
      <c r="G195" s="240"/>
      <c r="H195" s="243">
        <v>6.7999999999999998</v>
      </c>
      <c r="I195" s="244"/>
      <c r="J195" s="240"/>
      <c r="K195" s="240"/>
      <c r="L195" s="245"/>
      <c r="M195" s="246"/>
      <c r="N195" s="247"/>
      <c r="O195" s="247"/>
      <c r="P195" s="247"/>
      <c r="Q195" s="247"/>
      <c r="R195" s="247"/>
      <c r="S195" s="247"/>
      <c r="T195" s="248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249" t="s">
        <v>141</v>
      </c>
      <c r="AU195" s="249" t="s">
        <v>87</v>
      </c>
      <c r="AV195" s="13" t="s">
        <v>87</v>
      </c>
      <c r="AW195" s="13" t="s">
        <v>34</v>
      </c>
      <c r="AX195" s="13" t="s">
        <v>77</v>
      </c>
      <c r="AY195" s="249" t="s">
        <v>128</v>
      </c>
    </row>
    <row r="196" s="13" customFormat="1">
      <c r="A196" s="13"/>
      <c r="B196" s="239"/>
      <c r="C196" s="240"/>
      <c r="D196" s="232" t="s">
        <v>141</v>
      </c>
      <c r="E196" s="241" t="s">
        <v>1</v>
      </c>
      <c r="F196" s="242" t="s">
        <v>243</v>
      </c>
      <c r="G196" s="240"/>
      <c r="H196" s="243">
        <v>46.079999999999998</v>
      </c>
      <c r="I196" s="244"/>
      <c r="J196" s="240"/>
      <c r="K196" s="240"/>
      <c r="L196" s="245"/>
      <c r="M196" s="246"/>
      <c r="N196" s="247"/>
      <c r="O196" s="247"/>
      <c r="P196" s="247"/>
      <c r="Q196" s="247"/>
      <c r="R196" s="247"/>
      <c r="S196" s="247"/>
      <c r="T196" s="248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249" t="s">
        <v>141</v>
      </c>
      <c r="AU196" s="249" t="s">
        <v>87</v>
      </c>
      <c r="AV196" s="13" t="s">
        <v>87</v>
      </c>
      <c r="AW196" s="13" t="s">
        <v>34</v>
      </c>
      <c r="AX196" s="13" t="s">
        <v>77</v>
      </c>
      <c r="AY196" s="249" t="s">
        <v>128</v>
      </c>
    </row>
    <row r="197" s="13" customFormat="1">
      <c r="A197" s="13"/>
      <c r="B197" s="239"/>
      <c r="C197" s="240"/>
      <c r="D197" s="232" t="s">
        <v>141</v>
      </c>
      <c r="E197" s="241" t="s">
        <v>1</v>
      </c>
      <c r="F197" s="242" t="s">
        <v>244</v>
      </c>
      <c r="G197" s="240"/>
      <c r="H197" s="243">
        <v>13</v>
      </c>
      <c r="I197" s="244"/>
      <c r="J197" s="240"/>
      <c r="K197" s="240"/>
      <c r="L197" s="245"/>
      <c r="M197" s="246"/>
      <c r="N197" s="247"/>
      <c r="O197" s="247"/>
      <c r="P197" s="247"/>
      <c r="Q197" s="247"/>
      <c r="R197" s="247"/>
      <c r="S197" s="247"/>
      <c r="T197" s="248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249" t="s">
        <v>141</v>
      </c>
      <c r="AU197" s="249" t="s">
        <v>87</v>
      </c>
      <c r="AV197" s="13" t="s">
        <v>87</v>
      </c>
      <c r="AW197" s="13" t="s">
        <v>34</v>
      </c>
      <c r="AX197" s="13" t="s">
        <v>77</v>
      </c>
      <c r="AY197" s="249" t="s">
        <v>128</v>
      </c>
    </row>
    <row r="198" s="13" customFormat="1">
      <c r="A198" s="13"/>
      <c r="B198" s="239"/>
      <c r="C198" s="240"/>
      <c r="D198" s="232" t="s">
        <v>141</v>
      </c>
      <c r="E198" s="241" t="s">
        <v>1</v>
      </c>
      <c r="F198" s="242" t="s">
        <v>245</v>
      </c>
      <c r="G198" s="240"/>
      <c r="H198" s="243">
        <v>12.1</v>
      </c>
      <c r="I198" s="244"/>
      <c r="J198" s="240"/>
      <c r="K198" s="240"/>
      <c r="L198" s="245"/>
      <c r="M198" s="246"/>
      <c r="N198" s="247"/>
      <c r="O198" s="247"/>
      <c r="P198" s="247"/>
      <c r="Q198" s="247"/>
      <c r="R198" s="247"/>
      <c r="S198" s="247"/>
      <c r="T198" s="248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T198" s="249" t="s">
        <v>141</v>
      </c>
      <c r="AU198" s="249" t="s">
        <v>87</v>
      </c>
      <c r="AV198" s="13" t="s">
        <v>87</v>
      </c>
      <c r="AW198" s="13" t="s">
        <v>34</v>
      </c>
      <c r="AX198" s="13" t="s">
        <v>77</v>
      </c>
      <c r="AY198" s="249" t="s">
        <v>128</v>
      </c>
    </row>
    <row r="199" s="14" customFormat="1">
      <c r="A199" s="14"/>
      <c r="B199" s="250"/>
      <c r="C199" s="251"/>
      <c r="D199" s="232" t="s">
        <v>141</v>
      </c>
      <c r="E199" s="252" t="s">
        <v>1</v>
      </c>
      <c r="F199" s="253" t="s">
        <v>150</v>
      </c>
      <c r="G199" s="251"/>
      <c r="H199" s="254">
        <v>77.97999999999999</v>
      </c>
      <c r="I199" s="255"/>
      <c r="J199" s="251"/>
      <c r="K199" s="251"/>
      <c r="L199" s="256"/>
      <c r="M199" s="257"/>
      <c r="N199" s="258"/>
      <c r="O199" s="258"/>
      <c r="P199" s="258"/>
      <c r="Q199" s="258"/>
      <c r="R199" s="258"/>
      <c r="S199" s="258"/>
      <c r="T199" s="259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T199" s="260" t="s">
        <v>141</v>
      </c>
      <c r="AU199" s="260" t="s">
        <v>87</v>
      </c>
      <c r="AV199" s="14" t="s">
        <v>135</v>
      </c>
      <c r="AW199" s="14" t="s">
        <v>34</v>
      </c>
      <c r="AX199" s="14" t="s">
        <v>85</v>
      </c>
      <c r="AY199" s="260" t="s">
        <v>128</v>
      </c>
    </row>
    <row r="200" s="2" customFormat="1" ht="16.5" customHeight="1">
      <c r="A200" s="39"/>
      <c r="B200" s="40"/>
      <c r="C200" s="261" t="s">
        <v>246</v>
      </c>
      <c r="D200" s="261" t="s">
        <v>247</v>
      </c>
      <c r="E200" s="262" t="s">
        <v>248</v>
      </c>
      <c r="F200" s="263" t="s">
        <v>249</v>
      </c>
      <c r="G200" s="264" t="s">
        <v>224</v>
      </c>
      <c r="H200" s="265">
        <v>105.76000000000001</v>
      </c>
      <c r="I200" s="266"/>
      <c r="J200" s="267">
        <f>ROUND(I200*H200,2)</f>
        <v>0</v>
      </c>
      <c r="K200" s="263" t="s">
        <v>134</v>
      </c>
      <c r="L200" s="268"/>
      <c r="M200" s="269" t="s">
        <v>1</v>
      </c>
      <c r="N200" s="270" t="s">
        <v>42</v>
      </c>
      <c r="O200" s="92"/>
      <c r="P200" s="228">
        <f>O200*H200</f>
        <v>0</v>
      </c>
      <c r="Q200" s="228">
        <v>1</v>
      </c>
      <c r="R200" s="228">
        <f>Q200*H200</f>
        <v>105.76000000000001</v>
      </c>
      <c r="S200" s="228">
        <v>0</v>
      </c>
      <c r="T200" s="229">
        <f>S200*H200</f>
        <v>0</v>
      </c>
      <c r="U200" s="39"/>
      <c r="V200" s="39"/>
      <c r="W200" s="39"/>
      <c r="X200" s="39"/>
      <c r="Y200" s="39"/>
      <c r="Z200" s="39"/>
      <c r="AA200" s="39"/>
      <c r="AB200" s="39"/>
      <c r="AC200" s="39"/>
      <c r="AD200" s="39"/>
      <c r="AE200" s="39"/>
      <c r="AR200" s="230" t="s">
        <v>188</v>
      </c>
      <c r="AT200" s="230" t="s">
        <v>247</v>
      </c>
      <c r="AU200" s="230" t="s">
        <v>87</v>
      </c>
      <c r="AY200" s="18" t="s">
        <v>128</v>
      </c>
      <c r="BE200" s="231">
        <f>IF(N200="základní",J200,0)</f>
        <v>0</v>
      </c>
      <c r="BF200" s="231">
        <f>IF(N200="snížená",J200,0)</f>
        <v>0</v>
      </c>
      <c r="BG200" s="231">
        <f>IF(N200="zákl. přenesená",J200,0)</f>
        <v>0</v>
      </c>
      <c r="BH200" s="231">
        <f>IF(N200="sníž. přenesená",J200,0)</f>
        <v>0</v>
      </c>
      <c r="BI200" s="231">
        <f>IF(N200="nulová",J200,0)</f>
        <v>0</v>
      </c>
      <c r="BJ200" s="18" t="s">
        <v>85</v>
      </c>
      <c r="BK200" s="231">
        <f>ROUND(I200*H200,2)</f>
        <v>0</v>
      </c>
      <c r="BL200" s="18" t="s">
        <v>135</v>
      </c>
      <c r="BM200" s="230" t="s">
        <v>250</v>
      </c>
    </row>
    <row r="201" s="2" customFormat="1">
      <c r="A201" s="39"/>
      <c r="B201" s="40"/>
      <c r="C201" s="41"/>
      <c r="D201" s="232" t="s">
        <v>137</v>
      </c>
      <c r="E201" s="41"/>
      <c r="F201" s="233" t="s">
        <v>249</v>
      </c>
      <c r="G201" s="41"/>
      <c r="H201" s="41"/>
      <c r="I201" s="234"/>
      <c r="J201" s="41"/>
      <c r="K201" s="41"/>
      <c r="L201" s="45"/>
      <c r="M201" s="235"/>
      <c r="N201" s="236"/>
      <c r="O201" s="92"/>
      <c r="P201" s="92"/>
      <c r="Q201" s="92"/>
      <c r="R201" s="92"/>
      <c r="S201" s="92"/>
      <c r="T201" s="93"/>
      <c r="U201" s="39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T201" s="18" t="s">
        <v>137</v>
      </c>
      <c r="AU201" s="18" t="s">
        <v>87</v>
      </c>
    </row>
    <row r="202" s="13" customFormat="1">
      <c r="A202" s="13"/>
      <c r="B202" s="239"/>
      <c r="C202" s="240"/>
      <c r="D202" s="232" t="s">
        <v>141</v>
      </c>
      <c r="E202" s="241" t="s">
        <v>1</v>
      </c>
      <c r="F202" s="242" t="s">
        <v>251</v>
      </c>
      <c r="G202" s="240"/>
      <c r="H202" s="243">
        <v>13.6</v>
      </c>
      <c r="I202" s="244"/>
      <c r="J202" s="240"/>
      <c r="K202" s="240"/>
      <c r="L202" s="245"/>
      <c r="M202" s="246"/>
      <c r="N202" s="247"/>
      <c r="O202" s="247"/>
      <c r="P202" s="247"/>
      <c r="Q202" s="247"/>
      <c r="R202" s="247"/>
      <c r="S202" s="247"/>
      <c r="T202" s="248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249" t="s">
        <v>141</v>
      </c>
      <c r="AU202" s="249" t="s">
        <v>87</v>
      </c>
      <c r="AV202" s="13" t="s">
        <v>87</v>
      </c>
      <c r="AW202" s="13" t="s">
        <v>34</v>
      </c>
      <c r="AX202" s="13" t="s">
        <v>77</v>
      </c>
      <c r="AY202" s="249" t="s">
        <v>128</v>
      </c>
    </row>
    <row r="203" s="13" customFormat="1">
      <c r="A203" s="13"/>
      <c r="B203" s="239"/>
      <c r="C203" s="240"/>
      <c r="D203" s="232" t="s">
        <v>141</v>
      </c>
      <c r="E203" s="241" t="s">
        <v>1</v>
      </c>
      <c r="F203" s="242" t="s">
        <v>252</v>
      </c>
      <c r="G203" s="240"/>
      <c r="H203" s="243">
        <v>92.159999999999997</v>
      </c>
      <c r="I203" s="244"/>
      <c r="J203" s="240"/>
      <c r="K203" s="240"/>
      <c r="L203" s="245"/>
      <c r="M203" s="246"/>
      <c r="N203" s="247"/>
      <c r="O203" s="247"/>
      <c r="P203" s="247"/>
      <c r="Q203" s="247"/>
      <c r="R203" s="247"/>
      <c r="S203" s="247"/>
      <c r="T203" s="248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T203" s="249" t="s">
        <v>141</v>
      </c>
      <c r="AU203" s="249" t="s">
        <v>87</v>
      </c>
      <c r="AV203" s="13" t="s">
        <v>87</v>
      </c>
      <c r="AW203" s="13" t="s">
        <v>34</v>
      </c>
      <c r="AX203" s="13" t="s">
        <v>77</v>
      </c>
      <c r="AY203" s="249" t="s">
        <v>128</v>
      </c>
    </row>
    <row r="204" s="14" customFormat="1">
      <c r="A204" s="14"/>
      <c r="B204" s="250"/>
      <c r="C204" s="251"/>
      <c r="D204" s="232" t="s">
        <v>141</v>
      </c>
      <c r="E204" s="252" t="s">
        <v>1</v>
      </c>
      <c r="F204" s="253" t="s">
        <v>150</v>
      </c>
      <c r="G204" s="251"/>
      <c r="H204" s="254">
        <v>105.75999999999999</v>
      </c>
      <c r="I204" s="255"/>
      <c r="J204" s="251"/>
      <c r="K204" s="251"/>
      <c r="L204" s="256"/>
      <c r="M204" s="257"/>
      <c r="N204" s="258"/>
      <c r="O204" s="258"/>
      <c r="P204" s="258"/>
      <c r="Q204" s="258"/>
      <c r="R204" s="258"/>
      <c r="S204" s="258"/>
      <c r="T204" s="259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T204" s="260" t="s">
        <v>141</v>
      </c>
      <c r="AU204" s="260" t="s">
        <v>87</v>
      </c>
      <c r="AV204" s="14" t="s">
        <v>135</v>
      </c>
      <c r="AW204" s="14" t="s">
        <v>34</v>
      </c>
      <c r="AX204" s="14" t="s">
        <v>85</v>
      </c>
      <c r="AY204" s="260" t="s">
        <v>128</v>
      </c>
    </row>
    <row r="205" s="2" customFormat="1" ht="16.5" customHeight="1">
      <c r="A205" s="39"/>
      <c r="B205" s="40"/>
      <c r="C205" s="261" t="s">
        <v>253</v>
      </c>
      <c r="D205" s="261" t="s">
        <v>247</v>
      </c>
      <c r="E205" s="262" t="s">
        <v>254</v>
      </c>
      <c r="F205" s="263" t="s">
        <v>255</v>
      </c>
      <c r="G205" s="264" t="s">
        <v>224</v>
      </c>
      <c r="H205" s="265">
        <v>28.800000000000001</v>
      </c>
      <c r="I205" s="266"/>
      <c r="J205" s="267">
        <f>ROUND(I205*H205,2)</f>
        <v>0</v>
      </c>
      <c r="K205" s="263" t="s">
        <v>134</v>
      </c>
      <c r="L205" s="268"/>
      <c r="M205" s="269" t="s">
        <v>1</v>
      </c>
      <c r="N205" s="270" t="s">
        <v>42</v>
      </c>
      <c r="O205" s="92"/>
      <c r="P205" s="228">
        <f>O205*H205</f>
        <v>0</v>
      </c>
      <c r="Q205" s="228">
        <v>1</v>
      </c>
      <c r="R205" s="228">
        <f>Q205*H205</f>
        <v>28.800000000000001</v>
      </c>
      <c r="S205" s="228">
        <v>0</v>
      </c>
      <c r="T205" s="229">
        <f>S205*H205</f>
        <v>0</v>
      </c>
      <c r="U205" s="39"/>
      <c r="V205" s="39"/>
      <c r="W205" s="39"/>
      <c r="X205" s="39"/>
      <c r="Y205" s="39"/>
      <c r="Z205" s="39"/>
      <c r="AA205" s="39"/>
      <c r="AB205" s="39"/>
      <c r="AC205" s="39"/>
      <c r="AD205" s="39"/>
      <c r="AE205" s="39"/>
      <c r="AR205" s="230" t="s">
        <v>188</v>
      </c>
      <c r="AT205" s="230" t="s">
        <v>247</v>
      </c>
      <c r="AU205" s="230" t="s">
        <v>87</v>
      </c>
      <c r="AY205" s="18" t="s">
        <v>128</v>
      </c>
      <c r="BE205" s="231">
        <f>IF(N205="základní",J205,0)</f>
        <v>0</v>
      </c>
      <c r="BF205" s="231">
        <f>IF(N205="snížená",J205,0)</f>
        <v>0</v>
      </c>
      <c r="BG205" s="231">
        <f>IF(N205="zákl. přenesená",J205,0)</f>
        <v>0</v>
      </c>
      <c r="BH205" s="231">
        <f>IF(N205="sníž. přenesená",J205,0)</f>
        <v>0</v>
      </c>
      <c r="BI205" s="231">
        <f>IF(N205="nulová",J205,0)</f>
        <v>0</v>
      </c>
      <c r="BJ205" s="18" t="s">
        <v>85</v>
      </c>
      <c r="BK205" s="231">
        <f>ROUND(I205*H205,2)</f>
        <v>0</v>
      </c>
      <c r="BL205" s="18" t="s">
        <v>135</v>
      </c>
      <c r="BM205" s="230" t="s">
        <v>256</v>
      </c>
    </row>
    <row r="206" s="2" customFormat="1">
      <c r="A206" s="39"/>
      <c r="B206" s="40"/>
      <c r="C206" s="41"/>
      <c r="D206" s="232" t="s">
        <v>137</v>
      </c>
      <c r="E206" s="41"/>
      <c r="F206" s="233" t="s">
        <v>255</v>
      </c>
      <c r="G206" s="41"/>
      <c r="H206" s="41"/>
      <c r="I206" s="234"/>
      <c r="J206" s="41"/>
      <c r="K206" s="41"/>
      <c r="L206" s="45"/>
      <c r="M206" s="235"/>
      <c r="N206" s="236"/>
      <c r="O206" s="92"/>
      <c r="P206" s="92"/>
      <c r="Q206" s="92"/>
      <c r="R206" s="92"/>
      <c r="S206" s="92"/>
      <c r="T206" s="93"/>
      <c r="U206" s="39"/>
      <c r="V206" s="39"/>
      <c r="W206" s="39"/>
      <c r="X206" s="39"/>
      <c r="Y206" s="39"/>
      <c r="Z206" s="39"/>
      <c r="AA206" s="39"/>
      <c r="AB206" s="39"/>
      <c r="AC206" s="39"/>
      <c r="AD206" s="39"/>
      <c r="AE206" s="39"/>
      <c r="AT206" s="18" t="s">
        <v>137</v>
      </c>
      <c r="AU206" s="18" t="s">
        <v>87</v>
      </c>
    </row>
    <row r="207" s="13" customFormat="1">
      <c r="A207" s="13"/>
      <c r="B207" s="239"/>
      <c r="C207" s="240"/>
      <c r="D207" s="232" t="s">
        <v>141</v>
      </c>
      <c r="E207" s="241" t="s">
        <v>1</v>
      </c>
      <c r="F207" s="242" t="s">
        <v>257</v>
      </c>
      <c r="G207" s="240"/>
      <c r="H207" s="243">
        <v>11.52</v>
      </c>
      <c r="I207" s="244"/>
      <c r="J207" s="240"/>
      <c r="K207" s="240"/>
      <c r="L207" s="245"/>
      <c r="M207" s="246"/>
      <c r="N207" s="247"/>
      <c r="O207" s="247"/>
      <c r="P207" s="247"/>
      <c r="Q207" s="247"/>
      <c r="R207" s="247"/>
      <c r="S207" s="247"/>
      <c r="T207" s="248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T207" s="249" t="s">
        <v>141</v>
      </c>
      <c r="AU207" s="249" t="s">
        <v>87</v>
      </c>
      <c r="AV207" s="13" t="s">
        <v>87</v>
      </c>
      <c r="AW207" s="13" t="s">
        <v>34</v>
      </c>
      <c r="AX207" s="13" t="s">
        <v>77</v>
      </c>
      <c r="AY207" s="249" t="s">
        <v>128</v>
      </c>
    </row>
    <row r="208" s="13" customFormat="1">
      <c r="A208" s="13"/>
      <c r="B208" s="239"/>
      <c r="C208" s="240"/>
      <c r="D208" s="232" t="s">
        <v>141</v>
      </c>
      <c r="E208" s="241" t="s">
        <v>1</v>
      </c>
      <c r="F208" s="242" t="s">
        <v>258</v>
      </c>
      <c r="G208" s="240"/>
      <c r="H208" s="243">
        <v>17.280000000000001</v>
      </c>
      <c r="I208" s="244"/>
      <c r="J208" s="240"/>
      <c r="K208" s="240"/>
      <c r="L208" s="245"/>
      <c r="M208" s="246"/>
      <c r="N208" s="247"/>
      <c r="O208" s="247"/>
      <c r="P208" s="247"/>
      <c r="Q208" s="247"/>
      <c r="R208" s="247"/>
      <c r="S208" s="247"/>
      <c r="T208" s="248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T208" s="249" t="s">
        <v>141</v>
      </c>
      <c r="AU208" s="249" t="s">
        <v>87</v>
      </c>
      <c r="AV208" s="13" t="s">
        <v>87</v>
      </c>
      <c r="AW208" s="13" t="s">
        <v>34</v>
      </c>
      <c r="AX208" s="13" t="s">
        <v>77</v>
      </c>
      <c r="AY208" s="249" t="s">
        <v>128</v>
      </c>
    </row>
    <row r="209" s="14" customFormat="1">
      <c r="A209" s="14"/>
      <c r="B209" s="250"/>
      <c r="C209" s="251"/>
      <c r="D209" s="232" t="s">
        <v>141</v>
      </c>
      <c r="E209" s="252" t="s">
        <v>1</v>
      </c>
      <c r="F209" s="253" t="s">
        <v>150</v>
      </c>
      <c r="G209" s="251"/>
      <c r="H209" s="254">
        <v>28.800000000000001</v>
      </c>
      <c r="I209" s="255"/>
      <c r="J209" s="251"/>
      <c r="K209" s="251"/>
      <c r="L209" s="256"/>
      <c r="M209" s="257"/>
      <c r="N209" s="258"/>
      <c r="O209" s="258"/>
      <c r="P209" s="258"/>
      <c r="Q209" s="258"/>
      <c r="R209" s="258"/>
      <c r="S209" s="258"/>
      <c r="T209" s="259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T209" s="260" t="s">
        <v>141</v>
      </c>
      <c r="AU209" s="260" t="s">
        <v>87</v>
      </c>
      <c r="AV209" s="14" t="s">
        <v>135</v>
      </c>
      <c r="AW209" s="14" t="s">
        <v>34</v>
      </c>
      <c r="AX209" s="14" t="s">
        <v>85</v>
      </c>
      <c r="AY209" s="260" t="s">
        <v>128</v>
      </c>
    </row>
    <row r="210" s="2" customFormat="1" ht="16.5" customHeight="1">
      <c r="A210" s="39"/>
      <c r="B210" s="40"/>
      <c r="C210" s="261" t="s">
        <v>259</v>
      </c>
      <c r="D210" s="261" t="s">
        <v>247</v>
      </c>
      <c r="E210" s="262" t="s">
        <v>260</v>
      </c>
      <c r="F210" s="263" t="s">
        <v>261</v>
      </c>
      <c r="G210" s="264" t="s">
        <v>224</v>
      </c>
      <c r="H210" s="265">
        <v>26</v>
      </c>
      <c r="I210" s="266"/>
      <c r="J210" s="267">
        <f>ROUND(I210*H210,2)</f>
        <v>0</v>
      </c>
      <c r="K210" s="263" t="s">
        <v>134</v>
      </c>
      <c r="L210" s="268"/>
      <c r="M210" s="269" t="s">
        <v>1</v>
      </c>
      <c r="N210" s="270" t="s">
        <v>42</v>
      </c>
      <c r="O210" s="92"/>
      <c r="P210" s="228">
        <f>O210*H210</f>
        <v>0</v>
      </c>
      <c r="Q210" s="228">
        <v>1</v>
      </c>
      <c r="R210" s="228">
        <f>Q210*H210</f>
        <v>26</v>
      </c>
      <c r="S210" s="228">
        <v>0</v>
      </c>
      <c r="T210" s="229">
        <f>S210*H210</f>
        <v>0</v>
      </c>
      <c r="U210" s="39"/>
      <c r="V210" s="39"/>
      <c r="W210" s="39"/>
      <c r="X210" s="39"/>
      <c r="Y210" s="39"/>
      <c r="Z210" s="39"/>
      <c r="AA210" s="39"/>
      <c r="AB210" s="39"/>
      <c r="AC210" s="39"/>
      <c r="AD210" s="39"/>
      <c r="AE210" s="39"/>
      <c r="AR210" s="230" t="s">
        <v>188</v>
      </c>
      <c r="AT210" s="230" t="s">
        <v>247</v>
      </c>
      <c r="AU210" s="230" t="s">
        <v>87</v>
      </c>
      <c r="AY210" s="18" t="s">
        <v>128</v>
      </c>
      <c r="BE210" s="231">
        <f>IF(N210="základní",J210,0)</f>
        <v>0</v>
      </c>
      <c r="BF210" s="231">
        <f>IF(N210="snížená",J210,0)</f>
        <v>0</v>
      </c>
      <c r="BG210" s="231">
        <f>IF(N210="zákl. přenesená",J210,0)</f>
        <v>0</v>
      </c>
      <c r="BH210" s="231">
        <f>IF(N210="sníž. přenesená",J210,0)</f>
        <v>0</v>
      </c>
      <c r="BI210" s="231">
        <f>IF(N210="nulová",J210,0)</f>
        <v>0</v>
      </c>
      <c r="BJ210" s="18" t="s">
        <v>85</v>
      </c>
      <c r="BK210" s="231">
        <f>ROUND(I210*H210,2)</f>
        <v>0</v>
      </c>
      <c r="BL210" s="18" t="s">
        <v>135</v>
      </c>
      <c r="BM210" s="230" t="s">
        <v>262</v>
      </c>
    </row>
    <row r="211" s="2" customFormat="1">
      <c r="A211" s="39"/>
      <c r="B211" s="40"/>
      <c r="C211" s="41"/>
      <c r="D211" s="232" t="s">
        <v>137</v>
      </c>
      <c r="E211" s="41"/>
      <c r="F211" s="233" t="s">
        <v>261</v>
      </c>
      <c r="G211" s="41"/>
      <c r="H211" s="41"/>
      <c r="I211" s="234"/>
      <c r="J211" s="41"/>
      <c r="K211" s="41"/>
      <c r="L211" s="45"/>
      <c r="M211" s="235"/>
      <c r="N211" s="236"/>
      <c r="O211" s="92"/>
      <c r="P211" s="92"/>
      <c r="Q211" s="92"/>
      <c r="R211" s="92"/>
      <c r="S211" s="92"/>
      <c r="T211" s="93"/>
      <c r="U211" s="39"/>
      <c r="V211" s="39"/>
      <c r="W211" s="39"/>
      <c r="X211" s="39"/>
      <c r="Y211" s="39"/>
      <c r="Z211" s="39"/>
      <c r="AA211" s="39"/>
      <c r="AB211" s="39"/>
      <c r="AC211" s="39"/>
      <c r="AD211" s="39"/>
      <c r="AE211" s="39"/>
      <c r="AT211" s="18" t="s">
        <v>137</v>
      </c>
      <c r="AU211" s="18" t="s">
        <v>87</v>
      </c>
    </row>
    <row r="212" s="13" customFormat="1">
      <c r="A212" s="13"/>
      <c r="B212" s="239"/>
      <c r="C212" s="240"/>
      <c r="D212" s="232" t="s">
        <v>141</v>
      </c>
      <c r="E212" s="241" t="s">
        <v>1</v>
      </c>
      <c r="F212" s="242" t="s">
        <v>263</v>
      </c>
      <c r="G212" s="240"/>
      <c r="H212" s="243">
        <v>26</v>
      </c>
      <c r="I212" s="244"/>
      <c r="J212" s="240"/>
      <c r="K212" s="240"/>
      <c r="L212" s="245"/>
      <c r="M212" s="246"/>
      <c r="N212" s="247"/>
      <c r="O212" s="247"/>
      <c r="P212" s="247"/>
      <c r="Q212" s="247"/>
      <c r="R212" s="247"/>
      <c r="S212" s="247"/>
      <c r="T212" s="248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T212" s="249" t="s">
        <v>141</v>
      </c>
      <c r="AU212" s="249" t="s">
        <v>87</v>
      </c>
      <c r="AV212" s="13" t="s">
        <v>87</v>
      </c>
      <c r="AW212" s="13" t="s">
        <v>34</v>
      </c>
      <c r="AX212" s="13" t="s">
        <v>85</v>
      </c>
      <c r="AY212" s="249" t="s">
        <v>128</v>
      </c>
    </row>
    <row r="213" s="2" customFormat="1" ht="16.5" customHeight="1">
      <c r="A213" s="39"/>
      <c r="B213" s="40"/>
      <c r="C213" s="219" t="s">
        <v>264</v>
      </c>
      <c r="D213" s="219" t="s">
        <v>130</v>
      </c>
      <c r="E213" s="220" t="s">
        <v>265</v>
      </c>
      <c r="F213" s="221" t="s">
        <v>266</v>
      </c>
      <c r="G213" s="222" t="s">
        <v>182</v>
      </c>
      <c r="H213" s="223">
        <v>8.6400000000000006</v>
      </c>
      <c r="I213" s="224"/>
      <c r="J213" s="225">
        <f>ROUND(I213*H213,2)</f>
        <v>0</v>
      </c>
      <c r="K213" s="221" t="s">
        <v>134</v>
      </c>
      <c r="L213" s="45"/>
      <c r="M213" s="226" t="s">
        <v>1</v>
      </c>
      <c r="N213" s="227" t="s">
        <v>42</v>
      </c>
      <c r="O213" s="92"/>
      <c r="P213" s="228">
        <f>O213*H213</f>
        <v>0</v>
      </c>
      <c r="Q213" s="228">
        <v>0</v>
      </c>
      <c r="R213" s="228">
        <f>Q213*H213</f>
        <v>0</v>
      </c>
      <c r="S213" s="228">
        <v>0</v>
      </c>
      <c r="T213" s="229">
        <f>S213*H213</f>
        <v>0</v>
      </c>
      <c r="U213" s="39"/>
      <c r="V213" s="39"/>
      <c r="W213" s="39"/>
      <c r="X213" s="39"/>
      <c r="Y213" s="39"/>
      <c r="Z213" s="39"/>
      <c r="AA213" s="39"/>
      <c r="AB213" s="39"/>
      <c r="AC213" s="39"/>
      <c r="AD213" s="39"/>
      <c r="AE213" s="39"/>
      <c r="AR213" s="230" t="s">
        <v>135</v>
      </c>
      <c r="AT213" s="230" t="s">
        <v>130</v>
      </c>
      <c r="AU213" s="230" t="s">
        <v>87</v>
      </c>
      <c r="AY213" s="18" t="s">
        <v>128</v>
      </c>
      <c r="BE213" s="231">
        <f>IF(N213="základní",J213,0)</f>
        <v>0</v>
      </c>
      <c r="BF213" s="231">
        <f>IF(N213="snížená",J213,0)</f>
        <v>0</v>
      </c>
      <c r="BG213" s="231">
        <f>IF(N213="zákl. přenesená",J213,0)</f>
        <v>0</v>
      </c>
      <c r="BH213" s="231">
        <f>IF(N213="sníž. přenesená",J213,0)</f>
        <v>0</v>
      </c>
      <c r="BI213" s="231">
        <f>IF(N213="nulová",J213,0)</f>
        <v>0</v>
      </c>
      <c r="BJ213" s="18" t="s">
        <v>85</v>
      </c>
      <c r="BK213" s="231">
        <f>ROUND(I213*H213,2)</f>
        <v>0</v>
      </c>
      <c r="BL213" s="18" t="s">
        <v>135</v>
      </c>
      <c r="BM213" s="230" t="s">
        <v>267</v>
      </c>
    </row>
    <row r="214" s="2" customFormat="1">
      <c r="A214" s="39"/>
      <c r="B214" s="40"/>
      <c r="C214" s="41"/>
      <c r="D214" s="232" t="s">
        <v>137</v>
      </c>
      <c r="E214" s="41"/>
      <c r="F214" s="233" t="s">
        <v>268</v>
      </c>
      <c r="G214" s="41"/>
      <c r="H214" s="41"/>
      <c r="I214" s="234"/>
      <c r="J214" s="41"/>
      <c r="K214" s="41"/>
      <c r="L214" s="45"/>
      <c r="M214" s="235"/>
      <c r="N214" s="236"/>
      <c r="O214" s="92"/>
      <c r="P214" s="92"/>
      <c r="Q214" s="92"/>
      <c r="R214" s="92"/>
      <c r="S214" s="92"/>
      <c r="T214" s="93"/>
      <c r="U214" s="39"/>
      <c r="V214" s="39"/>
      <c r="W214" s="39"/>
      <c r="X214" s="39"/>
      <c r="Y214" s="39"/>
      <c r="Z214" s="39"/>
      <c r="AA214" s="39"/>
      <c r="AB214" s="39"/>
      <c r="AC214" s="39"/>
      <c r="AD214" s="39"/>
      <c r="AE214" s="39"/>
      <c r="AT214" s="18" t="s">
        <v>137</v>
      </c>
      <c r="AU214" s="18" t="s">
        <v>87</v>
      </c>
    </row>
    <row r="215" s="2" customFormat="1">
      <c r="A215" s="39"/>
      <c r="B215" s="40"/>
      <c r="C215" s="41"/>
      <c r="D215" s="237" t="s">
        <v>139</v>
      </c>
      <c r="E215" s="41"/>
      <c r="F215" s="238" t="s">
        <v>269</v>
      </c>
      <c r="G215" s="41"/>
      <c r="H215" s="41"/>
      <c r="I215" s="234"/>
      <c r="J215" s="41"/>
      <c r="K215" s="41"/>
      <c r="L215" s="45"/>
      <c r="M215" s="235"/>
      <c r="N215" s="236"/>
      <c r="O215" s="92"/>
      <c r="P215" s="92"/>
      <c r="Q215" s="92"/>
      <c r="R215" s="92"/>
      <c r="S215" s="92"/>
      <c r="T215" s="93"/>
      <c r="U215" s="39"/>
      <c r="V215" s="39"/>
      <c r="W215" s="39"/>
      <c r="X215" s="39"/>
      <c r="Y215" s="39"/>
      <c r="Z215" s="39"/>
      <c r="AA215" s="39"/>
      <c r="AB215" s="39"/>
      <c r="AC215" s="39"/>
      <c r="AD215" s="39"/>
      <c r="AE215" s="39"/>
      <c r="AT215" s="18" t="s">
        <v>139</v>
      </c>
      <c r="AU215" s="18" t="s">
        <v>87</v>
      </c>
    </row>
    <row r="216" s="13" customFormat="1">
      <c r="A216" s="13"/>
      <c r="B216" s="239"/>
      <c r="C216" s="240"/>
      <c r="D216" s="232" t="s">
        <v>141</v>
      </c>
      <c r="E216" s="241" t="s">
        <v>1</v>
      </c>
      <c r="F216" s="242" t="s">
        <v>270</v>
      </c>
      <c r="G216" s="240"/>
      <c r="H216" s="243">
        <v>8.6400000000000006</v>
      </c>
      <c r="I216" s="244"/>
      <c r="J216" s="240"/>
      <c r="K216" s="240"/>
      <c r="L216" s="245"/>
      <c r="M216" s="246"/>
      <c r="N216" s="247"/>
      <c r="O216" s="247"/>
      <c r="P216" s="247"/>
      <c r="Q216" s="247"/>
      <c r="R216" s="247"/>
      <c r="S216" s="247"/>
      <c r="T216" s="248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T216" s="249" t="s">
        <v>141</v>
      </c>
      <c r="AU216" s="249" t="s">
        <v>87</v>
      </c>
      <c r="AV216" s="13" t="s">
        <v>87</v>
      </c>
      <c r="AW216" s="13" t="s">
        <v>34</v>
      </c>
      <c r="AX216" s="13" t="s">
        <v>85</v>
      </c>
      <c r="AY216" s="249" t="s">
        <v>128</v>
      </c>
    </row>
    <row r="217" s="2" customFormat="1" ht="16.5" customHeight="1">
      <c r="A217" s="39"/>
      <c r="B217" s="40"/>
      <c r="C217" s="219" t="s">
        <v>271</v>
      </c>
      <c r="D217" s="219" t="s">
        <v>130</v>
      </c>
      <c r="E217" s="220" t="s">
        <v>272</v>
      </c>
      <c r="F217" s="221" t="s">
        <v>273</v>
      </c>
      <c r="G217" s="222" t="s">
        <v>133</v>
      </c>
      <c r="H217" s="223">
        <v>62</v>
      </c>
      <c r="I217" s="224"/>
      <c r="J217" s="225">
        <f>ROUND(I217*H217,2)</f>
        <v>0</v>
      </c>
      <c r="K217" s="221" t="s">
        <v>134</v>
      </c>
      <c r="L217" s="45"/>
      <c r="M217" s="226" t="s">
        <v>1</v>
      </c>
      <c r="N217" s="227" t="s">
        <v>42</v>
      </c>
      <c r="O217" s="92"/>
      <c r="P217" s="228">
        <f>O217*H217</f>
        <v>0</v>
      </c>
      <c r="Q217" s="228">
        <v>0</v>
      </c>
      <c r="R217" s="228">
        <f>Q217*H217</f>
        <v>0</v>
      </c>
      <c r="S217" s="228">
        <v>0</v>
      </c>
      <c r="T217" s="229">
        <f>S217*H217</f>
        <v>0</v>
      </c>
      <c r="U217" s="39"/>
      <c r="V217" s="39"/>
      <c r="W217" s="39"/>
      <c r="X217" s="39"/>
      <c r="Y217" s="39"/>
      <c r="Z217" s="39"/>
      <c r="AA217" s="39"/>
      <c r="AB217" s="39"/>
      <c r="AC217" s="39"/>
      <c r="AD217" s="39"/>
      <c r="AE217" s="39"/>
      <c r="AR217" s="230" t="s">
        <v>135</v>
      </c>
      <c r="AT217" s="230" t="s">
        <v>130</v>
      </c>
      <c r="AU217" s="230" t="s">
        <v>87</v>
      </c>
      <c r="AY217" s="18" t="s">
        <v>128</v>
      </c>
      <c r="BE217" s="231">
        <f>IF(N217="základní",J217,0)</f>
        <v>0</v>
      </c>
      <c r="BF217" s="231">
        <f>IF(N217="snížená",J217,0)</f>
        <v>0</v>
      </c>
      <c r="BG217" s="231">
        <f>IF(N217="zákl. přenesená",J217,0)</f>
        <v>0</v>
      </c>
      <c r="BH217" s="231">
        <f>IF(N217="sníž. přenesená",J217,0)</f>
        <v>0</v>
      </c>
      <c r="BI217" s="231">
        <f>IF(N217="nulová",J217,0)</f>
        <v>0</v>
      </c>
      <c r="BJ217" s="18" t="s">
        <v>85</v>
      </c>
      <c r="BK217" s="231">
        <f>ROUND(I217*H217,2)</f>
        <v>0</v>
      </c>
      <c r="BL217" s="18" t="s">
        <v>135</v>
      </c>
      <c r="BM217" s="230" t="s">
        <v>274</v>
      </c>
    </row>
    <row r="218" s="2" customFormat="1">
      <c r="A218" s="39"/>
      <c r="B218" s="40"/>
      <c r="C218" s="41"/>
      <c r="D218" s="232" t="s">
        <v>137</v>
      </c>
      <c r="E218" s="41"/>
      <c r="F218" s="233" t="s">
        <v>275</v>
      </c>
      <c r="G218" s="41"/>
      <c r="H218" s="41"/>
      <c r="I218" s="234"/>
      <c r="J218" s="41"/>
      <c r="K218" s="41"/>
      <c r="L218" s="45"/>
      <c r="M218" s="235"/>
      <c r="N218" s="236"/>
      <c r="O218" s="92"/>
      <c r="P218" s="92"/>
      <c r="Q218" s="92"/>
      <c r="R218" s="92"/>
      <c r="S218" s="92"/>
      <c r="T218" s="93"/>
      <c r="U218" s="39"/>
      <c r="V218" s="39"/>
      <c r="W218" s="39"/>
      <c r="X218" s="39"/>
      <c r="Y218" s="39"/>
      <c r="Z218" s="39"/>
      <c r="AA218" s="39"/>
      <c r="AB218" s="39"/>
      <c r="AC218" s="39"/>
      <c r="AD218" s="39"/>
      <c r="AE218" s="39"/>
      <c r="AT218" s="18" t="s">
        <v>137</v>
      </c>
      <c r="AU218" s="18" t="s">
        <v>87</v>
      </c>
    </row>
    <row r="219" s="2" customFormat="1">
      <c r="A219" s="39"/>
      <c r="B219" s="40"/>
      <c r="C219" s="41"/>
      <c r="D219" s="237" t="s">
        <v>139</v>
      </c>
      <c r="E219" s="41"/>
      <c r="F219" s="238" t="s">
        <v>276</v>
      </c>
      <c r="G219" s="41"/>
      <c r="H219" s="41"/>
      <c r="I219" s="234"/>
      <c r="J219" s="41"/>
      <c r="K219" s="41"/>
      <c r="L219" s="45"/>
      <c r="M219" s="235"/>
      <c r="N219" s="236"/>
      <c r="O219" s="92"/>
      <c r="P219" s="92"/>
      <c r="Q219" s="92"/>
      <c r="R219" s="92"/>
      <c r="S219" s="92"/>
      <c r="T219" s="93"/>
      <c r="U219" s="39"/>
      <c r="V219" s="39"/>
      <c r="W219" s="39"/>
      <c r="X219" s="39"/>
      <c r="Y219" s="39"/>
      <c r="Z219" s="39"/>
      <c r="AA219" s="39"/>
      <c r="AB219" s="39"/>
      <c r="AC219" s="39"/>
      <c r="AD219" s="39"/>
      <c r="AE219" s="39"/>
      <c r="AT219" s="18" t="s">
        <v>139</v>
      </c>
      <c r="AU219" s="18" t="s">
        <v>87</v>
      </c>
    </row>
    <row r="220" s="13" customFormat="1">
      <c r="A220" s="13"/>
      <c r="B220" s="239"/>
      <c r="C220" s="240"/>
      <c r="D220" s="232" t="s">
        <v>141</v>
      </c>
      <c r="E220" s="241" t="s">
        <v>1</v>
      </c>
      <c r="F220" s="242" t="s">
        <v>277</v>
      </c>
      <c r="G220" s="240"/>
      <c r="H220" s="243">
        <v>62</v>
      </c>
      <c r="I220" s="244"/>
      <c r="J220" s="240"/>
      <c r="K220" s="240"/>
      <c r="L220" s="245"/>
      <c r="M220" s="246"/>
      <c r="N220" s="247"/>
      <c r="O220" s="247"/>
      <c r="P220" s="247"/>
      <c r="Q220" s="247"/>
      <c r="R220" s="247"/>
      <c r="S220" s="247"/>
      <c r="T220" s="248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T220" s="249" t="s">
        <v>141</v>
      </c>
      <c r="AU220" s="249" t="s">
        <v>87</v>
      </c>
      <c r="AV220" s="13" t="s">
        <v>87</v>
      </c>
      <c r="AW220" s="13" t="s">
        <v>34</v>
      </c>
      <c r="AX220" s="13" t="s">
        <v>85</v>
      </c>
      <c r="AY220" s="249" t="s">
        <v>128</v>
      </c>
    </row>
    <row r="221" s="2" customFormat="1" ht="16.5" customHeight="1">
      <c r="A221" s="39"/>
      <c r="B221" s="40"/>
      <c r="C221" s="219" t="s">
        <v>278</v>
      </c>
      <c r="D221" s="219" t="s">
        <v>130</v>
      </c>
      <c r="E221" s="220" t="s">
        <v>279</v>
      </c>
      <c r="F221" s="221" t="s">
        <v>280</v>
      </c>
      <c r="G221" s="222" t="s">
        <v>133</v>
      </c>
      <c r="H221" s="223">
        <v>62</v>
      </c>
      <c r="I221" s="224"/>
      <c r="J221" s="225">
        <f>ROUND(I221*H221,2)</f>
        <v>0</v>
      </c>
      <c r="K221" s="221" t="s">
        <v>134</v>
      </c>
      <c r="L221" s="45"/>
      <c r="M221" s="226" t="s">
        <v>1</v>
      </c>
      <c r="N221" s="227" t="s">
        <v>42</v>
      </c>
      <c r="O221" s="92"/>
      <c r="P221" s="228">
        <f>O221*H221</f>
        <v>0</v>
      </c>
      <c r="Q221" s="228">
        <v>0</v>
      </c>
      <c r="R221" s="228">
        <f>Q221*H221</f>
        <v>0</v>
      </c>
      <c r="S221" s="228">
        <v>0</v>
      </c>
      <c r="T221" s="229">
        <f>S221*H221</f>
        <v>0</v>
      </c>
      <c r="U221" s="39"/>
      <c r="V221" s="39"/>
      <c r="W221" s="39"/>
      <c r="X221" s="39"/>
      <c r="Y221" s="39"/>
      <c r="Z221" s="39"/>
      <c r="AA221" s="39"/>
      <c r="AB221" s="39"/>
      <c r="AC221" s="39"/>
      <c r="AD221" s="39"/>
      <c r="AE221" s="39"/>
      <c r="AR221" s="230" t="s">
        <v>135</v>
      </c>
      <c r="AT221" s="230" t="s">
        <v>130</v>
      </c>
      <c r="AU221" s="230" t="s">
        <v>87</v>
      </c>
      <c r="AY221" s="18" t="s">
        <v>128</v>
      </c>
      <c r="BE221" s="231">
        <f>IF(N221="základní",J221,0)</f>
        <v>0</v>
      </c>
      <c r="BF221" s="231">
        <f>IF(N221="snížená",J221,0)</f>
        <v>0</v>
      </c>
      <c r="BG221" s="231">
        <f>IF(N221="zákl. přenesená",J221,0)</f>
        <v>0</v>
      </c>
      <c r="BH221" s="231">
        <f>IF(N221="sníž. přenesená",J221,0)</f>
        <v>0</v>
      </c>
      <c r="BI221" s="231">
        <f>IF(N221="nulová",J221,0)</f>
        <v>0</v>
      </c>
      <c r="BJ221" s="18" t="s">
        <v>85</v>
      </c>
      <c r="BK221" s="231">
        <f>ROUND(I221*H221,2)</f>
        <v>0</v>
      </c>
      <c r="BL221" s="18" t="s">
        <v>135</v>
      </c>
      <c r="BM221" s="230" t="s">
        <v>281</v>
      </c>
    </row>
    <row r="222" s="2" customFormat="1">
      <c r="A222" s="39"/>
      <c r="B222" s="40"/>
      <c r="C222" s="41"/>
      <c r="D222" s="232" t="s">
        <v>137</v>
      </c>
      <c r="E222" s="41"/>
      <c r="F222" s="233" t="s">
        <v>282</v>
      </c>
      <c r="G222" s="41"/>
      <c r="H222" s="41"/>
      <c r="I222" s="234"/>
      <c r="J222" s="41"/>
      <c r="K222" s="41"/>
      <c r="L222" s="45"/>
      <c r="M222" s="235"/>
      <c r="N222" s="236"/>
      <c r="O222" s="92"/>
      <c r="P222" s="92"/>
      <c r="Q222" s="92"/>
      <c r="R222" s="92"/>
      <c r="S222" s="92"/>
      <c r="T222" s="93"/>
      <c r="U222" s="39"/>
      <c r="V222" s="39"/>
      <c r="W222" s="39"/>
      <c r="X222" s="39"/>
      <c r="Y222" s="39"/>
      <c r="Z222" s="39"/>
      <c r="AA222" s="39"/>
      <c r="AB222" s="39"/>
      <c r="AC222" s="39"/>
      <c r="AD222" s="39"/>
      <c r="AE222" s="39"/>
      <c r="AT222" s="18" t="s">
        <v>137</v>
      </c>
      <c r="AU222" s="18" t="s">
        <v>87</v>
      </c>
    </row>
    <row r="223" s="2" customFormat="1">
      <c r="A223" s="39"/>
      <c r="B223" s="40"/>
      <c r="C223" s="41"/>
      <c r="D223" s="237" t="s">
        <v>139</v>
      </c>
      <c r="E223" s="41"/>
      <c r="F223" s="238" t="s">
        <v>283</v>
      </c>
      <c r="G223" s="41"/>
      <c r="H223" s="41"/>
      <c r="I223" s="234"/>
      <c r="J223" s="41"/>
      <c r="K223" s="41"/>
      <c r="L223" s="45"/>
      <c r="M223" s="235"/>
      <c r="N223" s="236"/>
      <c r="O223" s="92"/>
      <c r="P223" s="92"/>
      <c r="Q223" s="92"/>
      <c r="R223" s="92"/>
      <c r="S223" s="92"/>
      <c r="T223" s="93"/>
      <c r="U223" s="39"/>
      <c r="V223" s="39"/>
      <c r="W223" s="39"/>
      <c r="X223" s="39"/>
      <c r="Y223" s="39"/>
      <c r="Z223" s="39"/>
      <c r="AA223" s="39"/>
      <c r="AB223" s="39"/>
      <c r="AC223" s="39"/>
      <c r="AD223" s="39"/>
      <c r="AE223" s="39"/>
      <c r="AT223" s="18" t="s">
        <v>139</v>
      </c>
      <c r="AU223" s="18" t="s">
        <v>87</v>
      </c>
    </row>
    <row r="224" s="13" customFormat="1">
      <c r="A224" s="13"/>
      <c r="B224" s="239"/>
      <c r="C224" s="240"/>
      <c r="D224" s="232" t="s">
        <v>141</v>
      </c>
      <c r="E224" s="241" t="s">
        <v>1</v>
      </c>
      <c r="F224" s="242" t="s">
        <v>284</v>
      </c>
      <c r="G224" s="240"/>
      <c r="H224" s="243">
        <v>62</v>
      </c>
      <c r="I224" s="244"/>
      <c r="J224" s="240"/>
      <c r="K224" s="240"/>
      <c r="L224" s="245"/>
      <c r="M224" s="246"/>
      <c r="N224" s="247"/>
      <c r="O224" s="247"/>
      <c r="P224" s="247"/>
      <c r="Q224" s="247"/>
      <c r="R224" s="247"/>
      <c r="S224" s="247"/>
      <c r="T224" s="248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T224" s="249" t="s">
        <v>141</v>
      </c>
      <c r="AU224" s="249" t="s">
        <v>87</v>
      </c>
      <c r="AV224" s="13" t="s">
        <v>87</v>
      </c>
      <c r="AW224" s="13" t="s">
        <v>34</v>
      </c>
      <c r="AX224" s="13" t="s">
        <v>85</v>
      </c>
      <c r="AY224" s="249" t="s">
        <v>128</v>
      </c>
    </row>
    <row r="225" s="2" customFormat="1" ht="16.5" customHeight="1">
      <c r="A225" s="39"/>
      <c r="B225" s="40"/>
      <c r="C225" s="261" t="s">
        <v>7</v>
      </c>
      <c r="D225" s="261" t="s">
        <v>247</v>
      </c>
      <c r="E225" s="262" t="s">
        <v>285</v>
      </c>
      <c r="F225" s="263" t="s">
        <v>286</v>
      </c>
      <c r="G225" s="264" t="s">
        <v>287</v>
      </c>
      <c r="H225" s="265">
        <v>2.79</v>
      </c>
      <c r="I225" s="266"/>
      <c r="J225" s="267">
        <f>ROUND(I225*H225,2)</f>
        <v>0</v>
      </c>
      <c r="K225" s="263" t="s">
        <v>134</v>
      </c>
      <c r="L225" s="268"/>
      <c r="M225" s="269" t="s">
        <v>1</v>
      </c>
      <c r="N225" s="270" t="s">
        <v>42</v>
      </c>
      <c r="O225" s="92"/>
      <c r="P225" s="228">
        <f>O225*H225</f>
        <v>0</v>
      </c>
      <c r="Q225" s="228">
        <v>0.001</v>
      </c>
      <c r="R225" s="228">
        <f>Q225*H225</f>
        <v>0.0027899999999999999</v>
      </c>
      <c r="S225" s="228">
        <v>0</v>
      </c>
      <c r="T225" s="229">
        <f>S225*H225</f>
        <v>0</v>
      </c>
      <c r="U225" s="39"/>
      <c r="V225" s="39"/>
      <c r="W225" s="39"/>
      <c r="X225" s="39"/>
      <c r="Y225" s="39"/>
      <c r="Z225" s="39"/>
      <c r="AA225" s="39"/>
      <c r="AB225" s="39"/>
      <c r="AC225" s="39"/>
      <c r="AD225" s="39"/>
      <c r="AE225" s="39"/>
      <c r="AR225" s="230" t="s">
        <v>188</v>
      </c>
      <c r="AT225" s="230" t="s">
        <v>247</v>
      </c>
      <c r="AU225" s="230" t="s">
        <v>87</v>
      </c>
      <c r="AY225" s="18" t="s">
        <v>128</v>
      </c>
      <c r="BE225" s="231">
        <f>IF(N225="základní",J225,0)</f>
        <v>0</v>
      </c>
      <c r="BF225" s="231">
        <f>IF(N225="snížená",J225,0)</f>
        <v>0</v>
      </c>
      <c r="BG225" s="231">
        <f>IF(N225="zákl. přenesená",J225,0)</f>
        <v>0</v>
      </c>
      <c r="BH225" s="231">
        <f>IF(N225="sníž. přenesená",J225,0)</f>
        <v>0</v>
      </c>
      <c r="BI225" s="231">
        <f>IF(N225="nulová",J225,0)</f>
        <v>0</v>
      </c>
      <c r="BJ225" s="18" t="s">
        <v>85</v>
      </c>
      <c r="BK225" s="231">
        <f>ROUND(I225*H225,2)</f>
        <v>0</v>
      </c>
      <c r="BL225" s="18" t="s">
        <v>135</v>
      </c>
      <c r="BM225" s="230" t="s">
        <v>288</v>
      </c>
    </row>
    <row r="226" s="2" customFormat="1">
      <c r="A226" s="39"/>
      <c r="B226" s="40"/>
      <c r="C226" s="41"/>
      <c r="D226" s="232" t="s">
        <v>137</v>
      </c>
      <c r="E226" s="41"/>
      <c r="F226" s="233" t="s">
        <v>286</v>
      </c>
      <c r="G226" s="41"/>
      <c r="H226" s="41"/>
      <c r="I226" s="234"/>
      <c r="J226" s="41"/>
      <c r="K226" s="41"/>
      <c r="L226" s="45"/>
      <c r="M226" s="235"/>
      <c r="N226" s="236"/>
      <c r="O226" s="92"/>
      <c r="P226" s="92"/>
      <c r="Q226" s="92"/>
      <c r="R226" s="92"/>
      <c r="S226" s="92"/>
      <c r="T226" s="93"/>
      <c r="U226" s="39"/>
      <c r="V226" s="39"/>
      <c r="W226" s="39"/>
      <c r="X226" s="39"/>
      <c r="Y226" s="39"/>
      <c r="Z226" s="39"/>
      <c r="AA226" s="39"/>
      <c r="AB226" s="39"/>
      <c r="AC226" s="39"/>
      <c r="AD226" s="39"/>
      <c r="AE226" s="39"/>
      <c r="AT226" s="18" t="s">
        <v>137</v>
      </c>
      <c r="AU226" s="18" t="s">
        <v>87</v>
      </c>
    </row>
    <row r="227" s="13" customFormat="1">
      <c r="A227" s="13"/>
      <c r="B227" s="239"/>
      <c r="C227" s="240"/>
      <c r="D227" s="232" t="s">
        <v>141</v>
      </c>
      <c r="E227" s="241" t="s">
        <v>1</v>
      </c>
      <c r="F227" s="242" t="s">
        <v>289</v>
      </c>
      <c r="G227" s="240"/>
      <c r="H227" s="243">
        <v>2.79</v>
      </c>
      <c r="I227" s="244"/>
      <c r="J227" s="240"/>
      <c r="K227" s="240"/>
      <c r="L227" s="245"/>
      <c r="M227" s="246"/>
      <c r="N227" s="247"/>
      <c r="O227" s="247"/>
      <c r="P227" s="247"/>
      <c r="Q227" s="247"/>
      <c r="R227" s="247"/>
      <c r="S227" s="247"/>
      <c r="T227" s="248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T227" s="249" t="s">
        <v>141</v>
      </c>
      <c r="AU227" s="249" t="s">
        <v>87</v>
      </c>
      <c r="AV227" s="13" t="s">
        <v>87</v>
      </c>
      <c r="AW227" s="13" t="s">
        <v>34</v>
      </c>
      <c r="AX227" s="13" t="s">
        <v>85</v>
      </c>
      <c r="AY227" s="249" t="s">
        <v>128</v>
      </c>
    </row>
    <row r="228" s="2" customFormat="1" ht="16.5" customHeight="1">
      <c r="A228" s="39"/>
      <c r="B228" s="40"/>
      <c r="C228" s="261" t="s">
        <v>290</v>
      </c>
      <c r="D228" s="261" t="s">
        <v>247</v>
      </c>
      <c r="E228" s="262" t="s">
        <v>291</v>
      </c>
      <c r="F228" s="263" t="s">
        <v>292</v>
      </c>
      <c r="G228" s="264" t="s">
        <v>224</v>
      </c>
      <c r="H228" s="265">
        <v>11.16</v>
      </c>
      <c r="I228" s="266"/>
      <c r="J228" s="267">
        <f>ROUND(I228*H228,2)</f>
        <v>0</v>
      </c>
      <c r="K228" s="263" t="s">
        <v>134</v>
      </c>
      <c r="L228" s="268"/>
      <c r="M228" s="269" t="s">
        <v>1</v>
      </c>
      <c r="N228" s="270" t="s">
        <v>42</v>
      </c>
      <c r="O228" s="92"/>
      <c r="P228" s="228">
        <f>O228*H228</f>
        <v>0</v>
      </c>
      <c r="Q228" s="228">
        <v>1</v>
      </c>
      <c r="R228" s="228">
        <f>Q228*H228</f>
        <v>11.16</v>
      </c>
      <c r="S228" s="228">
        <v>0</v>
      </c>
      <c r="T228" s="229">
        <f>S228*H228</f>
        <v>0</v>
      </c>
      <c r="U228" s="39"/>
      <c r="V228" s="39"/>
      <c r="W228" s="39"/>
      <c r="X228" s="39"/>
      <c r="Y228" s="39"/>
      <c r="Z228" s="39"/>
      <c r="AA228" s="39"/>
      <c r="AB228" s="39"/>
      <c r="AC228" s="39"/>
      <c r="AD228" s="39"/>
      <c r="AE228" s="39"/>
      <c r="AR228" s="230" t="s">
        <v>188</v>
      </c>
      <c r="AT228" s="230" t="s">
        <v>247</v>
      </c>
      <c r="AU228" s="230" t="s">
        <v>87</v>
      </c>
      <c r="AY228" s="18" t="s">
        <v>128</v>
      </c>
      <c r="BE228" s="231">
        <f>IF(N228="základní",J228,0)</f>
        <v>0</v>
      </c>
      <c r="BF228" s="231">
        <f>IF(N228="snížená",J228,0)</f>
        <v>0</v>
      </c>
      <c r="BG228" s="231">
        <f>IF(N228="zákl. přenesená",J228,0)</f>
        <v>0</v>
      </c>
      <c r="BH228" s="231">
        <f>IF(N228="sníž. přenesená",J228,0)</f>
        <v>0</v>
      </c>
      <c r="BI228" s="231">
        <f>IF(N228="nulová",J228,0)</f>
        <v>0</v>
      </c>
      <c r="BJ228" s="18" t="s">
        <v>85</v>
      </c>
      <c r="BK228" s="231">
        <f>ROUND(I228*H228,2)</f>
        <v>0</v>
      </c>
      <c r="BL228" s="18" t="s">
        <v>135</v>
      </c>
      <c r="BM228" s="230" t="s">
        <v>293</v>
      </c>
    </row>
    <row r="229" s="2" customFormat="1">
      <c r="A229" s="39"/>
      <c r="B229" s="40"/>
      <c r="C229" s="41"/>
      <c r="D229" s="232" t="s">
        <v>137</v>
      </c>
      <c r="E229" s="41"/>
      <c r="F229" s="233" t="s">
        <v>292</v>
      </c>
      <c r="G229" s="41"/>
      <c r="H229" s="41"/>
      <c r="I229" s="234"/>
      <c r="J229" s="41"/>
      <c r="K229" s="41"/>
      <c r="L229" s="45"/>
      <c r="M229" s="235"/>
      <c r="N229" s="236"/>
      <c r="O229" s="92"/>
      <c r="P229" s="92"/>
      <c r="Q229" s="92"/>
      <c r="R229" s="92"/>
      <c r="S229" s="92"/>
      <c r="T229" s="93"/>
      <c r="U229" s="39"/>
      <c r="V229" s="39"/>
      <c r="W229" s="39"/>
      <c r="X229" s="39"/>
      <c r="Y229" s="39"/>
      <c r="Z229" s="39"/>
      <c r="AA229" s="39"/>
      <c r="AB229" s="39"/>
      <c r="AC229" s="39"/>
      <c r="AD229" s="39"/>
      <c r="AE229" s="39"/>
      <c r="AT229" s="18" t="s">
        <v>137</v>
      </c>
      <c r="AU229" s="18" t="s">
        <v>87</v>
      </c>
    </row>
    <row r="230" s="13" customFormat="1">
      <c r="A230" s="13"/>
      <c r="B230" s="239"/>
      <c r="C230" s="240"/>
      <c r="D230" s="232" t="s">
        <v>141</v>
      </c>
      <c r="E230" s="241" t="s">
        <v>1</v>
      </c>
      <c r="F230" s="242" t="s">
        <v>294</v>
      </c>
      <c r="G230" s="240"/>
      <c r="H230" s="243">
        <v>11.16</v>
      </c>
      <c r="I230" s="244"/>
      <c r="J230" s="240"/>
      <c r="K230" s="240"/>
      <c r="L230" s="245"/>
      <c r="M230" s="246"/>
      <c r="N230" s="247"/>
      <c r="O230" s="247"/>
      <c r="P230" s="247"/>
      <c r="Q230" s="247"/>
      <c r="R230" s="247"/>
      <c r="S230" s="247"/>
      <c r="T230" s="248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T230" s="249" t="s">
        <v>141</v>
      </c>
      <c r="AU230" s="249" t="s">
        <v>87</v>
      </c>
      <c r="AV230" s="13" t="s">
        <v>87</v>
      </c>
      <c r="AW230" s="13" t="s">
        <v>34</v>
      </c>
      <c r="AX230" s="13" t="s">
        <v>85</v>
      </c>
      <c r="AY230" s="249" t="s">
        <v>128</v>
      </c>
    </row>
    <row r="231" s="2" customFormat="1" ht="16.5" customHeight="1">
      <c r="A231" s="39"/>
      <c r="B231" s="40"/>
      <c r="C231" s="219" t="s">
        <v>295</v>
      </c>
      <c r="D231" s="219" t="s">
        <v>130</v>
      </c>
      <c r="E231" s="220" t="s">
        <v>296</v>
      </c>
      <c r="F231" s="221" t="s">
        <v>297</v>
      </c>
      <c r="G231" s="222" t="s">
        <v>133</v>
      </c>
      <c r="H231" s="223">
        <v>398</v>
      </c>
      <c r="I231" s="224"/>
      <c r="J231" s="225">
        <f>ROUND(I231*H231,2)</f>
        <v>0</v>
      </c>
      <c r="K231" s="221" t="s">
        <v>134</v>
      </c>
      <c r="L231" s="45"/>
      <c r="M231" s="226" t="s">
        <v>1</v>
      </c>
      <c r="N231" s="227" t="s">
        <v>42</v>
      </c>
      <c r="O231" s="92"/>
      <c r="P231" s="228">
        <f>O231*H231</f>
        <v>0</v>
      </c>
      <c r="Q231" s="228">
        <v>0</v>
      </c>
      <c r="R231" s="228">
        <f>Q231*H231</f>
        <v>0</v>
      </c>
      <c r="S231" s="228">
        <v>0</v>
      </c>
      <c r="T231" s="229">
        <f>S231*H231</f>
        <v>0</v>
      </c>
      <c r="U231" s="39"/>
      <c r="V231" s="39"/>
      <c r="W231" s="39"/>
      <c r="X231" s="39"/>
      <c r="Y231" s="39"/>
      <c r="Z231" s="39"/>
      <c r="AA231" s="39"/>
      <c r="AB231" s="39"/>
      <c r="AC231" s="39"/>
      <c r="AD231" s="39"/>
      <c r="AE231" s="39"/>
      <c r="AR231" s="230" t="s">
        <v>135</v>
      </c>
      <c r="AT231" s="230" t="s">
        <v>130</v>
      </c>
      <c r="AU231" s="230" t="s">
        <v>87</v>
      </c>
      <c r="AY231" s="18" t="s">
        <v>128</v>
      </c>
      <c r="BE231" s="231">
        <f>IF(N231="základní",J231,0)</f>
        <v>0</v>
      </c>
      <c r="BF231" s="231">
        <f>IF(N231="snížená",J231,0)</f>
        <v>0</v>
      </c>
      <c r="BG231" s="231">
        <f>IF(N231="zákl. přenesená",J231,0)</f>
        <v>0</v>
      </c>
      <c r="BH231" s="231">
        <f>IF(N231="sníž. přenesená",J231,0)</f>
        <v>0</v>
      </c>
      <c r="BI231" s="231">
        <f>IF(N231="nulová",J231,0)</f>
        <v>0</v>
      </c>
      <c r="BJ231" s="18" t="s">
        <v>85</v>
      </c>
      <c r="BK231" s="231">
        <f>ROUND(I231*H231,2)</f>
        <v>0</v>
      </c>
      <c r="BL231" s="18" t="s">
        <v>135</v>
      </c>
      <c r="BM231" s="230" t="s">
        <v>298</v>
      </c>
    </row>
    <row r="232" s="2" customFormat="1">
      <c r="A232" s="39"/>
      <c r="B232" s="40"/>
      <c r="C232" s="41"/>
      <c r="D232" s="232" t="s">
        <v>137</v>
      </c>
      <c r="E232" s="41"/>
      <c r="F232" s="233" t="s">
        <v>299</v>
      </c>
      <c r="G232" s="41"/>
      <c r="H232" s="41"/>
      <c r="I232" s="234"/>
      <c r="J232" s="41"/>
      <c r="K232" s="41"/>
      <c r="L232" s="45"/>
      <c r="M232" s="235"/>
      <c r="N232" s="236"/>
      <c r="O232" s="92"/>
      <c r="P232" s="92"/>
      <c r="Q232" s="92"/>
      <c r="R232" s="92"/>
      <c r="S232" s="92"/>
      <c r="T232" s="93"/>
      <c r="U232" s="39"/>
      <c r="V232" s="39"/>
      <c r="W232" s="39"/>
      <c r="X232" s="39"/>
      <c r="Y232" s="39"/>
      <c r="Z232" s="39"/>
      <c r="AA232" s="39"/>
      <c r="AB232" s="39"/>
      <c r="AC232" s="39"/>
      <c r="AD232" s="39"/>
      <c r="AE232" s="39"/>
      <c r="AT232" s="18" t="s">
        <v>137</v>
      </c>
      <c r="AU232" s="18" t="s">
        <v>87</v>
      </c>
    </row>
    <row r="233" s="2" customFormat="1">
      <c r="A233" s="39"/>
      <c r="B233" s="40"/>
      <c r="C233" s="41"/>
      <c r="D233" s="237" t="s">
        <v>139</v>
      </c>
      <c r="E233" s="41"/>
      <c r="F233" s="238" t="s">
        <v>300</v>
      </c>
      <c r="G233" s="41"/>
      <c r="H233" s="41"/>
      <c r="I233" s="234"/>
      <c r="J233" s="41"/>
      <c r="K233" s="41"/>
      <c r="L233" s="45"/>
      <c r="M233" s="235"/>
      <c r="N233" s="236"/>
      <c r="O233" s="92"/>
      <c r="P233" s="92"/>
      <c r="Q233" s="92"/>
      <c r="R233" s="92"/>
      <c r="S233" s="92"/>
      <c r="T233" s="93"/>
      <c r="U233" s="39"/>
      <c r="V233" s="39"/>
      <c r="W233" s="39"/>
      <c r="X233" s="39"/>
      <c r="Y233" s="39"/>
      <c r="Z233" s="39"/>
      <c r="AA233" s="39"/>
      <c r="AB233" s="39"/>
      <c r="AC233" s="39"/>
      <c r="AD233" s="39"/>
      <c r="AE233" s="39"/>
      <c r="AT233" s="18" t="s">
        <v>139</v>
      </c>
      <c r="AU233" s="18" t="s">
        <v>87</v>
      </c>
    </row>
    <row r="234" s="13" customFormat="1">
      <c r="A234" s="13"/>
      <c r="B234" s="239"/>
      <c r="C234" s="240"/>
      <c r="D234" s="232" t="s">
        <v>141</v>
      </c>
      <c r="E234" s="241" t="s">
        <v>1</v>
      </c>
      <c r="F234" s="242" t="s">
        <v>301</v>
      </c>
      <c r="G234" s="240"/>
      <c r="H234" s="243">
        <v>398</v>
      </c>
      <c r="I234" s="244"/>
      <c r="J234" s="240"/>
      <c r="K234" s="240"/>
      <c r="L234" s="245"/>
      <c r="M234" s="246"/>
      <c r="N234" s="247"/>
      <c r="O234" s="247"/>
      <c r="P234" s="247"/>
      <c r="Q234" s="247"/>
      <c r="R234" s="247"/>
      <c r="S234" s="247"/>
      <c r="T234" s="248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T234" s="249" t="s">
        <v>141</v>
      </c>
      <c r="AU234" s="249" t="s">
        <v>87</v>
      </c>
      <c r="AV234" s="13" t="s">
        <v>87</v>
      </c>
      <c r="AW234" s="13" t="s">
        <v>34</v>
      </c>
      <c r="AX234" s="13" t="s">
        <v>85</v>
      </c>
      <c r="AY234" s="249" t="s">
        <v>128</v>
      </c>
    </row>
    <row r="235" s="12" customFormat="1" ht="22.8" customHeight="1">
      <c r="A235" s="12"/>
      <c r="B235" s="203"/>
      <c r="C235" s="204"/>
      <c r="D235" s="205" t="s">
        <v>76</v>
      </c>
      <c r="E235" s="217" t="s">
        <v>87</v>
      </c>
      <c r="F235" s="217" t="s">
        <v>302</v>
      </c>
      <c r="G235" s="204"/>
      <c r="H235" s="204"/>
      <c r="I235" s="207"/>
      <c r="J235" s="218">
        <f>BK235</f>
        <v>0</v>
      </c>
      <c r="K235" s="204"/>
      <c r="L235" s="209"/>
      <c r="M235" s="210"/>
      <c r="N235" s="211"/>
      <c r="O235" s="211"/>
      <c r="P235" s="212">
        <f>SUM(P236:P255)</f>
        <v>0</v>
      </c>
      <c r="Q235" s="211"/>
      <c r="R235" s="212">
        <f>SUM(R236:R255)</f>
        <v>13.597519999999999</v>
      </c>
      <c r="S235" s="211"/>
      <c r="T235" s="213">
        <f>SUM(T236:T255)</f>
        <v>0</v>
      </c>
      <c r="U235" s="12"/>
      <c r="V235" s="12"/>
      <c r="W235" s="12"/>
      <c r="X235" s="12"/>
      <c r="Y235" s="12"/>
      <c r="Z235" s="12"/>
      <c r="AA235" s="12"/>
      <c r="AB235" s="12"/>
      <c r="AC235" s="12"/>
      <c r="AD235" s="12"/>
      <c r="AE235" s="12"/>
      <c r="AR235" s="214" t="s">
        <v>85</v>
      </c>
      <c r="AT235" s="215" t="s">
        <v>76</v>
      </c>
      <c r="AU235" s="215" t="s">
        <v>85</v>
      </c>
      <c r="AY235" s="214" t="s">
        <v>128</v>
      </c>
      <c r="BK235" s="216">
        <f>SUM(BK236:BK255)</f>
        <v>0</v>
      </c>
    </row>
    <row r="236" s="2" customFormat="1" ht="16.5" customHeight="1">
      <c r="A236" s="39"/>
      <c r="B236" s="40"/>
      <c r="C236" s="219" t="s">
        <v>303</v>
      </c>
      <c r="D236" s="219" t="s">
        <v>130</v>
      </c>
      <c r="E236" s="220" t="s">
        <v>304</v>
      </c>
      <c r="F236" s="221" t="s">
        <v>305</v>
      </c>
      <c r="G236" s="222" t="s">
        <v>133</v>
      </c>
      <c r="H236" s="223">
        <v>117</v>
      </c>
      <c r="I236" s="224"/>
      <c r="J236" s="225">
        <f>ROUND(I236*H236,2)</f>
        <v>0</v>
      </c>
      <c r="K236" s="221" t="s">
        <v>134</v>
      </c>
      <c r="L236" s="45"/>
      <c r="M236" s="226" t="s">
        <v>1</v>
      </c>
      <c r="N236" s="227" t="s">
        <v>42</v>
      </c>
      <c r="O236" s="92"/>
      <c r="P236" s="228">
        <f>O236*H236</f>
        <v>0</v>
      </c>
      <c r="Q236" s="228">
        <v>0.00031</v>
      </c>
      <c r="R236" s="228">
        <f>Q236*H236</f>
        <v>0.036269999999999997</v>
      </c>
      <c r="S236" s="228">
        <v>0</v>
      </c>
      <c r="T236" s="229">
        <f>S236*H236</f>
        <v>0</v>
      </c>
      <c r="U236" s="39"/>
      <c r="V236" s="39"/>
      <c r="W236" s="39"/>
      <c r="X236" s="39"/>
      <c r="Y236" s="39"/>
      <c r="Z236" s="39"/>
      <c r="AA236" s="39"/>
      <c r="AB236" s="39"/>
      <c r="AC236" s="39"/>
      <c r="AD236" s="39"/>
      <c r="AE236" s="39"/>
      <c r="AR236" s="230" t="s">
        <v>135</v>
      </c>
      <c r="AT236" s="230" t="s">
        <v>130</v>
      </c>
      <c r="AU236" s="230" t="s">
        <v>87</v>
      </c>
      <c r="AY236" s="18" t="s">
        <v>128</v>
      </c>
      <c r="BE236" s="231">
        <f>IF(N236="základní",J236,0)</f>
        <v>0</v>
      </c>
      <c r="BF236" s="231">
        <f>IF(N236="snížená",J236,0)</f>
        <v>0</v>
      </c>
      <c r="BG236" s="231">
        <f>IF(N236="zákl. přenesená",J236,0)</f>
        <v>0</v>
      </c>
      <c r="BH236" s="231">
        <f>IF(N236="sníž. přenesená",J236,0)</f>
        <v>0</v>
      </c>
      <c r="BI236" s="231">
        <f>IF(N236="nulová",J236,0)</f>
        <v>0</v>
      </c>
      <c r="BJ236" s="18" t="s">
        <v>85</v>
      </c>
      <c r="BK236" s="231">
        <f>ROUND(I236*H236,2)</f>
        <v>0</v>
      </c>
      <c r="BL236" s="18" t="s">
        <v>135</v>
      </c>
      <c r="BM236" s="230" t="s">
        <v>306</v>
      </c>
    </row>
    <row r="237" s="2" customFormat="1">
      <c r="A237" s="39"/>
      <c r="B237" s="40"/>
      <c r="C237" s="41"/>
      <c r="D237" s="232" t="s">
        <v>137</v>
      </c>
      <c r="E237" s="41"/>
      <c r="F237" s="233" t="s">
        <v>307</v>
      </c>
      <c r="G237" s="41"/>
      <c r="H237" s="41"/>
      <c r="I237" s="234"/>
      <c r="J237" s="41"/>
      <c r="K237" s="41"/>
      <c r="L237" s="45"/>
      <c r="M237" s="235"/>
      <c r="N237" s="236"/>
      <c r="O237" s="92"/>
      <c r="P237" s="92"/>
      <c r="Q237" s="92"/>
      <c r="R237" s="92"/>
      <c r="S237" s="92"/>
      <c r="T237" s="93"/>
      <c r="U237" s="39"/>
      <c r="V237" s="39"/>
      <c r="W237" s="39"/>
      <c r="X237" s="39"/>
      <c r="Y237" s="39"/>
      <c r="Z237" s="39"/>
      <c r="AA237" s="39"/>
      <c r="AB237" s="39"/>
      <c r="AC237" s="39"/>
      <c r="AD237" s="39"/>
      <c r="AE237" s="39"/>
      <c r="AT237" s="18" t="s">
        <v>137</v>
      </c>
      <c r="AU237" s="18" t="s">
        <v>87</v>
      </c>
    </row>
    <row r="238" s="2" customFormat="1">
      <c r="A238" s="39"/>
      <c r="B238" s="40"/>
      <c r="C238" s="41"/>
      <c r="D238" s="237" t="s">
        <v>139</v>
      </c>
      <c r="E238" s="41"/>
      <c r="F238" s="238" t="s">
        <v>308</v>
      </c>
      <c r="G238" s="41"/>
      <c r="H238" s="41"/>
      <c r="I238" s="234"/>
      <c r="J238" s="41"/>
      <c r="K238" s="41"/>
      <c r="L238" s="45"/>
      <c r="M238" s="235"/>
      <c r="N238" s="236"/>
      <c r="O238" s="92"/>
      <c r="P238" s="92"/>
      <c r="Q238" s="92"/>
      <c r="R238" s="92"/>
      <c r="S238" s="92"/>
      <c r="T238" s="93"/>
      <c r="U238" s="39"/>
      <c r="V238" s="39"/>
      <c r="W238" s="39"/>
      <c r="X238" s="39"/>
      <c r="Y238" s="39"/>
      <c r="Z238" s="39"/>
      <c r="AA238" s="39"/>
      <c r="AB238" s="39"/>
      <c r="AC238" s="39"/>
      <c r="AD238" s="39"/>
      <c r="AE238" s="39"/>
      <c r="AT238" s="18" t="s">
        <v>139</v>
      </c>
      <c r="AU238" s="18" t="s">
        <v>87</v>
      </c>
    </row>
    <row r="239" s="13" customFormat="1">
      <c r="A239" s="13"/>
      <c r="B239" s="239"/>
      <c r="C239" s="240"/>
      <c r="D239" s="232" t="s">
        <v>141</v>
      </c>
      <c r="E239" s="241" t="s">
        <v>1</v>
      </c>
      <c r="F239" s="242" t="s">
        <v>309</v>
      </c>
      <c r="G239" s="240"/>
      <c r="H239" s="243">
        <v>117</v>
      </c>
      <c r="I239" s="244"/>
      <c r="J239" s="240"/>
      <c r="K239" s="240"/>
      <c r="L239" s="245"/>
      <c r="M239" s="246"/>
      <c r="N239" s="247"/>
      <c r="O239" s="247"/>
      <c r="P239" s="247"/>
      <c r="Q239" s="247"/>
      <c r="R239" s="247"/>
      <c r="S239" s="247"/>
      <c r="T239" s="248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T239" s="249" t="s">
        <v>141</v>
      </c>
      <c r="AU239" s="249" t="s">
        <v>87</v>
      </c>
      <c r="AV239" s="13" t="s">
        <v>87</v>
      </c>
      <c r="AW239" s="13" t="s">
        <v>34</v>
      </c>
      <c r="AX239" s="13" t="s">
        <v>85</v>
      </c>
      <c r="AY239" s="249" t="s">
        <v>128</v>
      </c>
    </row>
    <row r="240" s="2" customFormat="1" ht="24.15" customHeight="1">
      <c r="A240" s="39"/>
      <c r="B240" s="40"/>
      <c r="C240" s="219" t="s">
        <v>310</v>
      </c>
      <c r="D240" s="219" t="s">
        <v>130</v>
      </c>
      <c r="E240" s="220" t="s">
        <v>311</v>
      </c>
      <c r="F240" s="221" t="s">
        <v>312</v>
      </c>
      <c r="G240" s="222" t="s">
        <v>174</v>
      </c>
      <c r="H240" s="223">
        <v>65</v>
      </c>
      <c r="I240" s="224"/>
      <c r="J240" s="225">
        <f>ROUND(I240*H240,2)</f>
        <v>0</v>
      </c>
      <c r="K240" s="221" t="s">
        <v>134</v>
      </c>
      <c r="L240" s="45"/>
      <c r="M240" s="226" t="s">
        <v>1</v>
      </c>
      <c r="N240" s="227" t="s">
        <v>42</v>
      </c>
      <c r="O240" s="92"/>
      <c r="P240" s="228">
        <f>O240*H240</f>
        <v>0</v>
      </c>
      <c r="Q240" s="228">
        <v>0.20469000000000001</v>
      </c>
      <c r="R240" s="228">
        <f>Q240*H240</f>
        <v>13.30485</v>
      </c>
      <c r="S240" s="228">
        <v>0</v>
      </c>
      <c r="T240" s="229">
        <f>S240*H240</f>
        <v>0</v>
      </c>
      <c r="U240" s="39"/>
      <c r="V240" s="39"/>
      <c r="W240" s="39"/>
      <c r="X240" s="39"/>
      <c r="Y240" s="39"/>
      <c r="Z240" s="39"/>
      <c r="AA240" s="39"/>
      <c r="AB240" s="39"/>
      <c r="AC240" s="39"/>
      <c r="AD240" s="39"/>
      <c r="AE240" s="39"/>
      <c r="AR240" s="230" t="s">
        <v>135</v>
      </c>
      <c r="AT240" s="230" t="s">
        <v>130</v>
      </c>
      <c r="AU240" s="230" t="s">
        <v>87</v>
      </c>
      <c r="AY240" s="18" t="s">
        <v>128</v>
      </c>
      <c r="BE240" s="231">
        <f>IF(N240="základní",J240,0)</f>
        <v>0</v>
      </c>
      <c r="BF240" s="231">
        <f>IF(N240="snížená",J240,0)</f>
        <v>0</v>
      </c>
      <c r="BG240" s="231">
        <f>IF(N240="zákl. přenesená",J240,0)</f>
        <v>0</v>
      </c>
      <c r="BH240" s="231">
        <f>IF(N240="sníž. přenesená",J240,0)</f>
        <v>0</v>
      </c>
      <c r="BI240" s="231">
        <f>IF(N240="nulová",J240,0)</f>
        <v>0</v>
      </c>
      <c r="BJ240" s="18" t="s">
        <v>85</v>
      </c>
      <c r="BK240" s="231">
        <f>ROUND(I240*H240,2)</f>
        <v>0</v>
      </c>
      <c r="BL240" s="18" t="s">
        <v>135</v>
      </c>
      <c r="BM240" s="230" t="s">
        <v>313</v>
      </c>
    </row>
    <row r="241" s="2" customFormat="1">
      <c r="A241" s="39"/>
      <c r="B241" s="40"/>
      <c r="C241" s="41"/>
      <c r="D241" s="232" t="s">
        <v>137</v>
      </c>
      <c r="E241" s="41"/>
      <c r="F241" s="233" t="s">
        <v>314</v>
      </c>
      <c r="G241" s="41"/>
      <c r="H241" s="41"/>
      <c r="I241" s="234"/>
      <c r="J241" s="41"/>
      <c r="K241" s="41"/>
      <c r="L241" s="45"/>
      <c r="M241" s="235"/>
      <c r="N241" s="236"/>
      <c r="O241" s="92"/>
      <c r="P241" s="92"/>
      <c r="Q241" s="92"/>
      <c r="R241" s="92"/>
      <c r="S241" s="92"/>
      <c r="T241" s="93"/>
      <c r="U241" s="39"/>
      <c r="V241" s="39"/>
      <c r="W241" s="39"/>
      <c r="X241" s="39"/>
      <c r="Y241" s="39"/>
      <c r="Z241" s="39"/>
      <c r="AA241" s="39"/>
      <c r="AB241" s="39"/>
      <c r="AC241" s="39"/>
      <c r="AD241" s="39"/>
      <c r="AE241" s="39"/>
      <c r="AT241" s="18" t="s">
        <v>137</v>
      </c>
      <c r="AU241" s="18" t="s">
        <v>87</v>
      </c>
    </row>
    <row r="242" s="2" customFormat="1">
      <c r="A242" s="39"/>
      <c r="B242" s="40"/>
      <c r="C242" s="41"/>
      <c r="D242" s="237" t="s">
        <v>139</v>
      </c>
      <c r="E242" s="41"/>
      <c r="F242" s="238" t="s">
        <v>315</v>
      </c>
      <c r="G242" s="41"/>
      <c r="H242" s="41"/>
      <c r="I242" s="234"/>
      <c r="J242" s="41"/>
      <c r="K242" s="41"/>
      <c r="L242" s="45"/>
      <c r="M242" s="235"/>
      <c r="N242" s="236"/>
      <c r="O242" s="92"/>
      <c r="P242" s="92"/>
      <c r="Q242" s="92"/>
      <c r="R242" s="92"/>
      <c r="S242" s="92"/>
      <c r="T242" s="93"/>
      <c r="U242" s="39"/>
      <c r="V242" s="39"/>
      <c r="W242" s="39"/>
      <c r="X242" s="39"/>
      <c r="Y242" s="39"/>
      <c r="Z242" s="39"/>
      <c r="AA242" s="39"/>
      <c r="AB242" s="39"/>
      <c r="AC242" s="39"/>
      <c r="AD242" s="39"/>
      <c r="AE242" s="39"/>
      <c r="AT242" s="18" t="s">
        <v>139</v>
      </c>
      <c r="AU242" s="18" t="s">
        <v>87</v>
      </c>
    </row>
    <row r="243" s="13" customFormat="1">
      <c r="A243" s="13"/>
      <c r="B243" s="239"/>
      <c r="C243" s="240"/>
      <c r="D243" s="232" t="s">
        <v>141</v>
      </c>
      <c r="E243" s="241" t="s">
        <v>1</v>
      </c>
      <c r="F243" s="242" t="s">
        <v>316</v>
      </c>
      <c r="G243" s="240"/>
      <c r="H243" s="243">
        <v>65</v>
      </c>
      <c r="I243" s="244"/>
      <c r="J243" s="240"/>
      <c r="K243" s="240"/>
      <c r="L243" s="245"/>
      <c r="M243" s="246"/>
      <c r="N243" s="247"/>
      <c r="O243" s="247"/>
      <c r="P243" s="247"/>
      <c r="Q243" s="247"/>
      <c r="R243" s="247"/>
      <c r="S243" s="247"/>
      <c r="T243" s="248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T243" s="249" t="s">
        <v>141</v>
      </c>
      <c r="AU243" s="249" t="s">
        <v>87</v>
      </c>
      <c r="AV243" s="13" t="s">
        <v>87</v>
      </c>
      <c r="AW243" s="13" t="s">
        <v>34</v>
      </c>
      <c r="AX243" s="13" t="s">
        <v>85</v>
      </c>
      <c r="AY243" s="249" t="s">
        <v>128</v>
      </c>
    </row>
    <row r="244" s="2" customFormat="1" ht="24.15" customHeight="1">
      <c r="A244" s="39"/>
      <c r="B244" s="40"/>
      <c r="C244" s="261" t="s">
        <v>317</v>
      </c>
      <c r="D244" s="261" t="s">
        <v>247</v>
      </c>
      <c r="E244" s="262" t="s">
        <v>318</v>
      </c>
      <c r="F244" s="263" t="s">
        <v>319</v>
      </c>
      <c r="G244" s="264" t="s">
        <v>174</v>
      </c>
      <c r="H244" s="265">
        <v>65</v>
      </c>
      <c r="I244" s="266"/>
      <c r="J244" s="267">
        <f>ROUND(I244*H244,2)</f>
        <v>0</v>
      </c>
      <c r="K244" s="263" t="s">
        <v>134</v>
      </c>
      <c r="L244" s="268"/>
      <c r="M244" s="269" t="s">
        <v>1</v>
      </c>
      <c r="N244" s="270" t="s">
        <v>42</v>
      </c>
      <c r="O244" s="92"/>
      <c r="P244" s="228">
        <f>O244*H244</f>
        <v>0</v>
      </c>
      <c r="Q244" s="228">
        <v>0.00048000000000000001</v>
      </c>
      <c r="R244" s="228">
        <f>Q244*H244</f>
        <v>0.031200000000000002</v>
      </c>
      <c r="S244" s="228">
        <v>0</v>
      </c>
      <c r="T244" s="229">
        <f>S244*H244</f>
        <v>0</v>
      </c>
      <c r="U244" s="39"/>
      <c r="V244" s="39"/>
      <c r="W244" s="39"/>
      <c r="X244" s="39"/>
      <c r="Y244" s="39"/>
      <c r="Z244" s="39"/>
      <c r="AA244" s="39"/>
      <c r="AB244" s="39"/>
      <c r="AC244" s="39"/>
      <c r="AD244" s="39"/>
      <c r="AE244" s="39"/>
      <c r="AR244" s="230" t="s">
        <v>188</v>
      </c>
      <c r="AT244" s="230" t="s">
        <v>247</v>
      </c>
      <c r="AU244" s="230" t="s">
        <v>87</v>
      </c>
      <c r="AY244" s="18" t="s">
        <v>128</v>
      </c>
      <c r="BE244" s="231">
        <f>IF(N244="základní",J244,0)</f>
        <v>0</v>
      </c>
      <c r="BF244" s="231">
        <f>IF(N244="snížená",J244,0)</f>
        <v>0</v>
      </c>
      <c r="BG244" s="231">
        <f>IF(N244="zákl. přenesená",J244,0)</f>
        <v>0</v>
      </c>
      <c r="BH244" s="231">
        <f>IF(N244="sníž. přenesená",J244,0)</f>
        <v>0</v>
      </c>
      <c r="BI244" s="231">
        <f>IF(N244="nulová",J244,0)</f>
        <v>0</v>
      </c>
      <c r="BJ244" s="18" t="s">
        <v>85</v>
      </c>
      <c r="BK244" s="231">
        <f>ROUND(I244*H244,2)</f>
        <v>0</v>
      </c>
      <c r="BL244" s="18" t="s">
        <v>135</v>
      </c>
      <c r="BM244" s="230" t="s">
        <v>320</v>
      </c>
    </row>
    <row r="245" s="2" customFormat="1">
      <c r="A245" s="39"/>
      <c r="B245" s="40"/>
      <c r="C245" s="41"/>
      <c r="D245" s="232" t="s">
        <v>137</v>
      </c>
      <c r="E245" s="41"/>
      <c r="F245" s="233" t="s">
        <v>319</v>
      </c>
      <c r="G245" s="41"/>
      <c r="H245" s="41"/>
      <c r="I245" s="234"/>
      <c r="J245" s="41"/>
      <c r="K245" s="41"/>
      <c r="L245" s="45"/>
      <c r="M245" s="235"/>
      <c r="N245" s="236"/>
      <c r="O245" s="92"/>
      <c r="P245" s="92"/>
      <c r="Q245" s="92"/>
      <c r="R245" s="92"/>
      <c r="S245" s="92"/>
      <c r="T245" s="93"/>
      <c r="U245" s="39"/>
      <c r="V245" s="39"/>
      <c r="W245" s="39"/>
      <c r="X245" s="39"/>
      <c r="Y245" s="39"/>
      <c r="Z245" s="39"/>
      <c r="AA245" s="39"/>
      <c r="AB245" s="39"/>
      <c r="AC245" s="39"/>
      <c r="AD245" s="39"/>
      <c r="AE245" s="39"/>
      <c r="AT245" s="18" t="s">
        <v>137</v>
      </c>
      <c r="AU245" s="18" t="s">
        <v>87</v>
      </c>
    </row>
    <row r="246" s="13" customFormat="1">
      <c r="A246" s="13"/>
      <c r="B246" s="239"/>
      <c r="C246" s="240"/>
      <c r="D246" s="232" t="s">
        <v>141</v>
      </c>
      <c r="E246" s="241" t="s">
        <v>1</v>
      </c>
      <c r="F246" s="242" t="s">
        <v>321</v>
      </c>
      <c r="G246" s="240"/>
      <c r="H246" s="243">
        <v>65</v>
      </c>
      <c r="I246" s="244"/>
      <c r="J246" s="240"/>
      <c r="K246" s="240"/>
      <c r="L246" s="245"/>
      <c r="M246" s="246"/>
      <c r="N246" s="247"/>
      <c r="O246" s="247"/>
      <c r="P246" s="247"/>
      <c r="Q246" s="247"/>
      <c r="R246" s="247"/>
      <c r="S246" s="247"/>
      <c r="T246" s="248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T246" s="249" t="s">
        <v>141</v>
      </c>
      <c r="AU246" s="249" t="s">
        <v>87</v>
      </c>
      <c r="AV246" s="13" t="s">
        <v>87</v>
      </c>
      <c r="AW246" s="13" t="s">
        <v>34</v>
      </c>
      <c r="AX246" s="13" t="s">
        <v>85</v>
      </c>
      <c r="AY246" s="249" t="s">
        <v>128</v>
      </c>
    </row>
    <row r="247" s="2" customFormat="1" ht="16.5" customHeight="1">
      <c r="A247" s="39"/>
      <c r="B247" s="40"/>
      <c r="C247" s="219" t="s">
        <v>322</v>
      </c>
      <c r="D247" s="219" t="s">
        <v>130</v>
      </c>
      <c r="E247" s="220" t="s">
        <v>323</v>
      </c>
      <c r="F247" s="221" t="s">
        <v>324</v>
      </c>
      <c r="G247" s="222" t="s">
        <v>133</v>
      </c>
      <c r="H247" s="223">
        <v>398</v>
      </c>
      <c r="I247" s="224"/>
      <c r="J247" s="225">
        <f>ROUND(I247*H247,2)</f>
        <v>0</v>
      </c>
      <c r="K247" s="221" t="s">
        <v>134</v>
      </c>
      <c r="L247" s="45"/>
      <c r="M247" s="226" t="s">
        <v>1</v>
      </c>
      <c r="N247" s="227" t="s">
        <v>42</v>
      </c>
      <c r="O247" s="92"/>
      <c r="P247" s="228">
        <f>O247*H247</f>
        <v>0</v>
      </c>
      <c r="Q247" s="228">
        <v>0.00010000000000000001</v>
      </c>
      <c r="R247" s="228">
        <f>Q247*H247</f>
        <v>0.039800000000000002</v>
      </c>
      <c r="S247" s="228">
        <v>0</v>
      </c>
      <c r="T247" s="229">
        <f>S247*H247</f>
        <v>0</v>
      </c>
      <c r="U247" s="39"/>
      <c r="V247" s="39"/>
      <c r="W247" s="39"/>
      <c r="X247" s="39"/>
      <c r="Y247" s="39"/>
      <c r="Z247" s="39"/>
      <c r="AA247" s="39"/>
      <c r="AB247" s="39"/>
      <c r="AC247" s="39"/>
      <c r="AD247" s="39"/>
      <c r="AE247" s="39"/>
      <c r="AR247" s="230" t="s">
        <v>135</v>
      </c>
      <c r="AT247" s="230" t="s">
        <v>130</v>
      </c>
      <c r="AU247" s="230" t="s">
        <v>87</v>
      </c>
      <c r="AY247" s="18" t="s">
        <v>128</v>
      </c>
      <c r="BE247" s="231">
        <f>IF(N247="základní",J247,0)</f>
        <v>0</v>
      </c>
      <c r="BF247" s="231">
        <f>IF(N247="snížená",J247,0)</f>
        <v>0</v>
      </c>
      <c r="BG247" s="231">
        <f>IF(N247="zákl. přenesená",J247,0)</f>
        <v>0</v>
      </c>
      <c r="BH247" s="231">
        <f>IF(N247="sníž. přenesená",J247,0)</f>
        <v>0</v>
      </c>
      <c r="BI247" s="231">
        <f>IF(N247="nulová",J247,0)</f>
        <v>0</v>
      </c>
      <c r="BJ247" s="18" t="s">
        <v>85</v>
      </c>
      <c r="BK247" s="231">
        <f>ROUND(I247*H247,2)</f>
        <v>0</v>
      </c>
      <c r="BL247" s="18" t="s">
        <v>135</v>
      </c>
      <c r="BM247" s="230" t="s">
        <v>325</v>
      </c>
    </row>
    <row r="248" s="2" customFormat="1">
      <c r="A248" s="39"/>
      <c r="B248" s="40"/>
      <c r="C248" s="41"/>
      <c r="D248" s="232" t="s">
        <v>137</v>
      </c>
      <c r="E248" s="41"/>
      <c r="F248" s="233" t="s">
        <v>326</v>
      </c>
      <c r="G248" s="41"/>
      <c r="H248" s="41"/>
      <c r="I248" s="234"/>
      <c r="J248" s="41"/>
      <c r="K248" s="41"/>
      <c r="L248" s="45"/>
      <c r="M248" s="235"/>
      <c r="N248" s="236"/>
      <c r="O248" s="92"/>
      <c r="P248" s="92"/>
      <c r="Q248" s="92"/>
      <c r="R248" s="92"/>
      <c r="S248" s="92"/>
      <c r="T248" s="93"/>
      <c r="U248" s="39"/>
      <c r="V248" s="39"/>
      <c r="W248" s="39"/>
      <c r="X248" s="39"/>
      <c r="Y248" s="39"/>
      <c r="Z248" s="39"/>
      <c r="AA248" s="39"/>
      <c r="AB248" s="39"/>
      <c r="AC248" s="39"/>
      <c r="AD248" s="39"/>
      <c r="AE248" s="39"/>
      <c r="AT248" s="18" t="s">
        <v>137</v>
      </c>
      <c r="AU248" s="18" t="s">
        <v>87</v>
      </c>
    </row>
    <row r="249" s="2" customFormat="1">
      <c r="A249" s="39"/>
      <c r="B249" s="40"/>
      <c r="C249" s="41"/>
      <c r="D249" s="237" t="s">
        <v>139</v>
      </c>
      <c r="E249" s="41"/>
      <c r="F249" s="238" t="s">
        <v>327</v>
      </c>
      <c r="G249" s="41"/>
      <c r="H249" s="41"/>
      <c r="I249" s="234"/>
      <c r="J249" s="41"/>
      <c r="K249" s="41"/>
      <c r="L249" s="45"/>
      <c r="M249" s="235"/>
      <c r="N249" s="236"/>
      <c r="O249" s="92"/>
      <c r="P249" s="92"/>
      <c r="Q249" s="92"/>
      <c r="R249" s="92"/>
      <c r="S249" s="92"/>
      <c r="T249" s="93"/>
      <c r="U249" s="39"/>
      <c r="V249" s="39"/>
      <c r="W249" s="39"/>
      <c r="X249" s="39"/>
      <c r="Y249" s="39"/>
      <c r="Z249" s="39"/>
      <c r="AA249" s="39"/>
      <c r="AB249" s="39"/>
      <c r="AC249" s="39"/>
      <c r="AD249" s="39"/>
      <c r="AE249" s="39"/>
      <c r="AT249" s="18" t="s">
        <v>139</v>
      </c>
      <c r="AU249" s="18" t="s">
        <v>87</v>
      </c>
    </row>
    <row r="250" s="13" customFormat="1">
      <c r="A250" s="13"/>
      <c r="B250" s="239"/>
      <c r="C250" s="240"/>
      <c r="D250" s="232" t="s">
        <v>141</v>
      </c>
      <c r="E250" s="241" t="s">
        <v>1</v>
      </c>
      <c r="F250" s="242" t="s">
        <v>328</v>
      </c>
      <c r="G250" s="240"/>
      <c r="H250" s="243">
        <v>398</v>
      </c>
      <c r="I250" s="244"/>
      <c r="J250" s="240"/>
      <c r="K250" s="240"/>
      <c r="L250" s="245"/>
      <c r="M250" s="246"/>
      <c r="N250" s="247"/>
      <c r="O250" s="247"/>
      <c r="P250" s="247"/>
      <c r="Q250" s="247"/>
      <c r="R250" s="247"/>
      <c r="S250" s="247"/>
      <c r="T250" s="248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  <c r="AE250" s="13"/>
      <c r="AT250" s="249" t="s">
        <v>141</v>
      </c>
      <c r="AU250" s="249" t="s">
        <v>87</v>
      </c>
      <c r="AV250" s="13" t="s">
        <v>87</v>
      </c>
      <c r="AW250" s="13" t="s">
        <v>34</v>
      </c>
      <c r="AX250" s="13" t="s">
        <v>85</v>
      </c>
      <c r="AY250" s="249" t="s">
        <v>128</v>
      </c>
    </row>
    <row r="251" s="2" customFormat="1" ht="16.5" customHeight="1">
      <c r="A251" s="39"/>
      <c r="B251" s="40"/>
      <c r="C251" s="261" t="s">
        <v>329</v>
      </c>
      <c r="D251" s="261" t="s">
        <v>247</v>
      </c>
      <c r="E251" s="262" t="s">
        <v>330</v>
      </c>
      <c r="F251" s="263" t="s">
        <v>331</v>
      </c>
      <c r="G251" s="264" t="s">
        <v>133</v>
      </c>
      <c r="H251" s="265">
        <v>618</v>
      </c>
      <c r="I251" s="266"/>
      <c r="J251" s="267">
        <f>ROUND(I251*H251,2)</f>
        <v>0</v>
      </c>
      <c r="K251" s="263" t="s">
        <v>134</v>
      </c>
      <c r="L251" s="268"/>
      <c r="M251" s="269" t="s">
        <v>1</v>
      </c>
      <c r="N251" s="270" t="s">
        <v>42</v>
      </c>
      <c r="O251" s="92"/>
      <c r="P251" s="228">
        <f>O251*H251</f>
        <v>0</v>
      </c>
      <c r="Q251" s="228">
        <v>0.00029999999999999997</v>
      </c>
      <c r="R251" s="228">
        <f>Q251*H251</f>
        <v>0.18539999999999998</v>
      </c>
      <c r="S251" s="228">
        <v>0</v>
      </c>
      <c r="T251" s="229">
        <f>S251*H251</f>
        <v>0</v>
      </c>
      <c r="U251" s="39"/>
      <c r="V251" s="39"/>
      <c r="W251" s="39"/>
      <c r="X251" s="39"/>
      <c r="Y251" s="39"/>
      <c r="Z251" s="39"/>
      <c r="AA251" s="39"/>
      <c r="AB251" s="39"/>
      <c r="AC251" s="39"/>
      <c r="AD251" s="39"/>
      <c r="AE251" s="39"/>
      <c r="AR251" s="230" t="s">
        <v>188</v>
      </c>
      <c r="AT251" s="230" t="s">
        <v>247</v>
      </c>
      <c r="AU251" s="230" t="s">
        <v>87</v>
      </c>
      <c r="AY251" s="18" t="s">
        <v>128</v>
      </c>
      <c r="BE251" s="231">
        <f>IF(N251="základní",J251,0)</f>
        <v>0</v>
      </c>
      <c r="BF251" s="231">
        <f>IF(N251="snížená",J251,0)</f>
        <v>0</v>
      </c>
      <c r="BG251" s="231">
        <f>IF(N251="zákl. přenesená",J251,0)</f>
        <v>0</v>
      </c>
      <c r="BH251" s="231">
        <f>IF(N251="sníž. přenesená",J251,0)</f>
        <v>0</v>
      </c>
      <c r="BI251" s="231">
        <f>IF(N251="nulová",J251,0)</f>
        <v>0</v>
      </c>
      <c r="BJ251" s="18" t="s">
        <v>85</v>
      </c>
      <c r="BK251" s="231">
        <f>ROUND(I251*H251,2)</f>
        <v>0</v>
      </c>
      <c r="BL251" s="18" t="s">
        <v>135</v>
      </c>
      <c r="BM251" s="230" t="s">
        <v>332</v>
      </c>
    </row>
    <row r="252" s="2" customFormat="1">
      <c r="A252" s="39"/>
      <c r="B252" s="40"/>
      <c r="C252" s="41"/>
      <c r="D252" s="232" t="s">
        <v>137</v>
      </c>
      <c r="E252" s="41"/>
      <c r="F252" s="233" t="s">
        <v>331</v>
      </c>
      <c r="G252" s="41"/>
      <c r="H252" s="41"/>
      <c r="I252" s="234"/>
      <c r="J252" s="41"/>
      <c r="K252" s="41"/>
      <c r="L252" s="45"/>
      <c r="M252" s="235"/>
      <c r="N252" s="236"/>
      <c r="O252" s="92"/>
      <c r="P252" s="92"/>
      <c r="Q252" s="92"/>
      <c r="R252" s="92"/>
      <c r="S252" s="92"/>
      <c r="T252" s="93"/>
      <c r="U252" s="39"/>
      <c r="V252" s="39"/>
      <c r="W252" s="39"/>
      <c r="X252" s="39"/>
      <c r="Y252" s="39"/>
      <c r="Z252" s="39"/>
      <c r="AA252" s="39"/>
      <c r="AB252" s="39"/>
      <c r="AC252" s="39"/>
      <c r="AD252" s="39"/>
      <c r="AE252" s="39"/>
      <c r="AT252" s="18" t="s">
        <v>137</v>
      </c>
      <c r="AU252" s="18" t="s">
        <v>87</v>
      </c>
    </row>
    <row r="253" s="13" customFormat="1">
      <c r="A253" s="13"/>
      <c r="B253" s="239"/>
      <c r="C253" s="240"/>
      <c r="D253" s="232" t="s">
        <v>141</v>
      </c>
      <c r="E253" s="241" t="s">
        <v>1</v>
      </c>
      <c r="F253" s="242" t="s">
        <v>333</v>
      </c>
      <c r="G253" s="240"/>
      <c r="H253" s="243">
        <v>140.40000000000001</v>
      </c>
      <c r="I253" s="244"/>
      <c r="J253" s="240"/>
      <c r="K253" s="240"/>
      <c r="L253" s="245"/>
      <c r="M253" s="246"/>
      <c r="N253" s="247"/>
      <c r="O253" s="247"/>
      <c r="P253" s="247"/>
      <c r="Q253" s="247"/>
      <c r="R253" s="247"/>
      <c r="S253" s="247"/>
      <c r="T253" s="248"/>
      <c r="U253" s="13"/>
      <c r="V253" s="13"/>
      <c r="W253" s="13"/>
      <c r="X253" s="13"/>
      <c r="Y253" s="13"/>
      <c r="Z253" s="13"/>
      <c r="AA253" s="13"/>
      <c r="AB253" s="13"/>
      <c r="AC253" s="13"/>
      <c r="AD253" s="13"/>
      <c r="AE253" s="13"/>
      <c r="AT253" s="249" t="s">
        <v>141</v>
      </c>
      <c r="AU253" s="249" t="s">
        <v>87</v>
      </c>
      <c r="AV253" s="13" t="s">
        <v>87</v>
      </c>
      <c r="AW253" s="13" t="s">
        <v>34</v>
      </c>
      <c r="AX253" s="13" t="s">
        <v>77</v>
      </c>
      <c r="AY253" s="249" t="s">
        <v>128</v>
      </c>
    </row>
    <row r="254" s="13" customFormat="1">
      <c r="A254" s="13"/>
      <c r="B254" s="239"/>
      <c r="C254" s="240"/>
      <c r="D254" s="232" t="s">
        <v>141</v>
      </c>
      <c r="E254" s="241" t="s">
        <v>1</v>
      </c>
      <c r="F254" s="242" t="s">
        <v>334</v>
      </c>
      <c r="G254" s="240"/>
      <c r="H254" s="243">
        <v>477.60000000000002</v>
      </c>
      <c r="I254" s="244"/>
      <c r="J254" s="240"/>
      <c r="K254" s="240"/>
      <c r="L254" s="245"/>
      <c r="M254" s="246"/>
      <c r="N254" s="247"/>
      <c r="O254" s="247"/>
      <c r="P254" s="247"/>
      <c r="Q254" s="247"/>
      <c r="R254" s="247"/>
      <c r="S254" s="247"/>
      <c r="T254" s="248"/>
      <c r="U254" s="13"/>
      <c r="V254" s="13"/>
      <c r="W254" s="13"/>
      <c r="X254" s="13"/>
      <c r="Y254" s="13"/>
      <c r="Z254" s="13"/>
      <c r="AA254" s="13"/>
      <c r="AB254" s="13"/>
      <c r="AC254" s="13"/>
      <c r="AD254" s="13"/>
      <c r="AE254" s="13"/>
      <c r="AT254" s="249" t="s">
        <v>141</v>
      </c>
      <c r="AU254" s="249" t="s">
        <v>87</v>
      </c>
      <c r="AV254" s="13" t="s">
        <v>87</v>
      </c>
      <c r="AW254" s="13" t="s">
        <v>34</v>
      </c>
      <c r="AX254" s="13" t="s">
        <v>77</v>
      </c>
      <c r="AY254" s="249" t="s">
        <v>128</v>
      </c>
    </row>
    <row r="255" s="14" customFormat="1">
      <c r="A255" s="14"/>
      <c r="B255" s="250"/>
      <c r="C255" s="251"/>
      <c r="D255" s="232" t="s">
        <v>141</v>
      </c>
      <c r="E255" s="252" t="s">
        <v>1</v>
      </c>
      <c r="F255" s="253" t="s">
        <v>150</v>
      </c>
      <c r="G255" s="251"/>
      <c r="H255" s="254">
        <v>618</v>
      </c>
      <c r="I255" s="255"/>
      <c r="J255" s="251"/>
      <c r="K255" s="251"/>
      <c r="L255" s="256"/>
      <c r="M255" s="257"/>
      <c r="N255" s="258"/>
      <c r="O255" s="258"/>
      <c r="P255" s="258"/>
      <c r="Q255" s="258"/>
      <c r="R255" s="258"/>
      <c r="S255" s="258"/>
      <c r="T255" s="259"/>
      <c r="U255" s="14"/>
      <c r="V255" s="14"/>
      <c r="W255" s="14"/>
      <c r="X255" s="14"/>
      <c r="Y255" s="14"/>
      <c r="Z255" s="14"/>
      <c r="AA255" s="14"/>
      <c r="AB255" s="14"/>
      <c r="AC255" s="14"/>
      <c r="AD255" s="14"/>
      <c r="AE255" s="14"/>
      <c r="AT255" s="260" t="s">
        <v>141</v>
      </c>
      <c r="AU255" s="260" t="s">
        <v>87</v>
      </c>
      <c r="AV255" s="14" t="s">
        <v>135</v>
      </c>
      <c r="AW255" s="14" t="s">
        <v>34</v>
      </c>
      <c r="AX255" s="14" t="s">
        <v>85</v>
      </c>
      <c r="AY255" s="260" t="s">
        <v>128</v>
      </c>
    </row>
    <row r="256" s="12" customFormat="1" ht="22.8" customHeight="1">
      <c r="A256" s="12"/>
      <c r="B256" s="203"/>
      <c r="C256" s="204"/>
      <c r="D256" s="205" t="s">
        <v>76</v>
      </c>
      <c r="E256" s="217" t="s">
        <v>135</v>
      </c>
      <c r="F256" s="217" t="s">
        <v>335</v>
      </c>
      <c r="G256" s="204"/>
      <c r="H256" s="204"/>
      <c r="I256" s="207"/>
      <c r="J256" s="218">
        <f>BK256</f>
        <v>0</v>
      </c>
      <c r="K256" s="204"/>
      <c r="L256" s="209"/>
      <c r="M256" s="210"/>
      <c r="N256" s="211"/>
      <c r="O256" s="211"/>
      <c r="P256" s="212">
        <f>SUM(P257:P260)</f>
        <v>0</v>
      </c>
      <c r="Q256" s="211"/>
      <c r="R256" s="212">
        <f>SUM(R257:R260)</f>
        <v>0</v>
      </c>
      <c r="S256" s="211"/>
      <c r="T256" s="213">
        <f>SUM(T257:T260)</f>
        <v>0</v>
      </c>
      <c r="U256" s="12"/>
      <c r="V256" s="12"/>
      <c r="W256" s="12"/>
      <c r="X256" s="12"/>
      <c r="Y256" s="12"/>
      <c r="Z256" s="12"/>
      <c r="AA256" s="12"/>
      <c r="AB256" s="12"/>
      <c r="AC256" s="12"/>
      <c r="AD256" s="12"/>
      <c r="AE256" s="12"/>
      <c r="AR256" s="214" t="s">
        <v>85</v>
      </c>
      <c r="AT256" s="215" t="s">
        <v>76</v>
      </c>
      <c r="AU256" s="215" t="s">
        <v>85</v>
      </c>
      <c r="AY256" s="214" t="s">
        <v>128</v>
      </c>
      <c r="BK256" s="216">
        <f>SUM(BK257:BK260)</f>
        <v>0</v>
      </c>
    </row>
    <row r="257" s="2" customFormat="1" ht="16.5" customHeight="1">
      <c r="A257" s="39"/>
      <c r="B257" s="40"/>
      <c r="C257" s="219" t="s">
        <v>336</v>
      </c>
      <c r="D257" s="219" t="s">
        <v>130</v>
      </c>
      <c r="E257" s="220" t="s">
        <v>337</v>
      </c>
      <c r="F257" s="221" t="s">
        <v>338</v>
      </c>
      <c r="G257" s="222" t="s">
        <v>182</v>
      </c>
      <c r="H257" s="223">
        <v>5.7599999999999998</v>
      </c>
      <c r="I257" s="224"/>
      <c r="J257" s="225">
        <f>ROUND(I257*H257,2)</f>
        <v>0</v>
      </c>
      <c r="K257" s="221" t="s">
        <v>134</v>
      </c>
      <c r="L257" s="45"/>
      <c r="M257" s="226" t="s">
        <v>1</v>
      </c>
      <c r="N257" s="227" t="s">
        <v>42</v>
      </c>
      <c r="O257" s="92"/>
      <c r="P257" s="228">
        <f>O257*H257</f>
        <v>0</v>
      </c>
      <c r="Q257" s="228">
        <v>0</v>
      </c>
      <c r="R257" s="228">
        <f>Q257*H257</f>
        <v>0</v>
      </c>
      <c r="S257" s="228">
        <v>0</v>
      </c>
      <c r="T257" s="229">
        <f>S257*H257</f>
        <v>0</v>
      </c>
      <c r="U257" s="39"/>
      <c r="V257" s="39"/>
      <c r="W257" s="39"/>
      <c r="X257" s="39"/>
      <c r="Y257" s="39"/>
      <c r="Z257" s="39"/>
      <c r="AA257" s="39"/>
      <c r="AB257" s="39"/>
      <c r="AC257" s="39"/>
      <c r="AD257" s="39"/>
      <c r="AE257" s="39"/>
      <c r="AR257" s="230" t="s">
        <v>135</v>
      </c>
      <c r="AT257" s="230" t="s">
        <v>130</v>
      </c>
      <c r="AU257" s="230" t="s">
        <v>87</v>
      </c>
      <c r="AY257" s="18" t="s">
        <v>128</v>
      </c>
      <c r="BE257" s="231">
        <f>IF(N257="základní",J257,0)</f>
        <v>0</v>
      </c>
      <c r="BF257" s="231">
        <f>IF(N257="snížená",J257,0)</f>
        <v>0</v>
      </c>
      <c r="BG257" s="231">
        <f>IF(N257="zákl. přenesená",J257,0)</f>
        <v>0</v>
      </c>
      <c r="BH257" s="231">
        <f>IF(N257="sníž. přenesená",J257,0)</f>
        <v>0</v>
      </c>
      <c r="BI257" s="231">
        <f>IF(N257="nulová",J257,0)</f>
        <v>0</v>
      </c>
      <c r="BJ257" s="18" t="s">
        <v>85</v>
      </c>
      <c r="BK257" s="231">
        <f>ROUND(I257*H257,2)</f>
        <v>0</v>
      </c>
      <c r="BL257" s="18" t="s">
        <v>135</v>
      </c>
      <c r="BM257" s="230" t="s">
        <v>339</v>
      </c>
    </row>
    <row r="258" s="2" customFormat="1">
      <c r="A258" s="39"/>
      <c r="B258" s="40"/>
      <c r="C258" s="41"/>
      <c r="D258" s="232" t="s">
        <v>137</v>
      </c>
      <c r="E258" s="41"/>
      <c r="F258" s="233" t="s">
        <v>340</v>
      </c>
      <c r="G258" s="41"/>
      <c r="H258" s="41"/>
      <c r="I258" s="234"/>
      <c r="J258" s="41"/>
      <c r="K258" s="41"/>
      <c r="L258" s="45"/>
      <c r="M258" s="235"/>
      <c r="N258" s="236"/>
      <c r="O258" s="92"/>
      <c r="P258" s="92"/>
      <c r="Q258" s="92"/>
      <c r="R258" s="92"/>
      <c r="S258" s="92"/>
      <c r="T258" s="93"/>
      <c r="U258" s="39"/>
      <c r="V258" s="39"/>
      <c r="W258" s="39"/>
      <c r="X258" s="39"/>
      <c r="Y258" s="39"/>
      <c r="Z258" s="39"/>
      <c r="AA258" s="39"/>
      <c r="AB258" s="39"/>
      <c r="AC258" s="39"/>
      <c r="AD258" s="39"/>
      <c r="AE258" s="39"/>
      <c r="AT258" s="18" t="s">
        <v>137</v>
      </c>
      <c r="AU258" s="18" t="s">
        <v>87</v>
      </c>
    </row>
    <row r="259" s="2" customFormat="1">
      <c r="A259" s="39"/>
      <c r="B259" s="40"/>
      <c r="C259" s="41"/>
      <c r="D259" s="237" t="s">
        <v>139</v>
      </c>
      <c r="E259" s="41"/>
      <c r="F259" s="238" t="s">
        <v>341</v>
      </c>
      <c r="G259" s="41"/>
      <c r="H259" s="41"/>
      <c r="I259" s="234"/>
      <c r="J259" s="41"/>
      <c r="K259" s="41"/>
      <c r="L259" s="45"/>
      <c r="M259" s="235"/>
      <c r="N259" s="236"/>
      <c r="O259" s="92"/>
      <c r="P259" s="92"/>
      <c r="Q259" s="92"/>
      <c r="R259" s="92"/>
      <c r="S259" s="92"/>
      <c r="T259" s="93"/>
      <c r="U259" s="39"/>
      <c r="V259" s="39"/>
      <c r="W259" s="39"/>
      <c r="X259" s="39"/>
      <c r="Y259" s="39"/>
      <c r="Z259" s="39"/>
      <c r="AA259" s="39"/>
      <c r="AB259" s="39"/>
      <c r="AC259" s="39"/>
      <c r="AD259" s="39"/>
      <c r="AE259" s="39"/>
      <c r="AT259" s="18" t="s">
        <v>139</v>
      </c>
      <c r="AU259" s="18" t="s">
        <v>87</v>
      </c>
    </row>
    <row r="260" s="13" customFormat="1">
      <c r="A260" s="13"/>
      <c r="B260" s="239"/>
      <c r="C260" s="240"/>
      <c r="D260" s="232" t="s">
        <v>141</v>
      </c>
      <c r="E260" s="241" t="s">
        <v>1</v>
      </c>
      <c r="F260" s="242" t="s">
        <v>342</v>
      </c>
      <c r="G260" s="240"/>
      <c r="H260" s="243">
        <v>5.7599999999999998</v>
      </c>
      <c r="I260" s="244"/>
      <c r="J260" s="240"/>
      <c r="K260" s="240"/>
      <c r="L260" s="245"/>
      <c r="M260" s="246"/>
      <c r="N260" s="247"/>
      <c r="O260" s="247"/>
      <c r="P260" s="247"/>
      <c r="Q260" s="247"/>
      <c r="R260" s="247"/>
      <c r="S260" s="247"/>
      <c r="T260" s="248"/>
      <c r="U260" s="13"/>
      <c r="V260" s="13"/>
      <c r="W260" s="13"/>
      <c r="X260" s="13"/>
      <c r="Y260" s="13"/>
      <c r="Z260" s="13"/>
      <c r="AA260" s="13"/>
      <c r="AB260" s="13"/>
      <c r="AC260" s="13"/>
      <c r="AD260" s="13"/>
      <c r="AE260" s="13"/>
      <c r="AT260" s="249" t="s">
        <v>141</v>
      </c>
      <c r="AU260" s="249" t="s">
        <v>87</v>
      </c>
      <c r="AV260" s="13" t="s">
        <v>87</v>
      </c>
      <c r="AW260" s="13" t="s">
        <v>34</v>
      </c>
      <c r="AX260" s="13" t="s">
        <v>85</v>
      </c>
      <c r="AY260" s="249" t="s">
        <v>128</v>
      </c>
    </row>
    <row r="261" s="12" customFormat="1" ht="22.8" customHeight="1">
      <c r="A261" s="12"/>
      <c r="B261" s="203"/>
      <c r="C261" s="204"/>
      <c r="D261" s="205" t="s">
        <v>76</v>
      </c>
      <c r="E261" s="217" t="s">
        <v>164</v>
      </c>
      <c r="F261" s="217" t="s">
        <v>343</v>
      </c>
      <c r="G261" s="204"/>
      <c r="H261" s="204"/>
      <c r="I261" s="207"/>
      <c r="J261" s="218">
        <f>BK261</f>
        <v>0</v>
      </c>
      <c r="K261" s="204"/>
      <c r="L261" s="209"/>
      <c r="M261" s="210"/>
      <c r="N261" s="211"/>
      <c r="O261" s="211"/>
      <c r="P261" s="212">
        <f>SUM(P262:P303)</f>
        <v>0</v>
      </c>
      <c r="Q261" s="211"/>
      <c r="R261" s="212">
        <f>SUM(R262:R303)</f>
        <v>92.062370000000001</v>
      </c>
      <c r="S261" s="211"/>
      <c r="T261" s="213">
        <f>SUM(T262:T303)</f>
        <v>0</v>
      </c>
      <c r="U261" s="12"/>
      <c r="V261" s="12"/>
      <c r="W261" s="12"/>
      <c r="X261" s="12"/>
      <c r="Y261" s="12"/>
      <c r="Z261" s="12"/>
      <c r="AA261" s="12"/>
      <c r="AB261" s="12"/>
      <c r="AC261" s="12"/>
      <c r="AD261" s="12"/>
      <c r="AE261" s="12"/>
      <c r="AR261" s="214" t="s">
        <v>85</v>
      </c>
      <c r="AT261" s="215" t="s">
        <v>76</v>
      </c>
      <c r="AU261" s="215" t="s">
        <v>85</v>
      </c>
      <c r="AY261" s="214" t="s">
        <v>128</v>
      </c>
      <c r="BK261" s="216">
        <f>SUM(BK262:BK303)</f>
        <v>0</v>
      </c>
    </row>
    <row r="262" s="2" customFormat="1" ht="16.5" customHeight="1">
      <c r="A262" s="39"/>
      <c r="B262" s="40"/>
      <c r="C262" s="219" t="s">
        <v>344</v>
      </c>
      <c r="D262" s="219" t="s">
        <v>130</v>
      </c>
      <c r="E262" s="220" t="s">
        <v>345</v>
      </c>
      <c r="F262" s="221" t="s">
        <v>346</v>
      </c>
      <c r="G262" s="222" t="s">
        <v>133</v>
      </c>
      <c r="H262" s="223">
        <v>55</v>
      </c>
      <c r="I262" s="224"/>
      <c r="J262" s="225">
        <f>ROUND(I262*H262,2)</f>
        <v>0</v>
      </c>
      <c r="K262" s="221" t="s">
        <v>134</v>
      </c>
      <c r="L262" s="45"/>
      <c r="M262" s="226" t="s">
        <v>1</v>
      </c>
      <c r="N262" s="227" t="s">
        <v>42</v>
      </c>
      <c r="O262" s="92"/>
      <c r="P262" s="228">
        <f>O262*H262</f>
        <v>0</v>
      </c>
      <c r="Q262" s="228">
        <v>0</v>
      </c>
      <c r="R262" s="228">
        <f>Q262*H262</f>
        <v>0</v>
      </c>
      <c r="S262" s="228">
        <v>0</v>
      </c>
      <c r="T262" s="229">
        <f>S262*H262</f>
        <v>0</v>
      </c>
      <c r="U262" s="39"/>
      <c r="V262" s="39"/>
      <c r="W262" s="39"/>
      <c r="X262" s="39"/>
      <c r="Y262" s="39"/>
      <c r="Z262" s="39"/>
      <c r="AA262" s="39"/>
      <c r="AB262" s="39"/>
      <c r="AC262" s="39"/>
      <c r="AD262" s="39"/>
      <c r="AE262" s="39"/>
      <c r="AR262" s="230" t="s">
        <v>135</v>
      </c>
      <c r="AT262" s="230" t="s">
        <v>130</v>
      </c>
      <c r="AU262" s="230" t="s">
        <v>87</v>
      </c>
      <c r="AY262" s="18" t="s">
        <v>128</v>
      </c>
      <c r="BE262" s="231">
        <f>IF(N262="základní",J262,0)</f>
        <v>0</v>
      </c>
      <c r="BF262" s="231">
        <f>IF(N262="snížená",J262,0)</f>
        <v>0</v>
      </c>
      <c r="BG262" s="231">
        <f>IF(N262="zákl. přenesená",J262,0)</f>
        <v>0</v>
      </c>
      <c r="BH262" s="231">
        <f>IF(N262="sníž. přenesená",J262,0)</f>
        <v>0</v>
      </c>
      <c r="BI262" s="231">
        <f>IF(N262="nulová",J262,0)</f>
        <v>0</v>
      </c>
      <c r="BJ262" s="18" t="s">
        <v>85</v>
      </c>
      <c r="BK262" s="231">
        <f>ROUND(I262*H262,2)</f>
        <v>0</v>
      </c>
      <c r="BL262" s="18" t="s">
        <v>135</v>
      </c>
      <c r="BM262" s="230" t="s">
        <v>347</v>
      </c>
    </row>
    <row r="263" s="2" customFormat="1">
      <c r="A263" s="39"/>
      <c r="B263" s="40"/>
      <c r="C263" s="41"/>
      <c r="D263" s="232" t="s">
        <v>137</v>
      </c>
      <c r="E263" s="41"/>
      <c r="F263" s="233" t="s">
        <v>348</v>
      </c>
      <c r="G263" s="41"/>
      <c r="H263" s="41"/>
      <c r="I263" s="234"/>
      <c r="J263" s="41"/>
      <c r="K263" s="41"/>
      <c r="L263" s="45"/>
      <c r="M263" s="235"/>
      <c r="N263" s="236"/>
      <c r="O263" s="92"/>
      <c r="P263" s="92"/>
      <c r="Q263" s="92"/>
      <c r="R263" s="92"/>
      <c r="S263" s="92"/>
      <c r="T263" s="93"/>
      <c r="U263" s="39"/>
      <c r="V263" s="39"/>
      <c r="W263" s="39"/>
      <c r="X263" s="39"/>
      <c r="Y263" s="39"/>
      <c r="Z263" s="39"/>
      <c r="AA263" s="39"/>
      <c r="AB263" s="39"/>
      <c r="AC263" s="39"/>
      <c r="AD263" s="39"/>
      <c r="AE263" s="39"/>
      <c r="AT263" s="18" t="s">
        <v>137</v>
      </c>
      <c r="AU263" s="18" t="s">
        <v>87</v>
      </c>
    </row>
    <row r="264" s="2" customFormat="1">
      <c r="A264" s="39"/>
      <c r="B264" s="40"/>
      <c r="C264" s="41"/>
      <c r="D264" s="237" t="s">
        <v>139</v>
      </c>
      <c r="E264" s="41"/>
      <c r="F264" s="238" t="s">
        <v>349</v>
      </c>
      <c r="G264" s="41"/>
      <c r="H264" s="41"/>
      <c r="I264" s="234"/>
      <c r="J264" s="41"/>
      <c r="K264" s="41"/>
      <c r="L264" s="45"/>
      <c r="M264" s="235"/>
      <c r="N264" s="236"/>
      <c r="O264" s="92"/>
      <c r="P264" s="92"/>
      <c r="Q264" s="92"/>
      <c r="R264" s="92"/>
      <c r="S264" s="92"/>
      <c r="T264" s="93"/>
      <c r="U264" s="39"/>
      <c r="V264" s="39"/>
      <c r="W264" s="39"/>
      <c r="X264" s="39"/>
      <c r="Y264" s="39"/>
      <c r="Z264" s="39"/>
      <c r="AA264" s="39"/>
      <c r="AB264" s="39"/>
      <c r="AC264" s="39"/>
      <c r="AD264" s="39"/>
      <c r="AE264" s="39"/>
      <c r="AT264" s="18" t="s">
        <v>139</v>
      </c>
      <c r="AU264" s="18" t="s">
        <v>87</v>
      </c>
    </row>
    <row r="265" s="13" customFormat="1">
      <c r="A265" s="13"/>
      <c r="B265" s="239"/>
      <c r="C265" s="240"/>
      <c r="D265" s="232" t="s">
        <v>141</v>
      </c>
      <c r="E265" s="241" t="s">
        <v>1</v>
      </c>
      <c r="F265" s="242" t="s">
        <v>350</v>
      </c>
      <c r="G265" s="240"/>
      <c r="H265" s="243">
        <v>55</v>
      </c>
      <c r="I265" s="244"/>
      <c r="J265" s="240"/>
      <c r="K265" s="240"/>
      <c r="L265" s="245"/>
      <c r="M265" s="246"/>
      <c r="N265" s="247"/>
      <c r="O265" s="247"/>
      <c r="P265" s="247"/>
      <c r="Q265" s="247"/>
      <c r="R265" s="247"/>
      <c r="S265" s="247"/>
      <c r="T265" s="248"/>
      <c r="U265" s="13"/>
      <c r="V265" s="13"/>
      <c r="W265" s="13"/>
      <c r="X265" s="13"/>
      <c r="Y265" s="13"/>
      <c r="Z265" s="13"/>
      <c r="AA265" s="13"/>
      <c r="AB265" s="13"/>
      <c r="AC265" s="13"/>
      <c r="AD265" s="13"/>
      <c r="AE265" s="13"/>
      <c r="AT265" s="249" t="s">
        <v>141</v>
      </c>
      <c r="AU265" s="249" t="s">
        <v>87</v>
      </c>
      <c r="AV265" s="13" t="s">
        <v>87</v>
      </c>
      <c r="AW265" s="13" t="s">
        <v>34</v>
      </c>
      <c r="AX265" s="13" t="s">
        <v>85</v>
      </c>
      <c r="AY265" s="249" t="s">
        <v>128</v>
      </c>
    </row>
    <row r="266" s="2" customFormat="1" ht="16.5" customHeight="1">
      <c r="A266" s="39"/>
      <c r="B266" s="40"/>
      <c r="C266" s="219" t="s">
        <v>351</v>
      </c>
      <c r="D266" s="219" t="s">
        <v>130</v>
      </c>
      <c r="E266" s="220" t="s">
        <v>352</v>
      </c>
      <c r="F266" s="221" t="s">
        <v>353</v>
      </c>
      <c r="G266" s="222" t="s">
        <v>133</v>
      </c>
      <c r="H266" s="223">
        <v>64</v>
      </c>
      <c r="I266" s="224"/>
      <c r="J266" s="225">
        <f>ROUND(I266*H266,2)</f>
        <v>0</v>
      </c>
      <c r="K266" s="221" t="s">
        <v>134</v>
      </c>
      <c r="L266" s="45"/>
      <c r="M266" s="226" t="s">
        <v>1</v>
      </c>
      <c r="N266" s="227" t="s">
        <v>42</v>
      </c>
      <c r="O266" s="92"/>
      <c r="P266" s="228">
        <f>O266*H266</f>
        <v>0</v>
      </c>
      <c r="Q266" s="228">
        <v>0</v>
      </c>
      <c r="R266" s="228">
        <f>Q266*H266</f>
        <v>0</v>
      </c>
      <c r="S266" s="228">
        <v>0</v>
      </c>
      <c r="T266" s="229">
        <f>S266*H266</f>
        <v>0</v>
      </c>
      <c r="U266" s="39"/>
      <c r="V266" s="39"/>
      <c r="W266" s="39"/>
      <c r="X266" s="39"/>
      <c r="Y266" s="39"/>
      <c r="Z266" s="39"/>
      <c r="AA266" s="39"/>
      <c r="AB266" s="39"/>
      <c r="AC266" s="39"/>
      <c r="AD266" s="39"/>
      <c r="AE266" s="39"/>
      <c r="AR266" s="230" t="s">
        <v>135</v>
      </c>
      <c r="AT266" s="230" t="s">
        <v>130</v>
      </c>
      <c r="AU266" s="230" t="s">
        <v>87</v>
      </c>
      <c r="AY266" s="18" t="s">
        <v>128</v>
      </c>
      <c r="BE266" s="231">
        <f>IF(N266="základní",J266,0)</f>
        <v>0</v>
      </c>
      <c r="BF266" s="231">
        <f>IF(N266="snížená",J266,0)</f>
        <v>0</v>
      </c>
      <c r="BG266" s="231">
        <f>IF(N266="zákl. přenesená",J266,0)</f>
        <v>0</v>
      </c>
      <c r="BH266" s="231">
        <f>IF(N266="sníž. přenesená",J266,0)</f>
        <v>0</v>
      </c>
      <c r="BI266" s="231">
        <f>IF(N266="nulová",J266,0)</f>
        <v>0</v>
      </c>
      <c r="BJ266" s="18" t="s">
        <v>85</v>
      </c>
      <c r="BK266" s="231">
        <f>ROUND(I266*H266,2)</f>
        <v>0</v>
      </c>
      <c r="BL266" s="18" t="s">
        <v>135</v>
      </c>
      <c r="BM266" s="230" t="s">
        <v>354</v>
      </c>
    </row>
    <row r="267" s="2" customFormat="1">
      <c r="A267" s="39"/>
      <c r="B267" s="40"/>
      <c r="C267" s="41"/>
      <c r="D267" s="232" t="s">
        <v>137</v>
      </c>
      <c r="E267" s="41"/>
      <c r="F267" s="233" t="s">
        <v>355</v>
      </c>
      <c r="G267" s="41"/>
      <c r="H267" s="41"/>
      <c r="I267" s="234"/>
      <c r="J267" s="41"/>
      <c r="K267" s="41"/>
      <c r="L267" s="45"/>
      <c r="M267" s="235"/>
      <c r="N267" s="236"/>
      <c r="O267" s="92"/>
      <c r="P267" s="92"/>
      <c r="Q267" s="92"/>
      <c r="R267" s="92"/>
      <c r="S267" s="92"/>
      <c r="T267" s="93"/>
      <c r="U267" s="39"/>
      <c r="V267" s="39"/>
      <c r="W267" s="39"/>
      <c r="X267" s="39"/>
      <c r="Y267" s="39"/>
      <c r="Z267" s="39"/>
      <c r="AA267" s="39"/>
      <c r="AB267" s="39"/>
      <c r="AC267" s="39"/>
      <c r="AD267" s="39"/>
      <c r="AE267" s="39"/>
      <c r="AT267" s="18" t="s">
        <v>137</v>
      </c>
      <c r="AU267" s="18" t="s">
        <v>87</v>
      </c>
    </row>
    <row r="268" s="2" customFormat="1">
      <c r="A268" s="39"/>
      <c r="B268" s="40"/>
      <c r="C268" s="41"/>
      <c r="D268" s="237" t="s">
        <v>139</v>
      </c>
      <c r="E268" s="41"/>
      <c r="F268" s="238" t="s">
        <v>356</v>
      </c>
      <c r="G268" s="41"/>
      <c r="H268" s="41"/>
      <c r="I268" s="234"/>
      <c r="J268" s="41"/>
      <c r="K268" s="41"/>
      <c r="L268" s="45"/>
      <c r="M268" s="235"/>
      <c r="N268" s="236"/>
      <c r="O268" s="92"/>
      <c r="P268" s="92"/>
      <c r="Q268" s="92"/>
      <c r="R268" s="92"/>
      <c r="S268" s="92"/>
      <c r="T268" s="93"/>
      <c r="U268" s="39"/>
      <c r="V268" s="39"/>
      <c r="W268" s="39"/>
      <c r="X268" s="39"/>
      <c r="Y268" s="39"/>
      <c r="Z268" s="39"/>
      <c r="AA268" s="39"/>
      <c r="AB268" s="39"/>
      <c r="AC268" s="39"/>
      <c r="AD268" s="39"/>
      <c r="AE268" s="39"/>
      <c r="AT268" s="18" t="s">
        <v>139</v>
      </c>
      <c r="AU268" s="18" t="s">
        <v>87</v>
      </c>
    </row>
    <row r="269" s="13" customFormat="1">
      <c r="A269" s="13"/>
      <c r="B269" s="239"/>
      <c r="C269" s="240"/>
      <c r="D269" s="232" t="s">
        <v>141</v>
      </c>
      <c r="E269" s="241" t="s">
        <v>1</v>
      </c>
      <c r="F269" s="242" t="s">
        <v>357</v>
      </c>
      <c r="G269" s="240"/>
      <c r="H269" s="243">
        <v>64</v>
      </c>
      <c r="I269" s="244"/>
      <c r="J269" s="240"/>
      <c r="K269" s="240"/>
      <c r="L269" s="245"/>
      <c r="M269" s="246"/>
      <c r="N269" s="247"/>
      <c r="O269" s="247"/>
      <c r="P269" s="247"/>
      <c r="Q269" s="247"/>
      <c r="R269" s="247"/>
      <c r="S269" s="247"/>
      <c r="T269" s="248"/>
      <c r="U269" s="13"/>
      <c r="V269" s="13"/>
      <c r="W269" s="13"/>
      <c r="X269" s="13"/>
      <c r="Y269" s="13"/>
      <c r="Z269" s="13"/>
      <c r="AA269" s="13"/>
      <c r="AB269" s="13"/>
      <c r="AC269" s="13"/>
      <c r="AD269" s="13"/>
      <c r="AE269" s="13"/>
      <c r="AT269" s="249" t="s">
        <v>141</v>
      </c>
      <c r="AU269" s="249" t="s">
        <v>87</v>
      </c>
      <c r="AV269" s="13" t="s">
        <v>87</v>
      </c>
      <c r="AW269" s="13" t="s">
        <v>34</v>
      </c>
      <c r="AX269" s="13" t="s">
        <v>85</v>
      </c>
      <c r="AY269" s="249" t="s">
        <v>128</v>
      </c>
    </row>
    <row r="270" s="2" customFormat="1" ht="16.5" customHeight="1">
      <c r="A270" s="39"/>
      <c r="B270" s="40"/>
      <c r="C270" s="219" t="s">
        <v>358</v>
      </c>
      <c r="D270" s="219" t="s">
        <v>130</v>
      </c>
      <c r="E270" s="220" t="s">
        <v>359</v>
      </c>
      <c r="F270" s="221" t="s">
        <v>360</v>
      </c>
      <c r="G270" s="222" t="s">
        <v>133</v>
      </c>
      <c r="H270" s="223">
        <v>398</v>
      </c>
      <c r="I270" s="224"/>
      <c r="J270" s="225">
        <f>ROUND(I270*H270,2)</f>
        <v>0</v>
      </c>
      <c r="K270" s="221" t="s">
        <v>134</v>
      </c>
      <c r="L270" s="45"/>
      <c r="M270" s="226" t="s">
        <v>1</v>
      </c>
      <c r="N270" s="227" t="s">
        <v>42</v>
      </c>
      <c r="O270" s="92"/>
      <c r="P270" s="228">
        <f>O270*H270</f>
        <v>0</v>
      </c>
      <c r="Q270" s="228">
        <v>0</v>
      </c>
      <c r="R270" s="228">
        <f>Q270*H270</f>
        <v>0</v>
      </c>
      <c r="S270" s="228">
        <v>0</v>
      </c>
      <c r="T270" s="229">
        <f>S270*H270</f>
        <v>0</v>
      </c>
      <c r="U270" s="39"/>
      <c r="V270" s="39"/>
      <c r="W270" s="39"/>
      <c r="X270" s="39"/>
      <c r="Y270" s="39"/>
      <c r="Z270" s="39"/>
      <c r="AA270" s="39"/>
      <c r="AB270" s="39"/>
      <c r="AC270" s="39"/>
      <c r="AD270" s="39"/>
      <c r="AE270" s="39"/>
      <c r="AR270" s="230" t="s">
        <v>135</v>
      </c>
      <c r="AT270" s="230" t="s">
        <v>130</v>
      </c>
      <c r="AU270" s="230" t="s">
        <v>87</v>
      </c>
      <c r="AY270" s="18" t="s">
        <v>128</v>
      </c>
      <c r="BE270" s="231">
        <f>IF(N270="základní",J270,0)</f>
        <v>0</v>
      </c>
      <c r="BF270" s="231">
        <f>IF(N270="snížená",J270,0)</f>
        <v>0</v>
      </c>
      <c r="BG270" s="231">
        <f>IF(N270="zákl. přenesená",J270,0)</f>
        <v>0</v>
      </c>
      <c r="BH270" s="231">
        <f>IF(N270="sníž. přenesená",J270,0)</f>
        <v>0</v>
      </c>
      <c r="BI270" s="231">
        <f>IF(N270="nulová",J270,0)</f>
        <v>0</v>
      </c>
      <c r="BJ270" s="18" t="s">
        <v>85</v>
      </c>
      <c r="BK270" s="231">
        <f>ROUND(I270*H270,2)</f>
        <v>0</v>
      </c>
      <c r="BL270" s="18" t="s">
        <v>135</v>
      </c>
      <c r="BM270" s="230" t="s">
        <v>361</v>
      </c>
    </row>
    <row r="271" s="2" customFormat="1">
      <c r="A271" s="39"/>
      <c r="B271" s="40"/>
      <c r="C271" s="41"/>
      <c r="D271" s="232" t="s">
        <v>137</v>
      </c>
      <c r="E271" s="41"/>
      <c r="F271" s="233" t="s">
        <v>362</v>
      </c>
      <c r="G271" s="41"/>
      <c r="H271" s="41"/>
      <c r="I271" s="234"/>
      <c r="J271" s="41"/>
      <c r="K271" s="41"/>
      <c r="L271" s="45"/>
      <c r="M271" s="235"/>
      <c r="N271" s="236"/>
      <c r="O271" s="92"/>
      <c r="P271" s="92"/>
      <c r="Q271" s="92"/>
      <c r="R271" s="92"/>
      <c r="S271" s="92"/>
      <c r="T271" s="93"/>
      <c r="U271" s="39"/>
      <c r="V271" s="39"/>
      <c r="W271" s="39"/>
      <c r="X271" s="39"/>
      <c r="Y271" s="39"/>
      <c r="Z271" s="39"/>
      <c r="AA271" s="39"/>
      <c r="AB271" s="39"/>
      <c r="AC271" s="39"/>
      <c r="AD271" s="39"/>
      <c r="AE271" s="39"/>
      <c r="AT271" s="18" t="s">
        <v>137</v>
      </c>
      <c r="AU271" s="18" t="s">
        <v>87</v>
      </c>
    </row>
    <row r="272" s="2" customFormat="1">
      <c r="A272" s="39"/>
      <c r="B272" s="40"/>
      <c r="C272" s="41"/>
      <c r="D272" s="237" t="s">
        <v>139</v>
      </c>
      <c r="E272" s="41"/>
      <c r="F272" s="238" t="s">
        <v>363</v>
      </c>
      <c r="G272" s="41"/>
      <c r="H272" s="41"/>
      <c r="I272" s="234"/>
      <c r="J272" s="41"/>
      <c r="K272" s="41"/>
      <c r="L272" s="45"/>
      <c r="M272" s="235"/>
      <c r="N272" s="236"/>
      <c r="O272" s="92"/>
      <c r="P272" s="92"/>
      <c r="Q272" s="92"/>
      <c r="R272" s="92"/>
      <c r="S272" s="92"/>
      <c r="T272" s="93"/>
      <c r="U272" s="39"/>
      <c r="V272" s="39"/>
      <c r="W272" s="39"/>
      <c r="X272" s="39"/>
      <c r="Y272" s="39"/>
      <c r="Z272" s="39"/>
      <c r="AA272" s="39"/>
      <c r="AB272" s="39"/>
      <c r="AC272" s="39"/>
      <c r="AD272" s="39"/>
      <c r="AE272" s="39"/>
      <c r="AT272" s="18" t="s">
        <v>139</v>
      </c>
      <c r="AU272" s="18" t="s">
        <v>87</v>
      </c>
    </row>
    <row r="273" s="13" customFormat="1">
      <c r="A273" s="13"/>
      <c r="B273" s="239"/>
      <c r="C273" s="240"/>
      <c r="D273" s="232" t="s">
        <v>141</v>
      </c>
      <c r="E273" s="241" t="s">
        <v>1</v>
      </c>
      <c r="F273" s="242" t="s">
        <v>364</v>
      </c>
      <c r="G273" s="240"/>
      <c r="H273" s="243">
        <v>398</v>
      </c>
      <c r="I273" s="244"/>
      <c r="J273" s="240"/>
      <c r="K273" s="240"/>
      <c r="L273" s="245"/>
      <c r="M273" s="246"/>
      <c r="N273" s="247"/>
      <c r="O273" s="247"/>
      <c r="P273" s="247"/>
      <c r="Q273" s="247"/>
      <c r="R273" s="247"/>
      <c r="S273" s="247"/>
      <c r="T273" s="248"/>
      <c r="U273" s="13"/>
      <c r="V273" s="13"/>
      <c r="W273" s="13"/>
      <c r="X273" s="13"/>
      <c r="Y273" s="13"/>
      <c r="Z273" s="13"/>
      <c r="AA273" s="13"/>
      <c r="AB273" s="13"/>
      <c r="AC273" s="13"/>
      <c r="AD273" s="13"/>
      <c r="AE273" s="13"/>
      <c r="AT273" s="249" t="s">
        <v>141</v>
      </c>
      <c r="AU273" s="249" t="s">
        <v>87</v>
      </c>
      <c r="AV273" s="13" t="s">
        <v>87</v>
      </c>
      <c r="AW273" s="13" t="s">
        <v>34</v>
      </c>
      <c r="AX273" s="13" t="s">
        <v>85</v>
      </c>
      <c r="AY273" s="249" t="s">
        <v>128</v>
      </c>
    </row>
    <row r="274" s="2" customFormat="1" ht="16.5" customHeight="1">
      <c r="A274" s="39"/>
      <c r="B274" s="40"/>
      <c r="C274" s="219" t="s">
        <v>365</v>
      </c>
      <c r="D274" s="219" t="s">
        <v>130</v>
      </c>
      <c r="E274" s="220" t="s">
        <v>366</v>
      </c>
      <c r="F274" s="221" t="s">
        <v>367</v>
      </c>
      <c r="G274" s="222" t="s">
        <v>133</v>
      </c>
      <c r="H274" s="223">
        <v>603</v>
      </c>
      <c r="I274" s="224"/>
      <c r="J274" s="225">
        <f>ROUND(I274*H274,2)</f>
        <v>0</v>
      </c>
      <c r="K274" s="221" t="s">
        <v>134</v>
      </c>
      <c r="L274" s="45"/>
      <c r="M274" s="226" t="s">
        <v>1</v>
      </c>
      <c r="N274" s="227" t="s">
        <v>42</v>
      </c>
      <c r="O274" s="92"/>
      <c r="P274" s="228">
        <f>O274*H274</f>
        <v>0</v>
      </c>
      <c r="Q274" s="228">
        <v>0</v>
      </c>
      <c r="R274" s="228">
        <f>Q274*H274</f>
        <v>0</v>
      </c>
      <c r="S274" s="228">
        <v>0</v>
      </c>
      <c r="T274" s="229">
        <f>S274*H274</f>
        <v>0</v>
      </c>
      <c r="U274" s="39"/>
      <c r="V274" s="39"/>
      <c r="W274" s="39"/>
      <c r="X274" s="39"/>
      <c r="Y274" s="39"/>
      <c r="Z274" s="39"/>
      <c r="AA274" s="39"/>
      <c r="AB274" s="39"/>
      <c r="AC274" s="39"/>
      <c r="AD274" s="39"/>
      <c r="AE274" s="39"/>
      <c r="AR274" s="230" t="s">
        <v>135</v>
      </c>
      <c r="AT274" s="230" t="s">
        <v>130</v>
      </c>
      <c r="AU274" s="230" t="s">
        <v>87</v>
      </c>
      <c r="AY274" s="18" t="s">
        <v>128</v>
      </c>
      <c r="BE274" s="231">
        <f>IF(N274="základní",J274,0)</f>
        <v>0</v>
      </c>
      <c r="BF274" s="231">
        <f>IF(N274="snížená",J274,0)</f>
        <v>0</v>
      </c>
      <c r="BG274" s="231">
        <f>IF(N274="zákl. přenesená",J274,0)</f>
        <v>0</v>
      </c>
      <c r="BH274" s="231">
        <f>IF(N274="sníž. přenesená",J274,0)</f>
        <v>0</v>
      </c>
      <c r="BI274" s="231">
        <f>IF(N274="nulová",J274,0)</f>
        <v>0</v>
      </c>
      <c r="BJ274" s="18" t="s">
        <v>85</v>
      </c>
      <c r="BK274" s="231">
        <f>ROUND(I274*H274,2)</f>
        <v>0</v>
      </c>
      <c r="BL274" s="18" t="s">
        <v>135</v>
      </c>
      <c r="BM274" s="230" t="s">
        <v>368</v>
      </c>
    </row>
    <row r="275" s="2" customFormat="1">
      <c r="A275" s="39"/>
      <c r="B275" s="40"/>
      <c r="C275" s="41"/>
      <c r="D275" s="232" t="s">
        <v>137</v>
      </c>
      <c r="E275" s="41"/>
      <c r="F275" s="233" t="s">
        <v>369</v>
      </c>
      <c r="G275" s="41"/>
      <c r="H275" s="41"/>
      <c r="I275" s="234"/>
      <c r="J275" s="41"/>
      <c r="K275" s="41"/>
      <c r="L275" s="45"/>
      <c r="M275" s="235"/>
      <c r="N275" s="236"/>
      <c r="O275" s="92"/>
      <c r="P275" s="92"/>
      <c r="Q275" s="92"/>
      <c r="R275" s="92"/>
      <c r="S275" s="92"/>
      <c r="T275" s="93"/>
      <c r="U275" s="39"/>
      <c r="V275" s="39"/>
      <c r="W275" s="39"/>
      <c r="X275" s="39"/>
      <c r="Y275" s="39"/>
      <c r="Z275" s="39"/>
      <c r="AA275" s="39"/>
      <c r="AB275" s="39"/>
      <c r="AC275" s="39"/>
      <c r="AD275" s="39"/>
      <c r="AE275" s="39"/>
      <c r="AT275" s="18" t="s">
        <v>137</v>
      </c>
      <c r="AU275" s="18" t="s">
        <v>87</v>
      </c>
    </row>
    <row r="276" s="2" customFormat="1">
      <c r="A276" s="39"/>
      <c r="B276" s="40"/>
      <c r="C276" s="41"/>
      <c r="D276" s="237" t="s">
        <v>139</v>
      </c>
      <c r="E276" s="41"/>
      <c r="F276" s="238" t="s">
        <v>370</v>
      </c>
      <c r="G276" s="41"/>
      <c r="H276" s="41"/>
      <c r="I276" s="234"/>
      <c r="J276" s="41"/>
      <c r="K276" s="41"/>
      <c r="L276" s="45"/>
      <c r="M276" s="235"/>
      <c r="N276" s="236"/>
      <c r="O276" s="92"/>
      <c r="P276" s="92"/>
      <c r="Q276" s="92"/>
      <c r="R276" s="92"/>
      <c r="S276" s="92"/>
      <c r="T276" s="93"/>
      <c r="U276" s="39"/>
      <c r="V276" s="39"/>
      <c r="W276" s="39"/>
      <c r="X276" s="39"/>
      <c r="Y276" s="39"/>
      <c r="Z276" s="39"/>
      <c r="AA276" s="39"/>
      <c r="AB276" s="39"/>
      <c r="AC276" s="39"/>
      <c r="AD276" s="39"/>
      <c r="AE276" s="39"/>
      <c r="AT276" s="18" t="s">
        <v>139</v>
      </c>
      <c r="AU276" s="18" t="s">
        <v>87</v>
      </c>
    </row>
    <row r="277" s="13" customFormat="1">
      <c r="A277" s="13"/>
      <c r="B277" s="239"/>
      <c r="C277" s="240"/>
      <c r="D277" s="232" t="s">
        <v>141</v>
      </c>
      <c r="E277" s="241" t="s">
        <v>1</v>
      </c>
      <c r="F277" s="242" t="s">
        <v>371</v>
      </c>
      <c r="G277" s="240"/>
      <c r="H277" s="243">
        <v>334</v>
      </c>
      <c r="I277" s="244"/>
      <c r="J277" s="240"/>
      <c r="K277" s="240"/>
      <c r="L277" s="245"/>
      <c r="M277" s="246"/>
      <c r="N277" s="247"/>
      <c r="O277" s="247"/>
      <c r="P277" s="247"/>
      <c r="Q277" s="247"/>
      <c r="R277" s="247"/>
      <c r="S277" s="247"/>
      <c r="T277" s="248"/>
      <c r="U277" s="13"/>
      <c r="V277" s="13"/>
      <c r="W277" s="13"/>
      <c r="X277" s="13"/>
      <c r="Y277" s="13"/>
      <c r="Z277" s="13"/>
      <c r="AA277" s="13"/>
      <c r="AB277" s="13"/>
      <c r="AC277" s="13"/>
      <c r="AD277" s="13"/>
      <c r="AE277" s="13"/>
      <c r="AT277" s="249" t="s">
        <v>141</v>
      </c>
      <c r="AU277" s="249" t="s">
        <v>87</v>
      </c>
      <c r="AV277" s="13" t="s">
        <v>87</v>
      </c>
      <c r="AW277" s="13" t="s">
        <v>34</v>
      </c>
      <c r="AX277" s="13" t="s">
        <v>77</v>
      </c>
      <c r="AY277" s="249" t="s">
        <v>128</v>
      </c>
    </row>
    <row r="278" s="13" customFormat="1">
      <c r="A278" s="13"/>
      <c r="B278" s="239"/>
      <c r="C278" s="240"/>
      <c r="D278" s="232" t="s">
        <v>141</v>
      </c>
      <c r="E278" s="241" t="s">
        <v>1</v>
      </c>
      <c r="F278" s="242" t="s">
        <v>372</v>
      </c>
      <c r="G278" s="240"/>
      <c r="H278" s="243">
        <v>269</v>
      </c>
      <c r="I278" s="244"/>
      <c r="J278" s="240"/>
      <c r="K278" s="240"/>
      <c r="L278" s="245"/>
      <c r="M278" s="246"/>
      <c r="N278" s="247"/>
      <c r="O278" s="247"/>
      <c r="P278" s="247"/>
      <c r="Q278" s="247"/>
      <c r="R278" s="247"/>
      <c r="S278" s="247"/>
      <c r="T278" s="248"/>
      <c r="U278" s="13"/>
      <c r="V278" s="13"/>
      <c r="W278" s="13"/>
      <c r="X278" s="13"/>
      <c r="Y278" s="13"/>
      <c r="Z278" s="13"/>
      <c r="AA278" s="13"/>
      <c r="AB278" s="13"/>
      <c r="AC278" s="13"/>
      <c r="AD278" s="13"/>
      <c r="AE278" s="13"/>
      <c r="AT278" s="249" t="s">
        <v>141</v>
      </c>
      <c r="AU278" s="249" t="s">
        <v>87</v>
      </c>
      <c r="AV278" s="13" t="s">
        <v>87</v>
      </c>
      <c r="AW278" s="13" t="s">
        <v>34</v>
      </c>
      <c r="AX278" s="13" t="s">
        <v>77</v>
      </c>
      <c r="AY278" s="249" t="s">
        <v>128</v>
      </c>
    </row>
    <row r="279" s="14" customFormat="1">
      <c r="A279" s="14"/>
      <c r="B279" s="250"/>
      <c r="C279" s="251"/>
      <c r="D279" s="232" t="s">
        <v>141</v>
      </c>
      <c r="E279" s="252" t="s">
        <v>1</v>
      </c>
      <c r="F279" s="253" t="s">
        <v>150</v>
      </c>
      <c r="G279" s="251"/>
      <c r="H279" s="254">
        <v>603</v>
      </c>
      <c r="I279" s="255"/>
      <c r="J279" s="251"/>
      <c r="K279" s="251"/>
      <c r="L279" s="256"/>
      <c r="M279" s="257"/>
      <c r="N279" s="258"/>
      <c r="O279" s="258"/>
      <c r="P279" s="258"/>
      <c r="Q279" s="258"/>
      <c r="R279" s="258"/>
      <c r="S279" s="258"/>
      <c r="T279" s="259"/>
      <c r="U279" s="14"/>
      <c r="V279" s="14"/>
      <c r="W279" s="14"/>
      <c r="X279" s="14"/>
      <c r="Y279" s="14"/>
      <c r="Z279" s="14"/>
      <c r="AA279" s="14"/>
      <c r="AB279" s="14"/>
      <c r="AC279" s="14"/>
      <c r="AD279" s="14"/>
      <c r="AE279" s="14"/>
      <c r="AT279" s="260" t="s">
        <v>141</v>
      </c>
      <c r="AU279" s="260" t="s">
        <v>87</v>
      </c>
      <c r="AV279" s="14" t="s">
        <v>135</v>
      </c>
      <c r="AW279" s="14" t="s">
        <v>34</v>
      </c>
      <c r="AX279" s="14" t="s">
        <v>85</v>
      </c>
      <c r="AY279" s="260" t="s">
        <v>128</v>
      </c>
    </row>
    <row r="280" s="2" customFormat="1" ht="16.5" customHeight="1">
      <c r="A280" s="39"/>
      <c r="B280" s="40"/>
      <c r="C280" s="219" t="s">
        <v>373</v>
      </c>
      <c r="D280" s="219" t="s">
        <v>130</v>
      </c>
      <c r="E280" s="220" t="s">
        <v>374</v>
      </c>
      <c r="F280" s="221" t="s">
        <v>375</v>
      </c>
      <c r="G280" s="222" t="s">
        <v>133</v>
      </c>
      <c r="H280" s="223">
        <v>7.5</v>
      </c>
      <c r="I280" s="224"/>
      <c r="J280" s="225">
        <f>ROUND(I280*H280,2)</f>
        <v>0</v>
      </c>
      <c r="K280" s="221" t="s">
        <v>134</v>
      </c>
      <c r="L280" s="45"/>
      <c r="M280" s="226" t="s">
        <v>1</v>
      </c>
      <c r="N280" s="227" t="s">
        <v>42</v>
      </c>
      <c r="O280" s="92"/>
      <c r="P280" s="228">
        <f>O280*H280</f>
        <v>0</v>
      </c>
      <c r="Q280" s="228">
        <v>0.089219999999999994</v>
      </c>
      <c r="R280" s="228">
        <f>Q280*H280</f>
        <v>0.66914999999999991</v>
      </c>
      <c r="S280" s="228">
        <v>0</v>
      </c>
      <c r="T280" s="229">
        <f>S280*H280</f>
        <v>0</v>
      </c>
      <c r="U280" s="39"/>
      <c r="V280" s="39"/>
      <c r="W280" s="39"/>
      <c r="X280" s="39"/>
      <c r="Y280" s="39"/>
      <c r="Z280" s="39"/>
      <c r="AA280" s="39"/>
      <c r="AB280" s="39"/>
      <c r="AC280" s="39"/>
      <c r="AD280" s="39"/>
      <c r="AE280" s="39"/>
      <c r="AR280" s="230" t="s">
        <v>135</v>
      </c>
      <c r="AT280" s="230" t="s">
        <v>130</v>
      </c>
      <c r="AU280" s="230" t="s">
        <v>87</v>
      </c>
      <c r="AY280" s="18" t="s">
        <v>128</v>
      </c>
      <c r="BE280" s="231">
        <f>IF(N280="základní",J280,0)</f>
        <v>0</v>
      </c>
      <c r="BF280" s="231">
        <f>IF(N280="snížená",J280,0)</f>
        <v>0</v>
      </c>
      <c r="BG280" s="231">
        <f>IF(N280="zákl. přenesená",J280,0)</f>
        <v>0</v>
      </c>
      <c r="BH280" s="231">
        <f>IF(N280="sníž. přenesená",J280,0)</f>
        <v>0</v>
      </c>
      <c r="BI280" s="231">
        <f>IF(N280="nulová",J280,0)</f>
        <v>0</v>
      </c>
      <c r="BJ280" s="18" t="s">
        <v>85</v>
      </c>
      <c r="BK280" s="231">
        <f>ROUND(I280*H280,2)</f>
        <v>0</v>
      </c>
      <c r="BL280" s="18" t="s">
        <v>135</v>
      </c>
      <c r="BM280" s="230" t="s">
        <v>376</v>
      </c>
    </row>
    <row r="281" s="2" customFormat="1">
      <c r="A281" s="39"/>
      <c r="B281" s="40"/>
      <c r="C281" s="41"/>
      <c r="D281" s="232" t="s">
        <v>137</v>
      </c>
      <c r="E281" s="41"/>
      <c r="F281" s="233" t="s">
        <v>377</v>
      </c>
      <c r="G281" s="41"/>
      <c r="H281" s="41"/>
      <c r="I281" s="234"/>
      <c r="J281" s="41"/>
      <c r="K281" s="41"/>
      <c r="L281" s="45"/>
      <c r="M281" s="235"/>
      <c r="N281" s="236"/>
      <c r="O281" s="92"/>
      <c r="P281" s="92"/>
      <c r="Q281" s="92"/>
      <c r="R281" s="92"/>
      <c r="S281" s="92"/>
      <c r="T281" s="93"/>
      <c r="U281" s="39"/>
      <c r="V281" s="39"/>
      <c r="W281" s="39"/>
      <c r="X281" s="39"/>
      <c r="Y281" s="39"/>
      <c r="Z281" s="39"/>
      <c r="AA281" s="39"/>
      <c r="AB281" s="39"/>
      <c r="AC281" s="39"/>
      <c r="AD281" s="39"/>
      <c r="AE281" s="39"/>
      <c r="AT281" s="18" t="s">
        <v>137</v>
      </c>
      <c r="AU281" s="18" t="s">
        <v>87</v>
      </c>
    </row>
    <row r="282" s="2" customFormat="1">
      <c r="A282" s="39"/>
      <c r="B282" s="40"/>
      <c r="C282" s="41"/>
      <c r="D282" s="237" t="s">
        <v>139</v>
      </c>
      <c r="E282" s="41"/>
      <c r="F282" s="238" t="s">
        <v>378</v>
      </c>
      <c r="G282" s="41"/>
      <c r="H282" s="41"/>
      <c r="I282" s="234"/>
      <c r="J282" s="41"/>
      <c r="K282" s="41"/>
      <c r="L282" s="45"/>
      <c r="M282" s="235"/>
      <c r="N282" s="236"/>
      <c r="O282" s="92"/>
      <c r="P282" s="92"/>
      <c r="Q282" s="92"/>
      <c r="R282" s="92"/>
      <c r="S282" s="92"/>
      <c r="T282" s="93"/>
      <c r="U282" s="39"/>
      <c r="V282" s="39"/>
      <c r="W282" s="39"/>
      <c r="X282" s="39"/>
      <c r="Y282" s="39"/>
      <c r="Z282" s="39"/>
      <c r="AA282" s="39"/>
      <c r="AB282" s="39"/>
      <c r="AC282" s="39"/>
      <c r="AD282" s="39"/>
      <c r="AE282" s="39"/>
      <c r="AT282" s="18" t="s">
        <v>139</v>
      </c>
      <c r="AU282" s="18" t="s">
        <v>87</v>
      </c>
    </row>
    <row r="283" s="13" customFormat="1">
      <c r="A283" s="13"/>
      <c r="B283" s="239"/>
      <c r="C283" s="240"/>
      <c r="D283" s="232" t="s">
        <v>141</v>
      </c>
      <c r="E283" s="241" t="s">
        <v>1</v>
      </c>
      <c r="F283" s="242" t="s">
        <v>379</v>
      </c>
      <c r="G283" s="240"/>
      <c r="H283" s="243">
        <v>7.5</v>
      </c>
      <c r="I283" s="244"/>
      <c r="J283" s="240"/>
      <c r="K283" s="240"/>
      <c r="L283" s="245"/>
      <c r="M283" s="246"/>
      <c r="N283" s="247"/>
      <c r="O283" s="247"/>
      <c r="P283" s="247"/>
      <c r="Q283" s="247"/>
      <c r="R283" s="247"/>
      <c r="S283" s="247"/>
      <c r="T283" s="248"/>
      <c r="U283" s="13"/>
      <c r="V283" s="13"/>
      <c r="W283" s="13"/>
      <c r="X283" s="13"/>
      <c r="Y283" s="13"/>
      <c r="Z283" s="13"/>
      <c r="AA283" s="13"/>
      <c r="AB283" s="13"/>
      <c r="AC283" s="13"/>
      <c r="AD283" s="13"/>
      <c r="AE283" s="13"/>
      <c r="AT283" s="249" t="s">
        <v>141</v>
      </c>
      <c r="AU283" s="249" t="s">
        <v>87</v>
      </c>
      <c r="AV283" s="13" t="s">
        <v>87</v>
      </c>
      <c r="AW283" s="13" t="s">
        <v>34</v>
      </c>
      <c r="AX283" s="13" t="s">
        <v>85</v>
      </c>
      <c r="AY283" s="249" t="s">
        <v>128</v>
      </c>
    </row>
    <row r="284" s="2" customFormat="1" ht="16.5" customHeight="1">
      <c r="A284" s="39"/>
      <c r="B284" s="40"/>
      <c r="C284" s="261" t="s">
        <v>380</v>
      </c>
      <c r="D284" s="261" t="s">
        <v>247</v>
      </c>
      <c r="E284" s="262" t="s">
        <v>381</v>
      </c>
      <c r="F284" s="263" t="s">
        <v>382</v>
      </c>
      <c r="G284" s="264" t="s">
        <v>133</v>
      </c>
      <c r="H284" s="265">
        <v>5.6100000000000003</v>
      </c>
      <c r="I284" s="266"/>
      <c r="J284" s="267">
        <f>ROUND(I284*H284,2)</f>
        <v>0</v>
      </c>
      <c r="K284" s="263" t="s">
        <v>134</v>
      </c>
      <c r="L284" s="268"/>
      <c r="M284" s="269" t="s">
        <v>1</v>
      </c>
      <c r="N284" s="270" t="s">
        <v>42</v>
      </c>
      <c r="O284" s="92"/>
      <c r="P284" s="228">
        <f>O284*H284</f>
        <v>0</v>
      </c>
      <c r="Q284" s="228">
        <v>0.13200000000000001</v>
      </c>
      <c r="R284" s="228">
        <f>Q284*H284</f>
        <v>0.74052000000000007</v>
      </c>
      <c r="S284" s="228">
        <v>0</v>
      </c>
      <c r="T284" s="229">
        <f>S284*H284</f>
        <v>0</v>
      </c>
      <c r="U284" s="39"/>
      <c r="V284" s="39"/>
      <c r="W284" s="39"/>
      <c r="X284" s="39"/>
      <c r="Y284" s="39"/>
      <c r="Z284" s="39"/>
      <c r="AA284" s="39"/>
      <c r="AB284" s="39"/>
      <c r="AC284" s="39"/>
      <c r="AD284" s="39"/>
      <c r="AE284" s="39"/>
      <c r="AR284" s="230" t="s">
        <v>188</v>
      </c>
      <c r="AT284" s="230" t="s">
        <v>247</v>
      </c>
      <c r="AU284" s="230" t="s">
        <v>87</v>
      </c>
      <c r="AY284" s="18" t="s">
        <v>128</v>
      </c>
      <c r="BE284" s="231">
        <f>IF(N284="základní",J284,0)</f>
        <v>0</v>
      </c>
      <c r="BF284" s="231">
        <f>IF(N284="snížená",J284,0)</f>
        <v>0</v>
      </c>
      <c r="BG284" s="231">
        <f>IF(N284="zákl. přenesená",J284,0)</f>
        <v>0</v>
      </c>
      <c r="BH284" s="231">
        <f>IF(N284="sníž. přenesená",J284,0)</f>
        <v>0</v>
      </c>
      <c r="BI284" s="231">
        <f>IF(N284="nulová",J284,0)</f>
        <v>0</v>
      </c>
      <c r="BJ284" s="18" t="s">
        <v>85</v>
      </c>
      <c r="BK284" s="231">
        <f>ROUND(I284*H284,2)</f>
        <v>0</v>
      </c>
      <c r="BL284" s="18" t="s">
        <v>135</v>
      </c>
      <c r="BM284" s="230" t="s">
        <v>383</v>
      </c>
    </row>
    <row r="285" s="2" customFormat="1">
      <c r="A285" s="39"/>
      <c r="B285" s="40"/>
      <c r="C285" s="41"/>
      <c r="D285" s="232" t="s">
        <v>137</v>
      </c>
      <c r="E285" s="41"/>
      <c r="F285" s="233" t="s">
        <v>382</v>
      </c>
      <c r="G285" s="41"/>
      <c r="H285" s="41"/>
      <c r="I285" s="234"/>
      <c r="J285" s="41"/>
      <c r="K285" s="41"/>
      <c r="L285" s="45"/>
      <c r="M285" s="235"/>
      <c r="N285" s="236"/>
      <c r="O285" s="92"/>
      <c r="P285" s="92"/>
      <c r="Q285" s="92"/>
      <c r="R285" s="92"/>
      <c r="S285" s="92"/>
      <c r="T285" s="93"/>
      <c r="U285" s="39"/>
      <c r="V285" s="39"/>
      <c r="W285" s="39"/>
      <c r="X285" s="39"/>
      <c r="Y285" s="39"/>
      <c r="Z285" s="39"/>
      <c r="AA285" s="39"/>
      <c r="AB285" s="39"/>
      <c r="AC285" s="39"/>
      <c r="AD285" s="39"/>
      <c r="AE285" s="39"/>
      <c r="AT285" s="18" t="s">
        <v>137</v>
      </c>
      <c r="AU285" s="18" t="s">
        <v>87</v>
      </c>
    </row>
    <row r="286" s="13" customFormat="1">
      <c r="A286" s="13"/>
      <c r="B286" s="239"/>
      <c r="C286" s="240"/>
      <c r="D286" s="232" t="s">
        <v>141</v>
      </c>
      <c r="E286" s="241" t="s">
        <v>1</v>
      </c>
      <c r="F286" s="242" t="s">
        <v>384</v>
      </c>
      <c r="G286" s="240"/>
      <c r="H286" s="243">
        <v>5.6100000000000003</v>
      </c>
      <c r="I286" s="244"/>
      <c r="J286" s="240"/>
      <c r="K286" s="240"/>
      <c r="L286" s="245"/>
      <c r="M286" s="246"/>
      <c r="N286" s="247"/>
      <c r="O286" s="247"/>
      <c r="P286" s="247"/>
      <c r="Q286" s="247"/>
      <c r="R286" s="247"/>
      <c r="S286" s="247"/>
      <c r="T286" s="248"/>
      <c r="U286" s="13"/>
      <c r="V286" s="13"/>
      <c r="W286" s="13"/>
      <c r="X286" s="13"/>
      <c r="Y286" s="13"/>
      <c r="Z286" s="13"/>
      <c r="AA286" s="13"/>
      <c r="AB286" s="13"/>
      <c r="AC286" s="13"/>
      <c r="AD286" s="13"/>
      <c r="AE286" s="13"/>
      <c r="AT286" s="249" t="s">
        <v>141</v>
      </c>
      <c r="AU286" s="249" t="s">
        <v>87</v>
      </c>
      <c r="AV286" s="13" t="s">
        <v>87</v>
      </c>
      <c r="AW286" s="13" t="s">
        <v>34</v>
      </c>
      <c r="AX286" s="13" t="s">
        <v>85</v>
      </c>
      <c r="AY286" s="249" t="s">
        <v>128</v>
      </c>
    </row>
    <row r="287" s="2" customFormat="1" ht="16.5" customHeight="1">
      <c r="A287" s="39"/>
      <c r="B287" s="40"/>
      <c r="C287" s="261" t="s">
        <v>385</v>
      </c>
      <c r="D287" s="261" t="s">
        <v>247</v>
      </c>
      <c r="E287" s="262" t="s">
        <v>386</v>
      </c>
      <c r="F287" s="263" t="s">
        <v>387</v>
      </c>
      <c r="G287" s="264" t="s">
        <v>133</v>
      </c>
      <c r="H287" s="265">
        <v>2.04</v>
      </c>
      <c r="I287" s="266"/>
      <c r="J287" s="267">
        <f>ROUND(I287*H287,2)</f>
        <v>0</v>
      </c>
      <c r="K287" s="263" t="s">
        <v>134</v>
      </c>
      <c r="L287" s="268"/>
      <c r="M287" s="269" t="s">
        <v>1</v>
      </c>
      <c r="N287" s="270" t="s">
        <v>42</v>
      </c>
      <c r="O287" s="92"/>
      <c r="P287" s="228">
        <f>O287*H287</f>
        <v>0</v>
      </c>
      <c r="Q287" s="228">
        <v>0.13100000000000001</v>
      </c>
      <c r="R287" s="228">
        <f>Q287*H287</f>
        <v>0.26724000000000003</v>
      </c>
      <c r="S287" s="228">
        <v>0</v>
      </c>
      <c r="T287" s="229">
        <f>S287*H287</f>
        <v>0</v>
      </c>
      <c r="U287" s="39"/>
      <c r="V287" s="39"/>
      <c r="W287" s="39"/>
      <c r="X287" s="39"/>
      <c r="Y287" s="39"/>
      <c r="Z287" s="39"/>
      <c r="AA287" s="39"/>
      <c r="AB287" s="39"/>
      <c r="AC287" s="39"/>
      <c r="AD287" s="39"/>
      <c r="AE287" s="39"/>
      <c r="AR287" s="230" t="s">
        <v>188</v>
      </c>
      <c r="AT287" s="230" t="s">
        <v>247</v>
      </c>
      <c r="AU287" s="230" t="s">
        <v>87</v>
      </c>
      <c r="AY287" s="18" t="s">
        <v>128</v>
      </c>
      <c r="BE287" s="231">
        <f>IF(N287="základní",J287,0)</f>
        <v>0</v>
      </c>
      <c r="BF287" s="231">
        <f>IF(N287="snížená",J287,0)</f>
        <v>0</v>
      </c>
      <c r="BG287" s="231">
        <f>IF(N287="zákl. přenesená",J287,0)</f>
        <v>0</v>
      </c>
      <c r="BH287" s="231">
        <f>IF(N287="sníž. přenesená",J287,0)</f>
        <v>0</v>
      </c>
      <c r="BI287" s="231">
        <f>IF(N287="nulová",J287,0)</f>
        <v>0</v>
      </c>
      <c r="BJ287" s="18" t="s">
        <v>85</v>
      </c>
      <c r="BK287" s="231">
        <f>ROUND(I287*H287,2)</f>
        <v>0</v>
      </c>
      <c r="BL287" s="18" t="s">
        <v>135</v>
      </c>
      <c r="BM287" s="230" t="s">
        <v>388</v>
      </c>
    </row>
    <row r="288" s="2" customFormat="1">
      <c r="A288" s="39"/>
      <c r="B288" s="40"/>
      <c r="C288" s="41"/>
      <c r="D288" s="232" t="s">
        <v>137</v>
      </c>
      <c r="E288" s="41"/>
      <c r="F288" s="233" t="s">
        <v>387</v>
      </c>
      <c r="G288" s="41"/>
      <c r="H288" s="41"/>
      <c r="I288" s="234"/>
      <c r="J288" s="41"/>
      <c r="K288" s="41"/>
      <c r="L288" s="45"/>
      <c r="M288" s="235"/>
      <c r="N288" s="236"/>
      <c r="O288" s="92"/>
      <c r="P288" s="92"/>
      <c r="Q288" s="92"/>
      <c r="R288" s="92"/>
      <c r="S288" s="92"/>
      <c r="T288" s="93"/>
      <c r="U288" s="39"/>
      <c r="V288" s="39"/>
      <c r="W288" s="39"/>
      <c r="X288" s="39"/>
      <c r="Y288" s="39"/>
      <c r="Z288" s="39"/>
      <c r="AA288" s="39"/>
      <c r="AB288" s="39"/>
      <c r="AC288" s="39"/>
      <c r="AD288" s="39"/>
      <c r="AE288" s="39"/>
      <c r="AT288" s="18" t="s">
        <v>137</v>
      </c>
      <c r="AU288" s="18" t="s">
        <v>87</v>
      </c>
    </row>
    <row r="289" s="13" customFormat="1">
      <c r="A289" s="13"/>
      <c r="B289" s="239"/>
      <c r="C289" s="240"/>
      <c r="D289" s="232" t="s">
        <v>141</v>
      </c>
      <c r="E289" s="241" t="s">
        <v>1</v>
      </c>
      <c r="F289" s="242" t="s">
        <v>389</v>
      </c>
      <c r="G289" s="240"/>
      <c r="H289" s="243">
        <v>2.04</v>
      </c>
      <c r="I289" s="244"/>
      <c r="J289" s="240"/>
      <c r="K289" s="240"/>
      <c r="L289" s="245"/>
      <c r="M289" s="246"/>
      <c r="N289" s="247"/>
      <c r="O289" s="247"/>
      <c r="P289" s="247"/>
      <c r="Q289" s="247"/>
      <c r="R289" s="247"/>
      <c r="S289" s="247"/>
      <c r="T289" s="248"/>
      <c r="U289" s="13"/>
      <c r="V289" s="13"/>
      <c r="W289" s="13"/>
      <c r="X289" s="13"/>
      <c r="Y289" s="13"/>
      <c r="Z289" s="13"/>
      <c r="AA289" s="13"/>
      <c r="AB289" s="13"/>
      <c r="AC289" s="13"/>
      <c r="AD289" s="13"/>
      <c r="AE289" s="13"/>
      <c r="AT289" s="249" t="s">
        <v>141</v>
      </c>
      <c r="AU289" s="249" t="s">
        <v>87</v>
      </c>
      <c r="AV289" s="13" t="s">
        <v>87</v>
      </c>
      <c r="AW289" s="13" t="s">
        <v>34</v>
      </c>
      <c r="AX289" s="13" t="s">
        <v>85</v>
      </c>
      <c r="AY289" s="249" t="s">
        <v>128</v>
      </c>
    </row>
    <row r="290" s="2" customFormat="1" ht="21.75" customHeight="1">
      <c r="A290" s="39"/>
      <c r="B290" s="40"/>
      <c r="C290" s="219" t="s">
        <v>390</v>
      </c>
      <c r="D290" s="219" t="s">
        <v>130</v>
      </c>
      <c r="E290" s="220" t="s">
        <v>391</v>
      </c>
      <c r="F290" s="221" t="s">
        <v>392</v>
      </c>
      <c r="G290" s="222" t="s">
        <v>133</v>
      </c>
      <c r="H290" s="223">
        <v>264</v>
      </c>
      <c r="I290" s="224"/>
      <c r="J290" s="225">
        <f>ROUND(I290*H290,2)</f>
        <v>0</v>
      </c>
      <c r="K290" s="221" t="s">
        <v>134</v>
      </c>
      <c r="L290" s="45"/>
      <c r="M290" s="226" t="s">
        <v>1</v>
      </c>
      <c r="N290" s="227" t="s">
        <v>42</v>
      </c>
      <c r="O290" s="92"/>
      <c r="P290" s="228">
        <f>O290*H290</f>
        <v>0</v>
      </c>
      <c r="Q290" s="228">
        <v>0.11162</v>
      </c>
      <c r="R290" s="228">
        <f>Q290*H290</f>
        <v>29.467679999999998</v>
      </c>
      <c r="S290" s="228">
        <v>0</v>
      </c>
      <c r="T290" s="229">
        <f>S290*H290</f>
        <v>0</v>
      </c>
      <c r="U290" s="39"/>
      <c r="V290" s="39"/>
      <c r="W290" s="39"/>
      <c r="X290" s="39"/>
      <c r="Y290" s="39"/>
      <c r="Z290" s="39"/>
      <c r="AA290" s="39"/>
      <c r="AB290" s="39"/>
      <c r="AC290" s="39"/>
      <c r="AD290" s="39"/>
      <c r="AE290" s="39"/>
      <c r="AR290" s="230" t="s">
        <v>135</v>
      </c>
      <c r="AT290" s="230" t="s">
        <v>130</v>
      </c>
      <c r="AU290" s="230" t="s">
        <v>87</v>
      </c>
      <c r="AY290" s="18" t="s">
        <v>128</v>
      </c>
      <c r="BE290" s="231">
        <f>IF(N290="základní",J290,0)</f>
        <v>0</v>
      </c>
      <c r="BF290" s="231">
        <f>IF(N290="snížená",J290,0)</f>
        <v>0</v>
      </c>
      <c r="BG290" s="231">
        <f>IF(N290="zákl. přenesená",J290,0)</f>
        <v>0</v>
      </c>
      <c r="BH290" s="231">
        <f>IF(N290="sníž. přenesená",J290,0)</f>
        <v>0</v>
      </c>
      <c r="BI290" s="231">
        <f>IF(N290="nulová",J290,0)</f>
        <v>0</v>
      </c>
      <c r="BJ290" s="18" t="s">
        <v>85</v>
      </c>
      <c r="BK290" s="231">
        <f>ROUND(I290*H290,2)</f>
        <v>0</v>
      </c>
      <c r="BL290" s="18" t="s">
        <v>135</v>
      </c>
      <c r="BM290" s="230" t="s">
        <v>393</v>
      </c>
    </row>
    <row r="291" s="2" customFormat="1">
      <c r="A291" s="39"/>
      <c r="B291" s="40"/>
      <c r="C291" s="41"/>
      <c r="D291" s="232" t="s">
        <v>137</v>
      </c>
      <c r="E291" s="41"/>
      <c r="F291" s="233" t="s">
        <v>394</v>
      </c>
      <c r="G291" s="41"/>
      <c r="H291" s="41"/>
      <c r="I291" s="234"/>
      <c r="J291" s="41"/>
      <c r="K291" s="41"/>
      <c r="L291" s="45"/>
      <c r="M291" s="235"/>
      <c r="N291" s="236"/>
      <c r="O291" s="92"/>
      <c r="P291" s="92"/>
      <c r="Q291" s="92"/>
      <c r="R291" s="92"/>
      <c r="S291" s="92"/>
      <c r="T291" s="93"/>
      <c r="U291" s="39"/>
      <c r="V291" s="39"/>
      <c r="W291" s="39"/>
      <c r="X291" s="39"/>
      <c r="Y291" s="39"/>
      <c r="Z291" s="39"/>
      <c r="AA291" s="39"/>
      <c r="AB291" s="39"/>
      <c r="AC291" s="39"/>
      <c r="AD291" s="39"/>
      <c r="AE291" s="39"/>
      <c r="AT291" s="18" t="s">
        <v>137</v>
      </c>
      <c r="AU291" s="18" t="s">
        <v>87</v>
      </c>
    </row>
    <row r="292" s="2" customFormat="1">
      <c r="A292" s="39"/>
      <c r="B292" s="40"/>
      <c r="C292" s="41"/>
      <c r="D292" s="237" t="s">
        <v>139</v>
      </c>
      <c r="E292" s="41"/>
      <c r="F292" s="238" t="s">
        <v>395</v>
      </c>
      <c r="G292" s="41"/>
      <c r="H292" s="41"/>
      <c r="I292" s="234"/>
      <c r="J292" s="41"/>
      <c r="K292" s="41"/>
      <c r="L292" s="45"/>
      <c r="M292" s="235"/>
      <c r="N292" s="236"/>
      <c r="O292" s="92"/>
      <c r="P292" s="92"/>
      <c r="Q292" s="92"/>
      <c r="R292" s="92"/>
      <c r="S292" s="92"/>
      <c r="T292" s="93"/>
      <c r="U292" s="39"/>
      <c r="V292" s="39"/>
      <c r="W292" s="39"/>
      <c r="X292" s="39"/>
      <c r="Y292" s="39"/>
      <c r="Z292" s="39"/>
      <c r="AA292" s="39"/>
      <c r="AB292" s="39"/>
      <c r="AC292" s="39"/>
      <c r="AD292" s="39"/>
      <c r="AE292" s="39"/>
      <c r="AT292" s="18" t="s">
        <v>139</v>
      </c>
      <c r="AU292" s="18" t="s">
        <v>87</v>
      </c>
    </row>
    <row r="293" s="13" customFormat="1">
      <c r="A293" s="13"/>
      <c r="B293" s="239"/>
      <c r="C293" s="240"/>
      <c r="D293" s="232" t="s">
        <v>141</v>
      </c>
      <c r="E293" s="241" t="s">
        <v>1</v>
      </c>
      <c r="F293" s="242" t="s">
        <v>396</v>
      </c>
      <c r="G293" s="240"/>
      <c r="H293" s="243">
        <v>264</v>
      </c>
      <c r="I293" s="244"/>
      <c r="J293" s="240"/>
      <c r="K293" s="240"/>
      <c r="L293" s="245"/>
      <c r="M293" s="246"/>
      <c r="N293" s="247"/>
      <c r="O293" s="247"/>
      <c r="P293" s="247"/>
      <c r="Q293" s="247"/>
      <c r="R293" s="247"/>
      <c r="S293" s="247"/>
      <c r="T293" s="248"/>
      <c r="U293" s="13"/>
      <c r="V293" s="13"/>
      <c r="W293" s="13"/>
      <c r="X293" s="13"/>
      <c r="Y293" s="13"/>
      <c r="Z293" s="13"/>
      <c r="AA293" s="13"/>
      <c r="AB293" s="13"/>
      <c r="AC293" s="13"/>
      <c r="AD293" s="13"/>
      <c r="AE293" s="13"/>
      <c r="AT293" s="249" t="s">
        <v>141</v>
      </c>
      <c r="AU293" s="249" t="s">
        <v>87</v>
      </c>
      <c r="AV293" s="13" t="s">
        <v>87</v>
      </c>
      <c r="AW293" s="13" t="s">
        <v>34</v>
      </c>
      <c r="AX293" s="13" t="s">
        <v>85</v>
      </c>
      <c r="AY293" s="249" t="s">
        <v>128</v>
      </c>
    </row>
    <row r="294" s="2" customFormat="1" ht="16.5" customHeight="1">
      <c r="A294" s="39"/>
      <c r="B294" s="40"/>
      <c r="C294" s="261" t="s">
        <v>397</v>
      </c>
      <c r="D294" s="261" t="s">
        <v>247</v>
      </c>
      <c r="E294" s="262" t="s">
        <v>398</v>
      </c>
      <c r="F294" s="263" t="s">
        <v>399</v>
      </c>
      <c r="G294" s="264" t="s">
        <v>133</v>
      </c>
      <c r="H294" s="265">
        <v>269.27999999999997</v>
      </c>
      <c r="I294" s="266"/>
      <c r="J294" s="267">
        <f>ROUND(I294*H294,2)</f>
        <v>0</v>
      </c>
      <c r="K294" s="263" t="s">
        <v>134</v>
      </c>
      <c r="L294" s="268"/>
      <c r="M294" s="269" t="s">
        <v>1</v>
      </c>
      <c r="N294" s="270" t="s">
        <v>42</v>
      </c>
      <c r="O294" s="92"/>
      <c r="P294" s="228">
        <f>O294*H294</f>
        <v>0</v>
      </c>
      <c r="Q294" s="228">
        <v>0.17599999999999999</v>
      </c>
      <c r="R294" s="228">
        <f>Q294*H294</f>
        <v>47.39327999999999</v>
      </c>
      <c r="S294" s="228">
        <v>0</v>
      </c>
      <c r="T294" s="229">
        <f>S294*H294</f>
        <v>0</v>
      </c>
      <c r="U294" s="39"/>
      <c r="V294" s="39"/>
      <c r="W294" s="39"/>
      <c r="X294" s="39"/>
      <c r="Y294" s="39"/>
      <c r="Z294" s="39"/>
      <c r="AA294" s="39"/>
      <c r="AB294" s="39"/>
      <c r="AC294" s="39"/>
      <c r="AD294" s="39"/>
      <c r="AE294" s="39"/>
      <c r="AR294" s="230" t="s">
        <v>188</v>
      </c>
      <c r="AT294" s="230" t="s">
        <v>247</v>
      </c>
      <c r="AU294" s="230" t="s">
        <v>87</v>
      </c>
      <c r="AY294" s="18" t="s">
        <v>128</v>
      </c>
      <c r="BE294" s="231">
        <f>IF(N294="základní",J294,0)</f>
        <v>0</v>
      </c>
      <c r="BF294" s="231">
        <f>IF(N294="snížená",J294,0)</f>
        <v>0</v>
      </c>
      <c r="BG294" s="231">
        <f>IF(N294="zákl. přenesená",J294,0)</f>
        <v>0</v>
      </c>
      <c r="BH294" s="231">
        <f>IF(N294="sníž. přenesená",J294,0)</f>
        <v>0</v>
      </c>
      <c r="BI294" s="231">
        <f>IF(N294="nulová",J294,0)</f>
        <v>0</v>
      </c>
      <c r="BJ294" s="18" t="s">
        <v>85</v>
      </c>
      <c r="BK294" s="231">
        <f>ROUND(I294*H294,2)</f>
        <v>0</v>
      </c>
      <c r="BL294" s="18" t="s">
        <v>135</v>
      </c>
      <c r="BM294" s="230" t="s">
        <v>400</v>
      </c>
    </row>
    <row r="295" s="2" customFormat="1">
      <c r="A295" s="39"/>
      <c r="B295" s="40"/>
      <c r="C295" s="41"/>
      <c r="D295" s="232" t="s">
        <v>137</v>
      </c>
      <c r="E295" s="41"/>
      <c r="F295" s="233" t="s">
        <v>399</v>
      </c>
      <c r="G295" s="41"/>
      <c r="H295" s="41"/>
      <c r="I295" s="234"/>
      <c r="J295" s="41"/>
      <c r="K295" s="41"/>
      <c r="L295" s="45"/>
      <c r="M295" s="235"/>
      <c r="N295" s="236"/>
      <c r="O295" s="92"/>
      <c r="P295" s="92"/>
      <c r="Q295" s="92"/>
      <c r="R295" s="92"/>
      <c r="S295" s="92"/>
      <c r="T295" s="93"/>
      <c r="U295" s="39"/>
      <c r="V295" s="39"/>
      <c r="W295" s="39"/>
      <c r="X295" s="39"/>
      <c r="Y295" s="39"/>
      <c r="Z295" s="39"/>
      <c r="AA295" s="39"/>
      <c r="AB295" s="39"/>
      <c r="AC295" s="39"/>
      <c r="AD295" s="39"/>
      <c r="AE295" s="39"/>
      <c r="AT295" s="18" t="s">
        <v>137</v>
      </c>
      <c r="AU295" s="18" t="s">
        <v>87</v>
      </c>
    </row>
    <row r="296" s="13" customFormat="1">
      <c r="A296" s="13"/>
      <c r="B296" s="239"/>
      <c r="C296" s="240"/>
      <c r="D296" s="232" t="s">
        <v>141</v>
      </c>
      <c r="E296" s="241" t="s">
        <v>1</v>
      </c>
      <c r="F296" s="242" t="s">
        <v>401</v>
      </c>
      <c r="G296" s="240"/>
      <c r="H296" s="243">
        <v>269.27999999999997</v>
      </c>
      <c r="I296" s="244"/>
      <c r="J296" s="240"/>
      <c r="K296" s="240"/>
      <c r="L296" s="245"/>
      <c r="M296" s="246"/>
      <c r="N296" s="247"/>
      <c r="O296" s="247"/>
      <c r="P296" s="247"/>
      <c r="Q296" s="247"/>
      <c r="R296" s="247"/>
      <c r="S296" s="247"/>
      <c r="T296" s="248"/>
      <c r="U296" s="13"/>
      <c r="V296" s="13"/>
      <c r="W296" s="13"/>
      <c r="X296" s="13"/>
      <c r="Y296" s="13"/>
      <c r="Z296" s="13"/>
      <c r="AA296" s="13"/>
      <c r="AB296" s="13"/>
      <c r="AC296" s="13"/>
      <c r="AD296" s="13"/>
      <c r="AE296" s="13"/>
      <c r="AT296" s="249" t="s">
        <v>141</v>
      </c>
      <c r="AU296" s="249" t="s">
        <v>87</v>
      </c>
      <c r="AV296" s="13" t="s">
        <v>87</v>
      </c>
      <c r="AW296" s="13" t="s">
        <v>34</v>
      </c>
      <c r="AX296" s="13" t="s">
        <v>85</v>
      </c>
      <c r="AY296" s="249" t="s">
        <v>128</v>
      </c>
    </row>
    <row r="297" s="2" customFormat="1" ht="16.5" customHeight="1">
      <c r="A297" s="39"/>
      <c r="B297" s="40"/>
      <c r="C297" s="219" t="s">
        <v>402</v>
      </c>
      <c r="D297" s="219" t="s">
        <v>130</v>
      </c>
      <c r="E297" s="220" t="s">
        <v>403</v>
      </c>
      <c r="F297" s="221" t="s">
        <v>404</v>
      </c>
      <c r="G297" s="222" t="s">
        <v>133</v>
      </c>
      <c r="H297" s="223">
        <v>55</v>
      </c>
      <c r="I297" s="224"/>
      <c r="J297" s="225">
        <f>ROUND(I297*H297,2)</f>
        <v>0</v>
      </c>
      <c r="K297" s="221" t="s">
        <v>134</v>
      </c>
      <c r="L297" s="45"/>
      <c r="M297" s="226" t="s">
        <v>1</v>
      </c>
      <c r="N297" s="227" t="s">
        <v>42</v>
      </c>
      <c r="O297" s="92"/>
      <c r="P297" s="228">
        <f>O297*H297</f>
        <v>0</v>
      </c>
      <c r="Q297" s="228">
        <v>0.098000000000000004</v>
      </c>
      <c r="R297" s="228">
        <f>Q297*H297</f>
        <v>5.3900000000000006</v>
      </c>
      <c r="S297" s="228">
        <v>0</v>
      </c>
      <c r="T297" s="229">
        <f>S297*H297</f>
        <v>0</v>
      </c>
      <c r="U297" s="39"/>
      <c r="V297" s="39"/>
      <c r="W297" s="39"/>
      <c r="X297" s="39"/>
      <c r="Y297" s="39"/>
      <c r="Z297" s="39"/>
      <c r="AA297" s="39"/>
      <c r="AB297" s="39"/>
      <c r="AC297" s="39"/>
      <c r="AD297" s="39"/>
      <c r="AE297" s="39"/>
      <c r="AR297" s="230" t="s">
        <v>135</v>
      </c>
      <c r="AT297" s="230" t="s">
        <v>130</v>
      </c>
      <c r="AU297" s="230" t="s">
        <v>87</v>
      </c>
      <c r="AY297" s="18" t="s">
        <v>128</v>
      </c>
      <c r="BE297" s="231">
        <f>IF(N297="základní",J297,0)</f>
        <v>0</v>
      </c>
      <c r="BF297" s="231">
        <f>IF(N297="snížená",J297,0)</f>
        <v>0</v>
      </c>
      <c r="BG297" s="231">
        <f>IF(N297="zákl. přenesená",J297,0)</f>
        <v>0</v>
      </c>
      <c r="BH297" s="231">
        <f>IF(N297="sníž. přenesená",J297,0)</f>
        <v>0</v>
      </c>
      <c r="BI297" s="231">
        <f>IF(N297="nulová",J297,0)</f>
        <v>0</v>
      </c>
      <c r="BJ297" s="18" t="s">
        <v>85</v>
      </c>
      <c r="BK297" s="231">
        <f>ROUND(I297*H297,2)</f>
        <v>0</v>
      </c>
      <c r="BL297" s="18" t="s">
        <v>135</v>
      </c>
      <c r="BM297" s="230" t="s">
        <v>405</v>
      </c>
    </row>
    <row r="298" s="2" customFormat="1">
      <c r="A298" s="39"/>
      <c r="B298" s="40"/>
      <c r="C298" s="41"/>
      <c r="D298" s="232" t="s">
        <v>137</v>
      </c>
      <c r="E298" s="41"/>
      <c r="F298" s="233" t="s">
        <v>406</v>
      </c>
      <c r="G298" s="41"/>
      <c r="H298" s="41"/>
      <c r="I298" s="234"/>
      <c r="J298" s="41"/>
      <c r="K298" s="41"/>
      <c r="L298" s="45"/>
      <c r="M298" s="235"/>
      <c r="N298" s="236"/>
      <c r="O298" s="92"/>
      <c r="P298" s="92"/>
      <c r="Q298" s="92"/>
      <c r="R298" s="92"/>
      <c r="S298" s="92"/>
      <c r="T298" s="93"/>
      <c r="U298" s="39"/>
      <c r="V298" s="39"/>
      <c r="W298" s="39"/>
      <c r="X298" s="39"/>
      <c r="Y298" s="39"/>
      <c r="Z298" s="39"/>
      <c r="AA298" s="39"/>
      <c r="AB298" s="39"/>
      <c r="AC298" s="39"/>
      <c r="AD298" s="39"/>
      <c r="AE298" s="39"/>
      <c r="AT298" s="18" t="s">
        <v>137</v>
      </c>
      <c r="AU298" s="18" t="s">
        <v>87</v>
      </c>
    </row>
    <row r="299" s="2" customFormat="1">
      <c r="A299" s="39"/>
      <c r="B299" s="40"/>
      <c r="C299" s="41"/>
      <c r="D299" s="237" t="s">
        <v>139</v>
      </c>
      <c r="E299" s="41"/>
      <c r="F299" s="238" t="s">
        <v>407</v>
      </c>
      <c r="G299" s="41"/>
      <c r="H299" s="41"/>
      <c r="I299" s="234"/>
      <c r="J299" s="41"/>
      <c r="K299" s="41"/>
      <c r="L299" s="45"/>
      <c r="M299" s="235"/>
      <c r="N299" s="236"/>
      <c r="O299" s="92"/>
      <c r="P299" s="92"/>
      <c r="Q299" s="92"/>
      <c r="R299" s="92"/>
      <c r="S299" s="92"/>
      <c r="T299" s="93"/>
      <c r="U299" s="39"/>
      <c r="V299" s="39"/>
      <c r="W299" s="39"/>
      <c r="X299" s="39"/>
      <c r="Y299" s="39"/>
      <c r="Z299" s="39"/>
      <c r="AA299" s="39"/>
      <c r="AB299" s="39"/>
      <c r="AC299" s="39"/>
      <c r="AD299" s="39"/>
      <c r="AE299" s="39"/>
      <c r="AT299" s="18" t="s">
        <v>139</v>
      </c>
      <c r="AU299" s="18" t="s">
        <v>87</v>
      </c>
    </row>
    <row r="300" s="13" customFormat="1">
      <c r="A300" s="13"/>
      <c r="B300" s="239"/>
      <c r="C300" s="240"/>
      <c r="D300" s="232" t="s">
        <v>141</v>
      </c>
      <c r="E300" s="241" t="s">
        <v>1</v>
      </c>
      <c r="F300" s="242" t="s">
        <v>408</v>
      </c>
      <c r="G300" s="240"/>
      <c r="H300" s="243">
        <v>55</v>
      </c>
      <c r="I300" s="244"/>
      <c r="J300" s="240"/>
      <c r="K300" s="240"/>
      <c r="L300" s="245"/>
      <c r="M300" s="246"/>
      <c r="N300" s="247"/>
      <c r="O300" s="247"/>
      <c r="P300" s="247"/>
      <c r="Q300" s="247"/>
      <c r="R300" s="247"/>
      <c r="S300" s="247"/>
      <c r="T300" s="248"/>
      <c r="U300" s="13"/>
      <c r="V300" s="13"/>
      <c r="W300" s="13"/>
      <c r="X300" s="13"/>
      <c r="Y300" s="13"/>
      <c r="Z300" s="13"/>
      <c r="AA300" s="13"/>
      <c r="AB300" s="13"/>
      <c r="AC300" s="13"/>
      <c r="AD300" s="13"/>
      <c r="AE300" s="13"/>
      <c r="AT300" s="249" t="s">
        <v>141</v>
      </c>
      <c r="AU300" s="249" t="s">
        <v>87</v>
      </c>
      <c r="AV300" s="13" t="s">
        <v>87</v>
      </c>
      <c r="AW300" s="13" t="s">
        <v>34</v>
      </c>
      <c r="AX300" s="13" t="s">
        <v>85</v>
      </c>
      <c r="AY300" s="249" t="s">
        <v>128</v>
      </c>
    </row>
    <row r="301" s="2" customFormat="1" ht="16.5" customHeight="1">
      <c r="A301" s="39"/>
      <c r="B301" s="40"/>
      <c r="C301" s="261" t="s">
        <v>409</v>
      </c>
      <c r="D301" s="261" t="s">
        <v>247</v>
      </c>
      <c r="E301" s="262" t="s">
        <v>410</v>
      </c>
      <c r="F301" s="263" t="s">
        <v>411</v>
      </c>
      <c r="G301" s="264" t="s">
        <v>133</v>
      </c>
      <c r="H301" s="265">
        <v>56.100000000000001</v>
      </c>
      <c r="I301" s="266"/>
      <c r="J301" s="267">
        <f>ROUND(I301*H301,2)</f>
        <v>0</v>
      </c>
      <c r="K301" s="263" t="s">
        <v>134</v>
      </c>
      <c r="L301" s="268"/>
      <c r="M301" s="269" t="s">
        <v>1</v>
      </c>
      <c r="N301" s="270" t="s">
        <v>42</v>
      </c>
      <c r="O301" s="92"/>
      <c r="P301" s="228">
        <f>O301*H301</f>
        <v>0</v>
      </c>
      <c r="Q301" s="228">
        <v>0.14499999999999999</v>
      </c>
      <c r="R301" s="228">
        <f>Q301*H301</f>
        <v>8.1344999999999992</v>
      </c>
      <c r="S301" s="228">
        <v>0</v>
      </c>
      <c r="T301" s="229">
        <f>S301*H301</f>
        <v>0</v>
      </c>
      <c r="U301" s="39"/>
      <c r="V301" s="39"/>
      <c r="W301" s="39"/>
      <c r="X301" s="39"/>
      <c r="Y301" s="39"/>
      <c r="Z301" s="39"/>
      <c r="AA301" s="39"/>
      <c r="AB301" s="39"/>
      <c r="AC301" s="39"/>
      <c r="AD301" s="39"/>
      <c r="AE301" s="39"/>
      <c r="AR301" s="230" t="s">
        <v>188</v>
      </c>
      <c r="AT301" s="230" t="s">
        <v>247</v>
      </c>
      <c r="AU301" s="230" t="s">
        <v>87</v>
      </c>
      <c r="AY301" s="18" t="s">
        <v>128</v>
      </c>
      <c r="BE301" s="231">
        <f>IF(N301="základní",J301,0)</f>
        <v>0</v>
      </c>
      <c r="BF301" s="231">
        <f>IF(N301="snížená",J301,0)</f>
        <v>0</v>
      </c>
      <c r="BG301" s="231">
        <f>IF(N301="zákl. přenesená",J301,0)</f>
        <v>0</v>
      </c>
      <c r="BH301" s="231">
        <f>IF(N301="sníž. přenesená",J301,0)</f>
        <v>0</v>
      </c>
      <c r="BI301" s="231">
        <f>IF(N301="nulová",J301,0)</f>
        <v>0</v>
      </c>
      <c r="BJ301" s="18" t="s">
        <v>85</v>
      </c>
      <c r="BK301" s="231">
        <f>ROUND(I301*H301,2)</f>
        <v>0</v>
      </c>
      <c r="BL301" s="18" t="s">
        <v>135</v>
      </c>
      <c r="BM301" s="230" t="s">
        <v>412</v>
      </c>
    </row>
    <row r="302" s="2" customFormat="1">
      <c r="A302" s="39"/>
      <c r="B302" s="40"/>
      <c r="C302" s="41"/>
      <c r="D302" s="232" t="s">
        <v>137</v>
      </c>
      <c r="E302" s="41"/>
      <c r="F302" s="233" t="s">
        <v>411</v>
      </c>
      <c r="G302" s="41"/>
      <c r="H302" s="41"/>
      <c r="I302" s="234"/>
      <c r="J302" s="41"/>
      <c r="K302" s="41"/>
      <c r="L302" s="45"/>
      <c r="M302" s="235"/>
      <c r="N302" s="236"/>
      <c r="O302" s="92"/>
      <c r="P302" s="92"/>
      <c r="Q302" s="92"/>
      <c r="R302" s="92"/>
      <c r="S302" s="92"/>
      <c r="T302" s="93"/>
      <c r="U302" s="39"/>
      <c r="V302" s="39"/>
      <c r="W302" s="39"/>
      <c r="X302" s="39"/>
      <c r="Y302" s="39"/>
      <c r="Z302" s="39"/>
      <c r="AA302" s="39"/>
      <c r="AB302" s="39"/>
      <c r="AC302" s="39"/>
      <c r="AD302" s="39"/>
      <c r="AE302" s="39"/>
      <c r="AT302" s="18" t="s">
        <v>137</v>
      </c>
      <c r="AU302" s="18" t="s">
        <v>87</v>
      </c>
    </row>
    <row r="303" s="13" customFormat="1">
      <c r="A303" s="13"/>
      <c r="B303" s="239"/>
      <c r="C303" s="240"/>
      <c r="D303" s="232" t="s">
        <v>141</v>
      </c>
      <c r="E303" s="241" t="s">
        <v>1</v>
      </c>
      <c r="F303" s="242" t="s">
        <v>413</v>
      </c>
      <c r="G303" s="240"/>
      <c r="H303" s="243">
        <v>56.100000000000001</v>
      </c>
      <c r="I303" s="244"/>
      <c r="J303" s="240"/>
      <c r="K303" s="240"/>
      <c r="L303" s="245"/>
      <c r="M303" s="246"/>
      <c r="N303" s="247"/>
      <c r="O303" s="247"/>
      <c r="P303" s="247"/>
      <c r="Q303" s="247"/>
      <c r="R303" s="247"/>
      <c r="S303" s="247"/>
      <c r="T303" s="248"/>
      <c r="U303" s="13"/>
      <c r="V303" s="13"/>
      <c r="W303" s="13"/>
      <c r="X303" s="13"/>
      <c r="Y303" s="13"/>
      <c r="Z303" s="13"/>
      <c r="AA303" s="13"/>
      <c r="AB303" s="13"/>
      <c r="AC303" s="13"/>
      <c r="AD303" s="13"/>
      <c r="AE303" s="13"/>
      <c r="AT303" s="249" t="s">
        <v>141</v>
      </c>
      <c r="AU303" s="249" t="s">
        <v>87</v>
      </c>
      <c r="AV303" s="13" t="s">
        <v>87</v>
      </c>
      <c r="AW303" s="13" t="s">
        <v>34</v>
      </c>
      <c r="AX303" s="13" t="s">
        <v>85</v>
      </c>
      <c r="AY303" s="249" t="s">
        <v>128</v>
      </c>
    </row>
    <row r="304" s="12" customFormat="1" ht="22.8" customHeight="1">
      <c r="A304" s="12"/>
      <c r="B304" s="203"/>
      <c r="C304" s="204"/>
      <c r="D304" s="205" t="s">
        <v>76</v>
      </c>
      <c r="E304" s="217" t="s">
        <v>188</v>
      </c>
      <c r="F304" s="217" t="s">
        <v>414</v>
      </c>
      <c r="G304" s="204"/>
      <c r="H304" s="204"/>
      <c r="I304" s="207"/>
      <c r="J304" s="218">
        <f>BK304</f>
        <v>0</v>
      </c>
      <c r="K304" s="204"/>
      <c r="L304" s="209"/>
      <c r="M304" s="210"/>
      <c r="N304" s="211"/>
      <c r="O304" s="211"/>
      <c r="P304" s="212">
        <f>SUM(P305:P367)</f>
        <v>0</v>
      </c>
      <c r="Q304" s="211"/>
      <c r="R304" s="212">
        <f>SUM(R305:R367)</f>
        <v>2.7958731999999999</v>
      </c>
      <c r="S304" s="211"/>
      <c r="T304" s="213">
        <f>SUM(T305:T367)</f>
        <v>0</v>
      </c>
      <c r="U304" s="12"/>
      <c r="V304" s="12"/>
      <c r="W304" s="12"/>
      <c r="X304" s="12"/>
      <c r="Y304" s="12"/>
      <c r="Z304" s="12"/>
      <c r="AA304" s="12"/>
      <c r="AB304" s="12"/>
      <c r="AC304" s="12"/>
      <c r="AD304" s="12"/>
      <c r="AE304" s="12"/>
      <c r="AR304" s="214" t="s">
        <v>85</v>
      </c>
      <c r="AT304" s="215" t="s">
        <v>76</v>
      </c>
      <c r="AU304" s="215" t="s">
        <v>85</v>
      </c>
      <c r="AY304" s="214" t="s">
        <v>128</v>
      </c>
      <c r="BK304" s="216">
        <f>SUM(BK305:BK367)</f>
        <v>0</v>
      </c>
    </row>
    <row r="305" s="2" customFormat="1" ht="16.5" customHeight="1">
      <c r="A305" s="39"/>
      <c r="B305" s="40"/>
      <c r="C305" s="219" t="s">
        <v>415</v>
      </c>
      <c r="D305" s="219" t="s">
        <v>130</v>
      </c>
      <c r="E305" s="220" t="s">
        <v>416</v>
      </c>
      <c r="F305" s="221" t="s">
        <v>417</v>
      </c>
      <c r="G305" s="222" t="s">
        <v>174</v>
      </c>
      <c r="H305" s="223">
        <v>24</v>
      </c>
      <c r="I305" s="224"/>
      <c r="J305" s="225">
        <f>ROUND(I305*H305,2)</f>
        <v>0</v>
      </c>
      <c r="K305" s="221" t="s">
        <v>134</v>
      </c>
      <c r="L305" s="45"/>
      <c r="M305" s="226" t="s">
        <v>1</v>
      </c>
      <c r="N305" s="227" t="s">
        <v>42</v>
      </c>
      <c r="O305" s="92"/>
      <c r="P305" s="228">
        <f>O305*H305</f>
        <v>0</v>
      </c>
      <c r="Q305" s="228">
        <v>1.0000000000000001E-05</v>
      </c>
      <c r="R305" s="228">
        <f>Q305*H305</f>
        <v>0.00024000000000000003</v>
      </c>
      <c r="S305" s="228">
        <v>0</v>
      </c>
      <c r="T305" s="229">
        <f>S305*H305</f>
        <v>0</v>
      </c>
      <c r="U305" s="39"/>
      <c r="V305" s="39"/>
      <c r="W305" s="39"/>
      <c r="X305" s="39"/>
      <c r="Y305" s="39"/>
      <c r="Z305" s="39"/>
      <c r="AA305" s="39"/>
      <c r="AB305" s="39"/>
      <c r="AC305" s="39"/>
      <c r="AD305" s="39"/>
      <c r="AE305" s="39"/>
      <c r="AR305" s="230" t="s">
        <v>135</v>
      </c>
      <c r="AT305" s="230" t="s">
        <v>130</v>
      </c>
      <c r="AU305" s="230" t="s">
        <v>87</v>
      </c>
      <c r="AY305" s="18" t="s">
        <v>128</v>
      </c>
      <c r="BE305" s="231">
        <f>IF(N305="základní",J305,0)</f>
        <v>0</v>
      </c>
      <c r="BF305" s="231">
        <f>IF(N305="snížená",J305,0)</f>
        <v>0</v>
      </c>
      <c r="BG305" s="231">
        <f>IF(N305="zákl. přenesená",J305,0)</f>
        <v>0</v>
      </c>
      <c r="BH305" s="231">
        <f>IF(N305="sníž. přenesená",J305,0)</f>
        <v>0</v>
      </c>
      <c r="BI305" s="231">
        <f>IF(N305="nulová",J305,0)</f>
        <v>0</v>
      </c>
      <c r="BJ305" s="18" t="s">
        <v>85</v>
      </c>
      <c r="BK305" s="231">
        <f>ROUND(I305*H305,2)</f>
        <v>0</v>
      </c>
      <c r="BL305" s="18" t="s">
        <v>135</v>
      </c>
      <c r="BM305" s="230" t="s">
        <v>418</v>
      </c>
    </row>
    <row r="306" s="2" customFormat="1">
      <c r="A306" s="39"/>
      <c r="B306" s="40"/>
      <c r="C306" s="41"/>
      <c r="D306" s="232" t="s">
        <v>137</v>
      </c>
      <c r="E306" s="41"/>
      <c r="F306" s="233" t="s">
        <v>419</v>
      </c>
      <c r="G306" s="41"/>
      <c r="H306" s="41"/>
      <c r="I306" s="234"/>
      <c r="J306" s="41"/>
      <c r="K306" s="41"/>
      <c r="L306" s="45"/>
      <c r="M306" s="235"/>
      <c r="N306" s="236"/>
      <c r="O306" s="92"/>
      <c r="P306" s="92"/>
      <c r="Q306" s="92"/>
      <c r="R306" s="92"/>
      <c r="S306" s="92"/>
      <c r="T306" s="93"/>
      <c r="U306" s="39"/>
      <c r="V306" s="39"/>
      <c r="W306" s="39"/>
      <c r="X306" s="39"/>
      <c r="Y306" s="39"/>
      <c r="Z306" s="39"/>
      <c r="AA306" s="39"/>
      <c r="AB306" s="39"/>
      <c r="AC306" s="39"/>
      <c r="AD306" s="39"/>
      <c r="AE306" s="39"/>
      <c r="AT306" s="18" t="s">
        <v>137</v>
      </c>
      <c r="AU306" s="18" t="s">
        <v>87</v>
      </c>
    </row>
    <row r="307" s="2" customFormat="1">
      <c r="A307" s="39"/>
      <c r="B307" s="40"/>
      <c r="C307" s="41"/>
      <c r="D307" s="237" t="s">
        <v>139</v>
      </c>
      <c r="E307" s="41"/>
      <c r="F307" s="238" t="s">
        <v>420</v>
      </c>
      <c r="G307" s="41"/>
      <c r="H307" s="41"/>
      <c r="I307" s="234"/>
      <c r="J307" s="41"/>
      <c r="K307" s="41"/>
      <c r="L307" s="45"/>
      <c r="M307" s="235"/>
      <c r="N307" s="236"/>
      <c r="O307" s="92"/>
      <c r="P307" s="92"/>
      <c r="Q307" s="92"/>
      <c r="R307" s="92"/>
      <c r="S307" s="92"/>
      <c r="T307" s="93"/>
      <c r="U307" s="39"/>
      <c r="V307" s="39"/>
      <c r="W307" s="39"/>
      <c r="X307" s="39"/>
      <c r="Y307" s="39"/>
      <c r="Z307" s="39"/>
      <c r="AA307" s="39"/>
      <c r="AB307" s="39"/>
      <c r="AC307" s="39"/>
      <c r="AD307" s="39"/>
      <c r="AE307" s="39"/>
      <c r="AT307" s="18" t="s">
        <v>139</v>
      </c>
      <c r="AU307" s="18" t="s">
        <v>87</v>
      </c>
    </row>
    <row r="308" s="13" customFormat="1">
      <c r="A308" s="13"/>
      <c r="B308" s="239"/>
      <c r="C308" s="240"/>
      <c r="D308" s="232" t="s">
        <v>141</v>
      </c>
      <c r="E308" s="241" t="s">
        <v>1</v>
      </c>
      <c r="F308" s="242" t="s">
        <v>421</v>
      </c>
      <c r="G308" s="240"/>
      <c r="H308" s="243">
        <v>24</v>
      </c>
      <c r="I308" s="244"/>
      <c r="J308" s="240"/>
      <c r="K308" s="240"/>
      <c r="L308" s="245"/>
      <c r="M308" s="246"/>
      <c r="N308" s="247"/>
      <c r="O308" s="247"/>
      <c r="P308" s="247"/>
      <c r="Q308" s="247"/>
      <c r="R308" s="247"/>
      <c r="S308" s="247"/>
      <c r="T308" s="248"/>
      <c r="U308" s="13"/>
      <c r="V308" s="13"/>
      <c r="W308" s="13"/>
      <c r="X308" s="13"/>
      <c r="Y308" s="13"/>
      <c r="Z308" s="13"/>
      <c r="AA308" s="13"/>
      <c r="AB308" s="13"/>
      <c r="AC308" s="13"/>
      <c r="AD308" s="13"/>
      <c r="AE308" s="13"/>
      <c r="AT308" s="249" t="s">
        <v>141</v>
      </c>
      <c r="AU308" s="249" t="s">
        <v>87</v>
      </c>
      <c r="AV308" s="13" t="s">
        <v>87</v>
      </c>
      <c r="AW308" s="13" t="s">
        <v>34</v>
      </c>
      <c r="AX308" s="13" t="s">
        <v>85</v>
      </c>
      <c r="AY308" s="249" t="s">
        <v>128</v>
      </c>
    </row>
    <row r="309" s="2" customFormat="1" ht="16.5" customHeight="1">
      <c r="A309" s="39"/>
      <c r="B309" s="40"/>
      <c r="C309" s="261" t="s">
        <v>422</v>
      </c>
      <c r="D309" s="261" t="s">
        <v>247</v>
      </c>
      <c r="E309" s="262" t="s">
        <v>423</v>
      </c>
      <c r="F309" s="263" t="s">
        <v>424</v>
      </c>
      <c r="G309" s="264" t="s">
        <v>174</v>
      </c>
      <c r="H309" s="265">
        <v>24.719999999999999</v>
      </c>
      <c r="I309" s="266"/>
      <c r="J309" s="267">
        <f>ROUND(I309*H309,2)</f>
        <v>0</v>
      </c>
      <c r="K309" s="263" t="s">
        <v>134</v>
      </c>
      <c r="L309" s="268"/>
      <c r="M309" s="269" t="s">
        <v>1</v>
      </c>
      <c r="N309" s="270" t="s">
        <v>42</v>
      </c>
      <c r="O309" s="92"/>
      <c r="P309" s="228">
        <f>O309*H309</f>
        <v>0</v>
      </c>
      <c r="Q309" s="228">
        <v>0.0043099999999999996</v>
      </c>
      <c r="R309" s="228">
        <f>Q309*H309</f>
        <v>0.10654319999999999</v>
      </c>
      <c r="S309" s="228">
        <v>0</v>
      </c>
      <c r="T309" s="229">
        <f>S309*H309</f>
        <v>0</v>
      </c>
      <c r="U309" s="39"/>
      <c r="V309" s="39"/>
      <c r="W309" s="39"/>
      <c r="X309" s="39"/>
      <c r="Y309" s="39"/>
      <c r="Z309" s="39"/>
      <c r="AA309" s="39"/>
      <c r="AB309" s="39"/>
      <c r="AC309" s="39"/>
      <c r="AD309" s="39"/>
      <c r="AE309" s="39"/>
      <c r="AR309" s="230" t="s">
        <v>188</v>
      </c>
      <c r="AT309" s="230" t="s">
        <v>247</v>
      </c>
      <c r="AU309" s="230" t="s">
        <v>87</v>
      </c>
      <c r="AY309" s="18" t="s">
        <v>128</v>
      </c>
      <c r="BE309" s="231">
        <f>IF(N309="základní",J309,0)</f>
        <v>0</v>
      </c>
      <c r="BF309" s="231">
        <f>IF(N309="snížená",J309,0)</f>
        <v>0</v>
      </c>
      <c r="BG309" s="231">
        <f>IF(N309="zákl. přenesená",J309,0)</f>
        <v>0</v>
      </c>
      <c r="BH309" s="231">
        <f>IF(N309="sníž. přenesená",J309,0)</f>
        <v>0</v>
      </c>
      <c r="BI309" s="231">
        <f>IF(N309="nulová",J309,0)</f>
        <v>0</v>
      </c>
      <c r="BJ309" s="18" t="s">
        <v>85</v>
      </c>
      <c r="BK309" s="231">
        <f>ROUND(I309*H309,2)</f>
        <v>0</v>
      </c>
      <c r="BL309" s="18" t="s">
        <v>135</v>
      </c>
      <c r="BM309" s="230" t="s">
        <v>425</v>
      </c>
    </row>
    <row r="310" s="2" customFormat="1">
      <c r="A310" s="39"/>
      <c r="B310" s="40"/>
      <c r="C310" s="41"/>
      <c r="D310" s="232" t="s">
        <v>137</v>
      </c>
      <c r="E310" s="41"/>
      <c r="F310" s="233" t="s">
        <v>424</v>
      </c>
      <c r="G310" s="41"/>
      <c r="H310" s="41"/>
      <c r="I310" s="234"/>
      <c r="J310" s="41"/>
      <c r="K310" s="41"/>
      <c r="L310" s="45"/>
      <c r="M310" s="235"/>
      <c r="N310" s="236"/>
      <c r="O310" s="92"/>
      <c r="P310" s="92"/>
      <c r="Q310" s="92"/>
      <c r="R310" s="92"/>
      <c r="S310" s="92"/>
      <c r="T310" s="93"/>
      <c r="U310" s="39"/>
      <c r="V310" s="39"/>
      <c r="W310" s="39"/>
      <c r="X310" s="39"/>
      <c r="Y310" s="39"/>
      <c r="Z310" s="39"/>
      <c r="AA310" s="39"/>
      <c r="AB310" s="39"/>
      <c r="AC310" s="39"/>
      <c r="AD310" s="39"/>
      <c r="AE310" s="39"/>
      <c r="AT310" s="18" t="s">
        <v>137</v>
      </c>
      <c r="AU310" s="18" t="s">
        <v>87</v>
      </c>
    </row>
    <row r="311" s="13" customFormat="1">
      <c r="A311" s="13"/>
      <c r="B311" s="239"/>
      <c r="C311" s="240"/>
      <c r="D311" s="232" t="s">
        <v>141</v>
      </c>
      <c r="E311" s="240"/>
      <c r="F311" s="242" t="s">
        <v>426</v>
      </c>
      <c r="G311" s="240"/>
      <c r="H311" s="243">
        <v>24.719999999999999</v>
      </c>
      <c r="I311" s="244"/>
      <c r="J311" s="240"/>
      <c r="K311" s="240"/>
      <c r="L311" s="245"/>
      <c r="M311" s="246"/>
      <c r="N311" s="247"/>
      <c r="O311" s="247"/>
      <c r="P311" s="247"/>
      <c r="Q311" s="247"/>
      <c r="R311" s="247"/>
      <c r="S311" s="247"/>
      <c r="T311" s="248"/>
      <c r="U311" s="13"/>
      <c r="V311" s="13"/>
      <c r="W311" s="13"/>
      <c r="X311" s="13"/>
      <c r="Y311" s="13"/>
      <c r="Z311" s="13"/>
      <c r="AA311" s="13"/>
      <c r="AB311" s="13"/>
      <c r="AC311" s="13"/>
      <c r="AD311" s="13"/>
      <c r="AE311" s="13"/>
      <c r="AT311" s="249" t="s">
        <v>141</v>
      </c>
      <c r="AU311" s="249" t="s">
        <v>87</v>
      </c>
      <c r="AV311" s="13" t="s">
        <v>87</v>
      </c>
      <c r="AW311" s="13" t="s">
        <v>4</v>
      </c>
      <c r="AX311" s="13" t="s">
        <v>85</v>
      </c>
      <c r="AY311" s="249" t="s">
        <v>128</v>
      </c>
    </row>
    <row r="312" s="2" customFormat="1" ht="21.75" customHeight="1">
      <c r="A312" s="39"/>
      <c r="B312" s="40"/>
      <c r="C312" s="219" t="s">
        <v>427</v>
      </c>
      <c r="D312" s="219" t="s">
        <v>130</v>
      </c>
      <c r="E312" s="220" t="s">
        <v>428</v>
      </c>
      <c r="F312" s="221" t="s">
        <v>429</v>
      </c>
      <c r="G312" s="222" t="s">
        <v>430</v>
      </c>
      <c r="H312" s="223">
        <v>3</v>
      </c>
      <c r="I312" s="224"/>
      <c r="J312" s="225">
        <f>ROUND(I312*H312,2)</f>
        <v>0</v>
      </c>
      <c r="K312" s="221" t="s">
        <v>134</v>
      </c>
      <c r="L312" s="45"/>
      <c r="M312" s="226" t="s">
        <v>1</v>
      </c>
      <c r="N312" s="227" t="s">
        <v>42</v>
      </c>
      <c r="O312" s="92"/>
      <c r="P312" s="228">
        <f>O312*H312</f>
        <v>0</v>
      </c>
      <c r="Q312" s="228">
        <v>0</v>
      </c>
      <c r="R312" s="228">
        <f>Q312*H312</f>
        <v>0</v>
      </c>
      <c r="S312" s="228">
        <v>0</v>
      </c>
      <c r="T312" s="229">
        <f>S312*H312</f>
        <v>0</v>
      </c>
      <c r="U312" s="39"/>
      <c r="V312" s="39"/>
      <c r="W312" s="39"/>
      <c r="X312" s="39"/>
      <c r="Y312" s="39"/>
      <c r="Z312" s="39"/>
      <c r="AA312" s="39"/>
      <c r="AB312" s="39"/>
      <c r="AC312" s="39"/>
      <c r="AD312" s="39"/>
      <c r="AE312" s="39"/>
      <c r="AR312" s="230" t="s">
        <v>135</v>
      </c>
      <c r="AT312" s="230" t="s">
        <v>130</v>
      </c>
      <c r="AU312" s="230" t="s">
        <v>87</v>
      </c>
      <c r="AY312" s="18" t="s">
        <v>128</v>
      </c>
      <c r="BE312" s="231">
        <f>IF(N312="základní",J312,0)</f>
        <v>0</v>
      </c>
      <c r="BF312" s="231">
        <f>IF(N312="snížená",J312,0)</f>
        <v>0</v>
      </c>
      <c r="BG312" s="231">
        <f>IF(N312="zákl. přenesená",J312,0)</f>
        <v>0</v>
      </c>
      <c r="BH312" s="231">
        <f>IF(N312="sníž. přenesená",J312,0)</f>
        <v>0</v>
      </c>
      <c r="BI312" s="231">
        <f>IF(N312="nulová",J312,0)</f>
        <v>0</v>
      </c>
      <c r="BJ312" s="18" t="s">
        <v>85</v>
      </c>
      <c r="BK312" s="231">
        <f>ROUND(I312*H312,2)</f>
        <v>0</v>
      </c>
      <c r="BL312" s="18" t="s">
        <v>135</v>
      </c>
      <c r="BM312" s="230" t="s">
        <v>431</v>
      </c>
    </row>
    <row r="313" s="2" customFormat="1">
      <c r="A313" s="39"/>
      <c r="B313" s="40"/>
      <c r="C313" s="41"/>
      <c r="D313" s="232" t="s">
        <v>137</v>
      </c>
      <c r="E313" s="41"/>
      <c r="F313" s="233" t="s">
        <v>432</v>
      </c>
      <c r="G313" s="41"/>
      <c r="H313" s="41"/>
      <c r="I313" s="234"/>
      <c r="J313" s="41"/>
      <c r="K313" s="41"/>
      <c r="L313" s="45"/>
      <c r="M313" s="235"/>
      <c r="N313" s="236"/>
      <c r="O313" s="92"/>
      <c r="P313" s="92"/>
      <c r="Q313" s="92"/>
      <c r="R313" s="92"/>
      <c r="S313" s="92"/>
      <c r="T313" s="93"/>
      <c r="U313" s="39"/>
      <c r="V313" s="39"/>
      <c r="W313" s="39"/>
      <c r="X313" s="39"/>
      <c r="Y313" s="39"/>
      <c r="Z313" s="39"/>
      <c r="AA313" s="39"/>
      <c r="AB313" s="39"/>
      <c r="AC313" s="39"/>
      <c r="AD313" s="39"/>
      <c r="AE313" s="39"/>
      <c r="AT313" s="18" t="s">
        <v>137</v>
      </c>
      <c r="AU313" s="18" t="s">
        <v>87</v>
      </c>
    </row>
    <row r="314" s="2" customFormat="1">
      <c r="A314" s="39"/>
      <c r="B314" s="40"/>
      <c r="C314" s="41"/>
      <c r="D314" s="237" t="s">
        <v>139</v>
      </c>
      <c r="E314" s="41"/>
      <c r="F314" s="238" t="s">
        <v>433</v>
      </c>
      <c r="G314" s="41"/>
      <c r="H314" s="41"/>
      <c r="I314" s="234"/>
      <c r="J314" s="41"/>
      <c r="K314" s="41"/>
      <c r="L314" s="45"/>
      <c r="M314" s="235"/>
      <c r="N314" s="236"/>
      <c r="O314" s="92"/>
      <c r="P314" s="92"/>
      <c r="Q314" s="92"/>
      <c r="R314" s="92"/>
      <c r="S314" s="92"/>
      <c r="T314" s="93"/>
      <c r="U314" s="39"/>
      <c r="V314" s="39"/>
      <c r="W314" s="39"/>
      <c r="X314" s="39"/>
      <c r="Y314" s="39"/>
      <c r="Z314" s="39"/>
      <c r="AA314" s="39"/>
      <c r="AB314" s="39"/>
      <c r="AC314" s="39"/>
      <c r="AD314" s="39"/>
      <c r="AE314" s="39"/>
      <c r="AT314" s="18" t="s">
        <v>139</v>
      </c>
      <c r="AU314" s="18" t="s">
        <v>87</v>
      </c>
    </row>
    <row r="315" s="13" customFormat="1">
      <c r="A315" s="13"/>
      <c r="B315" s="239"/>
      <c r="C315" s="240"/>
      <c r="D315" s="232" t="s">
        <v>141</v>
      </c>
      <c r="E315" s="241" t="s">
        <v>1</v>
      </c>
      <c r="F315" s="242" t="s">
        <v>434</v>
      </c>
      <c r="G315" s="240"/>
      <c r="H315" s="243">
        <v>3</v>
      </c>
      <c r="I315" s="244"/>
      <c r="J315" s="240"/>
      <c r="K315" s="240"/>
      <c r="L315" s="245"/>
      <c r="M315" s="246"/>
      <c r="N315" s="247"/>
      <c r="O315" s="247"/>
      <c r="P315" s="247"/>
      <c r="Q315" s="247"/>
      <c r="R315" s="247"/>
      <c r="S315" s="247"/>
      <c r="T315" s="248"/>
      <c r="U315" s="13"/>
      <c r="V315" s="13"/>
      <c r="W315" s="13"/>
      <c r="X315" s="13"/>
      <c r="Y315" s="13"/>
      <c r="Z315" s="13"/>
      <c r="AA315" s="13"/>
      <c r="AB315" s="13"/>
      <c r="AC315" s="13"/>
      <c r="AD315" s="13"/>
      <c r="AE315" s="13"/>
      <c r="AT315" s="249" t="s">
        <v>141</v>
      </c>
      <c r="AU315" s="249" t="s">
        <v>87</v>
      </c>
      <c r="AV315" s="13" t="s">
        <v>87</v>
      </c>
      <c r="AW315" s="13" t="s">
        <v>34</v>
      </c>
      <c r="AX315" s="13" t="s">
        <v>85</v>
      </c>
      <c r="AY315" s="249" t="s">
        <v>128</v>
      </c>
    </row>
    <row r="316" s="2" customFormat="1" ht="16.5" customHeight="1">
      <c r="A316" s="39"/>
      <c r="B316" s="40"/>
      <c r="C316" s="261" t="s">
        <v>435</v>
      </c>
      <c r="D316" s="261" t="s">
        <v>247</v>
      </c>
      <c r="E316" s="262" t="s">
        <v>436</v>
      </c>
      <c r="F316" s="263" t="s">
        <v>437</v>
      </c>
      <c r="G316" s="264" t="s">
        <v>430</v>
      </c>
      <c r="H316" s="265">
        <v>3</v>
      </c>
      <c r="I316" s="266"/>
      <c r="J316" s="267">
        <f>ROUND(I316*H316,2)</f>
        <v>0</v>
      </c>
      <c r="K316" s="263" t="s">
        <v>134</v>
      </c>
      <c r="L316" s="268"/>
      <c r="M316" s="269" t="s">
        <v>1</v>
      </c>
      <c r="N316" s="270" t="s">
        <v>42</v>
      </c>
      <c r="O316" s="92"/>
      <c r="P316" s="228">
        <f>O316*H316</f>
        <v>0</v>
      </c>
      <c r="Q316" s="228">
        <v>0.00080000000000000004</v>
      </c>
      <c r="R316" s="228">
        <f>Q316*H316</f>
        <v>0.0024000000000000002</v>
      </c>
      <c r="S316" s="228">
        <v>0</v>
      </c>
      <c r="T316" s="229">
        <f>S316*H316</f>
        <v>0</v>
      </c>
      <c r="U316" s="39"/>
      <c r="V316" s="39"/>
      <c r="W316" s="39"/>
      <c r="X316" s="39"/>
      <c r="Y316" s="39"/>
      <c r="Z316" s="39"/>
      <c r="AA316" s="39"/>
      <c r="AB316" s="39"/>
      <c r="AC316" s="39"/>
      <c r="AD316" s="39"/>
      <c r="AE316" s="39"/>
      <c r="AR316" s="230" t="s">
        <v>188</v>
      </c>
      <c r="AT316" s="230" t="s">
        <v>247</v>
      </c>
      <c r="AU316" s="230" t="s">
        <v>87</v>
      </c>
      <c r="AY316" s="18" t="s">
        <v>128</v>
      </c>
      <c r="BE316" s="231">
        <f>IF(N316="základní",J316,0)</f>
        <v>0</v>
      </c>
      <c r="BF316" s="231">
        <f>IF(N316="snížená",J316,0)</f>
        <v>0</v>
      </c>
      <c r="BG316" s="231">
        <f>IF(N316="zákl. přenesená",J316,0)</f>
        <v>0</v>
      </c>
      <c r="BH316" s="231">
        <f>IF(N316="sníž. přenesená",J316,0)</f>
        <v>0</v>
      </c>
      <c r="BI316" s="231">
        <f>IF(N316="nulová",J316,0)</f>
        <v>0</v>
      </c>
      <c r="BJ316" s="18" t="s">
        <v>85</v>
      </c>
      <c r="BK316" s="231">
        <f>ROUND(I316*H316,2)</f>
        <v>0</v>
      </c>
      <c r="BL316" s="18" t="s">
        <v>135</v>
      </c>
      <c r="BM316" s="230" t="s">
        <v>438</v>
      </c>
    </row>
    <row r="317" s="2" customFormat="1">
      <c r="A317" s="39"/>
      <c r="B317" s="40"/>
      <c r="C317" s="41"/>
      <c r="D317" s="232" t="s">
        <v>137</v>
      </c>
      <c r="E317" s="41"/>
      <c r="F317" s="233" t="s">
        <v>437</v>
      </c>
      <c r="G317" s="41"/>
      <c r="H317" s="41"/>
      <c r="I317" s="234"/>
      <c r="J317" s="41"/>
      <c r="K317" s="41"/>
      <c r="L317" s="45"/>
      <c r="M317" s="235"/>
      <c r="N317" s="236"/>
      <c r="O317" s="92"/>
      <c r="P317" s="92"/>
      <c r="Q317" s="92"/>
      <c r="R317" s="92"/>
      <c r="S317" s="92"/>
      <c r="T317" s="93"/>
      <c r="U317" s="39"/>
      <c r="V317" s="39"/>
      <c r="W317" s="39"/>
      <c r="X317" s="39"/>
      <c r="Y317" s="39"/>
      <c r="Z317" s="39"/>
      <c r="AA317" s="39"/>
      <c r="AB317" s="39"/>
      <c r="AC317" s="39"/>
      <c r="AD317" s="39"/>
      <c r="AE317" s="39"/>
      <c r="AT317" s="18" t="s">
        <v>137</v>
      </c>
      <c r="AU317" s="18" t="s">
        <v>87</v>
      </c>
    </row>
    <row r="318" s="13" customFormat="1">
      <c r="A318" s="13"/>
      <c r="B318" s="239"/>
      <c r="C318" s="240"/>
      <c r="D318" s="232" t="s">
        <v>141</v>
      </c>
      <c r="E318" s="241" t="s">
        <v>1</v>
      </c>
      <c r="F318" s="242" t="s">
        <v>151</v>
      </c>
      <c r="G318" s="240"/>
      <c r="H318" s="243">
        <v>3</v>
      </c>
      <c r="I318" s="244"/>
      <c r="J318" s="240"/>
      <c r="K318" s="240"/>
      <c r="L318" s="245"/>
      <c r="M318" s="246"/>
      <c r="N318" s="247"/>
      <c r="O318" s="247"/>
      <c r="P318" s="247"/>
      <c r="Q318" s="247"/>
      <c r="R318" s="247"/>
      <c r="S318" s="247"/>
      <c r="T318" s="248"/>
      <c r="U318" s="13"/>
      <c r="V318" s="13"/>
      <c r="W318" s="13"/>
      <c r="X318" s="13"/>
      <c r="Y318" s="13"/>
      <c r="Z318" s="13"/>
      <c r="AA318" s="13"/>
      <c r="AB318" s="13"/>
      <c r="AC318" s="13"/>
      <c r="AD318" s="13"/>
      <c r="AE318" s="13"/>
      <c r="AT318" s="249" t="s">
        <v>141</v>
      </c>
      <c r="AU318" s="249" t="s">
        <v>87</v>
      </c>
      <c r="AV318" s="13" t="s">
        <v>87</v>
      </c>
      <c r="AW318" s="13" t="s">
        <v>34</v>
      </c>
      <c r="AX318" s="13" t="s">
        <v>85</v>
      </c>
      <c r="AY318" s="249" t="s">
        <v>128</v>
      </c>
    </row>
    <row r="319" s="2" customFormat="1" ht="16.5" customHeight="1">
      <c r="A319" s="39"/>
      <c r="B319" s="40"/>
      <c r="C319" s="219" t="s">
        <v>439</v>
      </c>
      <c r="D319" s="219" t="s">
        <v>130</v>
      </c>
      <c r="E319" s="220" t="s">
        <v>440</v>
      </c>
      <c r="F319" s="221" t="s">
        <v>441</v>
      </c>
      <c r="G319" s="222" t="s">
        <v>430</v>
      </c>
      <c r="H319" s="223">
        <v>1</v>
      </c>
      <c r="I319" s="224"/>
      <c r="J319" s="225">
        <f>ROUND(I319*H319,2)</f>
        <v>0</v>
      </c>
      <c r="K319" s="221" t="s">
        <v>134</v>
      </c>
      <c r="L319" s="45"/>
      <c r="M319" s="226" t="s">
        <v>1</v>
      </c>
      <c r="N319" s="227" t="s">
        <v>42</v>
      </c>
      <c r="O319" s="92"/>
      <c r="P319" s="228">
        <f>O319*H319</f>
        <v>0</v>
      </c>
      <c r="Q319" s="228">
        <v>3.0000000000000001E-05</v>
      </c>
      <c r="R319" s="228">
        <f>Q319*H319</f>
        <v>3.0000000000000001E-05</v>
      </c>
      <c r="S319" s="228">
        <v>0</v>
      </c>
      <c r="T319" s="229">
        <f>S319*H319</f>
        <v>0</v>
      </c>
      <c r="U319" s="39"/>
      <c r="V319" s="39"/>
      <c r="W319" s="39"/>
      <c r="X319" s="39"/>
      <c r="Y319" s="39"/>
      <c r="Z319" s="39"/>
      <c r="AA319" s="39"/>
      <c r="AB319" s="39"/>
      <c r="AC319" s="39"/>
      <c r="AD319" s="39"/>
      <c r="AE319" s="39"/>
      <c r="AR319" s="230" t="s">
        <v>135</v>
      </c>
      <c r="AT319" s="230" t="s">
        <v>130</v>
      </c>
      <c r="AU319" s="230" t="s">
        <v>87</v>
      </c>
      <c r="AY319" s="18" t="s">
        <v>128</v>
      </c>
      <c r="BE319" s="231">
        <f>IF(N319="základní",J319,0)</f>
        <v>0</v>
      </c>
      <c r="BF319" s="231">
        <f>IF(N319="snížená",J319,0)</f>
        <v>0</v>
      </c>
      <c r="BG319" s="231">
        <f>IF(N319="zákl. přenesená",J319,0)</f>
        <v>0</v>
      </c>
      <c r="BH319" s="231">
        <f>IF(N319="sníž. přenesená",J319,0)</f>
        <v>0</v>
      </c>
      <c r="BI319" s="231">
        <f>IF(N319="nulová",J319,0)</f>
        <v>0</v>
      </c>
      <c r="BJ319" s="18" t="s">
        <v>85</v>
      </c>
      <c r="BK319" s="231">
        <f>ROUND(I319*H319,2)</f>
        <v>0</v>
      </c>
      <c r="BL319" s="18" t="s">
        <v>135</v>
      </c>
      <c r="BM319" s="230" t="s">
        <v>442</v>
      </c>
    </row>
    <row r="320" s="2" customFormat="1">
      <c r="A320" s="39"/>
      <c r="B320" s="40"/>
      <c r="C320" s="41"/>
      <c r="D320" s="232" t="s">
        <v>137</v>
      </c>
      <c r="E320" s="41"/>
      <c r="F320" s="233" t="s">
        <v>443</v>
      </c>
      <c r="G320" s="41"/>
      <c r="H320" s="41"/>
      <c r="I320" s="234"/>
      <c r="J320" s="41"/>
      <c r="K320" s="41"/>
      <c r="L320" s="45"/>
      <c r="M320" s="235"/>
      <c r="N320" s="236"/>
      <c r="O320" s="92"/>
      <c r="P320" s="92"/>
      <c r="Q320" s="92"/>
      <c r="R320" s="92"/>
      <c r="S320" s="92"/>
      <c r="T320" s="93"/>
      <c r="U320" s="39"/>
      <c r="V320" s="39"/>
      <c r="W320" s="39"/>
      <c r="X320" s="39"/>
      <c r="Y320" s="39"/>
      <c r="Z320" s="39"/>
      <c r="AA320" s="39"/>
      <c r="AB320" s="39"/>
      <c r="AC320" s="39"/>
      <c r="AD320" s="39"/>
      <c r="AE320" s="39"/>
      <c r="AT320" s="18" t="s">
        <v>137</v>
      </c>
      <c r="AU320" s="18" t="s">
        <v>87</v>
      </c>
    </row>
    <row r="321" s="2" customFormat="1">
      <c r="A321" s="39"/>
      <c r="B321" s="40"/>
      <c r="C321" s="41"/>
      <c r="D321" s="237" t="s">
        <v>139</v>
      </c>
      <c r="E321" s="41"/>
      <c r="F321" s="238" t="s">
        <v>444</v>
      </c>
      <c r="G321" s="41"/>
      <c r="H321" s="41"/>
      <c r="I321" s="234"/>
      <c r="J321" s="41"/>
      <c r="K321" s="41"/>
      <c r="L321" s="45"/>
      <c r="M321" s="235"/>
      <c r="N321" s="236"/>
      <c r="O321" s="92"/>
      <c r="P321" s="92"/>
      <c r="Q321" s="92"/>
      <c r="R321" s="92"/>
      <c r="S321" s="92"/>
      <c r="T321" s="93"/>
      <c r="U321" s="39"/>
      <c r="V321" s="39"/>
      <c r="W321" s="39"/>
      <c r="X321" s="39"/>
      <c r="Y321" s="39"/>
      <c r="Z321" s="39"/>
      <c r="AA321" s="39"/>
      <c r="AB321" s="39"/>
      <c r="AC321" s="39"/>
      <c r="AD321" s="39"/>
      <c r="AE321" s="39"/>
      <c r="AT321" s="18" t="s">
        <v>139</v>
      </c>
      <c r="AU321" s="18" t="s">
        <v>87</v>
      </c>
    </row>
    <row r="322" s="13" customFormat="1">
      <c r="A322" s="13"/>
      <c r="B322" s="239"/>
      <c r="C322" s="240"/>
      <c r="D322" s="232" t="s">
        <v>141</v>
      </c>
      <c r="E322" s="241" t="s">
        <v>1</v>
      </c>
      <c r="F322" s="242" t="s">
        <v>445</v>
      </c>
      <c r="G322" s="240"/>
      <c r="H322" s="243">
        <v>1</v>
      </c>
      <c r="I322" s="244"/>
      <c r="J322" s="240"/>
      <c r="K322" s="240"/>
      <c r="L322" s="245"/>
      <c r="M322" s="246"/>
      <c r="N322" s="247"/>
      <c r="O322" s="247"/>
      <c r="P322" s="247"/>
      <c r="Q322" s="247"/>
      <c r="R322" s="247"/>
      <c r="S322" s="247"/>
      <c r="T322" s="248"/>
      <c r="U322" s="13"/>
      <c r="V322" s="13"/>
      <c r="W322" s="13"/>
      <c r="X322" s="13"/>
      <c r="Y322" s="13"/>
      <c r="Z322" s="13"/>
      <c r="AA322" s="13"/>
      <c r="AB322" s="13"/>
      <c r="AC322" s="13"/>
      <c r="AD322" s="13"/>
      <c r="AE322" s="13"/>
      <c r="AT322" s="249" t="s">
        <v>141</v>
      </c>
      <c r="AU322" s="249" t="s">
        <v>87</v>
      </c>
      <c r="AV322" s="13" t="s">
        <v>87</v>
      </c>
      <c r="AW322" s="13" t="s">
        <v>34</v>
      </c>
      <c r="AX322" s="13" t="s">
        <v>85</v>
      </c>
      <c r="AY322" s="249" t="s">
        <v>128</v>
      </c>
    </row>
    <row r="323" s="2" customFormat="1" ht="16.5" customHeight="1">
      <c r="A323" s="39"/>
      <c r="B323" s="40"/>
      <c r="C323" s="261" t="s">
        <v>446</v>
      </c>
      <c r="D323" s="261" t="s">
        <v>247</v>
      </c>
      <c r="E323" s="262" t="s">
        <v>447</v>
      </c>
      <c r="F323" s="263" t="s">
        <v>448</v>
      </c>
      <c r="G323" s="264" t="s">
        <v>430</v>
      </c>
      <c r="H323" s="265">
        <v>1</v>
      </c>
      <c r="I323" s="266"/>
      <c r="J323" s="267">
        <f>ROUND(I323*H323,2)</f>
        <v>0</v>
      </c>
      <c r="K323" s="263" t="s">
        <v>134</v>
      </c>
      <c r="L323" s="268"/>
      <c r="M323" s="269" t="s">
        <v>1</v>
      </c>
      <c r="N323" s="270" t="s">
        <v>42</v>
      </c>
      <c r="O323" s="92"/>
      <c r="P323" s="228">
        <f>O323*H323</f>
        <v>0</v>
      </c>
      <c r="Q323" s="228">
        <v>0.00089999999999999998</v>
      </c>
      <c r="R323" s="228">
        <f>Q323*H323</f>
        <v>0.00089999999999999998</v>
      </c>
      <c r="S323" s="228">
        <v>0</v>
      </c>
      <c r="T323" s="229">
        <f>S323*H323</f>
        <v>0</v>
      </c>
      <c r="U323" s="39"/>
      <c r="V323" s="39"/>
      <c r="W323" s="39"/>
      <c r="X323" s="39"/>
      <c r="Y323" s="39"/>
      <c r="Z323" s="39"/>
      <c r="AA323" s="39"/>
      <c r="AB323" s="39"/>
      <c r="AC323" s="39"/>
      <c r="AD323" s="39"/>
      <c r="AE323" s="39"/>
      <c r="AR323" s="230" t="s">
        <v>188</v>
      </c>
      <c r="AT323" s="230" t="s">
        <v>247</v>
      </c>
      <c r="AU323" s="230" t="s">
        <v>87</v>
      </c>
      <c r="AY323" s="18" t="s">
        <v>128</v>
      </c>
      <c r="BE323" s="231">
        <f>IF(N323="základní",J323,0)</f>
        <v>0</v>
      </c>
      <c r="BF323" s="231">
        <f>IF(N323="snížená",J323,0)</f>
        <v>0</v>
      </c>
      <c r="BG323" s="231">
        <f>IF(N323="zákl. přenesená",J323,0)</f>
        <v>0</v>
      </c>
      <c r="BH323" s="231">
        <f>IF(N323="sníž. přenesená",J323,0)</f>
        <v>0</v>
      </c>
      <c r="BI323" s="231">
        <f>IF(N323="nulová",J323,0)</f>
        <v>0</v>
      </c>
      <c r="BJ323" s="18" t="s">
        <v>85</v>
      </c>
      <c r="BK323" s="231">
        <f>ROUND(I323*H323,2)</f>
        <v>0</v>
      </c>
      <c r="BL323" s="18" t="s">
        <v>135</v>
      </c>
      <c r="BM323" s="230" t="s">
        <v>449</v>
      </c>
    </row>
    <row r="324" s="2" customFormat="1">
      <c r="A324" s="39"/>
      <c r="B324" s="40"/>
      <c r="C324" s="41"/>
      <c r="D324" s="232" t="s">
        <v>137</v>
      </c>
      <c r="E324" s="41"/>
      <c r="F324" s="233" t="s">
        <v>448</v>
      </c>
      <c r="G324" s="41"/>
      <c r="H324" s="41"/>
      <c r="I324" s="234"/>
      <c r="J324" s="41"/>
      <c r="K324" s="41"/>
      <c r="L324" s="45"/>
      <c r="M324" s="235"/>
      <c r="N324" s="236"/>
      <c r="O324" s="92"/>
      <c r="P324" s="92"/>
      <c r="Q324" s="92"/>
      <c r="R324" s="92"/>
      <c r="S324" s="92"/>
      <c r="T324" s="93"/>
      <c r="U324" s="39"/>
      <c r="V324" s="39"/>
      <c r="W324" s="39"/>
      <c r="X324" s="39"/>
      <c r="Y324" s="39"/>
      <c r="Z324" s="39"/>
      <c r="AA324" s="39"/>
      <c r="AB324" s="39"/>
      <c r="AC324" s="39"/>
      <c r="AD324" s="39"/>
      <c r="AE324" s="39"/>
      <c r="AT324" s="18" t="s">
        <v>137</v>
      </c>
      <c r="AU324" s="18" t="s">
        <v>87</v>
      </c>
    </row>
    <row r="325" s="13" customFormat="1">
      <c r="A325" s="13"/>
      <c r="B325" s="239"/>
      <c r="C325" s="240"/>
      <c r="D325" s="232" t="s">
        <v>141</v>
      </c>
      <c r="E325" s="241" t="s">
        <v>1</v>
      </c>
      <c r="F325" s="242" t="s">
        <v>450</v>
      </c>
      <c r="G325" s="240"/>
      <c r="H325" s="243">
        <v>1</v>
      </c>
      <c r="I325" s="244"/>
      <c r="J325" s="240"/>
      <c r="K325" s="240"/>
      <c r="L325" s="245"/>
      <c r="M325" s="246"/>
      <c r="N325" s="247"/>
      <c r="O325" s="247"/>
      <c r="P325" s="247"/>
      <c r="Q325" s="247"/>
      <c r="R325" s="247"/>
      <c r="S325" s="247"/>
      <c r="T325" s="248"/>
      <c r="U325" s="13"/>
      <c r="V325" s="13"/>
      <c r="W325" s="13"/>
      <c r="X325" s="13"/>
      <c r="Y325" s="13"/>
      <c r="Z325" s="13"/>
      <c r="AA325" s="13"/>
      <c r="AB325" s="13"/>
      <c r="AC325" s="13"/>
      <c r="AD325" s="13"/>
      <c r="AE325" s="13"/>
      <c r="AT325" s="249" t="s">
        <v>141</v>
      </c>
      <c r="AU325" s="249" t="s">
        <v>87</v>
      </c>
      <c r="AV325" s="13" t="s">
        <v>87</v>
      </c>
      <c r="AW325" s="13" t="s">
        <v>34</v>
      </c>
      <c r="AX325" s="13" t="s">
        <v>85</v>
      </c>
      <c r="AY325" s="249" t="s">
        <v>128</v>
      </c>
    </row>
    <row r="326" s="2" customFormat="1" ht="16.5" customHeight="1">
      <c r="A326" s="39"/>
      <c r="B326" s="40"/>
      <c r="C326" s="219" t="s">
        <v>451</v>
      </c>
      <c r="D326" s="219" t="s">
        <v>130</v>
      </c>
      <c r="E326" s="220" t="s">
        <v>452</v>
      </c>
      <c r="F326" s="221" t="s">
        <v>453</v>
      </c>
      <c r="G326" s="222" t="s">
        <v>430</v>
      </c>
      <c r="H326" s="223">
        <v>2</v>
      </c>
      <c r="I326" s="224"/>
      <c r="J326" s="225">
        <f>ROUND(I326*H326,2)</f>
        <v>0</v>
      </c>
      <c r="K326" s="221" t="s">
        <v>134</v>
      </c>
      <c r="L326" s="45"/>
      <c r="M326" s="226" t="s">
        <v>1</v>
      </c>
      <c r="N326" s="227" t="s">
        <v>42</v>
      </c>
      <c r="O326" s="92"/>
      <c r="P326" s="228">
        <f>O326*H326</f>
        <v>0</v>
      </c>
      <c r="Q326" s="228">
        <v>0.12526000000000001</v>
      </c>
      <c r="R326" s="228">
        <f>Q326*H326</f>
        <v>0.25052000000000002</v>
      </c>
      <c r="S326" s="228">
        <v>0</v>
      </c>
      <c r="T326" s="229">
        <f>S326*H326</f>
        <v>0</v>
      </c>
      <c r="U326" s="39"/>
      <c r="V326" s="39"/>
      <c r="W326" s="39"/>
      <c r="X326" s="39"/>
      <c r="Y326" s="39"/>
      <c r="Z326" s="39"/>
      <c r="AA326" s="39"/>
      <c r="AB326" s="39"/>
      <c r="AC326" s="39"/>
      <c r="AD326" s="39"/>
      <c r="AE326" s="39"/>
      <c r="AR326" s="230" t="s">
        <v>135</v>
      </c>
      <c r="AT326" s="230" t="s">
        <v>130</v>
      </c>
      <c r="AU326" s="230" t="s">
        <v>87</v>
      </c>
      <c r="AY326" s="18" t="s">
        <v>128</v>
      </c>
      <c r="BE326" s="231">
        <f>IF(N326="základní",J326,0)</f>
        <v>0</v>
      </c>
      <c r="BF326" s="231">
        <f>IF(N326="snížená",J326,0)</f>
        <v>0</v>
      </c>
      <c r="BG326" s="231">
        <f>IF(N326="zákl. přenesená",J326,0)</f>
        <v>0</v>
      </c>
      <c r="BH326" s="231">
        <f>IF(N326="sníž. přenesená",J326,0)</f>
        <v>0</v>
      </c>
      <c r="BI326" s="231">
        <f>IF(N326="nulová",J326,0)</f>
        <v>0</v>
      </c>
      <c r="BJ326" s="18" t="s">
        <v>85</v>
      </c>
      <c r="BK326" s="231">
        <f>ROUND(I326*H326,2)</f>
        <v>0</v>
      </c>
      <c r="BL326" s="18" t="s">
        <v>135</v>
      </c>
      <c r="BM326" s="230" t="s">
        <v>454</v>
      </c>
    </row>
    <row r="327" s="2" customFormat="1">
      <c r="A327" s="39"/>
      <c r="B327" s="40"/>
      <c r="C327" s="41"/>
      <c r="D327" s="232" t="s">
        <v>137</v>
      </c>
      <c r="E327" s="41"/>
      <c r="F327" s="233" t="s">
        <v>455</v>
      </c>
      <c r="G327" s="41"/>
      <c r="H327" s="41"/>
      <c r="I327" s="234"/>
      <c r="J327" s="41"/>
      <c r="K327" s="41"/>
      <c r="L327" s="45"/>
      <c r="M327" s="235"/>
      <c r="N327" s="236"/>
      <c r="O327" s="92"/>
      <c r="P327" s="92"/>
      <c r="Q327" s="92"/>
      <c r="R327" s="92"/>
      <c r="S327" s="92"/>
      <c r="T327" s="93"/>
      <c r="U327" s="39"/>
      <c r="V327" s="39"/>
      <c r="W327" s="39"/>
      <c r="X327" s="39"/>
      <c r="Y327" s="39"/>
      <c r="Z327" s="39"/>
      <c r="AA327" s="39"/>
      <c r="AB327" s="39"/>
      <c r="AC327" s="39"/>
      <c r="AD327" s="39"/>
      <c r="AE327" s="39"/>
      <c r="AT327" s="18" t="s">
        <v>137</v>
      </c>
      <c r="AU327" s="18" t="s">
        <v>87</v>
      </c>
    </row>
    <row r="328" s="2" customFormat="1">
      <c r="A328" s="39"/>
      <c r="B328" s="40"/>
      <c r="C328" s="41"/>
      <c r="D328" s="237" t="s">
        <v>139</v>
      </c>
      <c r="E328" s="41"/>
      <c r="F328" s="238" t="s">
        <v>456</v>
      </c>
      <c r="G328" s="41"/>
      <c r="H328" s="41"/>
      <c r="I328" s="234"/>
      <c r="J328" s="41"/>
      <c r="K328" s="41"/>
      <c r="L328" s="45"/>
      <c r="M328" s="235"/>
      <c r="N328" s="236"/>
      <c r="O328" s="92"/>
      <c r="P328" s="92"/>
      <c r="Q328" s="92"/>
      <c r="R328" s="92"/>
      <c r="S328" s="92"/>
      <c r="T328" s="93"/>
      <c r="U328" s="39"/>
      <c r="V328" s="39"/>
      <c r="W328" s="39"/>
      <c r="X328" s="39"/>
      <c r="Y328" s="39"/>
      <c r="Z328" s="39"/>
      <c r="AA328" s="39"/>
      <c r="AB328" s="39"/>
      <c r="AC328" s="39"/>
      <c r="AD328" s="39"/>
      <c r="AE328" s="39"/>
      <c r="AT328" s="18" t="s">
        <v>139</v>
      </c>
      <c r="AU328" s="18" t="s">
        <v>87</v>
      </c>
    </row>
    <row r="329" s="13" customFormat="1">
      <c r="A329" s="13"/>
      <c r="B329" s="239"/>
      <c r="C329" s="240"/>
      <c r="D329" s="232" t="s">
        <v>141</v>
      </c>
      <c r="E329" s="241" t="s">
        <v>1</v>
      </c>
      <c r="F329" s="242" t="s">
        <v>87</v>
      </c>
      <c r="G329" s="240"/>
      <c r="H329" s="243">
        <v>2</v>
      </c>
      <c r="I329" s="244"/>
      <c r="J329" s="240"/>
      <c r="K329" s="240"/>
      <c r="L329" s="245"/>
      <c r="M329" s="246"/>
      <c r="N329" s="247"/>
      <c r="O329" s="247"/>
      <c r="P329" s="247"/>
      <c r="Q329" s="247"/>
      <c r="R329" s="247"/>
      <c r="S329" s="247"/>
      <c r="T329" s="248"/>
      <c r="U329" s="13"/>
      <c r="V329" s="13"/>
      <c r="W329" s="13"/>
      <c r="X329" s="13"/>
      <c r="Y329" s="13"/>
      <c r="Z329" s="13"/>
      <c r="AA329" s="13"/>
      <c r="AB329" s="13"/>
      <c r="AC329" s="13"/>
      <c r="AD329" s="13"/>
      <c r="AE329" s="13"/>
      <c r="AT329" s="249" t="s">
        <v>141</v>
      </c>
      <c r="AU329" s="249" t="s">
        <v>87</v>
      </c>
      <c r="AV329" s="13" t="s">
        <v>87</v>
      </c>
      <c r="AW329" s="13" t="s">
        <v>34</v>
      </c>
      <c r="AX329" s="13" t="s">
        <v>85</v>
      </c>
      <c r="AY329" s="249" t="s">
        <v>128</v>
      </c>
    </row>
    <row r="330" s="2" customFormat="1" ht="16.5" customHeight="1">
      <c r="A330" s="39"/>
      <c r="B330" s="40"/>
      <c r="C330" s="261" t="s">
        <v>457</v>
      </c>
      <c r="D330" s="261" t="s">
        <v>247</v>
      </c>
      <c r="E330" s="262" t="s">
        <v>458</v>
      </c>
      <c r="F330" s="263" t="s">
        <v>459</v>
      </c>
      <c r="G330" s="264" t="s">
        <v>430</v>
      </c>
      <c r="H330" s="265">
        <v>2</v>
      </c>
      <c r="I330" s="266"/>
      <c r="J330" s="267">
        <f>ROUND(I330*H330,2)</f>
        <v>0</v>
      </c>
      <c r="K330" s="263" t="s">
        <v>134</v>
      </c>
      <c r="L330" s="268"/>
      <c r="M330" s="269" t="s">
        <v>1</v>
      </c>
      <c r="N330" s="270" t="s">
        <v>42</v>
      </c>
      <c r="O330" s="92"/>
      <c r="P330" s="228">
        <f>O330*H330</f>
        <v>0</v>
      </c>
      <c r="Q330" s="228">
        <v>0.17499999999999999</v>
      </c>
      <c r="R330" s="228">
        <f>Q330*H330</f>
        <v>0.34999999999999998</v>
      </c>
      <c r="S330" s="228">
        <v>0</v>
      </c>
      <c r="T330" s="229">
        <f>S330*H330</f>
        <v>0</v>
      </c>
      <c r="U330" s="39"/>
      <c r="V330" s="39"/>
      <c r="W330" s="39"/>
      <c r="X330" s="39"/>
      <c r="Y330" s="39"/>
      <c r="Z330" s="39"/>
      <c r="AA330" s="39"/>
      <c r="AB330" s="39"/>
      <c r="AC330" s="39"/>
      <c r="AD330" s="39"/>
      <c r="AE330" s="39"/>
      <c r="AR330" s="230" t="s">
        <v>188</v>
      </c>
      <c r="AT330" s="230" t="s">
        <v>247</v>
      </c>
      <c r="AU330" s="230" t="s">
        <v>87</v>
      </c>
      <c r="AY330" s="18" t="s">
        <v>128</v>
      </c>
      <c r="BE330" s="231">
        <f>IF(N330="základní",J330,0)</f>
        <v>0</v>
      </c>
      <c r="BF330" s="231">
        <f>IF(N330="snížená",J330,0)</f>
        <v>0</v>
      </c>
      <c r="BG330" s="231">
        <f>IF(N330="zákl. přenesená",J330,0)</f>
        <v>0</v>
      </c>
      <c r="BH330" s="231">
        <f>IF(N330="sníž. přenesená",J330,0)</f>
        <v>0</v>
      </c>
      <c r="BI330" s="231">
        <f>IF(N330="nulová",J330,0)</f>
        <v>0</v>
      </c>
      <c r="BJ330" s="18" t="s">
        <v>85</v>
      </c>
      <c r="BK330" s="231">
        <f>ROUND(I330*H330,2)</f>
        <v>0</v>
      </c>
      <c r="BL330" s="18" t="s">
        <v>135</v>
      </c>
      <c r="BM330" s="230" t="s">
        <v>460</v>
      </c>
    </row>
    <row r="331" s="2" customFormat="1">
      <c r="A331" s="39"/>
      <c r="B331" s="40"/>
      <c r="C331" s="41"/>
      <c r="D331" s="232" t="s">
        <v>137</v>
      </c>
      <c r="E331" s="41"/>
      <c r="F331" s="233" t="s">
        <v>459</v>
      </c>
      <c r="G331" s="41"/>
      <c r="H331" s="41"/>
      <c r="I331" s="234"/>
      <c r="J331" s="41"/>
      <c r="K331" s="41"/>
      <c r="L331" s="45"/>
      <c r="M331" s="235"/>
      <c r="N331" s="236"/>
      <c r="O331" s="92"/>
      <c r="P331" s="92"/>
      <c r="Q331" s="92"/>
      <c r="R331" s="92"/>
      <c r="S331" s="92"/>
      <c r="T331" s="93"/>
      <c r="U331" s="39"/>
      <c r="V331" s="39"/>
      <c r="W331" s="39"/>
      <c r="X331" s="39"/>
      <c r="Y331" s="39"/>
      <c r="Z331" s="39"/>
      <c r="AA331" s="39"/>
      <c r="AB331" s="39"/>
      <c r="AC331" s="39"/>
      <c r="AD331" s="39"/>
      <c r="AE331" s="39"/>
      <c r="AT331" s="18" t="s">
        <v>137</v>
      </c>
      <c r="AU331" s="18" t="s">
        <v>87</v>
      </c>
    </row>
    <row r="332" s="2" customFormat="1" ht="16.5" customHeight="1">
      <c r="A332" s="39"/>
      <c r="B332" s="40"/>
      <c r="C332" s="219" t="s">
        <v>461</v>
      </c>
      <c r="D332" s="219" t="s">
        <v>130</v>
      </c>
      <c r="E332" s="220" t="s">
        <v>462</v>
      </c>
      <c r="F332" s="221" t="s">
        <v>463</v>
      </c>
      <c r="G332" s="222" t="s">
        <v>430</v>
      </c>
      <c r="H332" s="223">
        <v>2</v>
      </c>
      <c r="I332" s="224"/>
      <c r="J332" s="225">
        <f>ROUND(I332*H332,2)</f>
        <v>0</v>
      </c>
      <c r="K332" s="221" t="s">
        <v>134</v>
      </c>
      <c r="L332" s="45"/>
      <c r="M332" s="226" t="s">
        <v>1</v>
      </c>
      <c r="N332" s="227" t="s">
        <v>42</v>
      </c>
      <c r="O332" s="92"/>
      <c r="P332" s="228">
        <f>O332*H332</f>
        <v>0</v>
      </c>
      <c r="Q332" s="228">
        <v>0.030759999999999999</v>
      </c>
      <c r="R332" s="228">
        <f>Q332*H332</f>
        <v>0.061519999999999998</v>
      </c>
      <c r="S332" s="228">
        <v>0</v>
      </c>
      <c r="T332" s="229">
        <f>S332*H332</f>
        <v>0</v>
      </c>
      <c r="U332" s="39"/>
      <c r="V332" s="39"/>
      <c r="W332" s="39"/>
      <c r="X332" s="39"/>
      <c r="Y332" s="39"/>
      <c r="Z332" s="39"/>
      <c r="AA332" s="39"/>
      <c r="AB332" s="39"/>
      <c r="AC332" s="39"/>
      <c r="AD332" s="39"/>
      <c r="AE332" s="39"/>
      <c r="AR332" s="230" t="s">
        <v>135</v>
      </c>
      <c r="AT332" s="230" t="s">
        <v>130</v>
      </c>
      <c r="AU332" s="230" t="s">
        <v>87</v>
      </c>
      <c r="AY332" s="18" t="s">
        <v>128</v>
      </c>
      <c r="BE332" s="231">
        <f>IF(N332="základní",J332,0)</f>
        <v>0</v>
      </c>
      <c r="BF332" s="231">
        <f>IF(N332="snížená",J332,0)</f>
        <v>0</v>
      </c>
      <c r="BG332" s="231">
        <f>IF(N332="zákl. přenesená",J332,0)</f>
        <v>0</v>
      </c>
      <c r="BH332" s="231">
        <f>IF(N332="sníž. přenesená",J332,0)</f>
        <v>0</v>
      </c>
      <c r="BI332" s="231">
        <f>IF(N332="nulová",J332,0)</f>
        <v>0</v>
      </c>
      <c r="BJ332" s="18" t="s">
        <v>85</v>
      </c>
      <c r="BK332" s="231">
        <f>ROUND(I332*H332,2)</f>
        <v>0</v>
      </c>
      <c r="BL332" s="18" t="s">
        <v>135</v>
      </c>
      <c r="BM332" s="230" t="s">
        <v>464</v>
      </c>
    </row>
    <row r="333" s="2" customFormat="1">
      <c r="A333" s="39"/>
      <c r="B333" s="40"/>
      <c r="C333" s="41"/>
      <c r="D333" s="232" t="s">
        <v>137</v>
      </c>
      <c r="E333" s="41"/>
      <c r="F333" s="233" t="s">
        <v>465</v>
      </c>
      <c r="G333" s="41"/>
      <c r="H333" s="41"/>
      <c r="I333" s="234"/>
      <c r="J333" s="41"/>
      <c r="K333" s="41"/>
      <c r="L333" s="45"/>
      <c r="M333" s="235"/>
      <c r="N333" s="236"/>
      <c r="O333" s="92"/>
      <c r="P333" s="92"/>
      <c r="Q333" s="92"/>
      <c r="R333" s="92"/>
      <c r="S333" s="92"/>
      <c r="T333" s="93"/>
      <c r="U333" s="39"/>
      <c r="V333" s="39"/>
      <c r="W333" s="39"/>
      <c r="X333" s="39"/>
      <c r="Y333" s="39"/>
      <c r="Z333" s="39"/>
      <c r="AA333" s="39"/>
      <c r="AB333" s="39"/>
      <c r="AC333" s="39"/>
      <c r="AD333" s="39"/>
      <c r="AE333" s="39"/>
      <c r="AT333" s="18" t="s">
        <v>137</v>
      </c>
      <c r="AU333" s="18" t="s">
        <v>87</v>
      </c>
    </row>
    <row r="334" s="2" customFormat="1">
      <c r="A334" s="39"/>
      <c r="B334" s="40"/>
      <c r="C334" s="41"/>
      <c r="D334" s="237" t="s">
        <v>139</v>
      </c>
      <c r="E334" s="41"/>
      <c r="F334" s="238" t="s">
        <v>466</v>
      </c>
      <c r="G334" s="41"/>
      <c r="H334" s="41"/>
      <c r="I334" s="234"/>
      <c r="J334" s="41"/>
      <c r="K334" s="41"/>
      <c r="L334" s="45"/>
      <c r="M334" s="235"/>
      <c r="N334" s="236"/>
      <c r="O334" s="92"/>
      <c r="P334" s="92"/>
      <c r="Q334" s="92"/>
      <c r="R334" s="92"/>
      <c r="S334" s="92"/>
      <c r="T334" s="93"/>
      <c r="U334" s="39"/>
      <c r="V334" s="39"/>
      <c r="W334" s="39"/>
      <c r="X334" s="39"/>
      <c r="Y334" s="39"/>
      <c r="Z334" s="39"/>
      <c r="AA334" s="39"/>
      <c r="AB334" s="39"/>
      <c r="AC334" s="39"/>
      <c r="AD334" s="39"/>
      <c r="AE334" s="39"/>
      <c r="AT334" s="18" t="s">
        <v>139</v>
      </c>
      <c r="AU334" s="18" t="s">
        <v>87</v>
      </c>
    </row>
    <row r="335" s="13" customFormat="1">
      <c r="A335" s="13"/>
      <c r="B335" s="239"/>
      <c r="C335" s="240"/>
      <c r="D335" s="232" t="s">
        <v>141</v>
      </c>
      <c r="E335" s="241" t="s">
        <v>1</v>
      </c>
      <c r="F335" s="242" t="s">
        <v>87</v>
      </c>
      <c r="G335" s="240"/>
      <c r="H335" s="243">
        <v>2</v>
      </c>
      <c r="I335" s="244"/>
      <c r="J335" s="240"/>
      <c r="K335" s="240"/>
      <c r="L335" s="245"/>
      <c r="M335" s="246"/>
      <c r="N335" s="247"/>
      <c r="O335" s="247"/>
      <c r="P335" s="247"/>
      <c r="Q335" s="247"/>
      <c r="R335" s="247"/>
      <c r="S335" s="247"/>
      <c r="T335" s="248"/>
      <c r="U335" s="13"/>
      <c r="V335" s="13"/>
      <c r="W335" s="13"/>
      <c r="X335" s="13"/>
      <c r="Y335" s="13"/>
      <c r="Z335" s="13"/>
      <c r="AA335" s="13"/>
      <c r="AB335" s="13"/>
      <c r="AC335" s="13"/>
      <c r="AD335" s="13"/>
      <c r="AE335" s="13"/>
      <c r="AT335" s="249" t="s">
        <v>141</v>
      </c>
      <c r="AU335" s="249" t="s">
        <v>87</v>
      </c>
      <c r="AV335" s="13" t="s">
        <v>87</v>
      </c>
      <c r="AW335" s="13" t="s">
        <v>34</v>
      </c>
      <c r="AX335" s="13" t="s">
        <v>85</v>
      </c>
      <c r="AY335" s="249" t="s">
        <v>128</v>
      </c>
    </row>
    <row r="336" s="2" customFormat="1" ht="16.5" customHeight="1">
      <c r="A336" s="39"/>
      <c r="B336" s="40"/>
      <c r="C336" s="261" t="s">
        <v>467</v>
      </c>
      <c r="D336" s="261" t="s">
        <v>247</v>
      </c>
      <c r="E336" s="262" t="s">
        <v>468</v>
      </c>
      <c r="F336" s="263" t="s">
        <v>469</v>
      </c>
      <c r="G336" s="264" t="s">
        <v>430</v>
      </c>
      <c r="H336" s="265">
        <v>2</v>
      </c>
      <c r="I336" s="266"/>
      <c r="J336" s="267">
        <f>ROUND(I336*H336,2)</f>
        <v>0</v>
      </c>
      <c r="K336" s="263" t="s">
        <v>134</v>
      </c>
      <c r="L336" s="268"/>
      <c r="M336" s="269" t="s">
        <v>1</v>
      </c>
      <c r="N336" s="270" t="s">
        <v>42</v>
      </c>
      <c r="O336" s="92"/>
      <c r="P336" s="228">
        <f>O336*H336</f>
        <v>0</v>
      </c>
      <c r="Q336" s="228">
        <v>0.070000000000000007</v>
      </c>
      <c r="R336" s="228">
        <f>Q336*H336</f>
        <v>0.14000000000000001</v>
      </c>
      <c r="S336" s="228">
        <v>0</v>
      </c>
      <c r="T336" s="229">
        <f>S336*H336</f>
        <v>0</v>
      </c>
      <c r="U336" s="39"/>
      <c r="V336" s="39"/>
      <c r="W336" s="39"/>
      <c r="X336" s="39"/>
      <c r="Y336" s="39"/>
      <c r="Z336" s="39"/>
      <c r="AA336" s="39"/>
      <c r="AB336" s="39"/>
      <c r="AC336" s="39"/>
      <c r="AD336" s="39"/>
      <c r="AE336" s="39"/>
      <c r="AR336" s="230" t="s">
        <v>188</v>
      </c>
      <c r="AT336" s="230" t="s">
        <v>247</v>
      </c>
      <c r="AU336" s="230" t="s">
        <v>87</v>
      </c>
      <c r="AY336" s="18" t="s">
        <v>128</v>
      </c>
      <c r="BE336" s="231">
        <f>IF(N336="základní",J336,0)</f>
        <v>0</v>
      </c>
      <c r="BF336" s="231">
        <f>IF(N336="snížená",J336,0)</f>
        <v>0</v>
      </c>
      <c r="BG336" s="231">
        <f>IF(N336="zákl. přenesená",J336,0)</f>
        <v>0</v>
      </c>
      <c r="BH336" s="231">
        <f>IF(N336="sníž. přenesená",J336,0)</f>
        <v>0</v>
      </c>
      <c r="BI336" s="231">
        <f>IF(N336="nulová",J336,0)</f>
        <v>0</v>
      </c>
      <c r="BJ336" s="18" t="s">
        <v>85</v>
      </c>
      <c r="BK336" s="231">
        <f>ROUND(I336*H336,2)</f>
        <v>0</v>
      </c>
      <c r="BL336" s="18" t="s">
        <v>135</v>
      </c>
      <c r="BM336" s="230" t="s">
        <v>470</v>
      </c>
    </row>
    <row r="337" s="2" customFormat="1">
      <c r="A337" s="39"/>
      <c r="B337" s="40"/>
      <c r="C337" s="41"/>
      <c r="D337" s="232" t="s">
        <v>137</v>
      </c>
      <c r="E337" s="41"/>
      <c r="F337" s="233" t="s">
        <v>469</v>
      </c>
      <c r="G337" s="41"/>
      <c r="H337" s="41"/>
      <c r="I337" s="234"/>
      <c r="J337" s="41"/>
      <c r="K337" s="41"/>
      <c r="L337" s="45"/>
      <c r="M337" s="235"/>
      <c r="N337" s="236"/>
      <c r="O337" s="92"/>
      <c r="P337" s="92"/>
      <c r="Q337" s="92"/>
      <c r="R337" s="92"/>
      <c r="S337" s="92"/>
      <c r="T337" s="93"/>
      <c r="U337" s="39"/>
      <c r="V337" s="39"/>
      <c r="W337" s="39"/>
      <c r="X337" s="39"/>
      <c r="Y337" s="39"/>
      <c r="Z337" s="39"/>
      <c r="AA337" s="39"/>
      <c r="AB337" s="39"/>
      <c r="AC337" s="39"/>
      <c r="AD337" s="39"/>
      <c r="AE337" s="39"/>
      <c r="AT337" s="18" t="s">
        <v>137</v>
      </c>
      <c r="AU337" s="18" t="s">
        <v>87</v>
      </c>
    </row>
    <row r="338" s="2" customFormat="1" ht="16.5" customHeight="1">
      <c r="A338" s="39"/>
      <c r="B338" s="40"/>
      <c r="C338" s="219" t="s">
        <v>471</v>
      </c>
      <c r="D338" s="219" t="s">
        <v>130</v>
      </c>
      <c r="E338" s="220" t="s">
        <v>472</v>
      </c>
      <c r="F338" s="221" t="s">
        <v>473</v>
      </c>
      <c r="G338" s="222" t="s">
        <v>430</v>
      </c>
      <c r="H338" s="223">
        <v>2</v>
      </c>
      <c r="I338" s="224"/>
      <c r="J338" s="225">
        <f>ROUND(I338*H338,2)</f>
        <v>0</v>
      </c>
      <c r="K338" s="221" t="s">
        <v>134</v>
      </c>
      <c r="L338" s="45"/>
      <c r="M338" s="226" t="s">
        <v>1</v>
      </c>
      <c r="N338" s="227" t="s">
        <v>42</v>
      </c>
      <c r="O338" s="92"/>
      <c r="P338" s="228">
        <f>O338*H338</f>
        <v>0</v>
      </c>
      <c r="Q338" s="228">
        <v>0.030759999999999999</v>
      </c>
      <c r="R338" s="228">
        <f>Q338*H338</f>
        <v>0.061519999999999998</v>
      </c>
      <c r="S338" s="228">
        <v>0</v>
      </c>
      <c r="T338" s="229">
        <f>S338*H338</f>
        <v>0</v>
      </c>
      <c r="U338" s="39"/>
      <c r="V338" s="39"/>
      <c r="W338" s="39"/>
      <c r="X338" s="39"/>
      <c r="Y338" s="39"/>
      <c r="Z338" s="39"/>
      <c r="AA338" s="39"/>
      <c r="AB338" s="39"/>
      <c r="AC338" s="39"/>
      <c r="AD338" s="39"/>
      <c r="AE338" s="39"/>
      <c r="AR338" s="230" t="s">
        <v>135</v>
      </c>
      <c r="AT338" s="230" t="s">
        <v>130</v>
      </c>
      <c r="AU338" s="230" t="s">
        <v>87</v>
      </c>
      <c r="AY338" s="18" t="s">
        <v>128</v>
      </c>
      <c r="BE338" s="231">
        <f>IF(N338="základní",J338,0)</f>
        <v>0</v>
      </c>
      <c r="BF338" s="231">
        <f>IF(N338="snížená",J338,0)</f>
        <v>0</v>
      </c>
      <c r="BG338" s="231">
        <f>IF(N338="zákl. přenesená",J338,0)</f>
        <v>0</v>
      </c>
      <c r="BH338" s="231">
        <f>IF(N338="sníž. přenesená",J338,0)</f>
        <v>0</v>
      </c>
      <c r="BI338" s="231">
        <f>IF(N338="nulová",J338,0)</f>
        <v>0</v>
      </c>
      <c r="BJ338" s="18" t="s">
        <v>85</v>
      </c>
      <c r="BK338" s="231">
        <f>ROUND(I338*H338,2)</f>
        <v>0</v>
      </c>
      <c r="BL338" s="18" t="s">
        <v>135</v>
      </c>
      <c r="BM338" s="230" t="s">
        <v>474</v>
      </c>
    </row>
    <row r="339" s="2" customFormat="1">
      <c r="A339" s="39"/>
      <c r="B339" s="40"/>
      <c r="C339" s="41"/>
      <c r="D339" s="232" t="s">
        <v>137</v>
      </c>
      <c r="E339" s="41"/>
      <c r="F339" s="233" t="s">
        <v>475</v>
      </c>
      <c r="G339" s="41"/>
      <c r="H339" s="41"/>
      <c r="I339" s="234"/>
      <c r="J339" s="41"/>
      <c r="K339" s="41"/>
      <c r="L339" s="45"/>
      <c r="M339" s="235"/>
      <c r="N339" s="236"/>
      <c r="O339" s="92"/>
      <c r="P339" s="92"/>
      <c r="Q339" s="92"/>
      <c r="R339" s="92"/>
      <c r="S339" s="92"/>
      <c r="T339" s="93"/>
      <c r="U339" s="39"/>
      <c r="V339" s="39"/>
      <c r="W339" s="39"/>
      <c r="X339" s="39"/>
      <c r="Y339" s="39"/>
      <c r="Z339" s="39"/>
      <c r="AA339" s="39"/>
      <c r="AB339" s="39"/>
      <c r="AC339" s="39"/>
      <c r="AD339" s="39"/>
      <c r="AE339" s="39"/>
      <c r="AT339" s="18" t="s">
        <v>137</v>
      </c>
      <c r="AU339" s="18" t="s">
        <v>87</v>
      </c>
    </row>
    <row r="340" s="2" customFormat="1">
      <c r="A340" s="39"/>
      <c r="B340" s="40"/>
      <c r="C340" s="41"/>
      <c r="D340" s="237" t="s">
        <v>139</v>
      </c>
      <c r="E340" s="41"/>
      <c r="F340" s="238" t="s">
        <v>476</v>
      </c>
      <c r="G340" s="41"/>
      <c r="H340" s="41"/>
      <c r="I340" s="234"/>
      <c r="J340" s="41"/>
      <c r="K340" s="41"/>
      <c r="L340" s="45"/>
      <c r="M340" s="235"/>
      <c r="N340" s="236"/>
      <c r="O340" s="92"/>
      <c r="P340" s="92"/>
      <c r="Q340" s="92"/>
      <c r="R340" s="92"/>
      <c r="S340" s="92"/>
      <c r="T340" s="93"/>
      <c r="U340" s="39"/>
      <c r="V340" s="39"/>
      <c r="W340" s="39"/>
      <c r="X340" s="39"/>
      <c r="Y340" s="39"/>
      <c r="Z340" s="39"/>
      <c r="AA340" s="39"/>
      <c r="AB340" s="39"/>
      <c r="AC340" s="39"/>
      <c r="AD340" s="39"/>
      <c r="AE340" s="39"/>
      <c r="AT340" s="18" t="s">
        <v>139</v>
      </c>
      <c r="AU340" s="18" t="s">
        <v>87</v>
      </c>
    </row>
    <row r="341" s="13" customFormat="1">
      <c r="A341" s="13"/>
      <c r="B341" s="239"/>
      <c r="C341" s="240"/>
      <c r="D341" s="232" t="s">
        <v>141</v>
      </c>
      <c r="E341" s="241" t="s">
        <v>1</v>
      </c>
      <c r="F341" s="242" t="s">
        <v>87</v>
      </c>
      <c r="G341" s="240"/>
      <c r="H341" s="243">
        <v>2</v>
      </c>
      <c r="I341" s="244"/>
      <c r="J341" s="240"/>
      <c r="K341" s="240"/>
      <c r="L341" s="245"/>
      <c r="M341" s="246"/>
      <c r="N341" s="247"/>
      <c r="O341" s="247"/>
      <c r="P341" s="247"/>
      <c r="Q341" s="247"/>
      <c r="R341" s="247"/>
      <c r="S341" s="247"/>
      <c r="T341" s="248"/>
      <c r="U341" s="13"/>
      <c r="V341" s="13"/>
      <c r="W341" s="13"/>
      <c r="X341" s="13"/>
      <c r="Y341" s="13"/>
      <c r="Z341" s="13"/>
      <c r="AA341" s="13"/>
      <c r="AB341" s="13"/>
      <c r="AC341" s="13"/>
      <c r="AD341" s="13"/>
      <c r="AE341" s="13"/>
      <c r="AT341" s="249" t="s">
        <v>141</v>
      </c>
      <c r="AU341" s="249" t="s">
        <v>87</v>
      </c>
      <c r="AV341" s="13" t="s">
        <v>87</v>
      </c>
      <c r="AW341" s="13" t="s">
        <v>34</v>
      </c>
      <c r="AX341" s="13" t="s">
        <v>85</v>
      </c>
      <c r="AY341" s="249" t="s">
        <v>128</v>
      </c>
    </row>
    <row r="342" s="2" customFormat="1" ht="16.5" customHeight="1">
      <c r="A342" s="39"/>
      <c r="B342" s="40"/>
      <c r="C342" s="261" t="s">
        <v>477</v>
      </c>
      <c r="D342" s="261" t="s">
        <v>247</v>
      </c>
      <c r="E342" s="262" t="s">
        <v>478</v>
      </c>
      <c r="F342" s="263" t="s">
        <v>479</v>
      </c>
      <c r="G342" s="264" t="s">
        <v>430</v>
      </c>
      <c r="H342" s="265">
        <v>2</v>
      </c>
      <c r="I342" s="266"/>
      <c r="J342" s="267">
        <f>ROUND(I342*H342,2)</f>
        <v>0</v>
      </c>
      <c r="K342" s="263" t="s">
        <v>134</v>
      </c>
      <c r="L342" s="268"/>
      <c r="M342" s="269" t="s">
        <v>1</v>
      </c>
      <c r="N342" s="270" t="s">
        <v>42</v>
      </c>
      <c r="O342" s="92"/>
      <c r="P342" s="228">
        <f>O342*H342</f>
        <v>0</v>
      </c>
      <c r="Q342" s="228">
        <v>0.075999999999999998</v>
      </c>
      <c r="R342" s="228">
        <f>Q342*H342</f>
        <v>0.152</v>
      </c>
      <c r="S342" s="228">
        <v>0</v>
      </c>
      <c r="T342" s="229">
        <f>S342*H342</f>
        <v>0</v>
      </c>
      <c r="U342" s="39"/>
      <c r="V342" s="39"/>
      <c r="W342" s="39"/>
      <c r="X342" s="39"/>
      <c r="Y342" s="39"/>
      <c r="Z342" s="39"/>
      <c r="AA342" s="39"/>
      <c r="AB342" s="39"/>
      <c r="AC342" s="39"/>
      <c r="AD342" s="39"/>
      <c r="AE342" s="39"/>
      <c r="AR342" s="230" t="s">
        <v>188</v>
      </c>
      <c r="AT342" s="230" t="s">
        <v>247</v>
      </c>
      <c r="AU342" s="230" t="s">
        <v>87</v>
      </c>
      <c r="AY342" s="18" t="s">
        <v>128</v>
      </c>
      <c r="BE342" s="231">
        <f>IF(N342="základní",J342,0)</f>
        <v>0</v>
      </c>
      <c r="BF342" s="231">
        <f>IF(N342="snížená",J342,0)</f>
        <v>0</v>
      </c>
      <c r="BG342" s="231">
        <f>IF(N342="zákl. přenesená",J342,0)</f>
        <v>0</v>
      </c>
      <c r="BH342" s="231">
        <f>IF(N342="sníž. přenesená",J342,0)</f>
        <v>0</v>
      </c>
      <c r="BI342" s="231">
        <f>IF(N342="nulová",J342,0)</f>
        <v>0</v>
      </c>
      <c r="BJ342" s="18" t="s">
        <v>85</v>
      </c>
      <c r="BK342" s="231">
        <f>ROUND(I342*H342,2)</f>
        <v>0</v>
      </c>
      <c r="BL342" s="18" t="s">
        <v>135</v>
      </c>
      <c r="BM342" s="230" t="s">
        <v>480</v>
      </c>
    </row>
    <row r="343" s="2" customFormat="1">
      <c r="A343" s="39"/>
      <c r="B343" s="40"/>
      <c r="C343" s="41"/>
      <c r="D343" s="232" t="s">
        <v>137</v>
      </c>
      <c r="E343" s="41"/>
      <c r="F343" s="233" t="s">
        <v>479</v>
      </c>
      <c r="G343" s="41"/>
      <c r="H343" s="41"/>
      <c r="I343" s="234"/>
      <c r="J343" s="41"/>
      <c r="K343" s="41"/>
      <c r="L343" s="45"/>
      <c r="M343" s="235"/>
      <c r="N343" s="236"/>
      <c r="O343" s="92"/>
      <c r="P343" s="92"/>
      <c r="Q343" s="92"/>
      <c r="R343" s="92"/>
      <c r="S343" s="92"/>
      <c r="T343" s="93"/>
      <c r="U343" s="39"/>
      <c r="V343" s="39"/>
      <c r="W343" s="39"/>
      <c r="X343" s="39"/>
      <c r="Y343" s="39"/>
      <c r="Z343" s="39"/>
      <c r="AA343" s="39"/>
      <c r="AB343" s="39"/>
      <c r="AC343" s="39"/>
      <c r="AD343" s="39"/>
      <c r="AE343" s="39"/>
      <c r="AT343" s="18" t="s">
        <v>137</v>
      </c>
      <c r="AU343" s="18" t="s">
        <v>87</v>
      </c>
    </row>
    <row r="344" s="2" customFormat="1" ht="16.5" customHeight="1">
      <c r="A344" s="39"/>
      <c r="B344" s="40"/>
      <c r="C344" s="219" t="s">
        <v>481</v>
      </c>
      <c r="D344" s="219" t="s">
        <v>130</v>
      </c>
      <c r="E344" s="220" t="s">
        <v>482</v>
      </c>
      <c r="F344" s="221" t="s">
        <v>483</v>
      </c>
      <c r="G344" s="222" t="s">
        <v>430</v>
      </c>
      <c r="H344" s="223">
        <v>2</v>
      </c>
      <c r="I344" s="224"/>
      <c r="J344" s="225">
        <f>ROUND(I344*H344,2)</f>
        <v>0</v>
      </c>
      <c r="K344" s="221" t="s">
        <v>134</v>
      </c>
      <c r="L344" s="45"/>
      <c r="M344" s="226" t="s">
        <v>1</v>
      </c>
      <c r="N344" s="227" t="s">
        <v>42</v>
      </c>
      <c r="O344" s="92"/>
      <c r="P344" s="228">
        <f>O344*H344</f>
        <v>0</v>
      </c>
      <c r="Q344" s="228">
        <v>0.030759999999999999</v>
      </c>
      <c r="R344" s="228">
        <f>Q344*H344</f>
        <v>0.061519999999999998</v>
      </c>
      <c r="S344" s="228">
        <v>0</v>
      </c>
      <c r="T344" s="229">
        <f>S344*H344</f>
        <v>0</v>
      </c>
      <c r="U344" s="39"/>
      <c r="V344" s="39"/>
      <c r="W344" s="39"/>
      <c r="X344" s="39"/>
      <c r="Y344" s="39"/>
      <c r="Z344" s="39"/>
      <c r="AA344" s="39"/>
      <c r="AB344" s="39"/>
      <c r="AC344" s="39"/>
      <c r="AD344" s="39"/>
      <c r="AE344" s="39"/>
      <c r="AR344" s="230" t="s">
        <v>135</v>
      </c>
      <c r="AT344" s="230" t="s">
        <v>130</v>
      </c>
      <c r="AU344" s="230" t="s">
        <v>87</v>
      </c>
      <c r="AY344" s="18" t="s">
        <v>128</v>
      </c>
      <c r="BE344" s="231">
        <f>IF(N344="základní",J344,0)</f>
        <v>0</v>
      </c>
      <c r="BF344" s="231">
        <f>IF(N344="snížená",J344,0)</f>
        <v>0</v>
      </c>
      <c r="BG344" s="231">
        <f>IF(N344="zákl. přenesená",J344,0)</f>
        <v>0</v>
      </c>
      <c r="BH344" s="231">
        <f>IF(N344="sníž. přenesená",J344,0)</f>
        <v>0</v>
      </c>
      <c r="BI344" s="231">
        <f>IF(N344="nulová",J344,0)</f>
        <v>0</v>
      </c>
      <c r="BJ344" s="18" t="s">
        <v>85</v>
      </c>
      <c r="BK344" s="231">
        <f>ROUND(I344*H344,2)</f>
        <v>0</v>
      </c>
      <c r="BL344" s="18" t="s">
        <v>135</v>
      </c>
      <c r="BM344" s="230" t="s">
        <v>484</v>
      </c>
    </row>
    <row r="345" s="2" customFormat="1">
      <c r="A345" s="39"/>
      <c r="B345" s="40"/>
      <c r="C345" s="41"/>
      <c r="D345" s="232" t="s">
        <v>137</v>
      </c>
      <c r="E345" s="41"/>
      <c r="F345" s="233" t="s">
        <v>485</v>
      </c>
      <c r="G345" s="41"/>
      <c r="H345" s="41"/>
      <c r="I345" s="234"/>
      <c r="J345" s="41"/>
      <c r="K345" s="41"/>
      <c r="L345" s="45"/>
      <c r="M345" s="235"/>
      <c r="N345" s="236"/>
      <c r="O345" s="92"/>
      <c r="P345" s="92"/>
      <c r="Q345" s="92"/>
      <c r="R345" s="92"/>
      <c r="S345" s="92"/>
      <c r="T345" s="93"/>
      <c r="U345" s="39"/>
      <c r="V345" s="39"/>
      <c r="W345" s="39"/>
      <c r="X345" s="39"/>
      <c r="Y345" s="39"/>
      <c r="Z345" s="39"/>
      <c r="AA345" s="39"/>
      <c r="AB345" s="39"/>
      <c r="AC345" s="39"/>
      <c r="AD345" s="39"/>
      <c r="AE345" s="39"/>
      <c r="AT345" s="18" t="s">
        <v>137</v>
      </c>
      <c r="AU345" s="18" t="s">
        <v>87</v>
      </c>
    </row>
    <row r="346" s="2" customFormat="1">
      <c r="A346" s="39"/>
      <c r="B346" s="40"/>
      <c r="C346" s="41"/>
      <c r="D346" s="237" t="s">
        <v>139</v>
      </c>
      <c r="E346" s="41"/>
      <c r="F346" s="238" t="s">
        <v>486</v>
      </c>
      <c r="G346" s="41"/>
      <c r="H346" s="41"/>
      <c r="I346" s="234"/>
      <c r="J346" s="41"/>
      <c r="K346" s="41"/>
      <c r="L346" s="45"/>
      <c r="M346" s="235"/>
      <c r="N346" s="236"/>
      <c r="O346" s="92"/>
      <c r="P346" s="92"/>
      <c r="Q346" s="92"/>
      <c r="R346" s="92"/>
      <c r="S346" s="92"/>
      <c r="T346" s="93"/>
      <c r="U346" s="39"/>
      <c r="V346" s="39"/>
      <c r="W346" s="39"/>
      <c r="X346" s="39"/>
      <c r="Y346" s="39"/>
      <c r="Z346" s="39"/>
      <c r="AA346" s="39"/>
      <c r="AB346" s="39"/>
      <c r="AC346" s="39"/>
      <c r="AD346" s="39"/>
      <c r="AE346" s="39"/>
      <c r="AT346" s="18" t="s">
        <v>139</v>
      </c>
      <c r="AU346" s="18" t="s">
        <v>87</v>
      </c>
    </row>
    <row r="347" s="13" customFormat="1">
      <c r="A347" s="13"/>
      <c r="B347" s="239"/>
      <c r="C347" s="240"/>
      <c r="D347" s="232" t="s">
        <v>141</v>
      </c>
      <c r="E347" s="241" t="s">
        <v>1</v>
      </c>
      <c r="F347" s="242" t="s">
        <v>87</v>
      </c>
      <c r="G347" s="240"/>
      <c r="H347" s="243">
        <v>2</v>
      </c>
      <c r="I347" s="244"/>
      <c r="J347" s="240"/>
      <c r="K347" s="240"/>
      <c r="L347" s="245"/>
      <c r="M347" s="246"/>
      <c r="N347" s="247"/>
      <c r="O347" s="247"/>
      <c r="P347" s="247"/>
      <c r="Q347" s="247"/>
      <c r="R347" s="247"/>
      <c r="S347" s="247"/>
      <c r="T347" s="248"/>
      <c r="U347" s="13"/>
      <c r="V347" s="13"/>
      <c r="W347" s="13"/>
      <c r="X347" s="13"/>
      <c r="Y347" s="13"/>
      <c r="Z347" s="13"/>
      <c r="AA347" s="13"/>
      <c r="AB347" s="13"/>
      <c r="AC347" s="13"/>
      <c r="AD347" s="13"/>
      <c r="AE347" s="13"/>
      <c r="AT347" s="249" t="s">
        <v>141</v>
      </c>
      <c r="AU347" s="249" t="s">
        <v>87</v>
      </c>
      <c r="AV347" s="13" t="s">
        <v>87</v>
      </c>
      <c r="AW347" s="13" t="s">
        <v>34</v>
      </c>
      <c r="AX347" s="13" t="s">
        <v>85</v>
      </c>
      <c r="AY347" s="249" t="s">
        <v>128</v>
      </c>
    </row>
    <row r="348" s="2" customFormat="1" ht="21.75" customHeight="1">
      <c r="A348" s="39"/>
      <c r="B348" s="40"/>
      <c r="C348" s="261" t="s">
        <v>487</v>
      </c>
      <c r="D348" s="261" t="s">
        <v>247</v>
      </c>
      <c r="E348" s="262" t="s">
        <v>488</v>
      </c>
      <c r="F348" s="263" t="s">
        <v>489</v>
      </c>
      <c r="G348" s="264" t="s">
        <v>430</v>
      </c>
      <c r="H348" s="265">
        <v>2</v>
      </c>
      <c r="I348" s="266"/>
      <c r="J348" s="267">
        <f>ROUND(I348*H348,2)</f>
        <v>0</v>
      </c>
      <c r="K348" s="263" t="s">
        <v>134</v>
      </c>
      <c r="L348" s="268"/>
      <c r="M348" s="269" t="s">
        <v>1</v>
      </c>
      <c r="N348" s="270" t="s">
        <v>42</v>
      </c>
      <c r="O348" s="92"/>
      <c r="P348" s="228">
        <f>O348*H348</f>
        <v>0</v>
      </c>
      <c r="Q348" s="228">
        <v>0.34999999999999998</v>
      </c>
      <c r="R348" s="228">
        <f>Q348*H348</f>
        <v>0.69999999999999996</v>
      </c>
      <c r="S348" s="228">
        <v>0</v>
      </c>
      <c r="T348" s="229">
        <f>S348*H348</f>
        <v>0</v>
      </c>
      <c r="U348" s="39"/>
      <c r="V348" s="39"/>
      <c r="W348" s="39"/>
      <c r="X348" s="39"/>
      <c r="Y348" s="39"/>
      <c r="Z348" s="39"/>
      <c r="AA348" s="39"/>
      <c r="AB348" s="39"/>
      <c r="AC348" s="39"/>
      <c r="AD348" s="39"/>
      <c r="AE348" s="39"/>
      <c r="AR348" s="230" t="s">
        <v>188</v>
      </c>
      <c r="AT348" s="230" t="s">
        <v>247</v>
      </c>
      <c r="AU348" s="230" t="s">
        <v>87</v>
      </c>
      <c r="AY348" s="18" t="s">
        <v>128</v>
      </c>
      <c r="BE348" s="231">
        <f>IF(N348="základní",J348,0)</f>
        <v>0</v>
      </c>
      <c r="BF348" s="231">
        <f>IF(N348="snížená",J348,0)</f>
        <v>0</v>
      </c>
      <c r="BG348" s="231">
        <f>IF(N348="zákl. přenesená",J348,0)</f>
        <v>0</v>
      </c>
      <c r="BH348" s="231">
        <f>IF(N348="sníž. přenesená",J348,0)</f>
        <v>0</v>
      </c>
      <c r="BI348" s="231">
        <f>IF(N348="nulová",J348,0)</f>
        <v>0</v>
      </c>
      <c r="BJ348" s="18" t="s">
        <v>85</v>
      </c>
      <c r="BK348" s="231">
        <f>ROUND(I348*H348,2)</f>
        <v>0</v>
      </c>
      <c r="BL348" s="18" t="s">
        <v>135</v>
      </c>
      <c r="BM348" s="230" t="s">
        <v>490</v>
      </c>
    </row>
    <row r="349" s="2" customFormat="1">
      <c r="A349" s="39"/>
      <c r="B349" s="40"/>
      <c r="C349" s="41"/>
      <c r="D349" s="232" t="s">
        <v>137</v>
      </c>
      <c r="E349" s="41"/>
      <c r="F349" s="233" t="s">
        <v>489</v>
      </c>
      <c r="G349" s="41"/>
      <c r="H349" s="41"/>
      <c r="I349" s="234"/>
      <c r="J349" s="41"/>
      <c r="K349" s="41"/>
      <c r="L349" s="45"/>
      <c r="M349" s="235"/>
      <c r="N349" s="236"/>
      <c r="O349" s="92"/>
      <c r="P349" s="92"/>
      <c r="Q349" s="92"/>
      <c r="R349" s="92"/>
      <c r="S349" s="92"/>
      <c r="T349" s="93"/>
      <c r="U349" s="39"/>
      <c r="V349" s="39"/>
      <c r="W349" s="39"/>
      <c r="X349" s="39"/>
      <c r="Y349" s="39"/>
      <c r="Z349" s="39"/>
      <c r="AA349" s="39"/>
      <c r="AB349" s="39"/>
      <c r="AC349" s="39"/>
      <c r="AD349" s="39"/>
      <c r="AE349" s="39"/>
      <c r="AT349" s="18" t="s">
        <v>137</v>
      </c>
      <c r="AU349" s="18" t="s">
        <v>87</v>
      </c>
    </row>
    <row r="350" s="2" customFormat="1" ht="21.75" customHeight="1">
      <c r="A350" s="39"/>
      <c r="B350" s="40"/>
      <c r="C350" s="219" t="s">
        <v>491</v>
      </c>
      <c r="D350" s="219" t="s">
        <v>130</v>
      </c>
      <c r="E350" s="220" t="s">
        <v>492</v>
      </c>
      <c r="F350" s="221" t="s">
        <v>493</v>
      </c>
      <c r="G350" s="222" t="s">
        <v>430</v>
      </c>
      <c r="H350" s="223">
        <v>1</v>
      </c>
      <c r="I350" s="224"/>
      <c r="J350" s="225">
        <f>ROUND(I350*H350,2)</f>
        <v>0</v>
      </c>
      <c r="K350" s="221" t="s">
        <v>134</v>
      </c>
      <c r="L350" s="45"/>
      <c r="M350" s="226" t="s">
        <v>1</v>
      </c>
      <c r="N350" s="227" t="s">
        <v>42</v>
      </c>
      <c r="O350" s="92"/>
      <c r="P350" s="228">
        <f>O350*H350</f>
        <v>0</v>
      </c>
      <c r="Q350" s="228">
        <v>0.089999999999999997</v>
      </c>
      <c r="R350" s="228">
        <f>Q350*H350</f>
        <v>0.089999999999999997</v>
      </c>
      <c r="S350" s="228">
        <v>0</v>
      </c>
      <c r="T350" s="229">
        <f>S350*H350</f>
        <v>0</v>
      </c>
      <c r="U350" s="39"/>
      <c r="V350" s="39"/>
      <c r="W350" s="39"/>
      <c r="X350" s="39"/>
      <c r="Y350" s="39"/>
      <c r="Z350" s="39"/>
      <c r="AA350" s="39"/>
      <c r="AB350" s="39"/>
      <c r="AC350" s="39"/>
      <c r="AD350" s="39"/>
      <c r="AE350" s="39"/>
      <c r="AR350" s="230" t="s">
        <v>135</v>
      </c>
      <c r="AT350" s="230" t="s">
        <v>130</v>
      </c>
      <c r="AU350" s="230" t="s">
        <v>87</v>
      </c>
      <c r="AY350" s="18" t="s">
        <v>128</v>
      </c>
      <c r="BE350" s="231">
        <f>IF(N350="základní",J350,0)</f>
        <v>0</v>
      </c>
      <c r="BF350" s="231">
        <f>IF(N350="snížená",J350,0)</f>
        <v>0</v>
      </c>
      <c r="BG350" s="231">
        <f>IF(N350="zákl. přenesená",J350,0)</f>
        <v>0</v>
      </c>
      <c r="BH350" s="231">
        <f>IF(N350="sníž. přenesená",J350,0)</f>
        <v>0</v>
      </c>
      <c r="BI350" s="231">
        <f>IF(N350="nulová",J350,0)</f>
        <v>0</v>
      </c>
      <c r="BJ350" s="18" t="s">
        <v>85</v>
      </c>
      <c r="BK350" s="231">
        <f>ROUND(I350*H350,2)</f>
        <v>0</v>
      </c>
      <c r="BL350" s="18" t="s">
        <v>135</v>
      </c>
      <c r="BM350" s="230" t="s">
        <v>494</v>
      </c>
    </row>
    <row r="351" s="2" customFormat="1">
      <c r="A351" s="39"/>
      <c r="B351" s="40"/>
      <c r="C351" s="41"/>
      <c r="D351" s="232" t="s">
        <v>137</v>
      </c>
      <c r="E351" s="41"/>
      <c r="F351" s="233" t="s">
        <v>495</v>
      </c>
      <c r="G351" s="41"/>
      <c r="H351" s="41"/>
      <c r="I351" s="234"/>
      <c r="J351" s="41"/>
      <c r="K351" s="41"/>
      <c r="L351" s="45"/>
      <c r="M351" s="235"/>
      <c r="N351" s="236"/>
      <c r="O351" s="92"/>
      <c r="P351" s="92"/>
      <c r="Q351" s="92"/>
      <c r="R351" s="92"/>
      <c r="S351" s="92"/>
      <c r="T351" s="93"/>
      <c r="U351" s="39"/>
      <c r="V351" s="39"/>
      <c r="W351" s="39"/>
      <c r="X351" s="39"/>
      <c r="Y351" s="39"/>
      <c r="Z351" s="39"/>
      <c r="AA351" s="39"/>
      <c r="AB351" s="39"/>
      <c r="AC351" s="39"/>
      <c r="AD351" s="39"/>
      <c r="AE351" s="39"/>
      <c r="AT351" s="18" t="s">
        <v>137</v>
      </c>
      <c r="AU351" s="18" t="s">
        <v>87</v>
      </c>
    </row>
    <row r="352" s="2" customFormat="1">
      <c r="A352" s="39"/>
      <c r="B352" s="40"/>
      <c r="C352" s="41"/>
      <c r="D352" s="237" t="s">
        <v>139</v>
      </c>
      <c r="E352" s="41"/>
      <c r="F352" s="238" t="s">
        <v>496</v>
      </c>
      <c r="G352" s="41"/>
      <c r="H352" s="41"/>
      <c r="I352" s="234"/>
      <c r="J352" s="41"/>
      <c r="K352" s="41"/>
      <c r="L352" s="45"/>
      <c r="M352" s="235"/>
      <c r="N352" s="236"/>
      <c r="O352" s="92"/>
      <c r="P352" s="92"/>
      <c r="Q352" s="92"/>
      <c r="R352" s="92"/>
      <c r="S352" s="92"/>
      <c r="T352" s="93"/>
      <c r="U352" s="39"/>
      <c r="V352" s="39"/>
      <c r="W352" s="39"/>
      <c r="X352" s="39"/>
      <c r="Y352" s="39"/>
      <c r="Z352" s="39"/>
      <c r="AA352" s="39"/>
      <c r="AB352" s="39"/>
      <c r="AC352" s="39"/>
      <c r="AD352" s="39"/>
      <c r="AE352" s="39"/>
      <c r="AT352" s="18" t="s">
        <v>139</v>
      </c>
      <c r="AU352" s="18" t="s">
        <v>87</v>
      </c>
    </row>
    <row r="353" s="13" customFormat="1">
      <c r="A353" s="13"/>
      <c r="B353" s="239"/>
      <c r="C353" s="240"/>
      <c r="D353" s="232" t="s">
        <v>141</v>
      </c>
      <c r="E353" s="241" t="s">
        <v>1</v>
      </c>
      <c r="F353" s="242" t="s">
        <v>497</v>
      </c>
      <c r="G353" s="240"/>
      <c r="H353" s="243">
        <v>1</v>
      </c>
      <c r="I353" s="244"/>
      <c r="J353" s="240"/>
      <c r="K353" s="240"/>
      <c r="L353" s="245"/>
      <c r="M353" s="246"/>
      <c r="N353" s="247"/>
      <c r="O353" s="247"/>
      <c r="P353" s="247"/>
      <c r="Q353" s="247"/>
      <c r="R353" s="247"/>
      <c r="S353" s="247"/>
      <c r="T353" s="248"/>
      <c r="U353" s="13"/>
      <c r="V353" s="13"/>
      <c r="W353" s="13"/>
      <c r="X353" s="13"/>
      <c r="Y353" s="13"/>
      <c r="Z353" s="13"/>
      <c r="AA353" s="13"/>
      <c r="AB353" s="13"/>
      <c r="AC353" s="13"/>
      <c r="AD353" s="13"/>
      <c r="AE353" s="13"/>
      <c r="AT353" s="249" t="s">
        <v>141</v>
      </c>
      <c r="AU353" s="249" t="s">
        <v>87</v>
      </c>
      <c r="AV353" s="13" t="s">
        <v>87</v>
      </c>
      <c r="AW353" s="13" t="s">
        <v>34</v>
      </c>
      <c r="AX353" s="13" t="s">
        <v>85</v>
      </c>
      <c r="AY353" s="249" t="s">
        <v>128</v>
      </c>
    </row>
    <row r="354" s="2" customFormat="1" ht="16.5" customHeight="1">
      <c r="A354" s="39"/>
      <c r="B354" s="40"/>
      <c r="C354" s="261" t="s">
        <v>498</v>
      </c>
      <c r="D354" s="261" t="s">
        <v>247</v>
      </c>
      <c r="E354" s="262" t="s">
        <v>499</v>
      </c>
      <c r="F354" s="263" t="s">
        <v>500</v>
      </c>
      <c r="G354" s="264" t="s">
        <v>430</v>
      </c>
      <c r="H354" s="265">
        <v>1</v>
      </c>
      <c r="I354" s="266"/>
      <c r="J354" s="267">
        <f>ROUND(I354*H354,2)</f>
        <v>0</v>
      </c>
      <c r="K354" s="263" t="s">
        <v>134</v>
      </c>
      <c r="L354" s="268"/>
      <c r="M354" s="269" t="s">
        <v>1</v>
      </c>
      <c r="N354" s="270" t="s">
        <v>42</v>
      </c>
      <c r="O354" s="92"/>
      <c r="P354" s="228">
        <f>O354*H354</f>
        <v>0</v>
      </c>
      <c r="Q354" s="228">
        <v>0.19600000000000001</v>
      </c>
      <c r="R354" s="228">
        <f>Q354*H354</f>
        <v>0.19600000000000001</v>
      </c>
      <c r="S354" s="228">
        <v>0</v>
      </c>
      <c r="T354" s="229">
        <f>S354*H354</f>
        <v>0</v>
      </c>
      <c r="U354" s="39"/>
      <c r="V354" s="39"/>
      <c r="W354" s="39"/>
      <c r="X354" s="39"/>
      <c r="Y354" s="39"/>
      <c r="Z354" s="39"/>
      <c r="AA354" s="39"/>
      <c r="AB354" s="39"/>
      <c r="AC354" s="39"/>
      <c r="AD354" s="39"/>
      <c r="AE354" s="39"/>
      <c r="AR354" s="230" t="s">
        <v>188</v>
      </c>
      <c r="AT354" s="230" t="s">
        <v>247</v>
      </c>
      <c r="AU354" s="230" t="s">
        <v>87</v>
      </c>
      <c r="AY354" s="18" t="s">
        <v>128</v>
      </c>
      <c r="BE354" s="231">
        <f>IF(N354="základní",J354,0)</f>
        <v>0</v>
      </c>
      <c r="BF354" s="231">
        <f>IF(N354="snížená",J354,0)</f>
        <v>0</v>
      </c>
      <c r="BG354" s="231">
        <f>IF(N354="zákl. přenesená",J354,0)</f>
        <v>0</v>
      </c>
      <c r="BH354" s="231">
        <f>IF(N354="sníž. přenesená",J354,0)</f>
        <v>0</v>
      </c>
      <c r="BI354" s="231">
        <f>IF(N354="nulová",J354,0)</f>
        <v>0</v>
      </c>
      <c r="BJ354" s="18" t="s">
        <v>85</v>
      </c>
      <c r="BK354" s="231">
        <f>ROUND(I354*H354,2)</f>
        <v>0</v>
      </c>
      <c r="BL354" s="18" t="s">
        <v>135</v>
      </c>
      <c r="BM354" s="230" t="s">
        <v>501</v>
      </c>
    </row>
    <row r="355" s="2" customFormat="1">
      <c r="A355" s="39"/>
      <c r="B355" s="40"/>
      <c r="C355" s="41"/>
      <c r="D355" s="232" t="s">
        <v>137</v>
      </c>
      <c r="E355" s="41"/>
      <c r="F355" s="233" t="s">
        <v>500</v>
      </c>
      <c r="G355" s="41"/>
      <c r="H355" s="41"/>
      <c r="I355" s="234"/>
      <c r="J355" s="41"/>
      <c r="K355" s="41"/>
      <c r="L355" s="45"/>
      <c r="M355" s="235"/>
      <c r="N355" s="236"/>
      <c r="O355" s="92"/>
      <c r="P355" s="92"/>
      <c r="Q355" s="92"/>
      <c r="R355" s="92"/>
      <c r="S355" s="92"/>
      <c r="T355" s="93"/>
      <c r="U355" s="39"/>
      <c r="V355" s="39"/>
      <c r="W355" s="39"/>
      <c r="X355" s="39"/>
      <c r="Y355" s="39"/>
      <c r="Z355" s="39"/>
      <c r="AA355" s="39"/>
      <c r="AB355" s="39"/>
      <c r="AC355" s="39"/>
      <c r="AD355" s="39"/>
      <c r="AE355" s="39"/>
      <c r="AT355" s="18" t="s">
        <v>137</v>
      </c>
      <c r="AU355" s="18" t="s">
        <v>87</v>
      </c>
    </row>
    <row r="356" s="13" customFormat="1">
      <c r="A356" s="13"/>
      <c r="B356" s="239"/>
      <c r="C356" s="240"/>
      <c r="D356" s="232" t="s">
        <v>141</v>
      </c>
      <c r="E356" s="241" t="s">
        <v>1</v>
      </c>
      <c r="F356" s="242" t="s">
        <v>85</v>
      </c>
      <c r="G356" s="240"/>
      <c r="H356" s="243">
        <v>1</v>
      </c>
      <c r="I356" s="244"/>
      <c r="J356" s="240"/>
      <c r="K356" s="240"/>
      <c r="L356" s="245"/>
      <c r="M356" s="246"/>
      <c r="N356" s="247"/>
      <c r="O356" s="247"/>
      <c r="P356" s="247"/>
      <c r="Q356" s="247"/>
      <c r="R356" s="247"/>
      <c r="S356" s="247"/>
      <c r="T356" s="248"/>
      <c r="U356" s="13"/>
      <c r="V356" s="13"/>
      <c r="W356" s="13"/>
      <c r="X356" s="13"/>
      <c r="Y356" s="13"/>
      <c r="Z356" s="13"/>
      <c r="AA356" s="13"/>
      <c r="AB356" s="13"/>
      <c r="AC356" s="13"/>
      <c r="AD356" s="13"/>
      <c r="AE356" s="13"/>
      <c r="AT356" s="249" t="s">
        <v>141</v>
      </c>
      <c r="AU356" s="249" t="s">
        <v>87</v>
      </c>
      <c r="AV356" s="13" t="s">
        <v>87</v>
      </c>
      <c r="AW356" s="13" t="s">
        <v>34</v>
      </c>
      <c r="AX356" s="13" t="s">
        <v>85</v>
      </c>
      <c r="AY356" s="249" t="s">
        <v>128</v>
      </c>
    </row>
    <row r="357" s="2" customFormat="1" ht="16.5" customHeight="1">
      <c r="A357" s="39"/>
      <c r="B357" s="40"/>
      <c r="C357" s="219" t="s">
        <v>502</v>
      </c>
      <c r="D357" s="219" t="s">
        <v>130</v>
      </c>
      <c r="E357" s="220" t="s">
        <v>503</v>
      </c>
      <c r="F357" s="221" t="s">
        <v>504</v>
      </c>
      <c r="G357" s="222" t="s">
        <v>430</v>
      </c>
      <c r="H357" s="223">
        <v>2</v>
      </c>
      <c r="I357" s="224"/>
      <c r="J357" s="225">
        <f>ROUND(I357*H357,2)</f>
        <v>0</v>
      </c>
      <c r="K357" s="221" t="s">
        <v>134</v>
      </c>
      <c r="L357" s="45"/>
      <c r="M357" s="226" t="s">
        <v>1</v>
      </c>
      <c r="N357" s="227" t="s">
        <v>42</v>
      </c>
      <c r="O357" s="92"/>
      <c r="P357" s="228">
        <f>O357*H357</f>
        <v>0</v>
      </c>
      <c r="Q357" s="228">
        <v>0.21734000000000001</v>
      </c>
      <c r="R357" s="228">
        <f>Q357*H357</f>
        <v>0.43468000000000001</v>
      </c>
      <c r="S357" s="228">
        <v>0</v>
      </c>
      <c r="T357" s="229">
        <f>S357*H357</f>
        <v>0</v>
      </c>
      <c r="U357" s="39"/>
      <c r="V357" s="39"/>
      <c r="W357" s="39"/>
      <c r="X357" s="39"/>
      <c r="Y357" s="39"/>
      <c r="Z357" s="39"/>
      <c r="AA357" s="39"/>
      <c r="AB357" s="39"/>
      <c r="AC357" s="39"/>
      <c r="AD357" s="39"/>
      <c r="AE357" s="39"/>
      <c r="AR357" s="230" t="s">
        <v>135</v>
      </c>
      <c r="AT357" s="230" t="s">
        <v>130</v>
      </c>
      <c r="AU357" s="230" t="s">
        <v>87</v>
      </c>
      <c r="AY357" s="18" t="s">
        <v>128</v>
      </c>
      <c r="BE357" s="231">
        <f>IF(N357="základní",J357,0)</f>
        <v>0</v>
      </c>
      <c r="BF357" s="231">
        <f>IF(N357="snížená",J357,0)</f>
        <v>0</v>
      </c>
      <c r="BG357" s="231">
        <f>IF(N357="zákl. přenesená",J357,0)</f>
        <v>0</v>
      </c>
      <c r="BH357" s="231">
        <f>IF(N357="sníž. přenesená",J357,0)</f>
        <v>0</v>
      </c>
      <c r="BI357" s="231">
        <f>IF(N357="nulová",J357,0)</f>
        <v>0</v>
      </c>
      <c r="BJ357" s="18" t="s">
        <v>85</v>
      </c>
      <c r="BK357" s="231">
        <f>ROUND(I357*H357,2)</f>
        <v>0</v>
      </c>
      <c r="BL357" s="18" t="s">
        <v>135</v>
      </c>
      <c r="BM357" s="230" t="s">
        <v>505</v>
      </c>
    </row>
    <row r="358" s="2" customFormat="1">
      <c r="A358" s="39"/>
      <c r="B358" s="40"/>
      <c r="C358" s="41"/>
      <c r="D358" s="232" t="s">
        <v>137</v>
      </c>
      <c r="E358" s="41"/>
      <c r="F358" s="233" t="s">
        <v>504</v>
      </c>
      <c r="G358" s="41"/>
      <c r="H358" s="41"/>
      <c r="I358" s="234"/>
      <c r="J358" s="41"/>
      <c r="K358" s="41"/>
      <c r="L358" s="45"/>
      <c r="M358" s="235"/>
      <c r="N358" s="236"/>
      <c r="O358" s="92"/>
      <c r="P358" s="92"/>
      <c r="Q358" s="92"/>
      <c r="R358" s="92"/>
      <c r="S358" s="92"/>
      <c r="T358" s="93"/>
      <c r="U358" s="39"/>
      <c r="V358" s="39"/>
      <c r="W358" s="39"/>
      <c r="X358" s="39"/>
      <c r="Y358" s="39"/>
      <c r="Z358" s="39"/>
      <c r="AA358" s="39"/>
      <c r="AB358" s="39"/>
      <c r="AC358" s="39"/>
      <c r="AD358" s="39"/>
      <c r="AE358" s="39"/>
      <c r="AT358" s="18" t="s">
        <v>137</v>
      </c>
      <c r="AU358" s="18" t="s">
        <v>87</v>
      </c>
    </row>
    <row r="359" s="2" customFormat="1">
      <c r="A359" s="39"/>
      <c r="B359" s="40"/>
      <c r="C359" s="41"/>
      <c r="D359" s="237" t="s">
        <v>139</v>
      </c>
      <c r="E359" s="41"/>
      <c r="F359" s="238" t="s">
        <v>506</v>
      </c>
      <c r="G359" s="41"/>
      <c r="H359" s="41"/>
      <c r="I359" s="234"/>
      <c r="J359" s="41"/>
      <c r="K359" s="41"/>
      <c r="L359" s="45"/>
      <c r="M359" s="235"/>
      <c r="N359" s="236"/>
      <c r="O359" s="92"/>
      <c r="P359" s="92"/>
      <c r="Q359" s="92"/>
      <c r="R359" s="92"/>
      <c r="S359" s="92"/>
      <c r="T359" s="93"/>
      <c r="U359" s="39"/>
      <c r="V359" s="39"/>
      <c r="W359" s="39"/>
      <c r="X359" s="39"/>
      <c r="Y359" s="39"/>
      <c r="Z359" s="39"/>
      <c r="AA359" s="39"/>
      <c r="AB359" s="39"/>
      <c r="AC359" s="39"/>
      <c r="AD359" s="39"/>
      <c r="AE359" s="39"/>
      <c r="AT359" s="18" t="s">
        <v>139</v>
      </c>
      <c r="AU359" s="18" t="s">
        <v>87</v>
      </c>
    </row>
    <row r="360" s="13" customFormat="1">
      <c r="A360" s="13"/>
      <c r="B360" s="239"/>
      <c r="C360" s="240"/>
      <c r="D360" s="232" t="s">
        <v>141</v>
      </c>
      <c r="E360" s="241" t="s">
        <v>1</v>
      </c>
      <c r="F360" s="242" t="s">
        <v>87</v>
      </c>
      <c r="G360" s="240"/>
      <c r="H360" s="243">
        <v>2</v>
      </c>
      <c r="I360" s="244"/>
      <c r="J360" s="240"/>
      <c r="K360" s="240"/>
      <c r="L360" s="245"/>
      <c r="M360" s="246"/>
      <c r="N360" s="247"/>
      <c r="O360" s="247"/>
      <c r="P360" s="247"/>
      <c r="Q360" s="247"/>
      <c r="R360" s="247"/>
      <c r="S360" s="247"/>
      <c r="T360" s="248"/>
      <c r="U360" s="13"/>
      <c r="V360" s="13"/>
      <c r="W360" s="13"/>
      <c r="X360" s="13"/>
      <c r="Y360" s="13"/>
      <c r="Z360" s="13"/>
      <c r="AA360" s="13"/>
      <c r="AB360" s="13"/>
      <c r="AC360" s="13"/>
      <c r="AD360" s="13"/>
      <c r="AE360" s="13"/>
      <c r="AT360" s="249" t="s">
        <v>141</v>
      </c>
      <c r="AU360" s="249" t="s">
        <v>87</v>
      </c>
      <c r="AV360" s="13" t="s">
        <v>87</v>
      </c>
      <c r="AW360" s="13" t="s">
        <v>34</v>
      </c>
      <c r="AX360" s="13" t="s">
        <v>85</v>
      </c>
      <c r="AY360" s="249" t="s">
        <v>128</v>
      </c>
    </row>
    <row r="361" s="2" customFormat="1" ht="16.5" customHeight="1">
      <c r="A361" s="39"/>
      <c r="B361" s="40"/>
      <c r="C361" s="261" t="s">
        <v>507</v>
      </c>
      <c r="D361" s="261" t="s">
        <v>247</v>
      </c>
      <c r="E361" s="262" t="s">
        <v>508</v>
      </c>
      <c r="F361" s="263" t="s">
        <v>509</v>
      </c>
      <c r="G361" s="264" t="s">
        <v>430</v>
      </c>
      <c r="H361" s="265">
        <v>2</v>
      </c>
      <c r="I361" s="266"/>
      <c r="J361" s="267">
        <f>ROUND(I361*H361,2)</f>
        <v>0</v>
      </c>
      <c r="K361" s="263" t="s">
        <v>134</v>
      </c>
      <c r="L361" s="268"/>
      <c r="M361" s="269" t="s">
        <v>1</v>
      </c>
      <c r="N361" s="270" t="s">
        <v>42</v>
      </c>
      <c r="O361" s="92"/>
      <c r="P361" s="228">
        <f>O361*H361</f>
        <v>0</v>
      </c>
      <c r="Q361" s="228">
        <v>0.073999999999999996</v>
      </c>
      <c r="R361" s="228">
        <f>Q361*H361</f>
        <v>0.14799999999999999</v>
      </c>
      <c r="S361" s="228">
        <v>0</v>
      </c>
      <c r="T361" s="229">
        <f>S361*H361</f>
        <v>0</v>
      </c>
      <c r="U361" s="39"/>
      <c r="V361" s="39"/>
      <c r="W361" s="39"/>
      <c r="X361" s="39"/>
      <c r="Y361" s="39"/>
      <c r="Z361" s="39"/>
      <c r="AA361" s="39"/>
      <c r="AB361" s="39"/>
      <c r="AC361" s="39"/>
      <c r="AD361" s="39"/>
      <c r="AE361" s="39"/>
      <c r="AR361" s="230" t="s">
        <v>188</v>
      </c>
      <c r="AT361" s="230" t="s">
        <v>247</v>
      </c>
      <c r="AU361" s="230" t="s">
        <v>87</v>
      </c>
      <c r="AY361" s="18" t="s">
        <v>128</v>
      </c>
      <c r="BE361" s="231">
        <f>IF(N361="základní",J361,0)</f>
        <v>0</v>
      </c>
      <c r="BF361" s="231">
        <f>IF(N361="snížená",J361,0)</f>
        <v>0</v>
      </c>
      <c r="BG361" s="231">
        <f>IF(N361="zákl. přenesená",J361,0)</f>
        <v>0</v>
      </c>
      <c r="BH361" s="231">
        <f>IF(N361="sníž. přenesená",J361,0)</f>
        <v>0</v>
      </c>
      <c r="BI361" s="231">
        <f>IF(N361="nulová",J361,0)</f>
        <v>0</v>
      </c>
      <c r="BJ361" s="18" t="s">
        <v>85</v>
      </c>
      <c r="BK361" s="231">
        <f>ROUND(I361*H361,2)</f>
        <v>0</v>
      </c>
      <c r="BL361" s="18" t="s">
        <v>135</v>
      </c>
      <c r="BM361" s="230" t="s">
        <v>510</v>
      </c>
    </row>
    <row r="362" s="2" customFormat="1">
      <c r="A362" s="39"/>
      <c r="B362" s="40"/>
      <c r="C362" s="41"/>
      <c r="D362" s="232" t="s">
        <v>137</v>
      </c>
      <c r="E362" s="41"/>
      <c r="F362" s="233" t="s">
        <v>509</v>
      </c>
      <c r="G362" s="41"/>
      <c r="H362" s="41"/>
      <c r="I362" s="234"/>
      <c r="J362" s="41"/>
      <c r="K362" s="41"/>
      <c r="L362" s="45"/>
      <c r="M362" s="235"/>
      <c r="N362" s="236"/>
      <c r="O362" s="92"/>
      <c r="P362" s="92"/>
      <c r="Q362" s="92"/>
      <c r="R362" s="92"/>
      <c r="S362" s="92"/>
      <c r="T362" s="93"/>
      <c r="U362" s="39"/>
      <c r="V362" s="39"/>
      <c r="W362" s="39"/>
      <c r="X362" s="39"/>
      <c r="Y362" s="39"/>
      <c r="Z362" s="39"/>
      <c r="AA362" s="39"/>
      <c r="AB362" s="39"/>
      <c r="AC362" s="39"/>
      <c r="AD362" s="39"/>
      <c r="AE362" s="39"/>
      <c r="AT362" s="18" t="s">
        <v>137</v>
      </c>
      <c r="AU362" s="18" t="s">
        <v>87</v>
      </c>
    </row>
    <row r="363" s="13" customFormat="1">
      <c r="A363" s="13"/>
      <c r="B363" s="239"/>
      <c r="C363" s="240"/>
      <c r="D363" s="232" t="s">
        <v>141</v>
      </c>
      <c r="E363" s="241" t="s">
        <v>1</v>
      </c>
      <c r="F363" s="242" t="s">
        <v>87</v>
      </c>
      <c r="G363" s="240"/>
      <c r="H363" s="243">
        <v>2</v>
      </c>
      <c r="I363" s="244"/>
      <c r="J363" s="240"/>
      <c r="K363" s="240"/>
      <c r="L363" s="245"/>
      <c r="M363" s="246"/>
      <c r="N363" s="247"/>
      <c r="O363" s="247"/>
      <c r="P363" s="247"/>
      <c r="Q363" s="247"/>
      <c r="R363" s="247"/>
      <c r="S363" s="247"/>
      <c r="T363" s="248"/>
      <c r="U363" s="13"/>
      <c r="V363" s="13"/>
      <c r="W363" s="13"/>
      <c r="X363" s="13"/>
      <c r="Y363" s="13"/>
      <c r="Z363" s="13"/>
      <c r="AA363" s="13"/>
      <c r="AB363" s="13"/>
      <c r="AC363" s="13"/>
      <c r="AD363" s="13"/>
      <c r="AE363" s="13"/>
      <c r="AT363" s="249" t="s">
        <v>141</v>
      </c>
      <c r="AU363" s="249" t="s">
        <v>87</v>
      </c>
      <c r="AV363" s="13" t="s">
        <v>87</v>
      </c>
      <c r="AW363" s="13" t="s">
        <v>34</v>
      </c>
      <c r="AX363" s="13" t="s">
        <v>85</v>
      </c>
      <c r="AY363" s="249" t="s">
        <v>128</v>
      </c>
    </row>
    <row r="364" s="2" customFormat="1" ht="16.5" customHeight="1">
      <c r="A364" s="39"/>
      <c r="B364" s="40"/>
      <c r="C364" s="219" t="s">
        <v>511</v>
      </c>
      <c r="D364" s="219" t="s">
        <v>130</v>
      </c>
      <c r="E364" s="220" t="s">
        <v>512</v>
      </c>
      <c r="F364" s="221" t="s">
        <v>513</v>
      </c>
      <c r="G364" s="222" t="s">
        <v>430</v>
      </c>
      <c r="H364" s="223">
        <v>1</v>
      </c>
      <c r="I364" s="224"/>
      <c r="J364" s="225">
        <f>ROUND(I364*H364,2)</f>
        <v>0</v>
      </c>
      <c r="K364" s="221" t="s">
        <v>134</v>
      </c>
      <c r="L364" s="45"/>
      <c r="M364" s="226" t="s">
        <v>1</v>
      </c>
      <c r="N364" s="227" t="s">
        <v>42</v>
      </c>
      <c r="O364" s="92"/>
      <c r="P364" s="228">
        <f>O364*H364</f>
        <v>0</v>
      </c>
      <c r="Q364" s="228">
        <v>0.040000000000000001</v>
      </c>
      <c r="R364" s="228">
        <f>Q364*H364</f>
        <v>0.040000000000000001</v>
      </c>
      <c r="S364" s="228">
        <v>0</v>
      </c>
      <c r="T364" s="229">
        <f>S364*H364</f>
        <v>0</v>
      </c>
      <c r="U364" s="39"/>
      <c r="V364" s="39"/>
      <c r="W364" s="39"/>
      <c r="X364" s="39"/>
      <c r="Y364" s="39"/>
      <c r="Z364" s="39"/>
      <c r="AA364" s="39"/>
      <c r="AB364" s="39"/>
      <c r="AC364" s="39"/>
      <c r="AD364" s="39"/>
      <c r="AE364" s="39"/>
      <c r="AR364" s="230" t="s">
        <v>135</v>
      </c>
      <c r="AT364" s="230" t="s">
        <v>130</v>
      </c>
      <c r="AU364" s="230" t="s">
        <v>87</v>
      </c>
      <c r="AY364" s="18" t="s">
        <v>128</v>
      </c>
      <c r="BE364" s="231">
        <f>IF(N364="základní",J364,0)</f>
        <v>0</v>
      </c>
      <c r="BF364" s="231">
        <f>IF(N364="snížená",J364,0)</f>
        <v>0</v>
      </c>
      <c r="BG364" s="231">
        <f>IF(N364="zákl. přenesená",J364,0)</f>
        <v>0</v>
      </c>
      <c r="BH364" s="231">
        <f>IF(N364="sníž. přenesená",J364,0)</f>
        <v>0</v>
      </c>
      <c r="BI364" s="231">
        <f>IF(N364="nulová",J364,0)</f>
        <v>0</v>
      </c>
      <c r="BJ364" s="18" t="s">
        <v>85</v>
      </c>
      <c r="BK364" s="231">
        <f>ROUND(I364*H364,2)</f>
        <v>0</v>
      </c>
      <c r="BL364" s="18" t="s">
        <v>135</v>
      </c>
      <c r="BM364" s="230" t="s">
        <v>514</v>
      </c>
    </row>
    <row r="365" s="2" customFormat="1">
      <c r="A365" s="39"/>
      <c r="B365" s="40"/>
      <c r="C365" s="41"/>
      <c r="D365" s="232" t="s">
        <v>137</v>
      </c>
      <c r="E365" s="41"/>
      <c r="F365" s="233" t="s">
        <v>515</v>
      </c>
      <c r="G365" s="41"/>
      <c r="H365" s="41"/>
      <c r="I365" s="234"/>
      <c r="J365" s="41"/>
      <c r="K365" s="41"/>
      <c r="L365" s="45"/>
      <c r="M365" s="235"/>
      <c r="N365" s="236"/>
      <c r="O365" s="92"/>
      <c r="P365" s="92"/>
      <c r="Q365" s="92"/>
      <c r="R365" s="92"/>
      <c r="S365" s="92"/>
      <c r="T365" s="93"/>
      <c r="U365" s="39"/>
      <c r="V365" s="39"/>
      <c r="W365" s="39"/>
      <c r="X365" s="39"/>
      <c r="Y365" s="39"/>
      <c r="Z365" s="39"/>
      <c r="AA365" s="39"/>
      <c r="AB365" s="39"/>
      <c r="AC365" s="39"/>
      <c r="AD365" s="39"/>
      <c r="AE365" s="39"/>
      <c r="AT365" s="18" t="s">
        <v>137</v>
      </c>
      <c r="AU365" s="18" t="s">
        <v>87</v>
      </c>
    </row>
    <row r="366" s="2" customFormat="1">
      <c r="A366" s="39"/>
      <c r="B366" s="40"/>
      <c r="C366" s="41"/>
      <c r="D366" s="237" t="s">
        <v>139</v>
      </c>
      <c r="E366" s="41"/>
      <c r="F366" s="238" t="s">
        <v>516</v>
      </c>
      <c r="G366" s="41"/>
      <c r="H366" s="41"/>
      <c r="I366" s="234"/>
      <c r="J366" s="41"/>
      <c r="K366" s="41"/>
      <c r="L366" s="45"/>
      <c r="M366" s="235"/>
      <c r="N366" s="236"/>
      <c r="O366" s="92"/>
      <c r="P366" s="92"/>
      <c r="Q366" s="92"/>
      <c r="R366" s="92"/>
      <c r="S366" s="92"/>
      <c r="T366" s="93"/>
      <c r="U366" s="39"/>
      <c r="V366" s="39"/>
      <c r="W366" s="39"/>
      <c r="X366" s="39"/>
      <c r="Y366" s="39"/>
      <c r="Z366" s="39"/>
      <c r="AA366" s="39"/>
      <c r="AB366" s="39"/>
      <c r="AC366" s="39"/>
      <c r="AD366" s="39"/>
      <c r="AE366" s="39"/>
      <c r="AT366" s="18" t="s">
        <v>139</v>
      </c>
      <c r="AU366" s="18" t="s">
        <v>87</v>
      </c>
    </row>
    <row r="367" s="13" customFormat="1">
      <c r="A367" s="13"/>
      <c r="B367" s="239"/>
      <c r="C367" s="240"/>
      <c r="D367" s="232" t="s">
        <v>141</v>
      </c>
      <c r="E367" s="241" t="s">
        <v>1</v>
      </c>
      <c r="F367" s="242" t="s">
        <v>517</v>
      </c>
      <c r="G367" s="240"/>
      <c r="H367" s="243">
        <v>1</v>
      </c>
      <c r="I367" s="244"/>
      <c r="J367" s="240"/>
      <c r="K367" s="240"/>
      <c r="L367" s="245"/>
      <c r="M367" s="246"/>
      <c r="N367" s="247"/>
      <c r="O367" s="247"/>
      <c r="P367" s="247"/>
      <c r="Q367" s="247"/>
      <c r="R367" s="247"/>
      <c r="S367" s="247"/>
      <c r="T367" s="248"/>
      <c r="U367" s="13"/>
      <c r="V367" s="13"/>
      <c r="W367" s="13"/>
      <c r="X367" s="13"/>
      <c r="Y367" s="13"/>
      <c r="Z367" s="13"/>
      <c r="AA367" s="13"/>
      <c r="AB367" s="13"/>
      <c r="AC367" s="13"/>
      <c r="AD367" s="13"/>
      <c r="AE367" s="13"/>
      <c r="AT367" s="249" t="s">
        <v>141</v>
      </c>
      <c r="AU367" s="249" t="s">
        <v>87</v>
      </c>
      <c r="AV367" s="13" t="s">
        <v>87</v>
      </c>
      <c r="AW367" s="13" t="s">
        <v>34</v>
      </c>
      <c r="AX367" s="13" t="s">
        <v>85</v>
      </c>
      <c r="AY367" s="249" t="s">
        <v>128</v>
      </c>
    </row>
    <row r="368" s="12" customFormat="1" ht="22.8" customHeight="1">
      <c r="A368" s="12"/>
      <c r="B368" s="203"/>
      <c r="C368" s="204"/>
      <c r="D368" s="205" t="s">
        <v>76</v>
      </c>
      <c r="E368" s="217" t="s">
        <v>195</v>
      </c>
      <c r="F368" s="217" t="s">
        <v>518</v>
      </c>
      <c r="G368" s="204"/>
      <c r="H368" s="204"/>
      <c r="I368" s="207"/>
      <c r="J368" s="218">
        <f>BK368</f>
        <v>0</v>
      </c>
      <c r="K368" s="204"/>
      <c r="L368" s="209"/>
      <c r="M368" s="210"/>
      <c r="N368" s="211"/>
      <c r="O368" s="211"/>
      <c r="P368" s="212">
        <f>SUM(P369:P382)</f>
        <v>0</v>
      </c>
      <c r="Q368" s="211"/>
      <c r="R368" s="212">
        <f>SUM(R369:R382)</f>
        <v>37.573521600000007</v>
      </c>
      <c r="S368" s="211"/>
      <c r="T368" s="213">
        <f>SUM(T369:T382)</f>
        <v>0</v>
      </c>
      <c r="U368" s="12"/>
      <c r="V368" s="12"/>
      <c r="W368" s="12"/>
      <c r="X368" s="12"/>
      <c r="Y368" s="12"/>
      <c r="Z368" s="12"/>
      <c r="AA368" s="12"/>
      <c r="AB368" s="12"/>
      <c r="AC368" s="12"/>
      <c r="AD368" s="12"/>
      <c r="AE368" s="12"/>
      <c r="AR368" s="214" t="s">
        <v>85</v>
      </c>
      <c r="AT368" s="215" t="s">
        <v>76</v>
      </c>
      <c r="AU368" s="215" t="s">
        <v>85</v>
      </c>
      <c r="AY368" s="214" t="s">
        <v>128</v>
      </c>
      <c r="BK368" s="216">
        <f>SUM(BK369:BK382)</f>
        <v>0</v>
      </c>
    </row>
    <row r="369" s="2" customFormat="1" ht="16.5" customHeight="1">
      <c r="A369" s="39"/>
      <c r="B369" s="40"/>
      <c r="C369" s="219" t="s">
        <v>519</v>
      </c>
      <c r="D369" s="219" t="s">
        <v>130</v>
      </c>
      <c r="E369" s="220" t="s">
        <v>520</v>
      </c>
      <c r="F369" s="221" t="s">
        <v>521</v>
      </c>
      <c r="G369" s="222" t="s">
        <v>174</v>
      </c>
      <c r="H369" s="223">
        <v>148</v>
      </c>
      <c r="I369" s="224"/>
      <c r="J369" s="225">
        <f>ROUND(I369*H369,2)</f>
        <v>0</v>
      </c>
      <c r="K369" s="221" t="s">
        <v>134</v>
      </c>
      <c r="L369" s="45"/>
      <c r="M369" s="226" t="s">
        <v>1</v>
      </c>
      <c r="N369" s="227" t="s">
        <v>42</v>
      </c>
      <c r="O369" s="92"/>
      <c r="P369" s="228">
        <f>O369*H369</f>
        <v>0</v>
      </c>
      <c r="Q369" s="228">
        <v>0.15540000000000001</v>
      </c>
      <c r="R369" s="228">
        <f>Q369*H369</f>
        <v>22.999200000000002</v>
      </c>
      <c r="S369" s="228">
        <v>0</v>
      </c>
      <c r="T369" s="229">
        <f>S369*H369</f>
        <v>0</v>
      </c>
      <c r="U369" s="39"/>
      <c r="V369" s="39"/>
      <c r="W369" s="39"/>
      <c r="X369" s="39"/>
      <c r="Y369" s="39"/>
      <c r="Z369" s="39"/>
      <c r="AA369" s="39"/>
      <c r="AB369" s="39"/>
      <c r="AC369" s="39"/>
      <c r="AD369" s="39"/>
      <c r="AE369" s="39"/>
      <c r="AR369" s="230" t="s">
        <v>135</v>
      </c>
      <c r="AT369" s="230" t="s">
        <v>130</v>
      </c>
      <c r="AU369" s="230" t="s">
        <v>87</v>
      </c>
      <c r="AY369" s="18" t="s">
        <v>128</v>
      </c>
      <c r="BE369" s="231">
        <f>IF(N369="základní",J369,0)</f>
        <v>0</v>
      </c>
      <c r="BF369" s="231">
        <f>IF(N369="snížená",J369,0)</f>
        <v>0</v>
      </c>
      <c r="BG369" s="231">
        <f>IF(N369="zákl. přenesená",J369,0)</f>
        <v>0</v>
      </c>
      <c r="BH369" s="231">
        <f>IF(N369="sníž. přenesená",J369,0)</f>
        <v>0</v>
      </c>
      <c r="BI369" s="231">
        <f>IF(N369="nulová",J369,0)</f>
        <v>0</v>
      </c>
      <c r="BJ369" s="18" t="s">
        <v>85</v>
      </c>
      <c r="BK369" s="231">
        <f>ROUND(I369*H369,2)</f>
        <v>0</v>
      </c>
      <c r="BL369" s="18" t="s">
        <v>135</v>
      </c>
      <c r="BM369" s="230" t="s">
        <v>522</v>
      </c>
    </row>
    <row r="370" s="2" customFormat="1">
      <c r="A370" s="39"/>
      <c r="B370" s="40"/>
      <c r="C370" s="41"/>
      <c r="D370" s="232" t="s">
        <v>137</v>
      </c>
      <c r="E370" s="41"/>
      <c r="F370" s="233" t="s">
        <v>523</v>
      </c>
      <c r="G370" s="41"/>
      <c r="H370" s="41"/>
      <c r="I370" s="234"/>
      <c r="J370" s="41"/>
      <c r="K370" s="41"/>
      <c r="L370" s="45"/>
      <c r="M370" s="235"/>
      <c r="N370" s="236"/>
      <c r="O370" s="92"/>
      <c r="P370" s="92"/>
      <c r="Q370" s="92"/>
      <c r="R370" s="92"/>
      <c r="S370" s="92"/>
      <c r="T370" s="93"/>
      <c r="U370" s="39"/>
      <c r="V370" s="39"/>
      <c r="W370" s="39"/>
      <c r="X370" s="39"/>
      <c r="Y370" s="39"/>
      <c r="Z370" s="39"/>
      <c r="AA370" s="39"/>
      <c r="AB370" s="39"/>
      <c r="AC370" s="39"/>
      <c r="AD370" s="39"/>
      <c r="AE370" s="39"/>
      <c r="AT370" s="18" t="s">
        <v>137</v>
      </c>
      <c r="AU370" s="18" t="s">
        <v>87</v>
      </c>
    </row>
    <row r="371" s="2" customFormat="1">
      <c r="A371" s="39"/>
      <c r="B371" s="40"/>
      <c r="C371" s="41"/>
      <c r="D371" s="237" t="s">
        <v>139</v>
      </c>
      <c r="E371" s="41"/>
      <c r="F371" s="238" t="s">
        <v>524</v>
      </c>
      <c r="G371" s="41"/>
      <c r="H371" s="41"/>
      <c r="I371" s="234"/>
      <c r="J371" s="41"/>
      <c r="K371" s="41"/>
      <c r="L371" s="45"/>
      <c r="M371" s="235"/>
      <c r="N371" s="236"/>
      <c r="O371" s="92"/>
      <c r="P371" s="92"/>
      <c r="Q371" s="92"/>
      <c r="R371" s="92"/>
      <c r="S371" s="92"/>
      <c r="T371" s="93"/>
      <c r="U371" s="39"/>
      <c r="V371" s="39"/>
      <c r="W371" s="39"/>
      <c r="X371" s="39"/>
      <c r="Y371" s="39"/>
      <c r="Z371" s="39"/>
      <c r="AA371" s="39"/>
      <c r="AB371" s="39"/>
      <c r="AC371" s="39"/>
      <c r="AD371" s="39"/>
      <c r="AE371" s="39"/>
      <c r="AT371" s="18" t="s">
        <v>139</v>
      </c>
      <c r="AU371" s="18" t="s">
        <v>87</v>
      </c>
    </row>
    <row r="372" s="13" customFormat="1">
      <c r="A372" s="13"/>
      <c r="B372" s="239"/>
      <c r="C372" s="240"/>
      <c r="D372" s="232" t="s">
        <v>141</v>
      </c>
      <c r="E372" s="241" t="s">
        <v>1</v>
      </c>
      <c r="F372" s="242" t="s">
        <v>525</v>
      </c>
      <c r="G372" s="240"/>
      <c r="H372" s="243">
        <v>148</v>
      </c>
      <c r="I372" s="244"/>
      <c r="J372" s="240"/>
      <c r="K372" s="240"/>
      <c r="L372" s="245"/>
      <c r="M372" s="246"/>
      <c r="N372" s="247"/>
      <c r="O372" s="247"/>
      <c r="P372" s="247"/>
      <c r="Q372" s="247"/>
      <c r="R372" s="247"/>
      <c r="S372" s="247"/>
      <c r="T372" s="248"/>
      <c r="U372" s="13"/>
      <c r="V372" s="13"/>
      <c r="W372" s="13"/>
      <c r="X372" s="13"/>
      <c r="Y372" s="13"/>
      <c r="Z372" s="13"/>
      <c r="AA372" s="13"/>
      <c r="AB372" s="13"/>
      <c r="AC372" s="13"/>
      <c r="AD372" s="13"/>
      <c r="AE372" s="13"/>
      <c r="AT372" s="249" t="s">
        <v>141</v>
      </c>
      <c r="AU372" s="249" t="s">
        <v>87</v>
      </c>
      <c r="AV372" s="13" t="s">
        <v>87</v>
      </c>
      <c r="AW372" s="13" t="s">
        <v>34</v>
      </c>
      <c r="AX372" s="13" t="s">
        <v>85</v>
      </c>
      <c r="AY372" s="249" t="s">
        <v>128</v>
      </c>
    </row>
    <row r="373" s="2" customFormat="1" ht="16.5" customHeight="1">
      <c r="A373" s="39"/>
      <c r="B373" s="40"/>
      <c r="C373" s="261" t="s">
        <v>526</v>
      </c>
      <c r="D373" s="261" t="s">
        <v>247</v>
      </c>
      <c r="E373" s="262" t="s">
        <v>527</v>
      </c>
      <c r="F373" s="263" t="s">
        <v>528</v>
      </c>
      <c r="G373" s="264" t="s">
        <v>174</v>
      </c>
      <c r="H373" s="265">
        <v>150.96000000000001</v>
      </c>
      <c r="I373" s="266"/>
      <c r="J373" s="267">
        <f>ROUND(I373*H373,2)</f>
        <v>0</v>
      </c>
      <c r="K373" s="263" t="s">
        <v>134</v>
      </c>
      <c r="L373" s="268"/>
      <c r="M373" s="269" t="s">
        <v>1</v>
      </c>
      <c r="N373" s="270" t="s">
        <v>42</v>
      </c>
      <c r="O373" s="92"/>
      <c r="P373" s="228">
        <f>O373*H373</f>
        <v>0</v>
      </c>
      <c r="Q373" s="228">
        <v>0.048300000000000003</v>
      </c>
      <c r="R373" s="228">
        <f>Q373*H373</f>
        <v>7.2913680000000012</v>
      </c>
      <c r="S373" s="228">
        <v>0</v>
      </c>
      <c r="T373" s="229">
        <f>S373*H373</f>
        <v>0</v>
      </c>
      <c r="U373" s="39"/>
      <c r="V373" s="39"/>
      <c r="W373" s="39"/>
      <c r="X373" s="39"/>
      <c r="Y373" s="39"/>
      <c r="Z373" s="39"/>
      <c r="AA373" s="39"/>
      <c r="AB373" s="39"/>
      <c r="AC373" s="39"/>
      <c r="AD373" s="39"/>
      <c r="AE373" s="39"/>
      <c r="AR373" s="230" t="s">
        <v>188</v>
      </c>
      <c r="AT373" s="230" t="s">
        <v>247</v>
      </c>
      <c r="AU373" s="230" t="s">
        <v>87</v>
      </c>
      <c r="AY373" s="18" t="s">
        <v>128</v>
      </c>
      <c r="BE373" s="231">
        <f>IF(N373="základní",J373,0)</f>
        <v>0</v>
      </c>
      <c r="BF373" s="231">
        <f>IF(N373="snížená",J373,0)</f>
        <v>0</v>
      </c>
      <c r="BG373" s="231">
        <f>IF(N373="zákl. přenesená",J373,0)</f>
        <v>0</v>
      </c>
      <c r="BH373" s="231">
        <f>IF(N373="sníž. přenesená",J373,0)</f>
        <v>0</v>
      </c>
      <c r="BI373" s="231">
        <f>IF(N373="nulová",J373,0)</f>
        <v>0</v>
      </c>
      <c r="BJ373" s="18" t="s">
        <v>85</v>
      </c>
      <c r="BK373" s="231">
        <f>ROUND(I373*H373,2)</f>
        <v>0</v>
      </c>
      <c r="BL373" s="18" t="s">
        <v>135</v>
      </c>
      <c r="BM373" s="230" t="s">
        <v>529</v>
      </c>
    </row>
    <row r="374" s="2" customFormat="1">
      <c r="A374" s="39"/>
      <c r="B374" s="40"/>
      <c r="C374" s="41"/>
      <c r="D374" s="232" t="s">
        <v>137</v>
      </c>
      <c r="E374" s="41"/>
      <c r="F374" s="233" t="s">
        <v>528</v>
      </c>
      <c r="G374" s="41"/>
      <c r="H374" s="41"/>
      <c r="I374" s="234"/>
      <c r="J374" s="41"/>
      <c r="K374" s="41"/>
      <c r="L374" s="45"/>
      <c r="M374" s="235"/>
      <c r="N374" s="236"/>
      <c r="O374" s="92"/>
      <c r="P374" s="92"/>
      <c r="Q374" s="92"/>
      <c r="R374" s="92"/>
      <c r="S374" s="92"/>
      <c r="T374" s="93"/>
      <c r="U374" s="39"/>
      <c r="V374" s="39"/>
      <c r="W374" s="39"/>
      <c r="X374" s="39"/>
      <c r="Y374" s="39"/>
      <c r="Z374" s="39"/>
      <c r="AA374" s="39"/>
      <c r="AB374" s="39"/>
      <c r="AC374" s="39"/>
      <c r="AD374" s="39"/>
      <c r="AE374" s="39"/>
      <c r="AT374" s="18" t="s">
        <v>137</v>
      </c>
      <c r="AU374" s="18" t="s">
        <v>87</v>
      </c>
    </row>
    <row r="375" s="13" customFormat="1">
      <c r="A375" s="13"/>
      <c r="B375" s="239"/>
      <c r="C375" s="240"/>
      <c r="D375" s="232" t="s">
        <v>141</v>
      </c>
      <c r="E375" s="241" t="s">
        <v>1</v>
      </c>
      <c r="F375" s="242" t="s">
        <v>530</v>
      </c>
      <c r="G375" s="240"/>
      <c r="H375" s="243">
        <v>150.96000000000001</v>
      </c>
      <c r="I375" s="244"/>
      <c r="J375" s="240"/>
      <c r="K375" s="240"/>
      <c r="L375" s="245"/>
      <c r="M375" s="246"/>
      <c r="N375" s="247"/>
      <c r="O375" s="247"/>
      <c r="P375" s="247"/>
      <c r="Q375" s="247"/>
      <c r="R375" s="247"/>
      <c r="S375" s="247"/>
      <c r="T375" s="248"/>
      <c r="U375" s="13"/>
      <c r="V375" s="13"/>
      <c r="W375" s="13"/>
      <c r="X375" s="13"/>
      <c r="Y375" s="13"/>
      <c r="Z375" s="13"/>
      <c r="AA375" s="13"/>
      <c r="AB375" s="13"/>
      <c r="AC375" s="13"/>
      <c r="AD375" s="13"/>
      <c r="AE375" s="13"/>
      <c r="AT375" s="249" t="s">
        <v>141</v>
      </c>
      <c r="AU375" s="249" t="s">
        <v>87</v>
      </c>
      <c r="AV375" s="13" t="s">
        <v>87</v>
      </c>
      <c r="AW375" s="13" t="s">
        <v>34</v>
      </c>
      <c r="AX375" s="13" t="s">
        <v>85</v>
      </c>
      <c r="AY375" s="249" t="s">
        <v>128</v>
      </c>
    </row>
    <row r="376" s="2" customFormat="1" ht="16.5" customHeight="1">
      <c r="A376" s="39"/>
      <c r="B376" s="40"/>
      <c r="C376" s="219" t="s">
        <v>531</v>
      </c>
      <c r="D376" s="219" t="s">
        <v>130</v>
      </c>
      <c r="E376" s="220" t="s">
        <v>532</v>
      </c>
      <c r="F376" s="221" t="s">
        <v>533</v>
      </c>
      <c r="G376" s="222" t="s">
        <v>174</v>
      </c>
      <c r="H376" s="223">
        <v>39</v>
      </c>
      <c r="I376" s="224"/>
      <c r="J376" s="225">
        <f>ROUND(I376*H376,2)</f>
        <v>0</v>
      </c>
      <c r="K376" s="221" t="s">
        <v>134</v>
      </c>
      <c r="L376" s="45"/>
      <c r="M376" s="226" t="s">
        <v>1</v>
      </c>
      <c r="N376" s="227" t="s">
        <v>42</v>
      </c>
      <c r="O376" s="92"/>
      <c r="P376" s="228">
        <f>O376*H376</f>
        <v>0</v>
      </c>
      <c r="Q376" s="228">
        <v>0.1295</v>
      </c>
      <c r="R376" s="228">
        <f>Q376*H376</f>
        <v>5.0505000000000004</v>
      </c>
      <c r="S376" s="228">
        <v>0</v>
      </c>
      <c r="T376" s="229">
        <f>S376*H376</f>
        <v>0</v>
      </c>
      <c r="U376" s="39"/>
      <c r="V376" s="39"/>
      <c r="W376" s="39"/>
      <c r="X376" s="39"/>
      <c r="Y376" s="39"/>
      <c r="Z376" s="39"/>
      <c r="AA376" s="39"/>
      <c r="AB376" s="39"/>
      <c r="AC376" s="39"/>
      <c r="AD376" s="39"/>
      <c r="AE376" s="39"/>
      <c r="AR376" s="230" t="s">
        <v>135</v>
      </c>
      <c r="AT376" s="230" t="s">
        <v>130</v>
      </c>
      <c r="AU376" s="230" t="s">
        <v>87</v>
      </c>
      <c r="AY376" s="18" t="s">
        <v>128</v>
      </c>
      <c r="BE376" s="231">
        <f>IF(N376="základní",J376,0)</f>
        <v>0</v>
      </c>
      <c r="BF376" s="231">
        <f>IF(N376="snížená",J376,0)</f>
        <v>0</v>
      </c>
      <c r="BG376" s="231">
        <f>IF(N376="zákl. přenesená",J376,0)</f>
        <v>0</v>
      </c>
      <c r="BH376" s="231">
        <f>IF(N376="sníž. přenesená",J376,0)</f>
        <v>0</v>
      </c>
      <c r="BI376" s="231">
        <f>IF(N376="nulová",J376,0)</f>
        <v>0</v>
      </c>
      <c r="BJ376" s="18" t="s">
        <v>85</v>
      </c>
      <c r="BK376" s="231">
        <f>ROUND(I376*H376,2)</f>
        <v>0</v>
      </c>
      <c r="BL376" s="18" t="s">
        <v>135</v>
      </c>
      <c r="BM376" s="230" t="s">
        <v>534</v>
      </c>
    </row>
    <row r="377" s="2" customFormat="1">
      <c r="A377" s="39"/>
      <c r="B377" s="40"/>
      <c r="C377" s="41"/>
      <c r="D377" s="232" t="s">
        <v>137</v>
      </c>
      <c r="E377" s="41"/>
      <c r="F377" s="233" t="s">
        <v>535</v>
      </c>
      <c r="G377" s="41"/>
      <c r="H377" s="41"/>
      <c r="I377" s="234"/>
      <c r="J377" s="41"/>
      <c r="K377" s="41"/>
      <c r="L377" s="45"/>
      <c r="M377" s="235"/>
      <c r="N377" s="236"/>
      <c r="O377" s="92"/>
      <c r="P377" s="92"/>
      <c r="Q377" s="92"/>
      <c r="R377" s="92"/>
      <c r="S377" s="92"/>
      <c r="T377" s="93"/>
      <c r="U377" s="39"/>
      <c r="V377" s="39"/>
      <c r="W377" s="39"/>
      <c r="X377" s="39"/>
      <c r="Y377" s="39"/>
      <c r="Z377" s="39"/>
      <c r="AA377" s="39"/>
      <c r="AB377" s="39"/>
      <c r="AC377" s="39"/>
      <c r="AD377" s="39"/>
      <c r="AE377" s="39"/>
      <c r="AT377" s="18" t="s">
        <v>137</v>
      </c>
      <c r="AU377" s="18" t="s">
        <v>87</v>
      </c>
    </row>
    <row r="378" s="2" customFormat="1">
      <c r="A378" s="39"/>
      <c r="B378" s="40"/>
      <c r="C378" s="41"/>
      <c r="D378" s="237" t="s">
        <v>139</v>
      </c>
      <c r="E378" s="41"/>
      <c r="F378" s="238" t="s">
        <v>536</v>
      </c>
      <c r="G378" s="41"/>
      <c r="H378" s="41"/>
      <c r="I378" s="234"/>
      <c r="J378" s="41"/>
      <c r="K378" s="41"/>
      <c r="L378" s="45"/>
      <c r="M378" s="235"/>
      <c r="N378" s="236"/>
      <c r="O378" s="92"/>
      <c r="P378" s="92"/>
      <c r="Q378" s="92"/>
      <c r="R378" s="92"/>
      <c r="S378" s="92"/>
      <c r="T378" s="93"/>
      <c r="U378" s="39"/>
      <c r="V378" s="39"/>
      <c r="W378" s="39"/>
      <c r="X378" s="39"/>
      <c r="Y378" s="39"/>
      <c r="Z378" s="39"/>
      <c r="AA378" s="39"/>
      <c r="AB378" s="39"/>
      <c r="AC378" s="39"/>
      <c r="AD378" s="39"/>
      <c r="AE378" s="39"/>
      <c r="AT378" s="18" t="s">
        <v>139</v>
      </c>
      <c r="AU378" s="18" t="s">
        <v>87</v>
      </c>
    </row>
    <row r="379" s="13" customFormat="1">
      <c r="A379" s="13"/>
      <c r="B379" s="239"/>
      <c r="C379" s="240"/>
      <c r="D379" s="232" t="s">
        <v>141</v>
      </c>
      <c r="E379" s="241" t="s">
        <v>1</v>
      </c>
      <c r="F379" s="242" t="s">
        <v>537</v>
      </c>
      <c r="G379" s="240"/>
      <c r="H379" s="243">
        <v>39</v>
      </c>
      <c r="I379" s="244"/>
      <c r="J379" s="240"/>
      <c r="K379" s="240"/>
      <c r="L379" s="245"/>
      <c r="M379" s="246"/>
      <c r="N379" s="247"/>
      <c r="O379" s="247"/>
      <c r="P379" s="247"/>
      <c r="Q379" s="247"/>
      <c r="R379" s="247"/>
      <c r="S379" s="247"/>
      <c r="T379" s="248"/>
      <c r="U379" s="13"/>
      <c r="V379" s="13"/>
      <c r="W379" s="13"/>
      <c r="X379" s="13"/>
      <c r="Y379" s="13"/>
      <c r="Z379" s="13"/>
      <c r="AA379" s="13"/>
      <c r="AB379" s="13"/>
      <c r="AC379" s="13"/>
      <c r="AD379" s="13"/>
      <c r="AE379" s="13"/>
      <c r="AT379" s="249" t="s">
        <v>141</v>
      </c>
      <c r="AU379" s="249" t="s">
        <v>87</v>
      </c>
      <c r="AV379" s="13" t="s">
        <v>87</v>
      </c>
      <c r="AW379" s="13" t="s">
        <v>34</v>
      </c>
      <c r="AX379" s="13" t="s">
        <v>85</v>
      </c>
      <c r="AY379" s="249" t="s">
        <v>128</v>
      </c>
    </row>
    <row r="380" s="2" customFormat="1" ht="16.5" customHeight="1">
      <c r="A380" s="39"/>
      <c r="B380" s="40"/>
      <c r="C380" s="261" t="s">
        <v>538</v>
      </c>
      <c r="D380" s="261" t="s">
        <v>247</v>
      </c>
      <c r="E380" s="262" t="s">
        <v>539</v>
      </c>
      <c r="F380" s="263" t="s">
        <v>540</v>
      </c>
      <c r="G380" s="264" t="s">
        <v>174</v>
      </c>
      <c r="H380" s="265">
        <v>39.780000000000001</v>
      </c>
      <c r="I380" s="266"/>
      <c r="J380" s="267">
        <f>ROUND(I380*H380,2)</f>
        <v>0</v>
      </c>
      <c r="K380" s="263" t="s">
        <v>134</v>
      </c>
      <c r="L380" s="268"/>
      <c r="M380" s="269" t="s">
        <v>1</v>
      </c>
      <c r="N380" s="270" t="s">
        <v>42</v>
      </c>
      <c r="O380" s="92"/>
      <c r="P380" s="228">
        <f>O380*H380</f>
        <v>0</v>
      </c>
      <c r="Q380" s="228">
        <v>0.056120000000000003</v>
      </c>
      <c r="R380" s="228">
        <f>Q380*H380</f>
        <v>2.2324536000000004</v>
      </c>
      <c r="S380" s="228">
        <v>0</v>
      </c>
      <c r="T380" s="229">
        <f>S380*H380</f>
        <v>0</v>
      </c>
      <c r="U380" s="39"/>
      <c r="V380" s="39"/>
      <c r="W380" s="39"/>
      <c r="X380" s="39"/>
      <c r="Y380" s="39"/>
      <c r="Z380" s="39"/>
      <c r="AA380" s="39"/>
      <c r="AB380" s="39"/>
      <c r="AC380" s="39"/>
      <c r="AD380" s="39"/>
      <c r="AE380" s="39"/>
      <c r="AR380" s="230" t="s">
        <v>188</v>
      </c>
      <c r="AT380" s="230" t="s">
        <v>247</v>
      </c>
      <c r="AU380" s="230" t="s">
        <v>87</v>
      </c>
      <c r="AY380" s="18" t="s">
        <v>128</v>
      </c>
      <c r="BE380" s="231">
        <f>IF(N380="základní",J380,0)</f>
        <v>0</v>
      </c>
      <c r="BF380" s="231">
        <f>IF(N380="snížená",J380,0)</f>
        <v>0</v>
      </c>
      <c r="BG380" s="231">
        <f>IF(N380="zákl. přenesená",J380,0)</f>
        <v>0</v>
      </c>
      <c r="BH380" s="231">
        <f>IF(N380="sníž. přenesená",J380,0)</f>
        <v>0</v>
      </c>
      <c r="BI380" s="231">
        <f>IF(N380="nulová",J380,0)</f>
        <v>0</v>
      </c>
      <c r="BJ380" s="18" t="s">
        <v>85</v>
      </c>
      <c r="BK380" s="231">
        <f>ROUND(I380*H380,2)</f>
        <v>0</v>
      </c>
      <c r="BL380" s="18" t="s">
        <v>135</v>
      </c>
      <c r="BM380" s="230" t="s">
        <v>541</v>
      </c>
    </row>
    <row r="381" s="2" customFormat="1">
      <c r="A381" s="39"/>
      <c r="B381" s="40"/>
      <c r="C381" s="41"/>
      <c r="D381" s="232" t="s">
        <v>137</v>
      </c>
      <c r="E381" s="41"/>
      <c r="F381" s="233" t="s">
        <v>540</v>
      </c>
      <c r="G381" s="41"/>
      <c r="H381" s="41"/>
      <c r="I381" s="234"/>
      <c r="J381" s="41"/>
      <c r="K381" s="41"/>
      <c r="L381" s="45"/>
      <c r="M381" s="235"/>
      <c r="N381" s="236"/>
      <c r="O381" s="92"/>
      <c r="P381" s="92"/>
      <c r="Q381" s="92"/>
      <c r="R381" s="92"/>
      <c r="S381" s="92"/>
      <c r="T381" s="93"/>
      <c r="U381" s="39"/>
      <c r="V381" s="39"/>
      <c r="W381" s="39"/>
      <c r="X381" s="39"/>
      <c r="Y381" s="39"/>
      <c r="Z381" s="39"/>
      <c r="AA381" s="39"/>
      <c r="AB381" s="39"/>
      <c r="AC381" s="39"/>
      <c r="AD381" s="39"/>
      <c r="AE381" s="39"/>
      <c r="AT381" s="18" t="s">
        <v>137</v>
      </c>
      <c r="AU381" s="18" t="s">
        <v>87</v>
      </c>
    </row>
    <row r="382" s="13" customFormat="1">
      <c r="A382" s="13"/>
      <c r="B382" s="239"/>
      <c r="C382" s="240"/>
      <c r="D382" s="232" t="s">
        <v>141</v>
      </c>
      <c r="E382" s="241" t="s">
        <v>1</v>
      </c>
      <c r="F382" s="242" t="s">
        <v>542</v>
      </c>
      <c r="G382" s="240"/>
      <c r="H382" s="243">
        <v>39.780000000000001</v>
      </c>
      <c r="I382" s="244"/>
      <c r="J382" s="240"/>
      <c r="K382" s="240"/>
      <c r="L382" s="245"/>
      <c r="M382" s="246"/>
      <c r="N382" s="247"/>
      <c r="O382" s="247"/>
      <c r="P382" s="247"/>
      <c r="Q382" s="247"/>
      <c r="R382" s="247"/>
      <c r="S382" s="247"/>
      <c r="T382" s="248"/>
      <c r="U382" s="13"/>
      <c r="V382" s="13"/>
      <c r="W382" s="13"/>
      <c r="X382" s="13"/>
      <c r="Y382" s="13"/>
      <c r="Z382" s="13"/>
      <c r="AA382" s="13"/>
      <c r="AB382" s="13"/>
      <c r="AC382" s="13"/>
      <c r="AD382" s="13"/>
      <c r="AE382" s="13"/>
      <c r="AT382" s="249" t="s">
        <v>141</v>
      </c>
      <c r="AU382" s="249" t="s">
        <v>87</v>
      </c>
      <c r="AV382" s="13" t="s">
        <v>87</v>
      </c>
      <c r="AW382" s="13" t="s">
        <v>34</v>
      </c>
      <c r="AX382" s="13" t="s">
        <v>85</v>
      </c>
      <c r="AY382" s="249" t="s">
        <v>128</v>
      </c>
    </row>
    <row r="383" s="12" customFormat="1" ht="22.8" customHeight="1">
      <c r="A383" s="12"/>
      <c r="B383" s="203"/>
      <c r="C383" s="204"/>
      <c r="D383" s="205" t="s">
        <v>76</v>
      </c>
      <c r="E383" s="217" t="s">
        <v>543</v>
      </c>
      <c r="F383" s="217" t="s">
        <v>544</v>
      </c>
      <c r="G383" s="204"/>
      <c r="H383" s="204"/>
      <c r="I383" s="207"/>
      <c r="J383" s="218">
        <f>BK383</f>
        <v>0</v>
      </c>
      <c r="K383" s="204"/>
      <c r="L383" s="209"/>
      <c r="M383" s="210"/>
      <c r="N383" s="211"/>
      <c r="O383" s="211"/>
      <c r="P383" s="212">
        <f>SUM(P384:P417)</f>
        <v>0</v>
      </c>
      <c r="Q383" s="211"/>
      <c r="R383" s="212">
        <f>SUM(R384:R417)</f>
        <v>0</v>
      </c>
      <c r="S383" s="211"/>
      <c r="T383" s="213">
        <f>SUM(T384:T417)</f>
        <v>0</v>
      </c>
      <c r="U383" s="12"/>
      <c r="V383" s="12"/>
      <c r="W383" s="12"/>
      <c r="X383" s="12"/>
      <c r="Y383" s="12"/>
      <c r="Z383" s="12"/>
      <c r="AA383" s="12"/>
      <c r="AB383" s="12"/>
      <c r="AC383" s="12"/>
      <c r="AD383" s="12"/>
      <c r="AE383" s="12"/>
      <c r="AR383" s="214" t="s">
        <v>85</v>
      </c>
      <c r="AT383" s="215" t="s">
        <v>76</v>
      </c>
      <c r="AU383" s="215" t="s">
        <v>85</v>
      </c>
      <c r="AY383" s="214" t="s">
        <v>128</v>
      </c>
      <c r="BK383" s="216">
        <f>SUM(BK384:BK417)</f>
        <v>0</v>
      </c>
    </row>
    <row r="384" s="2" customFormat="1" ht="16.5" customHeight="1">
      <c r="A384" s="39"/>
      <c r="B384" s="40"/>
      <c r="C384" s="219" t="s">
        <v>545</v>
      </c>
      <c r="D384" s="219" t="s">
        <v>130</v>
      </c>
      <c r="E384" s="220" t="s">
        <v>546</v>
      </c>
      <c r="F384" s="221" t="s">
        <v>547</v>
      </c>
      <c r="G384" s="222" t="s">
        <v>224</v>
      </c>
      <c r="H384" s="223">
        <v>240.792</v>
      </c>
      <c r="I384" s="224"/>
      <c r="J384" s="225">
        <f>ROUND(I384*H384,2)</f>
        <v>0</v>
      </c>
      <c r="K384" s="221" t="s">
        <v>134</v>
      </c>
      <c r="L384" s="45"/>
      <c r="M384" s="226" t="s">
        <v>1</v>
      </c>
      <c r="N384" s="227" t="s">
        <v>42</v>
      </c>
      <c r="O384" s="92"/>
      <c r="P384" s="228">
        <f>O384*H384</f>
        <v>0</v>
      </c>
      <c r="Q384" s="228">
        <v>0</v>
      </c>
      <c r="R384" s="228">
        <f>Q384*H384</f>
        <v>0</v>
      </c>
      <c r="S384" s="228">
        <v>0</v>
      </c>
      <c r="T384" s="229">
        <f>S384*H384</f>
        <v>0</v>
      </c>
      <c r="U384" s="39"/>
      <c r="V384" s="39"/>
      <c r="W384" s="39"/>
      <c r="X384" s="39"/>
      <c r="Y384" s="39"/>
      <c r="Z384" s="39"/>
      <c r="AA384" s="39"/>
      <c r="AB384" s="39"/>
      <c r="AC384" s="39"/>
      <c r="AD384" s="39"/>
      <c r="AE384" s="39"/>
      <c r="AR384" s="230" t="s">
        <v>135</v>
      </c>
      <c r="AT384" s="230" t="s">
        <v>130</v>
      </c>
      <c r="AU384" s="230" t="s">
        <v>87</v>
      </c>
      <c r="AY384" s="18" t="s">
        <v>128</v>
      </c>
      <c r="BE384" s="231">
        <f>IF(N384="základní",J384,0)</f>
        <v>0</v>
      </c>
      <c r="BF384" s="231">
        <f>IF(N384="snížená",J384,0)</f>
        <v>0</v>
      </c>
      <c r="BG384" s="231">
        <f>IF(N384="zákl. přenesená",J384,0)</f>
        <v>0</v>
      </c>
      <c r="BH384" s="231">
        <f>IF(N384="sníž. přenesená",J384,0)</f>
        <v>0</v>
      </c>
      <c r="BI384" s="231">
        <f>IF(N384="nulová",J384,0)</f>
        <v>0</v>
      </c>
      <c r="BJ384" s="18" t="s">
        <v>85</v>
      </c>
      <c r="BK384" s="231">
        <f>ROUND(I384*H384,2)</f>
        <v>0</v>
      </c>
      <c r="BL384" s="18" t="s">
        <v>135</v>
      </c>
      <c r="BM384" s="230" t="s">
        <v>548</v>
      </c>
    </row>
    <row r="385" s="2" customFormat="1">
      <c r="A385" s="39"/>
      <c r="B385" s="40"/>
      <c r="C385" s="41"/>
      <c r="D385" s="232" t="s">
        <v>137</v>
      </c>
      <c r="E385" s="41"/>
      <c r="F385" s="233" t="s">
        <v>549</v>
      </c>
      <c r="G385" s="41"/>
      <c r="H385" s="41"/>
      <c r="I385" s="234"/>
      <c r="J385" s="41"/>
      <c r="K385" s="41"/>
      <c r="L385" s="45"/>
      <c r="M385" s="235"/>
      <c r="N385" s="236"/>
      <c r="O385" s="92"/>
      <c r="P385" s="92"/>
      <c r="Q385" s="92"/>
      <c r="R385" s="92"/>
      <c r="S385" s="92"/>
      <c r="T385" s="93"/>
      <c r="U385" s="39"/>
      <c r="V385" s="39"/>
      <c r="W385" s="39"/>
      <c r="X385" s="39"/>
      <c r="Y385" s="39"/>
      <c r="Z385" s="39"/>
      <c r="AA385" s="39"/>
      <c r="AB385" s="39"/>
      <c r="AC385" s="39"/>
      <c r="AD385" s="39"/>
      <c r="AE385" s="39"/>
      <c r="AT385" s="18" t="s">
        <v>137</v>
      </c>
      <c r="AU385" s="18" t="s">
        <v>87</v>
      </c>
    </row>
    <row r="386" s="2" customFormat="1">
      <c r="A386" s="39"/>
      <c r="B386" s="40"/>
      <c r="C386" s="41"/>
      <c r="D386" s="237" t="s">
        <v>139</v>
      </c>
      <c r="E386" s="41"/>
      <c r="F386" s="238" t="s">
        <v>550</v>
      </c>
      <c r="G386" s="41"/>
      <c r="H386" s="41"/>
      <c r="I386" s="234"/>
      <c r="J386" s="41"/>
      <c r="K386" s="41"/>
      <c r="L386" s="45"/>
      <c r="M386" s="235"/>
      <c r="N386" s="236"/>
      <c r="O386" s="92"/>
      <c r="P386" s="92"/>
      <c r="Q386" s="92"/>
      <c r="R386" s="92"/>
      <c r="S386" s="92"/>
      <c r="T386" s="93"/>
      <c r="U386" s="39"/>
      <c r="V386" s="39"/>
      <c r="W386" s="39"/>
      <c r="X386" s="39"/>
      <c r="Y386" s="39"/>
      <c r="Z386" s="39"/>
      <c r="AA386" s="39"/>
      <c r="AB386" s="39"/>
      <c r="AC386" s="39"/>
      <c r="AD386" s="39"/>
      <c r="AE386" s="39"/>
      <c r="AT386" s="18" t="s">
        <v>139</v>
      </c>
      <c r="AU386" s="18" t="s">
        <v>87</v>
      </c>
    </row>
    <row r="387" s="15" customFormat="1">
      <c r="A387" s="15"/>
      <c r="B387" s="271"/>
      <c r="C387" s="272"/>
      <c r="D387" s="232" t="s">
        <v>141</v>
      </c>
      <c r="E387" s="273" t="s">
        <v>1</v>
      </c>
      <c r="F387" s="274" t="s">
        <v>551</v>
      </c>
      <c r="G387" s="272"/>
      <c r="H387" s="273" t="s">
        <v>1</v>
      </c>
      <c r="I387" s="275"/>
      <c r="J387" s="272"/>
      <c r="K387" s="272"/>
      <c r="L387" s="276"/>
      <c r="M387" s="277"/>
      <c r="N387" s="278"/>
      <c r="O387" s="278"/>
      <c r="P387" s="278"/>
      <c r="Q387" s="278"/>
      <c r="R387" s="278"/>
      <c r="S387" s="278"/>
      <c r="T387" s="279"/>
      <c r="U387" s="15"/>
      <c r="V387" s="15"/>
      <c r="W387" s="15"/>
      <c r="X387" s="15"/>
      <c r="Y387" s="15"/>
      <c r="Z387" s="15"/>
      <c r="AA387" s="15"/>
      <c r="AB387" s="15"/>
      <c r="AC387" s="15"/>
      <c r="AD387" s="15"/>
      <c r="AE387" s="15"/>
      <c r="AT387" s="280" t="s">
        <v>141</v>
      </c>
      <c r="AU387" s="280" t="s">
        <v>87</v>
      </c>
      <c r="AV387" s="15" t="s">
        <v>85</v>
      </c>
      <c r="AW387" s="15" t="s">
        <v>34</v>
      </c>
      <c r="AX387" s="15" t="s">
        <v>77</v>
      </c>
      <c r="AY387" s="280" t="s">
        <v>128</v>
      </c>
    </row>
    <row r="388" s="13" customFormat="1">
      <c r="A388" s="13"/>
      <c r="B388" s="239"/>
      <c r="C388" s="240"/>
      <c r="D388" s="232" t="s">
        <v>141</v>
      </c>
      <c r="E388" s="241" t="s">
        <v>1</v>
      </c>
      <c r="F388" s="242" t="s">
        <v>552</v>
      </c>
      <c r="G388" s="240"/>
      <c r="H388" s="243">
        <v>1.48</v>
      </c>
      <c r="I388" s="244"/>
      <c r="J388" s="240"/>
      <c r="K388" s="240"/>
      <c r="L388" s="245"/>
      <c r="M388" s="246"/>
      <c r="N388" s="247"/>
      <c r="O388" s="247"/>
      <c r="P388" s="247"/>
      <c r="Q388" s="247"/>
      <c r="R388" s="247"/>
      <c r="S388" s="247"/>
      <c r="T388" s="248"/>
      <c r="U388" s="13"/>
      <c r="V388" s="13"/>
      <c r="W388" s="13"/>
      <c r="X388" s="13"/>
      <c r="Y388" s="13"/>
      <c r="Z388" s="13"/>
      <c r="AA388" s="13"/>
      <c r="AB388" s="13"/>
      <c r="AC388" s="13"/>
      <c r="AD388" s="13"/>
      <c r="AE388" s="13"/>
      <c r="AT388" s="249" t="s">
        <v>141</v>
      </c>
      <c r="AU388" s="249" t="s">
        <v>87</v>
      </c>
      <c r="AV388" s="13" t="s">
        <v>87</v>
      </c>
      <c r="AW388" s="13" t="s">
        <v>34</v>
      </c>
      <c r="AX388" s="13" t="s">
        <v>77</v>
      </c>
      <c r="AY388" s="249" t="s">
        <v>128</v>
      </c>
    </row>
    <row r="389" s="13" customFormat="1">
      <c r="A389" s="13"/>
      <c r="B389" s="239"/>
      <c r="C389" s="240"/>
      <c r="D389" s="232" t="s">
        <v>141</v>
      </c>
      <c r="E389" s="241" t="s">
        <v>1</v>
      </c>
      <c r="F389" s="242" t="s">
        <v>553</v>
      </c>
      <c r="G389" s="240"/>
      <c r="H389" s="243">
        <v>2.992</v>
      </c>
      <c r="I389" s="244"/>
      <c r="J389" s="240"/>
      <c r="K389" s="240"/>
      <c r="L389" s="245"/>
      <c r="M389" s="246"/>
      <c r="N389" s="247"/>
      <c r="O389" s="247"/>
      <c r="P389" s="247"/>
      <c r="Q389" s="247"/>
      <c r="R389" s="247"/>
      <c r="S389" s="247"/>
      <c r="T389" s="248"/>
      <c r="U389" s="13"/>
      <c r="V389" s="13"/>
      <c r="W389" s="13"/>
      <c r="X389" s="13"/>
      <c r="Y389" s="13"/>
      <c r="Z389" s="13"/>
      <c r="AA389" s="13"/>
      <c r="AB389" s="13"/>
      <c r="AC389" s="13"/>
      <c r="AD389" s="13"/>
      <c r="AE389" s="13"/>
      <c r="AT389" s="249" t="s">
        <v>141</v>
      </c>
      <c r="AU389" s="249" t="s">
        <v>87</v>
      </c>
      <c r="AV389" s="13" t="s">
        <v>87</v>
      </c>
      <c r="AW389" s="13" t="s">
        <v>34</v>
      </c>
      <c r="AX389" s="13" t="s">
        <v>77</v>
      </c>
      <c r="AY389" s="249" t="s">
        <v>128</v>
      </c>
    </row>
    <row r="390" s="13" customFormat="1">
      <c r="A390" s="13"/>
      <c r="B390" s="239"/>
      <c r="C390" s="240"/>
      <c r="D390" s="232" t="s">
        <v>141</v>
      </c>
      <c r="E390" s="241" t="s">
        <v>1</v>
      </c>
      <c r="F390" s="242" t="s">
        <v>554</v>
      </c>
      <c r="G390" s="240"/>
      <c r="H390" s="243">
        <v>0.66000000000000003</v>
      </c>
      <c r="I390" s="244"/>
      <c r="J390" s="240"/>
      <c r="K390" s="240"/>
      <c r="L390" s="245"/>
      <c r="M390" s="246"/>
      <c r="N390" s="247"/>
      <c r="O390" s="247"/>
      <c r="P390" s="247"/>
      <c r="Q390" s="247"/>
      <c r="R390" s="247"/>
      <c r="S390" s="247"/>
      <c r="T390" s="248"/>
      <c r="U390" s="13"/>
      <c r="V390" s="13"/>
      <c r="W390" s="13"/>
      <c r="X390" s="13"/>
      <c r="Y390" s="13"/>
      <c r="Z390" s="13"/>
      <c r="AA390" s="13"/>
      <c r="AB390" s="13"/>
      <c r="AC390" s="13"/>
      <c r="AD390" s="13"/>
      <c r="AE390" s="13"/>
      <c r="AT390" s="249" t="s">
        <v>141</v>
      </c>
      <c r="AU390" s="249" t="s">
        <v>87</v>
      </c>
      <c r="AV390" s="13" t="s">
        <v>87</v>
      </c>
      <c r="AW390" s="13" t="s">
        <v>34</v>
      </c>
      <c r="AX390" s="13" t="s">
        <v>77</v>
      </c>
      <c r="AY390" s="249" t="s">
        <v>128</v>
      </c>
    </row>
    <row r="391" s="13" customFormat="1">
      <c r="A391" s="13"/>
      <c r="B391" s="239"/>
      <c r="C391" s="240"/>
      <c r="D391" s="232" t="s">
        <v>141</v>
      </c>
      <c r="E391" s="241" t="s">
        <v>1</v>
      </c>
      <c r="F391" s="242" t="s">
        <v>555</v>
      </c>
      <c r="G391" s="240"/>
      <c r="H391" s="243">
        <v>1.1000000000000001</v>
      </c>
      <c r="I391" s="244"/>
      <c r="J391" s="240"/>
      <c r="K391" s="240"/>
      <c r="L391" s="245"/>
      <c r="M391" s="246"/>
      <c r="N391" s="247"/>
      <c r="O391" s="247"/>
      <c r="P391" s="247"/>
      <c r="Q391" s="247"/>
      <c r="R391" s="247"/>
      <c r="S391" s="247"/>
      <c r="T391" s="248"/>
      <c r="U391" s="13"/>
      <c r="V391" s="13"/>
      <c r="W391" s="13"/>
      <c r="X391" s="13"/>
      <c r="Y391" s="13"/>
      <c r="Z391" s="13"/>
      <c r="AA391" s="13"/>
      <c r="AB391" s="13"/>
      <c r="AC391" s="13"/>
      <c r="AD391" s="13"/>
      <c r="AE391" s="13"/>
      <c r="AT391" s="249" t="s">
        <v>141</v>
      </c>
      <c r="AU391" s="249" t="s">
        <v>87</v>
      </c>
      <c r="AV391" s="13" t="s">
        <v>87</v>
      </c>
      <c r="AW391" s="13" t="s">
        <v>34</v>
      </c>
      <c r="AX391" s="13" t="s">
        <v>77</v>
      </c>
      <c r="AY391" s="249" t="s">
        <v>128</v>
      </c>
    </row>
    <row r="392" s="16" customFormat="1">
      <c r="A392" s="16"/>
      <c r="B392" s="281"/>
      <c r="C392" s="282"/>
      <c r="D392" s="232" t="s">
        <v>141</v>
      </c>
      <c r="E392" s="283" t="s">
        <v>1</v>
      </c>
      <c r="F392" s="284" t="s">
        <v>556</v>
      </c>
      <c r="G392" s="282"/>
      <c r="H392" s="285">
        <v>6.2319999999999993</v>
      </c>
      <c r="I392" s="286"/>
      <c r="J392" s="282"/>
      <c r="K392" s="282"/>
      <c r="L392" s="287"/>
      <c r="M392" s="288"/>
      <c r="N392" s="289"/>
      <c r="O392" s="289"/>
      <c r="P392" s="289"/>
      <c r="Q392" s="289"/>
      <c r="R392" s="289"/>
      <c r="S392" s="289"/>
      <c r="T392" s="290"/>
      <c r="U392" s="16"/>
      <c r="V392" s="16"/>
      <c r="W392" s="16"/>
      <c r="X392" s="16"/>
      <c r="Y392" s="16"/>
      <c r="Z392" s="16"/>
      <c r="AA392" s="16"/>
      <c r="AB392" s="16"/>
      <c r="AC392" s="16"/>
      <c r="AD392" s="16"/>
      <c r="AE392" s="16"/>
      <c r="AT392" s="291" t="s">
        <v>141</v>
      </c>
      <c r="AU392" s="291" t="s">
        <v>87</v>
      </c>
      <c r="AV392" s="16" t="s">
        <v>151</v>
      </c>
      <c r="AW392" s="16" t="s">
        <v>34</v>
      </c>
      <c r="AX392" s="16" t="s">
        <v>77</v>
      </c>
      <c r="AY392" s="291" t="s">
        <v>128</v>
      </c>
    </row>
    <row r="393" s="15" customFormat="1">
      <c r="A393" s="15"/>
      <c r="B393" s="271"/>
      <c r="C393" s="272"/>
      <c r="D393" s="232" t="s">
        <v>141</v>
      </c>
      <c r="E393" s="273" t="s">
        <v>1</v>
      </c>
      <c r="F393" s="274" t="s">
        <v>557</v>
      </c>
      <c r="G393" s="272"/>
      <c r="H393" s="273" t="s">
        <v>1</v>
      </c>
      <c r="I393" s="275"/>
      <c r="J393" s="272"/>
      <c r="K393" s="272"/>
      <c r="L393" s="276"/>
      <c r="M393" s="277"/>
      <c r="N393" s="278"/>
      <c r="O393" s="278"/>
      <c r="P393" s="278"/>
      <c r="Q393" s="278"/>
      <c r="R393" s="278"/>
      <c r="S393" s="278"/>
      <c r="T393" s="279"/>
      <c r="U393" s="15"/>
      <c r="V393" s="15"/>
      <c r="W393" s="15"/>
      <c r="X393" s="15"/>
      <c r="Y393" s="15"/>
      <c r="Z393" s="15"/>
      <c r="AA393" s="15"/>
      <c r="AB393" s="15"/>
      <c r="AC393" s="15"/>
      <c r="AD393" s="15"/>
      <c r="AE393" s="15"/>
      <c r="AT393" s="280" t="s">
        <v>141</v>
      </c>
      <c r="AU393" s="280" t="s">
        <v>87</v>
      </c>
      <c r="AV393" s="15" t="s">
        <v>85</v>
      </c>
      <c r="AW393" s="15" t="s">
        <v>34</v>
      </c>
      <c r="AX393" s="15" t="s">
        <v>77</v>
      </c>
      <c r="AY393" s="280" t="s">
        <v>128</v>
      </c>
    </row>
    <row r="394" s="13" customFormat="1">
      <c r="A394" s="13"/>
      <c r="B394" s="239"/>
      <c r="C394" s="240"/>
      <c r="D394" s="232" t="s">
        <v>141</v>
      </c>
      <c r="E394" s="241" t="s">
        <v>1</v>
      </c>
      <c r="F394" s="242" t="s">
        <v>558</v>
      </c>
      <c r="G394" s="240"/>
      <c r="H394" s="243">
        <v>73.599999999999994</v>
      </c>
      <c r="I394" s="244"/>
      <c r="J394" s="240"/>
      <c r="K394" s="240"/>
      <c r="L394" s="245"/>
      <c r="M394" s="246"/>
      <c r="N394" s="247"/>
      <c r="O394" s="247"/>
      <c r="P394" s="247"/>
      <c r="Q394" s="247"/>
      <c r="R394" s="247"/>
      <c r="S394" s="247"/>
      <c r="T394" s="248"/>
      <c r="U394" s="13"/>
      <c r="V394" s="13"/>
      <c r="W394" s="13"/>
      <c r="X394" s="13"/>
      <c r="Y394" s="13"/>
      <c r="Z394" s="13"/>
      <c r="AA394" s="13"/>
      <c r="AB394" s="13"/>
      <c r="AC394" s="13"/>
      <c r="AD394" s="13"/>
      <c r="AE394" s="13"/>
      <c r="AT394" s="249" t="s">
        <v>141</v>
      </c>
      <c r="AU394" s="249" t="s">
        <v>87</v>
      </c>
      <c r="AV394" s="13" t="s">
        <v>87</v>
      </c>
      <c r="AW394" s="13" t="s">
        <v>34</v>
      </c>
      <c r="AX394" s="13" t="s">
        <v>77</v>
      </c>
      <c r="AY394" s="249" t="s">
        <v>128</v>
      </c>
    </row>
    <row r="395" s="13" customFormat="1">
      <c r="A395" s="13"/>
      <c r="B395" s="239"/>
      <c r="C395" s="240"/>
      <c r="D395" s="232" t="s">
        <v>141</v>
      </c>
      <c r="E395" s="241" t="s">
        <v>1</v>
      </c>
      <c r="F395" s="242" t="s">
        <v>559</v>
      </c>
      <c r="G395" s="240"/>
      <c r="H395" s="243">
        <v>11.560000000000001</v>
      </c>
      <c r="I395" s="244"/>
      <c r="J395" s="240"/>
      <c r="K395" s="240"/>
      <c r="L395" s="245"/>
      <c r="M395" s="246"/>
      <c r="N395" s="247"/>
      <c r="O395" s="247"/>
      <c r="P395" s="247"/>
      <c r="Q395" s="247"/>
      <c r="R395" s="247"/>
      <c r="S395" s="247"/>
      <c r="T395" s="248"/>
      <c r="U395" s="13"/>
      <c r="V395" s="13"/>
      <c r="W395" s="13"/>
      <c r="X395" s="13"/>
      <c r="Y395" s="13"/>
      <c r="Z395" s="13"/>
      <c r="AA395" s="13"/>
      <c r="AB395" s="13"/>
      <c r="AC395" s="13"/>
      <c r="AD395" s="13"/>
      <c r="AE395" s="13"/>
      <c r="AT395" s="249" t="s">
        <v>141</v>
      </c>
      <c r="AU395" s="249" t="s">
        <v>87</v>
      </c>
      <c r="AV395" s="13" t="s">
        <v>87</v>
      </c>
      <c r="AW395" s="13" t="s">
        <v>34</v>
      </c>
      <c r="AX395" s="13" t="s">
        <v>77</v>
      </c>
      <c r="AY395" s="249" t="s">
        <v>128</v>
      </c>
    </row>
    <row r="396" s="13" customFormat="1">
      <c r="A396" s="13"/>
      <c r="B396" s="239"/>
      <c r="C396" s="240"/>
      <c r="D396" s="232" t="s">
        <v>141</v>
      </c>
      <c r="E396" s="241" t="s">
        <v>1</v>
      </c>
      <c r="F396" s="242" t="s">
        <v>560</v>
      </c>
      <c r="G396" s="240"/>
      <c r="H396" s="243">
        <v>121.8</v>
      </c>
      <c r="I396" s="244"/>
      <c r="J396" s="240"/>
      <c r="K396" s="240"/>
      <c r="L396" s="245"/>
      <c r="M396" s="246"/>
      <c r="N396" s="247"/>
      <c r="O396" s="247"/>
      <c r="P396" s="247"/>
      <c r="Q396" s="247"/>
      <c r="R396" s="247"/>
      <c r="S396" s="247"/>
      <c r="T396" s="248"/>
      <c r="U396" s="13"/>
      <c r="V396" s="13"/>
      <c r="W396" s="13"/>
      <c r="X396" s="13"/>
      <c r="Y396" s="13"/>
      <c r="Z396" s="13"/>
      <c r="AA396" s="13"/>
      <c r="AB396" s="13"/>
      <c r="AC396" s="13"/>
      <c r="AD396" s="13"/>
      <c r="AE396" s="13"/>
      <c r="AT396" s="249" t="s">
        <v>141</v>
      </c>
      <c r="AU396" s="249" t="s">
        <v>87</v>
      </c>
      <c r="AV396" s="13" t="s">
        <v>87</v>
      </c>
      <c r="AW396" s="13" t="s">
        <v>34</v>
      </c>
      <c r="AX396" s="13" t="s">
        <v>77</v>
      </c>
      <c r="AY396" s="249" t="s">
        <v>128</v>
      </c>
    </row>
    <row r="397" s="16" customFormat="1">
      <c r="A397" s="16"/>
      <c r="B397" s="281"/>
      <c r="C397" s="282"/>
      <c r="D397" s="232" t="s">
        <v>141</v>
      </c>
      <c r="E397" s="283" t="s">
        <v>1</v>
      </c>
      <c r="F397" s="284" t="s">
        <v>556</v>
      </c>
      <c r="G397" s="282"/>
      <c r="H397" s="285">
        <v>206.95999999999998</v>
      </c>
      <c r="I397" s="286"/>
      <c r="J397" s="282"/>
      <c r="K397" s="282"/>
      <c r="L397" s="287"/>
      <c r="M397" s="288"/>
      <c r="N397" s="289"/>
      <c r="O397" s="289"/>
      <c r="P397" s="289"/>
      <c r="Q397" s="289"/>
      <c r="R397" s="289"/>
      <c r="S397" s="289"/>
      <c r="T397" s="290"/>
      <c r="U397" s="16"/>
      <c r="V397" s="16"/>
      <c r="W397" s="16"/>
      <c r="X397" s="16"/>
      <c r="Y397" s="16"/>
      <c r="Z397" s="16"/>
      <c r="AA397" s="16"/>
      <c r="AB397" s="16"/>
      <c r="AC397" s="16"/>
      <c r="AD397" s="16"/>
      <c r="AE397" s="16"/>
      <c r="AT397" s="291" t="s">
        <v>141</v>
      </c>
      <c r="AU397" s="291" t="s">
        <v>87</v>
      </c>
      <c r="AV397" s="16" t="s">
        <v>151</v>
      </c>
      <c r="AW397" s="16" t="s">
        <v>34</v>
      </c>
      <c r="AX397" s="16" t="s">
        <v>77</v>
      </c>
      <c r="AY397" s="291" t="s">
        <v>128</v>
      </c>
    </row>
    <row r="398" s="15" customFormat="1">
      <c r="A398" s="15"/>
      <c r="B398" s="271"/>
      <c r="C398" s="272"/>
      <c r="D398" s="232" t="s">
        <v>141</v>
      </c>
      <c r="E398" s="273" t="s">
        <v>1</v>
      </c>
      <c r="F398" s="274" t="s">
        <v>561</v>
      </c>
      <c r="G398" s="272"/>
      <c r="H398" s="273" t="s">
        <v>1</v>
      </c>
      <c r="I398" s="275"/>
      <c r="J398" s="272"/>
      <c r="K398" s="272"/>
      <c r="L398" s="276"/>
      <c r="M398" s="277"/>
      <c r="N398" s="278"/>
      <c r="O398" s="278"/>
      <c r="P398" s="278"/>
      <c r="Q398" s="278"/>
      <c r="R398" s="278"/>
      <c r="S398" s="278"/>
      <c r="T398" s="279"/>
      <c r="U398" s="15"/>
      <c r="V398" s="15"/>
      <c r="W398" s="15"/>
      <c r="X398" s="15"/>
      <c r="Y398" s="15"/>
      <c r="Z398" s="15"/>
      <c r="AA398" s="15"/>
      <c r="AB398" s="15"/>
      <c r="AC398" s="15"/>
      <c r="AD398" s="15"/>
      <c r="AE398" s="15"/>
      <c r="AT398" s="280" t="s">
        <v>141</v>
      </c>
      <c r="AU398" s="280" t="s">
        <v>87</v>
      </c>
      <c r="AV398" s="15" t="s">
        <v>85</v>
      </c>
      <c r="AW398" s="15" t="s">
        <v>34</v>
      </c>
      <c r="AX398" s="15" t="s">
        <v>77</v>
      </c>
      <c r="AY398" s="280" t="s">
        <v>128</v>
      </c>
    </row>
    <row r="399" s="13" customFormat="1">
      <c r="A399" s="13"/>
      <c r="B399" s="239"/>
      <c r="C399" s="240"/>
      <c r="D399" s="232" t="s">
        <v>141</v>
      </c>
      <c r="E399" s="241" t="s">
        <v>1</v>
      </c>
      <c r="F399" s="242" t="s">
        <v>562</v>
      </c>
      <c r="G399" s="240"/>
      <c r="H399" s="243">
        <v>27.600000000000001</v>
      </c>
      <c r="I399" s="244"/>
      <c r="J399" s="240"/>
      <c r="K399" s="240"/>
      <c r="L399" s="245"/>
      <c r="M399" s="246"/>
      <c r="N399" s="247"/>
      <c r="O399" s="247"/>
      <c r="P399" s="247"/>
      <c r="Q399" s="247"/>
      <c r="R399" s="247"/>
      <c r="S399" s="247"/>
      <c r="T399" s="248"/>
      <c r="U399" s="13"/>
      <c r="V399" s="13"/>
      <c r="W399" s="13"/>
      <c r="X399" s="13"/>
      <c r="Y399" s="13"/>
      <c r="Z399" s="13"/>
      <c r="AA399" s="13"/>
      <c r="AB399" s="13"/>
      <c r="AC399" s="13"/>
      <c r="AD399" s="13"/>
      <c r="AE399" s="13"/>
      <c r="AT399" s="249" t="s">
        <v>141</v>
      </c>
      <c r="AU399" s="249" t="s">
        <v>87</v>
      </c>
      <c r="AV399" s="13" t="s">
        <v>87</v>
      </c>
      <c r="AW399" s="13" t="s">
        <v>34</v>
      </c>
      <c r="AX399" s="13" t="s">
        <v>77</v>
      </c>
      <c r="AY399" s="249" t="s">
        <v>128</v>
      </c>
    </row>
    <row r="400" s="16" customFormat="1">
      <c r="A400" s="16"/>
      <c r="B400" s="281"/>
      <c r="C400" s="282"/>
      <c r="D400" s="232" t="s">
        <v>141</v>
      </c>
      <c r="E400" s="283" t="s">
        <v>1</v>
      </c>
      <c r="F400" s="284" t="s">
        <v>556</v>
      </c>
      <c r="G400" s="282"/>
      <c r="H400" s="285">
        <v>27.600000000000001</v>
      </c>
      <c r="I400" s="286"/>
      <c r="J400" s="282"/>
      <c r="K400" s="282"/>
      <c r="L400" s="287"/>
      <c r="M400" s="288"/>
      <c r="N400" s="289"/>
      <c r="O400" s="289"/>
      <c r="P400" s="289"/>
      <c r="Q400" s="289"/>
      <c r="R400" s="289"/>
      <c r="S400" s="289"/>
      <c r="T400" s="290"/>
      <c r="U400" s="16"/>
      <c r="V400" s="16"/>
      <c r="W400" s="16"/>
      <c r="X400" s="16"/>
      <c r="Y400" s="16"/>
      <c r="Z400" s="16"/>
      <c r="AA400" s="16"/>
      <c r="AB400" s="16"/>
      <c r="AC400" s="16"/>
      <c r="AD400" s="16"/>
      <c r="AE400" s="16"/>
      <c r="AT400" s="291" t="s">
        <v>141</v>
      </c>
      <c r="AU400" s="291" t="s">
        <v>87</v>
      </c>
      <c r="AV400" s="16" t="s">
        <v>151</v>
      </c>
      <c r="AW400" s="16" t="s">
        <v>34</v>
      </c>
      <c r="AX400" s="16" t="s">
        <v>77</v>
      </c>
      <c r="AY400" s="291" t="s">
        <v>128</v>
      </c>
    </row>
    <row r="401" s="14" customFormat="1">
      <c r="A401" s="14"/>
      <c r="B401" s="250"/>
      <c r="C401" s="251"/>
      <c r="D401" s="232" t="s">
        <v>141</v>
      </c>
      <c r="E401" s="252" t="s">
        <v>1</v>
      </c>
      <c r="F401" s="253" t="s">
        <v>150</v>
      </c>
      <c r="G401" s="251"/>
      <c r="H401" s="254">
        <v>240.792</v>
      </c>
      <c r="I401" s="255"/>
      <c r="J401" s="251"/>
      <c r="K401" s="251"/>
      <c r="L401" s="256"/>
      <c r="M401" s="257"/>
      <c r="N401" s="258"/>
      <c r="O401" s="258"/>
      <c r="P401" s="258"/>
      <c r="Q401" s="258"/>
      <c r="R401" s="258"/>
      <c r="S401" s="258"/>
      <c r="T401" s="259"/>
      <c r="U401" s="14"/>
      <c r="V401" s="14"/>
      <c r="W401" s="14"/>
      <c r="X401" s="14"/>
      <c r="Y401" s="14"/>
      <c r="Z401" s="14"/>
      <c r="AA401" s="14"/>
      <c r="AB401" s="14"/>
      <c r="AC401" s="14"/>
      <c r="AD401" s="14"/>
      <c r="AE401" s="14"/>
      <c r="AT401" s="260" t="s">
        <v>141</v>
      </c>
      <c r="AU401" s="260" t="s">
        <v>87</v>
      </c>
      <c r="AV401" s="14" t="s">
        <v>135</v>
      </c>
      <c r="AW401" s="14" t="s">
        <v>34</v>
      </c>
      <c r="AX401" s="14" t="s">
        <v>85</v>
      </c>
      <c r="AY401" s="260" t="s">
        <v>128</v>
      </c>
    </row>
    <row r="402" s="2" customFormat="1" ht="16.5" customHeight="1">
      <c r="A402" s="39"/>
      <c r="B402" s="40"/>
      <c r="C402" s="219" t="s">
        <v>316</v>
      </c>
      <c r="D402" s="219" t="s">
        <v>130</v>
      </c>
      <c r="E402" s="220" t="s">
        <v>563</v>
      </c>
      <c r="F402" s="221" t="s">
        <v>564</v>
      </c>
      <c r="G402" s="222" t="s">
        <v>224</v>
      </c>
      <c r="H402" s="223">
        <v>4815.8400000000001</v>
      </c>
      <c r="I402" s="224"/>
      <c r="J402" s="225">
        <f>ROUND(I402*H402,2)</f>
        <v>0</v>
      </c>
      <c r="K402" s="221" t="s">
        <v>134</v>
      </c>
      <c r="L402" s="45"/>
      <c r="M402" s="226" t="s">
        <v>1</v>
      </c>
      <c r="N402" s="227" t="s">
        <v>42</v>
      </c>
      <c r="O402" s="92"/>
      <c r="P402" s="228">
        <f>O402*H402</f>
        <v>0</v>
      </c>
      <c r="Q402" s="228">
        <v>0</v>
      </c>
      <c r="R402" s="228">
        <f>Q402*H402</f>
        <v>0</v>
      </c>
      <c r="S402" s="228">
        <v>0</v>
      </c>
      <c r="T402" s="229">
        <f>S402*H402</f>
        <v>0</v>
      </c>
      <c r="U402" s="39"/>
      <c r="V402" s="39"/>
      <c r="W402" s="39"/>
      <c r="X402" s="39"/>
      <c r="Y402" s="39"/>
      <c r="Z402" s="39"/>
      <c r="AA402" s="39"/>
      <c r="AB402" s="39"/>
      <c r="AC402" s="39"/>
      <c r="AD402" s="39"/>
      <c r="AE402" s="39"/>
      <c r="AR402" s="230" t="s">
        <v>135</v>
      </c>
      <c r="AT402" s="230" t="s">
        <v>130</v>
      </c>
      <c r="AU402" s="230" t="s">
        <v>87</v>
      </c>
      <c r="AY402" s="18" t="s">
        <v>128</v>
      </c>
      <c r="BE402" s="231">
        <f>IF(N402="základní",J402,0)</f>
        <v>0</v>
      </c>
      <c r="BF402" s="231">
        <f>IF(N402="snížená",J402,0)</f>
        <v>0</v>
      </c>
      <c r="BG402" s="231">
        <f>IF(N402="zákl. přenesená",J402,0)</f>
        <v>0</v>
      </c>
      <c r="BH402" s="231">
        <f>IF(N402="sníž. přenesená",J402,0)</f>
        <v>0</v>
      </c>
      <c r="BI402" s="231">
        <f>IF(N402="nulová",J402,0)</f>
        <v>0</v>
      </c>
      <c r="BJ402" s="18" t="s">
        <v>85</v>
      </c>
      <c r="BK402" s="231">
        <f>ROUND(I402*H402,2)</f>
        <v>0</v>
      </c>
      <c r="BL402" s="18" t="s">
        <v>135</v>
      </c>
      <c r="BM402" s="230" t="s">
        <v>565</v>
      </c>
    </row>
    <row r="403" s="2" customFormat="1">
      <c r="A403" s="39"/>
      <c r="B403" s="40"/>
      <c r="C403" s="41"/>
      <c r="D403" s="232" t="s">
        <v>137</v>
      </c>
      <c r="E403" s="41"/>
      <c r="F403" s="233" t="s">
        <v>566</v>
      </c>
      <c r="G403" s="41"/>
      <c r="H403" s="41"/>
      <c r="I403" s="234"/>
      <c r="J403" s="41"/>
      <c r="K403" s="41"/>
      <c r="L403" s="45"/>
      <c r="M403" s="235"/>
      <c r="N403" s="236"/>
      <c r="O403" s="92"/>
      <c r="P403" s="92"/>
      <c r="Q403" s="92"/>
      <c r="R403" s="92"/>
      <c r="S403" s="92"/>
      <c r="T403" s="93"/>
      <c r="U403" s="39"/>
      <c r="V403" s="39"/>
      <c r="W403" s="39"/>
      <c r="X403" s="39"/>
      <c r="Y403" s="39"/>
      <c r="Z403" s="39"/>
      <c r="AA403" s="39"/>
      <c r="AB403" s="39"/>
      <c r="AC403" s="39"/>
      <c r="AD403" s="39"/>
      <c r="AE403" s="39"/>
      <c r="AT403" s="18" t="s">
        <v>137</v>
      </c>
      <c r="AU403" s="18" t="s">
        <v>87</v>
      </c>
    </row>
    <row r="404" s="2" customFormat="1">
      <c r="A404" s="39"/>
      <c r="B404" s="40"/>
      <c r="C404" s="41"/>
      <c r="D404" s="237" t="s">
        <v>139</v>
      </c>
      <c r="E404" s="41"/>
      <c r="F404" s="238" t="s">
        <v>567</v>
      </c>
      <c r="G404" s="41"/>
      <c r="H404" s="41"/>
      <c r="I404" s="234"/>
      <c r="J404" s="41"/>
      <c r="K404" s="41"/>
      <c r="L404" s="45"/>
      <c r="M404" s="235"/>
      <c r="N404" s="236"/>
      <c r="O404" s="92"/>
      <c r="P404" s="92"/>
      <c r="Q404" s="92"/>
      <c r="R404" s="92"/>
      <c r="S404" s="92"/>
      <c r="T404" s="93"/>
      <c r="U404" s="39"/>
      <c r="V404" s="39"/>
      <c r="W404" s="39"/>
      <c r="X404" s="39"/>
      <c r="Y404" s="39"/>
      <c r="Z404" s="39"/>
      <c r="AA404" s="39"/>
      <c r="AB404" s="39"/>
      <c r="AC404" s="39"/>
      <c r="AD404" s="39"/>
      <c r="AE404" s="39"/>
      <c r="AT404" s="18" t="s">
        <v>139</v>
      </c>
      <c r="AU404" s="18" t="s">
        <v>87</v>
      </c>
    </row>
    <row r="405" s="13" customFormat="1">
      <c r="A405" s="13"/>
      <c r="B405" s="239"/>
      <c r="C405" s="240"/>
      <c r="D405" s="232" t="s">
        <v>141</v>
      </c>
      <c r="E405" s="241" t="s">
        <v>1</v>
      </c>
      <c r="F405" s="242" t="s">
        <v>568</v>
      </c>
      <c r="G405" s="240"/>
      <c r="H405" s="243">
        <v>4815.8400000000001</v>
      </c>
      <c r="I405" s="244"/>
      <c r="J405" s="240"/>
      <c r="K405" s="240"/>
      <c r="L405" s="245"/>
      <c r="M405" s="246"/>
      <c r="N405" s="247"/>
      <c r="O405" s="247"/>
      <c r="P405" s="247"/>
      <c r="Q405" s="247"/>
      <c r="R405" s="247"/>
      <c r="S405" s="247"/>
      <c r="T405" s="248"/>
      <c r="U405" s="13"/>
      <c r="V405" s="13"/>
      <c r="W405" s="13"/>
      <c r="X405" s="13"/>
      <c r="Y405" s="13"/>
      <c r="Z405" s="13"/>
      <c r="AA405" s="13"/>
      <c r="AB405" s="13"/>
      <c r="AC405" s="13"/>
      <c r="AD405" s="13"/>
      <c r="AE405" s="13"/>
      <c r="AT405" s="249" t="s">
        <v>141</v>
      </c>
      <c r="AU405" s="249" t="s">
        <v>87</v>
      </c>
      <c r="AV405" s="13" t="s">
        <v>87</v>
      </c>
      <c r="AW405" s="13" t="s">
        <v>34</v>
      </c>
      <c r="AX405" s="13" t="s">
        <v>85</v>
      </c>
      <c r="AY405" s="249" t="s">
        <v>128</v>
      </c>
    </row>
    <row r="406" s="2" customFormat="1" ht="24.15" customHeight="1">
      <c r="A406" s="39"/>
      <c r="B406" s="40"/>
      <c r="C406" s="219" t="s">
        <v>569</v>
      </c>
      <c r="D406" s="219" t="s">
        <v>130</v>
      </c>
      <c r="E406" s="220" t="s">
        <v>570</v>
      </c>
      <c r="F406" s="221" t="s">
        <v>571</v>
      </c>
      <c r="G406" s="222" t="s">
        <v>224</v>
      </c>
      <c r="H406" s="223">
        <v>6.2320000000000002</v>
      </c>
      <c r="I406" s="224"/>
      <c r="J406" s="225">
        <f>ROUND(I406*H406,2)</f>
        <v>0</v>
      </c>
      <c r="K406" s="221" t="s">
        <v>134</v>
      </c>
      <c r="L406" s="45"/>
      <c r="M406" s="226" t="s">
        <v>1</v>
      </c>
      <c r="N406" s="227" t="s">
        <v>42</v>
      </c>
      <c r="O406" s="92"/>
      <c r="P406" s="228">
        <f>O406*H406</f>
        <v>0</v>
      </c>
      <c r="Q406" s="228">
        <v>0</v>
      </c>
      <c r="R406" s="228">
        <f>Q406*H406</f>
        <v>0</v>
      </c>
      <c r="S406" s="228">
        <v>0</v>
      </c>
      <c r="T406" s="229">
        <f>S406*H406</f>
        <v>0</v>
      </c>
      <c r="U406" s="39"/>
      <c r="V406" s="39"/>
      <c r="W406" s="39"/>
      <c r="X406" s="39"/>
      <c r="Y406" s="39"/>
      <c r="Z406" s="39"/>
      <c r="AA406" s="39"/>
      <c r="AB406" s="39"/>
      <c r="AC406" s="39"/>
      <c r="AD406" s="39"/>
      <c r="AE406" s="39"/>
      <c r="AR406" s="230" t="s">
        <v>135</v>
      </c>
      <c r="AT406" s="230" t="s">
        <v>130</v>
      </c>
      <c r="AU406" s="230" t="s">
        <v>87</v>
      </c>
      <c r="AY406" s="18" t="s">
        <v>128</v>
      </c>
      <c r="BE406" s="231">
        <f>IF(N406="základní",J406,0)</f>
        <v>0</v>
      </c>
      <c r="BF406" s="231">
        <f>IF(N406="snížená",J406,0)</f>
        <v>0</v>
      </c>
      <c r="BG406" s="231">
        <f>IF(N406="zákl. přenesená",J406,0)</f>
        <v>0</v>
      </c>
      <c r="BH406" s="231">
        <f>IF(N406="sníž. přenesená",J406,0)</f>
        <v>0</v>
      </c>
      <c r="BI406" s="231">
        <f>IF(N406="nulová",J406,0)</f>
        <v>0</v>
      </c>
      <c r="BJ406" s="18" t="s">
        <v>85</v>
      </c>
      <c r="BK406" s="231">
        <f>ROUND(I406*H406,2)</f>
        <v>0</v>
      </c>
      <c r="BL406" s="18" t="s">
        <v>135</v>
      </c>
      <c r="BM406" s="230" t="s">
        <v>572</v>
      </c>
    </row>
    <row r="407" s="2" customFormat="1">
      <c r="A407" s="39"/>
      <c r="B407" s="40"/>
      <c r="C407" s="41"/>
      <c r="D407" s="232" t="s">
        <v>137</v>
      </c>
      <c r="E407" s="41"/>
      <c r="F407" s="233" t="s">
        <v>573</v>
      </c>
      <c r="G407" s="41"/>
      <c r="H407" s="41"/>
      <c r="I407" s="234"/>
      <c r="J407" s="41"/>
      <c r="K407" s="41"/>
      <c r="L407" s="45"/>
      <c r="M407" s="235"/>
      <c r="N407" s="236"/>
      <c r="O407" s="92"/>
      <c r="P407" s="92"/>
      <c r="Q407" s="92"/>
      <c r="R407" s="92"/>
      <c r="S407" s="92"/>
      <c r="T407" s="93"/>
      <c r="U407" s="39"/>
      <c r="V407" s="39"/>
      <c r="W407" s="39"/>
      <c r="X407" s="39"/>
      <c r="Y407" s="39"/>
      <c r="Z407" s="39"/>
      <c r="AA407" s="39"/>
      <c r="AB407" s="39"/>
      <c r="AC407" s="39"/>
      <c r="AD407" s="39"/>
      <c r="AE407" s="39"/>
      <c r="AT407" s="18" t="s">
        <v>137</v>
      </c>
      <c r="AU407" s="18" t="s">
        <v>87</v>
      </c>
    </row>
    <row r="408" s="2" customFormat="1">
      <c r="A408" s="39"/>
      <c r="B408" s="40"/>
      <c r="C408" s="41"/>
      <c r="D408" s="237" t="s">
        <v>139</v>
      </c>
      <c r="E408" s="41"/>
      <c r="F408" s="238" t="s">
        <v>574</v>
      </c>
      <c r="G408" s="41"/>
      <c r="H408" s="41"/>
      <c r="I408" s="234"/>
      <c r="J408" s="41"/>
      <c r="K408" s="41"/>
      <c r="L408" s="45"/>
      <c r="M408" s="235"/>
      <c r="N408" s="236"/>
      <c r="O408" s="92"/>
      <c r="P408" s="92"/>
      <c r="Q408" s="92"/>
      <c r="R408" s="92"/>
      <c r="S408" s="92"/>
      <c r="T408" s="93"/>
      <c r="U408" s="39"/>
      <c r="V408" s="39"/>
      <c r="W408" s="39"/>
      <c r="X408" s="39"/>
      <c r="Y408" s="39"/>
      <c r="Z408" s="39"/>
      <c r="AA408" s="39"/>
      <c r="AB408" s="39"/>
      <c r="AC408" s="39"/>
      <c r="AD408" s="39"/>
      <c r="AE408" s="39"/>
      <c r="AT408" s="18" t="s">
        <v>139</v>
      </c>
      <c r="AU408" s="18" t="s">
        <v>87</v>
      </c>
    </row>
    <row r="409" s="13" customFormat="1">
      <c r="A409" s="13"/>
      <c r="B409" s="239"/>
      <c r="C409" s="240"/>
      <c r="D409" s="232" t="s">
        <v>141</v>
      </c>
      <c r="E409" s="241" t="s">
        <v>1</v>
      </c>
      <c r="F409" s="242" t="s">
        <v>575</v>
      </c>
      <c r="G409" s="240"/>
      <c r="H409" s="243">
        <v>6.2320000000000002</v>
      </c>
      <c r="I409" s="244"/>
      <c r="J409" s="240"/>
      <c r="K409" s="240"/>
      <c r="L409" s="245"/>
      <c r="M409" s="246"/>
      <c r="N409" s="247"/>
      <c r="O409" s="247"/>
      <c r="P409" s="247"/>
      <c r="Q409" s="247"/>
      <c r="R409" s="247"/>
      <c r="S409" s="247"/>
      <c r="T409" s="248"/>
      <c r="U409" s="13"/>
      <c r="V409" s="13"/>
      <c r="W409" s="13"/>
      <c r="X409" s="13"/>
      <c r="Y409" s="13"/>
      <c r="Z409" s="13"/>
      <c r="AA409" s="13"/>
      <c r="AB409" s="13"/>
      <c r="AC409" s="13"/>
      <c r="AD409" s="13"/>
      <c r="AE409" s="13"/>
      <c r="AT409" s="249" t="s">
        <v>141</v>
      </c>
      <c r="AU409" s="249" t="s">
        <v>87</v>
      </c>
      <c r="AV409" s="13" t="s">
        <v>87</v>
      </c>
      <c r="AW409" s="13" t="s">
        <v>34</v>
      </c>
      <c r="AX409" s="13" t="s">
        <v>85</v>
      </c>
      <c r="AY409" s="249" t="s">
        <v>128</v>
      </c>
    </row>
    <row r="410" s="2" customFormat="1" ht="24.15" customHeight="1">
      <c r="A410" s="39"/>
      <c r="B410" s="40"/>
      <c r="C410" s="219" t="s">
        <v>576</v>
      </c>
      <c r="D410" s="219" t="s">
        <v>130</v>
      </c>
      <c r="E410" s="220" t="s">
        <v>577</v>
      </c>
      <c r="F410" s="221" t="s">
        <v>578</v>
      </c>
      <c r="G410" s="222" t="s">
        <v>224</v>
      </c>
      <c r="H410" s="223">
        <v>206.96000000000001</v>
      </c>
      <c r="I410" s="224"/>
      <c r="J410" s="225">
        <f>ROUND(I410*H410,2)</f>
        <v>0</v>
      </c>
      <c r="K410" s="221" t="s">
        <v>134</v>
      </c>
      <c r="L410" s="45"/>
      <c r="M410" s="226" t="s">
        <v>1</v>
      </c>
      <c r="N410" s="227" t="s">
        <v>42</v>
      </c>
      <c r="O410" s="92"/>
      <c r="P410" s="228">
        <f>O410*H410</f>
        <v>0</v>
      </c>
      <c r="Q410" s="228">
        <v>0</v>
      </c>
      <c r="R410" s="228">
        <f>Q410*H410</f>
        <v>0</v>
      </c>
      <c r="S410" s="228">
        <v>0</v>
      </c>
      <c r="T410" s="229">
        <f>S410*H410</f>
        <v>0</v>
      </c>
      <c r="U410" s="39"/>
      <c r="V410" s="39"/>
      <c r="W410" s="39"/>
      <c r="X410" s="39"/>
      <c r="Y410" s="39"/>
      <c r="Z410" s="39"/>
      <c r="AA410" s="39"/>
      <c r="AB410" s="39"/>
      <c r="AC410" s="39"/>
      <c r="AD410" s="39"/>
      <c r="AE410" s="39"/>
      <c r="AR410" s="230" t="s">
        <v>135</v>
      </c>
      <c r="AT410" s="230" t="s">
        <v>130</v>
      </c>
      <c r="AU410" s="230" t="s">
        <v>87</v>
      </c>
      <c r="AY410" s="18" t="s">
        <v>128</v>
      </c>
      <c r="BE410" s="231">
        <f>IF(N410="základní",J410,0)</f>
        <v>0</v>
      </c>
      <c r="BF410" s="231">
        <f>IF(N410="snížená",J410,0)</f>
        <v>0</v>
      </c>
      <c r="BG410" s="231">
        <f>IF(N410="zákl. přenesená",J410,0)</f>
        <v>0</v>
      </c>
      <c r="BH410" s="231">
        <f>IF(N410="sníž. přenesená",J410,0)</f>
        <v>0</v>
      </c>
      <c r="BI410" s="231">
        <f>IF(N410="nulová",J410,0)</f>
        <v>0</v>
      </c>
      <c r="BJ410" s="18" t="s">
        <v>85</v>
      </c>
      <c r="BK410" s="231">
        <f>ROUND(I410*H410,2)</f>
        <v>0</v>
      </c>
      <c r="BL410" s="18" t="s">
        <v>135</v>
      </c>
      <c r="BM410" s="230" t="s">
        <v>579</v>
      </c>
    </row>
    <row r="411" s="2" customFormat="1">
      <c r="A411" s="39"/>
      <c r="B411" s="40"/>
      <c r="C411" s="41"/>
      <c r="D411" s="232" t="s">
        <v>137</v>
      </c>
      <c r="E411" s="41"/>
      <c r="F411" s="233" t="s">
        <v>226</v>
      </c>
      <c r="G411" s="41"/>
      <c r="H411" s="41"/>
      <c r="I411" s="234"/>
      <c r="J411" s="41"/>
      <c r="K411" s="41"/>
      <c r="L411" s="45"/>
      <c r="M411" s="235"/>
      <c r="N411" s="236"/>
      <c r="O411" s="92"/>
      <c r="P411" s="92"/>
      <c r="Q411" s="92"/>
      <c r="R411" s="92"/>
      <c r="S411" s="92"/>
      <c r="T411" s="93"/>
      <c r="U411" s="39"/>
      <c r="V411" s="39"/>
      <c r="W411" s="39"/>
      <c r="X411" s="39"/>
      <c r="Y411" s="39"/>
      <c r="Z411" s="39"/>
      <c r="AA411" s="39"/>
      <c r="AB411" s="39"/>
      <c r="AC411" s="39"/>
      <c r="AD411" s="39"/>
      <c r="AE411" s="39"/>
      <c r="AT411" s="18" t="s">
        <v>137</v>
      </c>
      <c r="AU411" s="18" t="s">
        <v>87</v>
      </c>
    </row>
    <row r="412" s="2" customFormat="1">
      <c r="A412" s="39"/>
      <c r="B412" s="40"/>
      <c r="C412" s="41"/>
      <c r="D412" s="237" t="s">
        <v>139</v>
      </c>
      <c r="E412" s="41"/>
      <c r="F412" s="238" t="s">
        <v>580</v>
      </c>
      <c r="G412" s="41"/>
      <c r="H412" s="41"/>
      <c r="I412" s="234"/>
      <c r="J412" s="41"/>
      <c r="K412" s="41"/>
      <c r="L412" s="45"/>
      <c r="M412" s="235"/>
      <c r="N412" s="236"/>
      <c r="O412" s="92"/>
      <c r="P412" s="92"/>
      <c r="Q412" s="92"/>
      <c r="R412" s="92"/>
      <c r="S412" s="92"/>
      <c r="T412" s="93"/>
      <c r="U412" s="39"/>
      <c r="V412" s="39"/>
      <c r="W412" s="39"/>
      <c r="X412" s="39"/>
      <c r="Y412" s="39"/>
      <c r="Z412" s="39"/>
      <c r="AA412" s="39"/>
      <c r="AB412" s="39"/>
      <c r="AC412" s="39"/>
      <c r="AD412" s="39"/>
      <c r="AE412" s="39"/>
      <c r="AT412" s="18" t="s">
        <v>139</v>
      </c>
      <c r="AU412" s="18" t="s">
        <v>87</v>
      </c>
    </row>
    <row r="413" s="13" customFormat="1">
      <c r="A413" s="13"/>
      <c r="B413" s="239"/>
      <c r="C413" s="240"/>
      <c r="D413" s="232" t="s">
        <v>141</v>
      </c>
      <c r="E413" s="241" t="s">
        <v>1</v>
      </c>
      <c r="F413" s="242" t="s">
        <v>581</v>
      </c>
      <c r="G413" s="240"/>
      <c r="H413" s="243">
        <v>206.96000000000001</v>
      </c>
      <c r="I413" s="244"/>
      <c r="J413" s="240"/>
      <c r="K413" s="240"/>
      <c r="L413" s="245"/>
      <c r="M413" s="246"/>
      <c r="N413" s="247"/>
      <c r="O413" s="247"/>
      <c r="P413" s="247"/>
      <c r="Q413" s="247"/>
      <c r="R413" s="247"/>
      <c r="S413" s="247"/>
      <c r="T413" s="248"/>
      <c r="U413" s="13"/>
      <c r="V413" s="13"/>
      <c r="W413" s="13"/>
      <c r="X413" s="13"/>
      <c r="Y413" s="13"/>
      <c r="Z413" s="13"/>
      <c r="AA413" s="13"/>
      <c r="AB413" s="13"/>
      <c r="AC413" s="13"/>
      <c r="AD413" s="13"/>
      <c r="AE413" s="13"/>
      <c r="AT413" s="249" t="s">
        <v>141</v>
      </c>
      <c r="AU413" s="249" t="s">
        <v>87</v>
      </c>
      <c r="AV413" s="13" t="s">
        <v>87</v>
      </c>
      <c r="AW413" s="13" t="s">
        <v>34</v>
      </c>
      <c r="AX413" s="13" t="s">
        <v>85</v>
      </c>
      <c r="AY413" s="249" t="s">
        <v>128</v>
      </c>
    </row>
    <row r="414" s="2" customFormat="1" ht="24.15" customHeight="1">
      <c r="A414" s="39"/>
      <c r="B414" s="40"/>
      <c r="C414" s="219" t="s">
        <v>582</v>
      </c>
      <c r="D414" s="219" t="s">
        <v>130</v>
      </c>
      <c r="E414" s="220" t="s">
        <v>583</v>
      </c>
      <c r="F414" s="221" t="s">
        <v>584</v>
      </c>
      <c r="G414" s="222" t="s">
        <v>224</v>
      </c>
      <c r="H414" s="223">
        <v>27.600000000000001</v>
      </c>
      <c r="I414" s="224"/>
      <c r="J414" s="225">
        <f>ROUND(I414*H414,2)</f>
        <v>0</v>
      </c>
      <c r="K414" s="221" t="s">
        <v>134</v>
      </c>
      <c r="L414" s="45"/>
      <c r="M414" s="226" t="s">
        <v>1</v>
      </c>
      <c r="N414" s="227" t="s">
        <v>42</v>
      </c>
      <c r="O414" s="92"/>
      <c r="P414" s="228">
        <f>O414*H414</f>
        <v>0</v>
      </c>
      <c r="Q414" s="228">
        <v>0</v>
      </c>
      <c r="R414" s="228">
        <f>Q414*H414</f>
        <v>0</v>
      </c>
      <c r="S414" s="228">
        <v>0</v>
      </c>
      <c r="T414" s="229">
        <f>S414*H414</f>
        <v>0</v>
      </c>
      <c r="U414" s="39"/>
      <c r="V414" s="39"/>
      <c r="W414" s="39"/>
      <c r="X414" s="39"/>
      <c r="Y414" s="39"/>
      <c r="Z414" s="39"/>
      <c r="AA414" s="39"/>
      <c r="AB414" s="39"/>
      <c r="AC414" s="39"/>
      <c r="AD414" s="39"/>
      <c r="AE414" s="39"/>
      <c r="AR414" s="230" t="s">
        <v>135</v>
      </c>
      <c r="AT414" s="230" t="s">
        <v>130</v>
      </c>
      <c r="AU414" s="230" t="s">
        <v>87</v>
      </c>
      <c r="AY414" s="18" t="s">
        <v>128</v>
      </c>
      <c r="BE414" s="231">
        <f>IF(N414="základní",J414,0)</f>
        <v>0</v>
      </c>
      <c r="BF414" s="231">
        <f>IF(N414="snížená",J414,0)</f>
        <v>0</v>
      </c>
      <c r="BG414" s="231">
        <f>IF(N414="zákl. přenesená",J414,0)</f>
        <v>0</v>
      </c>
      <c r="BH414" s="231">
        <f>IF(N414="sníž. přenesená",J414,0)</f>
        <v>0</v>
      </c>
      <c r="BI414" s="231">
        <f>IF(N414="nulová",J414,0)</f>
        <v>0</v>
      </c>
      <c r="BJ414" s="18" t="s">
        <v>85</v>
      </c>
      <c r="BK414" s="231">
        <f>ROUND(I414*H414,2)</f>
        <v>0</v>
      </c>
      <c r="BL414" s="18" t="s">
        <v>135</v>
      </c>
      <c r="BM414" s="230" t="s">
        <v>585</v>
      </c>
    </row>
    <row r="415" s="2" customFormat="1">
      <c r="A415" s="39"/>
      <c r="B415" s="40"/>
      <c r="C415" s="41"/>
      <c r="D415" s="232" t="s">
        <v>137</v>
      </c>
      <c r="E415" s="41"/>
      <c r="F415" s="233" t="s">
        <v>586</v>
      </c>
      <c r="G415" s="41"/>
      <c r="H415" s="41"/>
      <c r="I415" s="234"/>
      <c r="J415" s="41"/>
      <c r="K415" s="41"/>
      <c r="L415" s="45"/>
      <c r="M415" s="235"/>
      <c r="N415" s="236"/>
      <c r="O415" s="92"/>
      <c r="P415" s="92"/>
      <c r="Q415" s="92"/>
      <c r="R415" s="92"/>
      <c r="S415" s="92"/>
      <c r="T415" s="93"/>
      <c r="U415" s="39"/>
      <c r="V415" s="39"/>
      <c r="W415" s="39"/>
      <c r="X415" s="39"/>
      <c r="Y415" s="39"/>
      <c r="Z415" s="39"/>
      <c r="AA415" s="39"/>
      <c r="AB415" s="39"/>
      <c r="AC415" s="39"/>
      <c r="AD415" s="39"/>
      <c r="AE415" s="39"/>
      <c r="AT415" s="18" t="s">
        <v>137</v>
      </c>
      <c r="AU415" s="18" t="s">
        <v>87</v>
      </c>
    </row>
    <row r="416" s="2" customFormat="1">
      <c r="A416" s="39"/>
      <c r="B416" s="40"/>
      <c r="C416" s="41"/>
      <c r="D416" s="237" t="s">
        <v>139</v>
      </c>
      <c r="E416" s="41"/>
      <c r="F416" s="238" t="s">
        <v>587</v>
      </c>
      <c r="G416" s="41"/>
      <c r="H416" s="41"/>
      <c r="I416" s="234"/>
      <c r="J416" s="41"/>
      <c r="K416" s="41"/>
      <c r="L416" s="45"/>
      <c r="M416" s="235"/>
      <c r="N416" s="236"/>
      <c r="O416" s="92"/>
      <c r="P416" s="92"/>
      <c r="Q416" s="92"/>
      <c r="R416" s="92"/>
      <c r="S416" s="92"/>
      <c r="T416" s="93"/>
      <c r="U416" s="39"/>
      <c r="V416" s="39"/>
      <c r="W416" s="39"/>
      <c r="X416" s="39"/>
      <c r="Y416" s="39"/>
      <c r="Z416" s="39"/>
      <c r="AA416" s="39"/>
      <c r="AB416" s="39"/>
      <c r="AC416" s="39"/>
      <c r="AD416" s="39"/>
      <c r="AE416" s="39"/>
      <c r="AT416" s="18" t="s">
        <v>139</v>
      </c>
      <c r="AU416" s="18" t="s">
        <v>87</v>
      </c>
    </row>
    <row r="417" s="13" customFormat="1">
      <c r="A417" s="13"/>
      <c r="B417" s="239"/>
      <c r="C417" s="240"/>
      <c r="D417" s="232" t="s">
        <v>141</v>
      </c>
      <c r="E417" s="241" t="s">
        <v>1</v>
      </c>
      <c r="F417" s="242" t="s">
        <v>588</v>
      </c>
      <c r="G417" s="240"/>
      <c r="H417" s="243">
        <v>27.600000000000001</v>
      </c>
      <c r="I417" s="244"/>
      <c r="J417" s="240"/>
      <c r="K417" s="240"/>
      <c r="L417" s="245"/>
      <c r="M417" s="246"/>
      <c r="N417" s="247"/>
      <c r="O417" s="247"/>
      <c r="P417" s="247"/>
      <c r="Q417" s="247"/>
      <c r="R417" s="247"/>
      <c r="S417" s="247"/>
      <c r="T417" s="248"/>
      <c r="U417" s="13"/>
      <c r="V417" s="13"/>
      <c r="W417" s="13"/>
      <c r="X417" s="13"/>
      <c r="Y417" s="13"/>
      <c r="Z417" s="13"/>
      <c r="AA417" s="13"/>
      <c r="AB417" s="13"/>
      <c r="AC417" s="13"/>
      <c r="AD417" s="13"/>
      <c r="AE417" s="13"/>
      <c r="AT417" s="249" t="s">
        <v>141</v>
      </c>
      <c r="AU417" s="249" t="s">
        <v>87</v>
      </c>
      <c r="AV417" s="13" t="s">
        <v>87</v>
      </c>
      <c r="AW417" s="13" t="s">
        <v>34</v>
      </c>
      <c r="AX417" s="13" t="s">
        <v>85</v>
      </c>
      <c r="AY417" s="249" t="s">
        <v>128</v>
      </c>
    </row>
    <row r="418" s="12" customFormat="1" ht="22.8" customHeight="1">
      <c r="A418" s="12"/>
      <c r="B418" s="203"/>
      <c r="C418" s="204"/>
      <c r="D418" s="205" t="s">
        <v>76</v>
      </c>
      <c r="E418" s="217" t="s">
        <v>589</v>
      </c>
      <c r="F418" s="217" t="s">
        <v>590</v>
      </c>
      <c r="G418" s="204"/>
      <c r="H418" s="204"/>
      <c r="I418" s="207"/>
      <c r="J418" s="218">
        <f>BK418</f>
        <v>0</v>
      </c>
      <c r="K418" s="204"/>
      <c r="L418" s="209"/>
      <c r="M418" s="210"/>
      <c r="N418" s="211"/>
      <c r="O418" s="211"/>
      <c r="P418" s="212">
        <f>SUM(P419:P421)</f>
        <v>0</v>
      </c>
      <c r="Q418" s="211"/>
      <c r="R418" s="212">
        <f>SUM(R419:R421)</f>
        <v>0</v>
      </c>
      <c r="S418" s="211"/>
      <c r="T418" s="213">
        <f>SUM(T419:T421)</f>
        <v>0</v>
      </c>
      <c r="U418" s="12"/>
      <c r="V418" s="12"/>
      <c r="W418" s="12"/>
      <c r="X418" s="12"/>
      <c r="Y418" s="12"/>
      <c r="Z418" s="12"/>
      <c r="AA418" s="12"/>
      <c r="AB418" s="12"/>
      <c r="AC418" s="12"/>
      <c r="AD418" s="12"/>
      <c r="AE418" s="12"/>
      <c r="AR418" s="214" t="s">
        <v>85</v>
      </c>
      <c r="AT418" s="215" t="s">
        <v>76</v>
      </c>
      <c r="AU418" s="215" t="s">
        <v>85</v>
      </c>
      <c r="AY418" s="214" t="s">
        <v>128</v>
      </c>
      <c r="BK418" s="216">
        <f>SUM(BK419:BK421)</f>
        <v>0</v>
      </c>
    </row>
    <row r="419" s="2" customFormat="1" ht="21.75" customHeight="1">
      <c r="A419" s="39"/>
      <c r="B419" s="40"/>
      <c r="C419" s="219" t="s">
        <v>591</v>
      </c>
      <c r="D419" s="219" t="s">
        <v>130</v>
      </c>
      <c r="E419" s="220" t="s">
        <v>592</v>
      </c>
      <c r="F419" s="221" t="s">
        <v>593</v>
      </c>
      <c r="G419" s="222" t="s">
        <v>224</v>
      </c>
      <c r="H419" s="223">
        <v>317.75200000000001</v>
      </c>
      <c r="I419" s="224"/>
      <c r="J419" s="225">
        <f>ROUND(I419*H419,2)</f>
        <v>0</v>
      </c>
      <c r="K419" s="221" t="s">
        <v>134</v>
      </c>
      <c r="L419" s="45"/>
      <c r="M419" s="226" t="s">
        <v>1</v>
      </c>
      <c r="N419" s="227" t="s">
        <v>42</v>
      </c>
      <c r="O419" s="92"/>
      <c r="P419" s="228">
        <f>O419*H419</f>
        <v>0</v>
      </c>
      <c r="Q419" s="228">
        <v>0</v>
      </c>
      <c r="R419" s="228">
        <f>Q419*H419</f>
        <v>0</v>
      </c>
      <c r="S419" s="228">
        <v>0</v>
      </c>
      <c r="T419" s="229">
        <f>S419*H419</f>
        <v>0</v>
      </c>
      <c r="U419" s="39"/>
      <c r="V419" s="39"/>
      <c r="W419" s="39"/>
      <c r="X419" s="39"/>
      <c r="Y419" s="39"/>
      <c r="Z419" s="39"/>
      <c r="AA419" s="39"/>
      <c r="AB419" s="39"/>
      <c r="AC419" s="39"/>
      <c r="AD419" s="39"/>
      <c r="AE419" s="39"/>
      <c r="AR419" s="230" t="s">
        <v>135</v>
      </c>
      <c r="AT419" s="230" t="s">
        <v>130</v>
      </c>
      <c r="AU419" s="230" t="s">
        <v>87</v>
      </c>
      <c r="AY419" s="18" t="s">
        <v>128</v>
      </c>
      <c r="BE419" s="231">
        <f>IF(N419="základní",J419,0)</f>
        <v>0</v>
      </c>
      <c r="BF419" s="231">
        <f>IF(N419="snížená",J419,0)</f>
        <v>0</v>
      </c>
      <c r="BG419" s="231">
        <f>IF(N419="zákl. přenesená",J419,0)</f>
        <v>0</v>
      </c>
      <c r="BH419" s="231">
        <f>IF(N419="sníž. přenesená",J419,0)</f>
        <v>0</v>
      </c>
      <c r="BI419" s="231">
        <f>IF(N419="nulová",J419,0)</f>
        <v>0</v>
      </c>
      <c r="BJ419" s="18" t="s">
        <v>85</v>
      </c>
      <c r="BK419" s="231">
        <f>ROUND(I419*H419,2)</f>
        <v>0</v>
      </c>
      <c r="BL419" s="18" t="s">
        <v>135</v>
      </c>
      <c r="BM419" s="230" t="s">
        <v>594</v>
      </c>
    </row>
    <row r="420" s="2" customFormat="1">
      <c r="A420" s="39"/>
      <c r="B420" s="40"/>
      <c r="C420" s="41"/>
      <c r="D420" s="232" t="s">
        <v>137</v>
      </c>
      <c r="E420" s="41"/>
      <c r="F420" s="233" t="s">
        <v>595</v>
      </c>
      <c r="G420" s="41"/>
      <c r="H420" s="41"/>
      <c r="I420" s="234"/>
      <c r="J420" s="41"/>
      <c r="K420" s="41"/>
      <c r="L420" s="45"/>
      <c r="M420" s="235"/>
      <c r="N420" s="236"/>
      <c r="O420" s="92"/>
      <c r="P420" s="92"/>
      <c r="Q420" s="92"/>
      <c r="R420" s="92"/>
      <c r="S420" s="92"/>
      <c r="T420" s="93"/>
      <c r="U420" s="39"/>
      <c r="V420" s="39"/>
      <c r="W420" s="39"/>
      <c r="X420" s="39"/>
      <c r="Y420" s="39"/>
      <c r="Z420" s="39"/>
      <c r="AA420" s="39"/>
      <c r="AB420" s="39"/>
      <c r="AC420" s="39"/>
      <c r="AD420" s="39"/>
      <c r="AE420" s="39"/>
      <c r="AT420" s="18" t="s">
        <v>137</v>
      </c>
      <c r="AU420" s="18" t="s">
        <v>87</v>
      </c>
    </row>
    <row r="421" s="2" customFormat="1">
      <c r="A421" s="39"/>
      <c r="B421" s="40"/>
      <c r="C421" s="41"/>
      <c r="D421" s="237" t="s">
        <v>139</v>
      </c>
      <c r="E421" s="41"/>
      <c r="F421" s="238" t="s">
        <v>596</v>
      </c>
      <c r="G421" s="41"/>
      <c r="H421" s="41"/>
      <c r="I421" s="234"/>
      <c r="J421" s="41"/>
      <c r="K421" s="41"/>
      <c r="L421" s="45"/>
      <c r="M421" s="292"/>
      <c r="N421" s="293"/>
      <c r="O421" s="294"/>
      <c r="P421" s="294"/>
      <c r="Q421" s="294"/>
      <c r="R421" s="294"/>
      <c r="S421" s="294"/>
      <c r="T421" s="295"/>
      <c r="U421" s="39"/>
      <c r="V421" s="39"/>
      <c r="W421" s="39"/>
      <c r="X421" s="39"/>
      <c r="Y421" s="39"/>
      <c r="Z421" s="39"/>
      <c r="AA421" s="39"/>
      <c r="AB421" s="39"/>
      <c r="AC421" s="39"/>
      <c r="AD421" s="39"/>
      <c r="AE421" s="39"/>
      <c r="AT421" s="18" t="s">
        <v>139</v>
      </c>
      <c r="AU421" s="18" t="s">
        <v>87</v>
      </c>
    </row>
    <row r="422" s="2" customFormat="1" ht="6.96" customHeight="1">
      <c r="A422" s="39"/>
      <c r="B422" s="67"/>
      <c r="C422" s="68"/>
      <c r="D422" s="68"/>
      <c r="E422" s="68"/>
      <c r="F422" s="68"/>
      <c r="G422" s="68"/>
      <c r="H422" s="68"/>
      <c r="I422" s="68"/>
      <c r="J422" s="68"/>
      <c r="K422" s="68"/>
      <c r="L422" s="45"/>
      <c r="M422" s="39"/>
      <c r="O422" s="39"/>
      <c r="P422" s="39"/>
      <c r="Q422" s="39"/>
      <c r="R422" s="39"/>
      <c r="S422" s="39"/>
      <c r="T422" s="39"/>
      <c r="U422" s="39"/>
      <c r="V422" s="39"/>
      <c r="W422" s="39"/>
      <c r="X422" s="39"/>
      <c r="Y422" s="39"/>
      <c r="Z422" s="39"/>
      <c r="AA422" s="39"/>
      <c r="AB422" s="39"/>
      <c r="AC422" s="39"/>
      <c r="AD422" s="39"/>
      <c r="AE422" s="39"/>
    </row>
  </sheetData>
  <sheetProtection sheet="1" autoFilter="0" formatColumns="0" formatRows="0" objects="1" scenarios="1" spinCount="100000" saltValue="rlMPFAt21dFlwB2uCaNHwSXwK+0/6TQYo56Z3zQ4nFzR7eSI0Y+p7vdfNzSAYML5sN8vyUR0HyClVecxkcJMNQ==" hashValue="58oKzOZkaJ2Nqv5/vrbVO7qdbaJsMObXhetAe0buYc6odJLy0xsu0lQLWh+BEfgbGDaR0U04paDzJUkPkWRuWw==" algorithmName="SHA-512" password="CC35"/>
  <autoFilter ref="C124:K421"/>
  <mergeCells count="9">
    <mergeCell ref="E7:H7"/>
    <mergeCell ref="E9:H9"/>
    <mergeCell ref="E18:H18"/>
    <mergeCell ref="E27:H27"/>
    <mergeCell ref="E85:H85"/>
    <mergeCell ref="E87:H87"/>
    <mergeCell ref="E115:H115"/>
    <mergeCell ref="E117:H117"/>
    <mergeCell ref="L2:V2"/>
  </mergeCells>
  <hyperlinks>
    <hyperlink ref="F130" r:id="rId1" display="https://podminky.urs.cz/item/CS_URS_2024_02/113106123"/>
    <hyperlink ref="F134" r:id="rId2" display="https://podminky.urs.cz/item/CS_URS_2024_02/113107164"/>
    <hyperlink ref="F140" r:id="rId3" display="https://podminky.urs.cz/item/CS_URS_2024_02/113107165"/>
    <hyperlink ref="F144" r:id="rId4" display="https://podminky.urs.cz/item/CS_URS_2024_02/113107182"/>
    <hyperlink ref="F148" r:id="rId5" display="https://podminky.urs.cz/item/CS_URS_2024_02/113107330"/>
    <hyperlink ref="F152" r:id="rId6" display="https://podminky.urs.cz/item/CS_URS_2024_02/113204111"/>
    <hyperlink ref="F156" r:id="rId7" display="https://podminky.urs.cz/item/CS_URS_2024_02/122251104"/>
    <hyperlink ref="F162" r:id="rId8" display="https://podminky.urs.cz/item/CS_URS_2024_02/129951121"/>
    <hyperlink ref="F166" r:id="rId9" display="https://podminky.urs.cz/item/CS_URS_2024_02/131251203"/>
    <hyperlink ref="F172" r:id="rId10" display="https://podminky.urs.cz/item/CS_URS_2024_02/132251101"/>
    <hyperlink ref="F176" r:id="rId11" display="https://podminky.urs.cz/item/CS_URS_2024_02/162751117"/>
    <hyperlink ref="F186" r:id="rId12" display="https://podminky.urs.cz/item/CS_URS_2024_02/171201231"/>
    <hyperlink ref="F190" r:id="rId13" display="https://podminky.urs.cz/item/CS_URS_2024_02/171251201"/>
    <hyperlink ref="F194" r:id="rId14" display="https://podminky.urs.cz/item/CS_URS_2024_02/174151101"/>
    <hyperlink ref="F215" r:id="rId15" display="https://podminky.urs.cz/item/CS_URS_2024_02/175111101"/>
    <hyperlink ref="F219" r:id="rId16" display="https://podminky.urs.cz/item/CS_URS_2024_02/181311103"/>
    <hyperlink ref="F223" r:id="rId17" display="https://podminky.urs.cz/item/CS_URS_2024_02/181411131"/>
    <hyperlink ref="F233" r:id="rId18" display="https://podminky.urs.cz/item/CS_URS_2024_02/181951112"/>
    <hyperlink ref="F238" r:id="rId19" display="https://podminky.urs.cz/item/CS_URS_2024_02/211971121"/>
    <hyperlink ref="F242" r:id="rId20" display="https://podminky.urs.cz/item/CS_URS_2024_02/212752101"/>
    <hyperlink ref="F249" r:id="rId21" display="https://podminky.urs.cz/item/CS_URS_2024_02/213141111"/>
    <hyperlink ref="F259" r:id="rId22" display="https://podminky.urs.cz/item/CS_URS_2024_02/451572111"/>
    <hyperlink ref="F264" r:id="rId23" display="https://podminky.urs.cz/item/CS_URS_2024_02/564750101"/>
    <hyperlink ref="F268" r:id="rId24" display="https://podminky.urs.cz/item/CS_URS_2024_02/564751101"/>
    <hyperlink ref="F272" r:id="rId25" display="https://podminky.urs.cz/item/CS_URS_2024_02/564771111"/>
    <hyperlink ref="F276" r:id="rId26" display="https://podminky.urs.cz/item/CS_URS_2024_02/564851111"/>
    <hyperlink ref="F282" r:id="rId27" display="https://podminky.urs.cz/item/CS_URS_2024_02/596211110"/>
    <hyperlink ref="F292" r:id="rId28" display="https://podminky.urs.cz/item/CS_URS_2024_02/596212212"/>
    <hyperlink ref="F299" r:id="rId29" display="https://podminky.urs.cz/item/CS_URS_2024_02/596412211"/>
    <hyperlink ref="F307" r:id="rId30" display="https://podminky.urs.cz/item/CS_URS_2024_02/871313123"/>
    <hyperlink ref="F314" r:id="rId31" display="https://podminky.urs.cz/item/CS_URS_2024_02/877310310"/>
    <hyperlink ref="F321" r:id="rId32" display="https://podminky.urs.cz/item/CS_URS_2024_02/877315123"/>
    <hyperlink ref="F328" r:id="rId33" display="https://podminky.urs.cz/item/CS_URS_2024_02/895941343"/>
    <hyperlink ref="F334" r:id="rId34" display="https://podminky.urs.cz/item/CS_URS_2024_02/895941351"/>
    <hyperlink ref="F340" r:id="rId35" display="https://podminky.urs.cz/item/CS_URS_2024_02/895941361"/>
    <hyperlink ref="F346" r:id="rId36" display="https://podminky.urs.cz/item/CS_URS_2024_02/895941367"/>
    <hyperlink ref="F352" r:id="rId37" display="https://podminky.urs.cz/item/CS_URS_2024_02/899104112"/>
    <hyperlink ref="F359" r:id="rId38" display="https://podminky.urs.cz/item/CS_URS_2024_02/899204112"/>
    <hyperlink ref="F366" r:id="rId39" display="https://podminky.urs.cz/item/CS_URS_2024_02/899401112"/>
    <hyperlink ref="F371" r:id="rId40" display="https://podminky.urs.cz/item/CS_URS_2024_02/916131213"/>
    <hyperlink ref="F378" r:id="rId41" display="https://podminky.urs.cz/item/CS_URS_2024_02/916231213"/>
    <hyperlink ref="F386" r:id="rId42" display="https://podminky.urs.cz/item/CS_URS_2024_02/997211511"/>
    <hyperlink ref="F404" r:id="rId43" display="https://podminky.urs.cz/item/CS_URS_2024_02/997211519"/>
    <hyperlink ref="F408" r:id="rId44" display="https://podminky.urs.cz/item/CS_URS_2024_02/997221861"/>
    <hyperlink ref="F412" r:id="rId45" display="https://podminky.urs.cz/item/CS_URS_2024_02/997221873"/>
    <hyperlink ref="F416" r:id="rId46" display="https://podminky.urs.cz/item/CS_URS_2024_02/997221875"/>
    <hyperlink ref="F421" r:id="rId47" display="https://podminky.urs.cz/item/CS_URS_2024_02/998225111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48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90</v>
      </c>
    </row>
    <row r="3" hidden="1" s="1" customFormat="1" ht="6.96" customHeight="1">
      <c r="B3" s="137"/>
      <c r="C3" s="138"/>
      <c r="D3" s="138"/>
      <c r="E3" s="138"/>
      <c r="F3" s="138"/>
      <c r="G3" s="138"/>
      <c r="H3" s="138"/>
      <c r="I3" s="138"/>
      <c r="J3" s="138"/>
      <c r="K3" s="138"/>
      <c r="L3" s="21"/>
      <c r="AT3" s="18" t="s">
        <v>87</v>
      </c>
    </row>
    <row r="4" hidden="1" s="1" customFormat="1" ht="24.96" customHeight="1">
      <c r="B4" s="21"/>
      <c r="D4" s="139" t="s">
        <v>96</v>
      </c>
      <c r="L4" s="21"/>
      <c r="M4" s="140" t="s">
        <v>10</v>
      </c>
      <c r="AT4" s="18" t="s">
        <v>4</v>
      </c>
    </row>
    <row r="5" hidden="1" s="1" customFormat="1" ht="6.96" customHeight="1">
      <c r="B5" s="21"/>
      <c r="L5" s="21"/>
    </row>
    <row r="6" hidden="1" s="1" customFormat="1" ht="12" customHeight="1">
      <c r="B6" s="21"/>
      <c r="D6" s="141" t="s">
        <v>16</v>
      </c>
      <c r="L6" s="21"/>
    </row>
    <row r="7" hidden="1" s="1" customFormat="1" ht="16.5" customHeight="1">
      <c r="B7" s="21"/>
      <c r="E7" s="142" t="str">
        <f>'Rekapitulace stavby'!K6</f>
        <v>Valtice – ulička ke špitálu Milosrdných sester</v>
      </c>
      <c r="F7" s="141"/>
      <c r="G7" s="141"/>
      <c r="H7" s="141"/>
      <c r="L7" s="21"/>
    </row>
    <row r="8" hidden="1" s="2" customFormat="1" ht="12" customHeight="1">
      <c r="A8" s="39"/>
      <c r="B8" s="45"/>
      <c r="C8" s="39"/>
      <c r="D8" s="141" t="s">
        <v>97</v>
      </c>
      <c r="E8" s="39"/>
      <c r="F8" s="39"/>
      <c r="G8" s="39"/>
      <c r="H8" s="39"/>
      <c r="I8" s="39"/>
      <c r="J8" s="39"/>
      <c r="K8" s="39"/>
      <c r="L8" s="64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hidden="1" s="2" customFormat="1" ht="16.5" customHeight="1">
      <c r="A9" s="39"/>
      <c r="B9" s="45"/>
      <c r="C9" s="39"/>
      <c r="D9" s="39"/>
      <c r="E9" s="143" t="s">
        <v>597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hidden="1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hidden="1" s="2" customFormat="1" ht="12" customHeight="1">
      <c r="A11" s="39"/>
      <c r="B11" s="45"/>
      <c r="C11" s="39"/>
      <c r="D11" s="141" t="s">
        <v>18</v>
      </c>
      <c r="E11" s="39"/>
      <c r="F11" s="144" t="s">
        <v>19</v>
      </c>
      <c r="G11" s="39"/>
      <c r="H11" s="39"/>
      <c r="I11" s="141" t="s">
        <v>20</v>
      </c>
      <c r="J11" s="144" t="s">
        <v>21</v>
      </c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hidden="1" s="2" customFormat="1" ht="12" customHeight="1">
      <c r="A12" s="39"/>
      <c r="B12" s="45"/>
      <c r="C12" s="39"/>
      <c r="D12" s="141" t="s">
        <v>22</v>
      </c>
      <c r="E12" s="39"/>
      <c r="F12" s="144" t="s">
        <v>23</v>
      </c>
      <c r="G12" s="39"/>
      <c r="H12" s="39"/>
      <c r="I12" s="141" t="s">
        <v>24</v>
      </c>
      <c r="J12" s="145" t="str">
        <f>'Rekapitulace stavby'!AN8</f>
        <v>3. 10. 2024</v>
      </c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hidden="1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hidden="1" s="2" customFormat="1" ht="12" customHeight="1">
      <c r="A14" s="39"/>
      <c r="B14" s="45"/>
      <c r="C14" s="39"/>
      <c r="D14" s="141" t="s">
        <v>26</v>
      </c>
      <c r="E14" s="39"/>
      <c r="F14" s="39"/>
      <c r="G14" s="39"/>
      <c r="H14" s="39"/>
      <c r="I14" s="141" t="s">
        <v>27</v>
      </c>
      <c r="J14" s="144" t="s">
        <v>1</v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hidden="1" s="2" customFormat="1" ht="18" customHeight="1">
      <c r="A15" s="39"/>
      <c r="B15" s="45"/>
      <c r="C15" s="39"/>
      <c r="D15" s="39"/>
      <c r="E15" s="144" t="s">
        <v>28</v>
      </c>
      <c r="F15" s="39"/>
      <c r="G15" s="39"/>
      <c r="H15" s="39"/>
      <c r="I15" s="141" t="s">
        <v>29</v>
      </c>
      <c r="J15" s="144" t="s">
        <v>1</v>
      </c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hidden="1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hidden="1" s="2" customFormat="1" ht="12" customHeight="1">
      <c r="A17" s="39"/>
      <c r="B17" s="45"/>
      <c r="C17" s="39"/>
      <c r="D17" s="141" t="s">
        <v>30</v>
      </c>
      <c r="E17" s="39"/>
      <c r="F17" s="39"/>
      <c r="G17" s="39"/>
      <c r="H17" s="39"/>
      <c r="I17" s="141" t="s">
        <v>27</v>
      </c>
      <c r="J17" s="34" t="str">
        <f>'Rekapitulace stavby'!AN13</f>
        <v>Vyplň údaj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hidden="1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44"/>
      <c r="G18" s="144"/>
      <c r="H18" s="144"/>
      <c r="I18" s="141" t="s">
        <v>29</v>
      </c>
      <c r="J18" s="34" t="str">
        <f>'Rekapitulace stavby'!AN14</f>
        <v>Vyplň údaj</v>
      </c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hidden="1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hidden="1" s="2" customFormat="1" ht="12" customHeight="1">
      <c r="A20" s="39"/>
      <c r="B20" s="45"/>
      <c r="C20" s="39"/>
      <c r="D20" s="141" t="s">
        <v>32</v>
      </c>
      <c r="E20" s="39"/>
      <c r="F20" s="39"/>
      <c r="G20" s="39"/>
      <c r="H20" s="39"/>
      <c r="I20" s="141" t="s">
        <v>27</v>
      </c>
      <c r="J20" s="144" t="s">
        <v>1</v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hidden="1" s="2" customFormat="1" ht="18" customHeight="1">
      <c r="A21" s="39"/>
      <c r="B21" s="45"/>
      <c r="C21" s="39"/>
      <c r="D21" s="39"/>
      <c r="E21" s="144" t="s">
        <v>33</v>
      </c>
      <c r="F21" s="39"/>
      <c r="G21" s="39"/>
      <c r="H21" s="39"/>
      <c r="I21" s="141" t="s">
        <v>29</v>
      </c>
      <c r="J21" s="144" t="s">
        <v>1</v>
      </c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hidden="1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hidden="1" s="2" customFormat="1" ht="12" customHeight="1">
      <c r="A23" s="39"/>
      <c r="B23" s="45"/>
      <c r="C23" s="39"/>
      <c r="D23" s="141" t="s">
        <v>35</v>
      </c>
      <c r="E23" s="39"/>
      <c r="F23" s="39"/>
      <c r="G23" s="39"/>
      <c r="H23" s="39"/>
      <c r="I23" s="141" t="s">
        <v>27</v>
      </c>
      <c r="J23" s="144" t="s">
        <v>1</v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hidden="1" s="2" customFormat="1" ht="18" customHeight="1">
      <c r="A24" s="39"/>
      <c r="B24" s="45"/>
      <c r="C24" s="39"/>
      <c r="D24" s="39"/>
      <c r="E24" s="144" t="s">
        <v>33</v>
      </c>
      <c r="F24" s="39"/>
      <c r="G24" s="39"/>
      <c r="H24" s="39"/>
      <c r="I24" s="141" t="s">
        <v>29</v>
      </c>
      <c r="J24" s="144" t="s">
        <v>1</v>
      </c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hidden="1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hidden="1" s="2" customFormat="1" ht="12" customHeight="1">
      <c r="A26" s="39"/>
      <c r="B26" s="45"/>
      <c r="C26" s="39"/>
      <c r="D26" s="141" t="s">
        <v>36</v>
      </c>
      <c r="E26" s="39"/>
      <c r="F26" s="39"/>
      <c r="G26" s="39"/>
      <c r="H26" s="39"/>
      <c r="I26" s="39"/>
      <c r="J26" s="39"/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hidden="1" s="8" customFormat="1" ht="16.5" customHeight="1">
      <c r="A27" s="146"/>
      <c r="B27" s="147"/>
      <c r="C27" s="146"/>
      <c r="D27" s="146"/>
      <c r="E27" s="148" t="s">
        <v>1</v>
      </c>
      <c r="F27" s="148"/>
      <c r="G27" s="148"/>
      <c r="H27" s="148"/>
      <c r="I27" s="146"/>
      <c r="J27" s="146"/>
      <c r="K27" s="146"/>
      <c r="L27" s="149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146"/>
      <c r="AD27" s="146"/>
      <c r="AE27" s="146"/>
    </row>
    <row r="28" hidden="1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hidden="1" s="2" customFormat="1" ht="6.96" customHeight="1">
      <c r="A29" s="39"/>
      <c r="B29" s="45"/>
      <c r="C29" s="39"/>
      <c r="D29" s="150"/>
      <c r="E29" s="150"/>
      <c r="F29" s="150"/>
      <c r="G29" s="150"/>
      <c r="H29" s="150"/>
      <c r="I29" s="150"/>
      <c r="J29" s="150"/>
      <c r="K29" s="150"/>
      <c r="L29" s="64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hidden="1" s="2" customFormat="1" ht="25.44" customHeight="1">
      <c r="A30" s="39"/>
      <c r="B30" s="45"/>
      <c r="C30" s="39"/>
      <c r="D30" s="151" t="s">
        <v>37</v>
      </c>
      <c r="E30" s="39"/>
      <c r="F30" s="39"/>
      <c r="G30" s="39"/>
      <c r="H30" s="39"/>
      <c r="I30" s="39"/>
      <c r="J30" s="152">
        <f>ROUND(J124, 2)</f>
        <v>0</v>
      </c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hidden="1" s="2" customFormat="1" ht="6.96" customHeight="1">
      <c r="A31" s="39"/>
      <c r="B31" s="45"/>
      <c r="C31" s="39"/>
      <c r="D31" s="150"/>
      <c r="E31" s="150"/>
      <c r="F31" s="150"/>
      <c r="G31" s="150"/>
      <c r="H31" s="150"/>
      <c r="I31" s="150"/>
      <c r="J31" s="150"/>
      <c r="K31" s="150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hidden="1" s="2" customFormat="1" ht="14.4" customHeight="1">
      <c r="A32" s="39"/>
      <c r="B32" s="45"/>
      <c r="C32" s="39"/>
      <c r="D32" s="39"/>
      <c r="E32" s="39"/>
      <c r="F32" s="153" t="s">
        <v>39</v>
      </c>
      <c r="G32" s="39"/>
      <c r="H32" s="39"/>
      <c r="I32" s="153" t="s">
        <v>38</v>
      </c>
      <c r="J32" s="153" t="s">
        <v>40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hidden="1" s="2" customFormat="1" ht="14.4" customHeight="1">
      <c r="A33" s="39"/>
      <c r="B33" s="45"/>
      <c r="C33" s="39"/>
      <c r="D33" s="154" t="s">
        <v>41</v>
      </c>
      <c r="E33" s="141" t="s">
        <v>42</v>
      </c>
      <c r="F33" s="155">
        <f>ROUND((SUM(BE124:BE273)),  2)</f>
        <v>0</v>
      </c>
      <c r="G33" s="39"/>
      <c r="H33" s="39"/>
      <c r="I33" s="156">
        <v>0.20999999999999999</v>
      </c>
      <c r="J33" s="155">
        <f>ROUND(((SUM(BE124:BE273))*I33),  2)</f>
        <v>0</v>
      </c>
      <c r="K33" s="39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hidden="1" s="2" customFormat="1" ht="14.4" customHeight="1">
      <c r="A34" s="39"/>
      <c r="B34" s="45"/>
      <c r="C34" s="39"/>
      <c r="D34" s="39"/>
      <c r="E34" s="141" t="s">
        <v>43</v>
      </c>
      <c r="F34" s="155">
        <f>ROUND((SUM(BF124:BF273)),  2)</f>
        <v>0</v>
      </c>
      <c r="G34" s="39"/>
      <c r="H34" s="39"/>
      <c r="I34" s="156">
        <v>0.12</v>
      </c>
      <c r="J34" s="155">
        <f>ROUND(((SUM(BF124:BF273))*I34),  2)</f>
        <v>0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41" t="s">
        <v>44</v>
      </c>
      <c r="F35" s="155">
        <f>ROUND((SUM(BG124:BG273)),  2)</f>
        <v>0</v>
      </c>
      <c r="G35" s="39"/>
      <c r="H35" s="39"/>
      <c r="I35" s="156">
        <v>0.20999999999999999</v>
      </c>
      <c r="J35" s="155">
        <f>0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41" t="s">
        <v>45</v>
      </c>
      <c r="F36" s="155">
        <f>ROUND((SUM(BH124:BH273)),  2)</f>
        <v>0</v>
      </c>
      <c r="G36" s="39"/>
      <c r="H36" s="39"/>
      <c r="I36" s="156">
        <v>0.12</v>
      </c>
      <c r="J36" s="155">
        <f>0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1" t="s">
        <v>46</v>
      </c>
      <c r="F37" s="155">
        <f>ROUND((SUM(BI124:BI273)),  2)</f>
        <v>0</v>
      </c>
      <c r="G37" s="39"/>
      <c r="H37" s="39"/>
      <c r="I37" s="156">
        <v>0</v>
      </c>
      <c r="J37" s="155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hidden="1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hidden="1" s="2" customFormat="1" ht="25.44" customHeight="1">
      <c r="A39" s="39"/>
      <c r="B39" s="45"/>
      <c r="C39" s="157"/>
      <c r="D39" s="158" t="s">
        <v>47</v>
      </c>
      <c r="E39" s="159"/>
      <c r="F39" s="159"/>
      <c r="G39" s="160" t="s">
        <v>48</v>
      </c>
      <c r="H39" s="161" t="s">
        <v>49</v>
      </c>
      <c r="I39" s="159"/>
      <c r="J39" s="162">
        <f>SUM(J30:J37)</f>
        <v>0</v>
      </c>
      <c r="K39" s="163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hidden="1" s="2" customFormat="1" ht="14.4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hidden="1" s="1" customFormat="1" ht="14.4" customHeight="1">
      <c r="B41" s="21"/>
      <c r="L41" s="21"/>
    </row>
    <row r="42" hidden="1" s="1" customFormat="1" ht="14.4" customHeight="1">
      <c r="B42" s="21"/>
      <c r="L42" s="21"/>
    </row>
    <row r="43" hidden="1" s="1" customFormat="1" ht="14.4" customHeight="1">
      <c r="B43" s="21"/>
      <c r="L43" s="21"/>
    </row>
    <row r="44" hidden="1" s="1" customFormat="1" ht="14.4" customHeight="1">
      <c r="B44" s="21"/>
      <c r="L44" s="21"/>
    </row>
    <row r="45" hidden="1" s="1" customFormat="1" ht="14.4" customHeight="1">
      <c r="B45" s="21"/>
      <c r="L45" s="21"/>
    </row>
    <row r="46" hidden="1" s="1" customFormat="1" ht="14.4" customHeight="1">
      <c r="B46" s="21"/>
      <c r="L46" s="21"/>
    </row>
    <row r="47" hidden="1" s="1" customFormat="1" ht="14.4" customHeight="1">
      <c r="B47" s="21"/>
      <c r="L47" s="21"/>
    </row>
    <row r="48" hidden="1" s="1" customFormat="1" ht="14.4" customHeight="1">
      <c r="B48" s="21"/>
      <c r="L48" s="21"/>
    </row>
    <row r="49" hidden="1" s="1" customFormat="1" ht="14.4" customHeight="1">
      <c r="B49" s="21"/>
      <c r="L49" s="21"/>
    </row>
    <row r="50" hidden="1" s="2" customFormat="1" ht="14.4" customHeight="1">
      <c r="B50" s="64"/>
      <c r="D50" s="164" t="s">
        <v>50</v>
      </c>
      <c r="E50" s="165"/>
      <c r="F50" s="165"/>
      <c r="G50" s="164" t="s">
        <v>51</v>
      </c>
      <c r="H50" s="165"/>
      <c r="I50" s="165"/>
      <c r="J50" s="165"/>
      <c r="K50" s="165"/>
      <c r="L50" s="64"/>
    </row>
    <row r="51" hidden="1">
      <c r="B51" s="21"/>
      <c r="L51" s="21"/>
    </row>
    <row r="52" hidden="1">
      <c r="B52" s="21"/>
      <c r="L52" s="21"/>
    </row>
    <row r="53" hidden="1">
      <c r="B53" s="21"/>
      <c r="L53" s="21"/>
    </row>
    <row r="54" hidden="1">
      <c r="B54" s="21"/>
      <c r="L54" s="21"/>
    </row>
    <row r="55" hidden="1">
      <c r="B55" s="21"/>
      <c r="L55" s="21"/>
    </row>
    <row r="56" hidden="1">
      <c r="B56" s="21"/>
      <c r="L56" s="21"/>
    </row>
    <row r="57" hidden="1">
      <c r="B57" s="21"/>
      <c r="L57" s="21"/>
    </row>
    <row r="58" hidden="1">
      <c r="B58" s="21"/>
      <c r="L58" s="21"/>
    </row>
    <row r="59" hidden="1">
      <c r="B59" s="21"/>
      <c r="L59" s="21"/>
    </row>
    <row r="60" hidden="1">
      <c r="B60" s="21"/>
      <c r="L60" s="21"/>
    </row>
    <row r="61" hidden="1" s="2" customFormat="1">
      <c r="A61" s="39"/>
      <c r="B61" s="45"/>
      <c r="C61" s="39"/>
      <c r="D61" s="166" t="s">
        <v>52</v>
      </c>
      <c r="E61" s="167"/>
      <c r="F61" s="168" t="s">
        <v>53</v>
      </c>
      <c r="G61" s="166" t="s">
        <v>52</v>
      </c>
      <c r="H61" s="167"/>
      <c r="I61" s="167"/>
      <c r="J61" s="169" t="s">
        <v>53</v>
      </c>
      <c r="K61" s="167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 hidden="1">
      <c r="B62" s="21"/>
      <c r="L62" s="21"/>
    </row>
    <row r="63" hidden="1">
      <c r="B63" s="21"/>
      <c r="L63" s="21"/>
    </row>
    <row r="64" hidden="1">
      <c r="B64" s="21"/>
      <c r="L64" s="21"/>
    </row>
    <row r="65" hidden="1" s="2" customFormat="1">
      <c r="A65" s="39"/>
      <c r="B65" s="45"/>
      <c r="C65" s="39"/>
      <c r="D65" s="164" t="s">
        <v>54</v>
      </c>
      <c r="E65" s="170"/>
      <c r="F65" s="170"/>
      <c r="G65" s="164" t="s">
        <v>55</v>
      </c>
      <c r="H65" s="170"/>
      <c r="I65" s="170"/>
      <c r="J65" s="170"/>
      <c r="K65" s="170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 hidden="1">
      <c r="B66" s="21"/>
      <c r="L66" s="21"/>
    </row>
    <row r="67" hidden="1">
      <c r="B67" s="21"/>
      <c r="L67" s="21"/>
    </row>
    <row r="68" hidden="1">
      <c r="B68" s="21"/>
      <c r="L68" s="21"/>
    </row>
    <row r="69" hidden="1">
      <c r="B69" s="21"/>
      <c r="L69" s="21"/>
    </row>
    <row r="70" hidden="1">
      <c r="B70" s="21"/>
      <c r="L70" s="21"/>
    </row>
    <row r="71" hidden="1">
      <c r="B71" s="21"/>
      <c r="L71" s="21"/>
    </row>
    <row r="72" hidden="1">
      <c r="B72" s="21"/>
      <c r="L72" s="21"/>
    </row>
    <row r="73" hidden="1">
      <c r="B73" s="21"/>
      <c r="L73" s="21"/>
    </row>
    <row r="74" hidden="1">
      <c r="B74" s="21"/>
      <c r="L74" s="21"/>
    </row>
    <row r="75" hidden="1">
      <c r="B75" s="21"/>
      <c r="L75" s="21"/>
    </row>
    <row r="76" hidden="1" s="2" customFormat="1">
      <c r="A76" s="39"/>
      <c r="B76" s="45"/>
      <c r="C76" s="39"/>
      <c r="D76" s="166" t="s">
        <v>52</v>
      </c>
      <c r="E76" s="167"/>
      <c r="F76" s="168" t="s">
        <v>53</v>
      </c>
      <c r="G76" s="166" t="s">
        <v>52</v>
      </c>
      <c r="H76" s="167"/>
      <c r="I76" s="167"/>
      <c r="J76" s="169" t="s">
        <v>53</v>
      </c>
      <c r="K76" s="167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hidden="1" s="2" customFormat="1" ht="14.4" customHeight="1">
      <c r="A77" s="39"/>
      <c r="B77" s="171"/>
      <c r="C77" s="172"/>
      <c r="D77" s="172"/>
      <c r="E77" s="172"/>
      <c r="F77" s="172"/>
      <c r="G77" s="172"/>
      <c r="H77" s="172"/>
      <c r="I77" s="172"/>
      <c r="J77" s="172"/>
      <c r="K77" s="172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78" hidden="1"/>
    <row r="79" hidden="1"/>
    <row r="80" hidden="1"/>
    <row r="81" hidden="1" s="2" customFormat="1" ht="6.96" customHeight="1">
      <c r="A81" s="39"/>
      <c r="B81" s="173"/>
      <c r="C81" s="174"/>
      <c r="D81" s="174"/>
      <c r="E81" s="174"/>
      <c r="F81" s="174"/>
      <c r="G81" s="174"/>
      <c r="H81" s="174"/>
      <c r="I81" s="174"/>
      <c r="J81" s="174"/>
      <c r="K81" s="174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hidden="1" s="2" customFormat="1" ht="24.96" customHeight="1">
      <c r="A82" s="39"/>
      <c r="B82" s="40"/>
      <c r="C82" s="24" t="s">
        <v>99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hidden="1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hidden="1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hidden="1" s="2" customFormat="1" ht="16.5" customHeight="1">
      <c r="A85" s="39"/>
      <c r="B85" s="40"/>
      <c r="C85" s="41"/>
      <c r="D85" s="41"/>
      <c r="E85" s="175" t="str">
        <f>E7</f>
        <v>Valtice – ulička ke špitálu Milosrdných sester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hidden="1" s="2" customFormat="1" ht="12" customHeight="1">
      <c r="A86" s="39"/>
      <c r="B86" s="40"/>
      <c r="C86" s="33" t="s">
        <v>97</v>
      </c>
      <c r="D86" s="41"/>
      <c r="E86" s="41"/>
      <c r="F86" s="41"/>
      <c r="G86" s="41"/>
      <c r="H86" s="41"/>
      <c r="I86" s="41"/>
      <c r="J86" s="41"/>
      <c r="K86" s="41"/>
      <c r="L86" s="64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hidden="1" s="2" customFormat="1" ht="16.5" customHeight="1">
      <c r="A87" s="39"/>
      <c r="B87" s="40"/>
      <c r="C87" s="41"/>
      <c r="D87" s="41"/>
      <c r="E87" s="77" t="str">
        <f>E9</f>
        <v>SO 102 - napojení přípojky DV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hidden="1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hidden="1" s="2" customFormat="1" ht="12" customHeight="1">
      <c r="A89" s="39"/>
      <c r="B89" s="40"/>
      <c r="C89" s="33" t="s">
        <v>22</v>
      </c>
      <c r="D89" s="41"/>
      <c r="E89" s="41"/>
      <c r="F89" s="28" t="str">
        <f>F12</f>
        <v>Valtice</v>
      </c>
      <c r="G89" s="41"/>
      <c r="H89" s="41"/>
      <c r="I89" s="33" t="s">
        <v>24</v>
      </c>
      <c r="J89" s="80" t="str">
        <f>IF(J12="","",J12)</f>
        <v>3. 10. 2024</v>
      </c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hidden="1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hidden="1" s="2" customFormat="1" ht="15.15" customHeight="1">
      <c r="A91" s="39"/>
      <c r="B91" s="40"/>
      <c r="C91" s="33" t="s">
        <v>26</v>
      </c>
      <c r="D91" s="41"/>
      <c r="E91" s="41"/>
      <c r="F91" s="28" t="str">
        <f>E15</f>
        <v>Město valtice</v>
      </c>
      <c r="G91" s="41"/>
      <c r="H91" s="41"/>
      <c r="I91" s="33" t="s">
        <v>32</v>
      </c>
      <c r="J91" s="37" t="str">
        <f>E21</f>
        <v>Ing. Bořek Zvědělík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hidden="1" s="2" customFormat="1" ht="15.15" customHeight="1">
      <c r="A92" s="39"/>
      <c r="B92" s="40"/>
      <c r="C92" s="33" t="s">
        <v>30</v>
      </c>
      <c r="D92" s="41"/>
      <c r="E92" s="41"/>
      <c r="F92" s="28" t="str">
        <f>IF(E18="","",E18)</f>
        <v>Vyplň údaj</v>
      </c>
      <c r="G92" s="41"/>
      <c r="H92" s="41"/>
      <c r="I92" s="33" t="s">
        <v>35</v>
      </c>
      <c r="J92" s="37" t="str">
        <f>E24</f>
        <v>Ing. Bořek Zvědělík</v>
      </c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hidden="1" s="2" customFormat="1" ht="10.32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hidden="1" s="2" customFormat="1" ht="29.28" customHeight="1">
      <c r="A94" s="39"/>
      <c r="B94" s="40"/>
      <c r="C94" s="176" t="s">
        <v>100</v>
      </c>
      <c r="D94" s="177"/>
      <c r="E94" s="177"/>
      <c r="F94" s="177"/>
      <c r="G94" s="177"/>
      <c r="H94" s="177"/>
      <c r="I94" s="177"/>
      <c r="J94" s="178" t="s">
        <v>101</v>
      </c>
      <c r="K94" s="177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hidden="1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hidden="1" s="2" customFormat="1" ht="22.8" customHeight="1">
      <c r="A96" s="39"/>
      <c r="B96" s="40"/>
      <c r="C96" s="179" t="s">
        <v>102</v>
      </c>
      <c r="D96" s="41"/>
      <c r="E96" s="41"/>
      <c r="F96" s="41"/>
      <c r="G96" s="41"/>
      <c r="H96" s="41"/>
      <c r="I96" s="41"/>
      <c r="J96" s="111">
        <f>J124</f>
        <v>0</v>
      </c>
      <c r="K96" s="41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U96" s="18" t="s">
        <v>103</v>
      </c>
    </row>
    <row r="97" hidden="1" s="9" customFormat="1" ht="24.96" customHeight="1">
      <c r="A97" s="9"/>
      <c r="B97" s="180"/>
      <c r="C97" s="181"/>
      <c r="D97" s="182" t="s">
        <v>104</v>
      </c>
      <c r="E97" s="183"/>
      <c r="F97" s="183"/>
      <c r="G97" s="183"/>
      <c r="H97" s="183"/>
      <c r="I97" s="183"/>
      <c r="J97" s="184">
        <f>J125</f>
        <v>0</v>
      </c>
      <c r="K97" s="181"/>
      <c r="L97" s="185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hidden="1" s="10" customFormat="1" ht="19.92" customHeight="1">
      <c r="A98" s="10"/>
      <c r="B98" s="186"/>
      <c r="C98" s="187"/>
      <c r="D98" s="188" t="s">
        <v>105</v>
      </c>
      <c r="E98" s="189"/>
      <c r="F98" s="189"/>
      <c r="G98" s="189"/>
      <c r="H98" s="189"/>
      <c r="I98" s="189"/>
      <c r="J98" s="190">
        <f>J126</f>
        <v>0</v>
      </c>
      <c r="K98" s="187"/>
      <c r="L98" s="191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hidden="1" s="10" customFormat="1" ht="19.92" customHeight="1">
      <c r="A99" s="10"/>
      <c r="B99" s="186"/>
      <c r="C99" s="187"/>
      <c r="D99" s="188" t="s">
        <v>107</v>
      </c>
      <c r="E99" s="189"/>
      <c r="F99" s="189"/>
      <c r="G99" s="189"/>
      <c r="H99" s="189"/>
      <c r="I99" s="189"/>
      <c r="J99" s="190">
        <f>J175</f>
        <v>0</v>
      </c>
      <c r="K99" s="187"/>
      <c r="L99" s="191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hidden="1" s="10" customFormat="1" ht="19.92" customHeight="1">
      <c r="A100" s="10"/>
      <c r="B100" s="186"/>
      <c r="C100" s="187"/>
      <c r="D100" s="188" t="s">
        <v>108</v>
      </c>
      <c r="E100" s="189"/>
      <c r="F100" s="189"/>
      <c r="G100" s="189"/>
      <c r="H100" s="189"/>
      <c r="I100" s="189"/>
      <c r="J100" s="190">
        <f>J180</f>
        <v>0</v>
      </c>
      <c r="K100" s="187"/>
      <c r="L100" s="191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hidden="1" s="10" customFormat="1" ht="19.92" customHeight="1">
      <c r="A101" s="10"/>
      <c r="B101" s="186"/>
      <c r="C101" s="187"/>
      <c r="D101" s="188" t="s">
        <v>109</v>
      </c>
      <c r="E101" s="189"/>
      <c r="F101" s="189"/>
      <c r="G101" s="189"/>
      <c r="H101" s="189"/>
      <c r="I101" s="189"/>
      <c r="J101" s="190">
        <f>J209</f>
        <v>0</v>
      </c>
      <c r="K101" s="187"/>
      <c r="L101" s="191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hidden="1" s="10" customFormat="1" ht="19.92" customHeight="1">
      <c r="A102" s="10"/>
      <c r="B102" s="186"/>
      <c r="C102" s="187"/>
      <c r="D102" s="188" t="s">
        <v>110</v>
      </c>
      <c r="E102" s="189"/>
      <c r="F102" s="189"/>
      <c r="G102" s="189"/>
      <c r="H102" s="189"/>
      <c r="I102" s="189"/>
      <c r="J102" s="190">
        <f>J224</f>
        <v>0</v>
      </c>
      <c r="K102" s="187"/>
      <c r="L102" s="191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hidden="1" s="10" customFormat="1" ht="19.92" customHeight="1">
      <c r="A103" s="10"/>
      <c r="B103" s="186"/>
      <c r="C103" s="187"/>
      <c r="D103" s="188" t="s">
        <v>111</v>
      </c>
      <c r="E103" s="189"/>
      <c r="F103" s="189"/>
      <c r="G103" s="189"/>
      <c r="H103" s="189"/>
      <c r="I103" s="189"/>
      <c r="J103" s="190">
        <f>J239</f>
        <v>0</v>
      </c>
      <c r="K103" s="187"/>
      <c r="L103" s="191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hidden="1" s="10" customFormat="1" ht="19.92" customHeight="1">
      <c r="A104" s="10"/>
      <c r="B104" s="186"/>
      <c r="C104" s="187"/>
      <c r="D104" s="188" t="s">
        <v>112</v>
      </c>
      <c r="E104" s="189"/>
      <c r="F104" s="189"/>
      <c r="G104" s="189"/>
      <c r="H104" s="189"/>
      <c r="I104" s="189"/>
      <c r="J104" s="190">
        <f>J270</f>
        <v>0</v>
      </c>
      <c r="K104" s="187"/>
      <c r="L104" s="191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hidden="1" s="2" customFormat="1" ht="21.84" customHeight="1">
      <c r="A105" s="39"/>
      <c r="B105" s="40"/>
      <c r="C105" s="41"/>
      <c r="D105" s="41"/>
      <c r="E105" s="41"/>
      <c r="F105" s="41"/>
      <c r="G105" s="41"/>
      <c r="H105" s="41"/>
      <c r="I105" s="41"/>
      <c r="J105" s="41"/>
      <c r="K105" s="41"/>
      <c r="L105" s="64"/>
      <c r="S105" s="39"/>
      <c r="T105" s="39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</row>
    <row r="106" hidden="1" s="2" customFormat="1" ht="6.96" customHeight="1">
      <c r="A106" s="39"/>
      <c r="B106" s="67"/>
      <c r="C106" s="68"/>
      <c r="D106" s="68"/>
      <c r="E106" s="68"/>
      <c r="F106" s="68"/>
      <c r="G106" s="68"/>
      <c r="H106" s="68"/>
      <c r="I106" s="68"/>
      <c r="J106" s="68"/>
      <c r="K106" s="68"/>
      <c r="L106" s="64"/>
      <c r="S106" s="39"/>
      <c r="T106" s="39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</row>
    <row r="107" hidden="1"/>
    <row r="108" hidden="1"/>
    <row r="109" hidden="1"/>
    <row r="110" s="2" customFormat="1" ht="6.96" customHeight="1">
      <c r="A110" s="39"/>
      <c r="B110" s="69"/>
      <c r="C110" s="70"/>
      <c r="D110" s="70"/>
      <c r="E110" s="70"/>
      <c r="F110" s="70"/>
      <c r="G110" s="70"/>
      <c r="H110" s="70"/>
      <c r="I110" s="70"/>
      <c r="J110" s="70"/>
      <c r="K110" s="70"/>
      <c r="L110" s="64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</row>
    <row r="111" s="2" customFormat="1" ht="24.96" customHeight="1">
      <c r="A111" s="39"/>
      <c r="B111" s="40"/>
      <c r="C111" s="24" t="s">
        <v>113</v>
      </c>
      <c r="D111" s="41"/>
      <c r="E111" s="41"/>
      <c r="F111" s="41"/>
      <c r="G111" s="41"/>
      <c r="H111" s="41"/>
      <c r="I111" s="41"/>
      <c r="J111" s="41"/>
      <c r="K111" s="41"/>
      <c r="L111" s="64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</row>
    <row r="112" s="2" customFormat="1" ht="6.96" customHeight="1">
      <c r="A112" s="39"/>
      <c r="B112" s="40"/>
      <c r="C112" s="41"/>
      <c r="D112" s="41"/>
      <c r="E112" s="41"/>
      <c r="F112" s="41"/>
      <c r="G112" s="41"/>
      <c r="H112" s="41"/>
      <c r="I112" s="41"/>
      <c r="J112" s="41"/>
      <c r="K112" s="41"/>
      <c r="L112" s="64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</row>
    <row r="113" s="2" customFormat="1" ht="12" customHeight="1">
      <c r="A113" s="39"/>
      <c r="B113" s="40"/>
      <c r="C113" s="33" t="s">
        <v>16</v>
      </c>
      <c r="D113" s="41"/>
      <c r="E113" s="41"/>
      <c r="F113" s="41"/>
      <c r="G113" s="41"/>
      <c r="H113" s="41"/>
      <c r="I113" s="41"/>
      <c r="J113" s="41"/>
      <c r="K113" s="41"/>
      <c r="L113" s="64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</row>
    <row r="114" s="2" customFormat="1" ht="16.5" customHeight="1">
      <c r="A114" s="39"/>
      <c r="B114" s="40"/>
      <c r="C114" s="41"/>
      <c r="D114" s="41"/>
      <c r="E114" s="175" t="str">
        <f>E7</f>
        <v>Valtice – ulička ke špitálu Milosrdných sester</v>
      </c>
      <c r="F114" s="33"/>
      <c r="G114" s="33"/>
      <c r="H114" s="33"/>
      <c r="I114" s="41"/>
      <c r="J114" s="41"/>
      <c r="K114" s="41"/>
      <c r="L114" s="64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2" customFormat="1" ht="12" customHeight="1">
      <c r="A115" s="39"/>
      <c r="B115" s="40"/>
      <c r="C115" s="33" t="s">
        <v>97</v>
      </c>
      <c r="D115" s="41"/>
      <c r="E115" s="41"/>
      <c r="F115" s="41"/>
      <c r="G115" s="41"/>
      <c r="H115" s="41"/>
      <c r="I115" s="41"/>
      <c r="J115" s="41"/>
      <c r="K115" s="41"/>
      <c r="L115" s="64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2" customFormat="1" ht="16.5" customHeight="1">
      <c r="A116" s="39"/>
      <c r="B116" s="40"/>
      <c r="C116" s="41"/>
      <c r="D116" s="41"/>
      <c r="E116" s="77" t="str">
        <f>E9</f>
        <v>SO 102 - napojení přípojky DV</v>
      </c>
      <c r="F116" s="41"/>
      <c r="G116" s="41"/>
      <c r="H116" s="41"/>
      <c r="I116" s="41"/>
      <c r="J116" s="41"/>
      <c r="K116" s="41"/>
      <c r="L116" s="64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6.96" customHeight="1">
      <c r="A117" s="39"/>
      <c r="B117" s="40"/>
      <c r="C117" s="41"/>
      <c r="D117" s="41"/>
      <c r="E117" s="41"/>
      <c r="F117" s="41"/>
      <c r="G117" s="41"/>
      <c r="H117" s="41"/>
      <c r="I117" s="41"/>
      <c r="J117" s="41"/>
      <c r="K117" s="41"/>
      <c r="L117" s="64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2" customFormat="1" ht="12" customHeight="1">
      <c r="A118" s="39"/>
      <c r="B118" s="40"/>
      <c r="C118" s="33" t="s">
        <v>22</v>
      </c>
      <c r="D118" s="41"/>
      <c r="E118" s="41"/>
      <c r="F118" s="28" t="str">
        <f>F12</f>
        <v>Valtice</v>
      </c>
      <c r="G118" s="41"/>
      <c r="H118" s="41"/>
      <c r="I118" s="33" t="s">
        <v>24</v>
      </c>
      <c r="J118" s="80" t="str">
        <f>IF(J12="","",J12)</f>
        <v>3. 10. 2024</v>
      </c>
      <c r="K118" s="41"/>
      <c r="L118" s="64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2" customFormat="1" ht="6.96" customHeight="1">
      <c r="A119" s="39"/>
      <c r="B119" s="40"/>
      <c r="C119" s="41"/>
      <c r="D119" s="41"/>
      <c r="E119" s="41"/>
      <c r="F119" s="41"/>
      <c r="G119" s="41"/>
      <c r="H119" s="41"/>
      <c r="I119" s="41"/>
      <c r="J119" s="41"/>
      <c r="K119" s="41"/>
      <c r="L119" s="64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2" customFormat="1" ht="15.15" customHeight="1">
      <c r="A120" s="39"/>
      <c r="B120" s="40"/>
      <c r="C120" s="33" t="s">
        <v>26</v>
      </c>
      <c r="D120" s="41"/>
      <c r="E120" s="41"/>
      <c r="F120" s="28" t="str">
        <f>E15</f>
        <v>Město valtice</v>
      </c>
      <c r="G120" s="41"/>
      <c r="H120" s="41"/>
      <c r="I120" s="33" t="s">
        <v>32</v>
      </c>
      <c r="J120" s="37" t="str">
        <f>E21</f>
        <v>Ing. Bořek Zvědělík</v>
      </c>
      <c r="K120" s="41"/>
      <c r="L120" s="64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s="2" customFormat="1" ht="15.15" customHeight="1">
      <c r="A121" s="39"/>
      <c r="B121" s="40"/>
      <c r="C121" s="33" t="s">
        <v>30</v>
      </c>
      <c r="D121" s="41"/>
      <c r="E121" s="41"/>
      <c r="F121" s="28" t="str">
        <f>IF(E18="","",E18)</f>
        <v>Vyplň údaj</v>
      </c>
      <c r="G121" s="41"/>
      <c r="H121" s="41"/>
      <c r="I121" s="33" t="s">
        <v>35</v>
      </c>
      <c r="J121" s="37" t="str">
        <f>E24</f>
        <v>Ing. Bořek Zvědělík</v>
      </c>
      <c r="K121" s="41"/>
      <c r="L121" s="64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</row>
    <row r="122" s="2" customFormat="1" ht="10.32" customHeight="1">
      <c r="A122" s="39"/>
      <c r="B122" s="40"/>
      <c r="C122" s="41"/>
      <c r="D122" s="41"/>
      <c r="E122" s="41"/>
      <c r="F122" s="41"/>
      <c r="G122" s="41"/>
      <c r="H122" s="41"/>
      <c r="I122" s="41"/>
      <c r="J122" s="41"/>
      <c r="K122" s="41"/>
      <c r="L122" s="64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</row>
    <row r="123" s="11" customFormat="1" ht="29.28" customHeight="1">
      <c r="A123" s="192"/>
      <c r="B123" s="193"/>
      <c r="C123" s="194" t="s">
        <v>114</v>
      </c>
      <c r="D123" s="195" t="s">
        <v>62</v>
      </c>
      <c r="E123" s="195" t="s">
        <v>58</v>
      </c>
      <c r="F123" s="195" t="s">
        <v>59</v>
      </c>
      <c r="G123" s="195" t="s">
        <v>115</v>
      </c>
      <c r="H123" s="195" t="s">
        <v>116</v>
      </c>
      <c r="I123" s="195" t="s">
        <v>117</v>
      </c>
      <c r="J123" s="195" t="s">
        <v>101</v>
      </c>
      <c r="K123" s="196" t="s">
        <v>118</v>
      </c>
      <c r="L123" s="197"/>
      <c r="M123" s="101" t="s">
        <v>1</v>
      </c>
      <c r="N123" s="102" t="s">
        <v>41</v>
      </c>
      <c r="O123" s="102" t="s">
        <v>119</v>
      </c>
      <c r="P123" s="102" t="s">
        <v>120</v>
      </c>
      <c r="Q123" s="102" t="s">
        <v>121</v>
      </c>
      <c r="R123" s="102" t="s">
        <v>122</v>
      </c>
      <c r="S123" s="102" t="s">
        <v>123</v>
      </c>
      <c r="T123" s="103" t="s">
        <v>124</v>
      </c>
      <c r="U123" s="192"/>
      <c r="V123" s="192"/>
      <c r="W123" s="192"/>
      <c r="X123" s="192"/>
      <c r="Y123" s="192"/>
      <c r="Z123" s="192"/>
      <c r="AA123" s="192"/>
      <c r="AB123" s="192"/>
      <c r="AC123" s="192"/>
      <c r="AD123" s="192"/>
      <c r="AE123" s="192"/>
    </row>
    <row r="124" s="2" customFormat="1" ht="22.8" customHeight="1">
      <c r="A124" s="39"/>
      <c r="B124" s="40"/>
      <c r="C124" s="108" t="s">
        <v>125</v>
      </c>
      <c r="D124" s="41"/>
      <c r="E124" s="41"/>
      <c r="F124" s="41"/>
      <c r="G124" s="41"/>
      <c r="H124" s="41"/>
      <c r="I124" s="41"/>
      <c r="J124" s="198">
        <f>BK124</f>
        <v>0</v>
      </c>
      <c r="K124" s="41"/>
      <c r="L124" s="45"/>
      <c r="M124" s="104"/>
      <c r="N124" s="199"/>
      <c r="O124" s="105"/>
      <c r="P124" s="200">
        <f>P125</f>
        <v>0</v>
      </c>
      <c r="Q124" s="105"/>
      <c r="R124" s="200">
        <f>R125</f>
        <v>20.748982000000002</v>
      </c>
      <c r="S124" s="105"/>
      <c r="T124" s="201">
        <f>T125</f>
        <v>5.0568</v>
      </c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T124" s="18" t="s">
        <v>76</v>
      </c>
      <c r="AU124" s="18" t="s">
        <v>103</v>
      </c>
      <c r="BK124" s="202">
        <f>BK125</f>
        <v>0</v>
      </c>
    </row>
    <row r="125" s="12" customFormat="1" ht="25.92" customHeight="1">
      <c r="A125" s="12"/>
      <c r="B125" s="203"/>
      <c r="C125" s="204"/>
      <c r="D125" s="205" t="s">
        <v>76</v>
      </c>
      <c r="E125" s="206" t="s">
        <v>126</v>
      </c>
      <c r="F125" s="206" t="s">
        <v>127</v>
      </c>
      <c r="G125" s="204"/>
      <c r="H125" s="204"/>
      <c r="I125" s="207"/>
      <c r="J125" s="208">
        <f>BK125</f>
        <v>0</v>
      </c>
      <c r="K125" s="204"/>
      <c r="L125" s="209"/>
      <c r="M125" s="210"/>
      <c r="N125" s="211"/>
      <c r="O125" s="211"/>
      <c r="P125" s="212">
        <f>P126+P175+P180+P209+P224+P239+P270</f>
        <v>0</v>
      </c>
      <c r="Q125" s="211"/>
      <c r="R125" s="212">
        <f>R126+R175+R180+R209+R224+R239+R270</f>
        <v>20.748982000000002</v>
      </c>
      <c r="S125" s="211"/>
      <c r="T125" s="213">
        <f>T126+T175+T180+T209+T224+T239+T270</f>
        <v>5.0568</v>
      </c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214" t="s">
        <v>85</v>
      </c>
      <c r="AT125" s="215" t="s">
        <v>76</v>
      </c>
      <c r="AU125" s="215" t="s">
        <v>77</v>
      </c>
      <c r="AY125" s="214" t="s">
        <v>128</v>
      </c>
      <c r="BK125" s="216">
        <f>BK126+BK175+BK180+BK209+BK224+BK239+BK270</f>
        <v>0</v>
      </c>
    </row>
    <row r="126" s="12" customFormat="1" ht="22.8" customHeight="1">
      <c r="A126" s="12"/>
      <c r="B126" s="203"/>
      <c r="C126" s="204"/>
      <c r="D126" s="205" t="s">
        <v>76</v>
      </c>
      <c r="E126" s="217" t="s">
        <v>85</v>
      </c>
      <c r="F126" s="217" t="s">
        <v>129</v>
      </c>
      <c r="G126" s="204"/>
      <c r="H126" s="204"/>
      <c r="I126" s="207"/>
      <c r="J126" s="218">
        <f>BK126</f>
        <v>0</v>
      </c>
      <c r="K126" s="204"/>
      <c r="L126" s="209"/>
      <c r="M126" s="210"/>
      <c r="N126" s="211"/>
      <c r="O126" s="211"/>
      <c r="P126" s="212">
        <f>SUM(P127:P174)</f>
        <v>0</v>
      </c>
      <c r="Q126" s="211"/>
      <c r="R126" s="212">
        <f>SUM(R127:R174)</f>
        <v>20</v>
      </c>
      <c r="S126" s="211"/>
      <c r="T126" s="213">
        <f>SUM(T127:T174)</f>
        <v>5.0568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214" t="s">
        <v>85</v>
      </c>
      <c r="AT126" s="215" t="s">
        <v>76</v>
      </c>
      <c r="AU126" s="215" t="s">
        <v>85</v>
      </c>
      <c r="AY126" s="214" t="s">
        <v>128</v>
      </c>
      <c r="BK126" s="216">
        <f>SUM(BK127:BK174)</f>
        <v>0</v>
      </c>
    </row>
    <row r="127" s="2" customFormat="1" ht="16.5" customHeight="1">
      <c r="A127" s="39"/>
      <c r="B127" s="40"/>
      <c r="C127" s="219" t="s">
        <v>85</v>
      </c>
      <c r="D127" s="219" t="s">
        <v>130</v>
      </c>
      <c r="E127" s="220" t="s">
        <v>598</v>
      </c>
      <c r="F127" s="221" t="s">
        <v>599</v>
      </c>
      <c r="G127" s="222" t="s">
        <v>133</v>
      </c>
      <c r="H127" s="223">
        <v>5</v>
      </c>
      <c r="I127" s="224"/>
      <c r="J127" s="225">
        <f>ROUND(I127*H127,2)</f>
        <v>0</v>
      </c>
      <c r="K127" s="221" t="s">
        <v>134</v>
      </c>
      <c r="L127" s="45"/>
      <c r="M127" s="226" t="s">
        <v>1</v>
      </c>
      <c r="N127" s="227" t="s">
        <v>42</v>
      </c>
      <c r="O127" s="92"/>
      <c r="P127" s="228">
        <f>O127*H127</f>
        <v>0</v>
      </c>
      <c r="Q127" s="228">
        <v>0</v>
      </c>
      <c r="R127" s="228">
        <f>Q127*H127</f>
        <v>0</v>
      </c>
      <c r="S127" s="228">
        <v>0.57999999999999996</v>
      </c>
      <c r="T127" s="229">
        <f>S127*H127</f>
        <v>2.8999999999999999</v>
      </c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R127" s="230" t="s">
        <v>135</v>
      </c>
      <c r="AT127" s="230" t="s">
        <v>130</v>
      </c>
      <c r="AU127" s="230" t="s">
        <v>87</v>
      </c>
      <c r="AY127" s="18" t="s">
        <v>128</v>
      </c>
      <c r="BE127" s="231">
        <f>IF(N127="základní",J127,0)</f>
        <v>0</v>
      </c>
      <c r="BF127" s="231">
        <f>IF(N127="snížená",J127,0)</f>
        <v>0</v>
      </c>
      <c r="BG127" s="231">
        <f>IF(N127="zákl. přenesená",J127,0)</f>
        <v>0</v>
      </c>
      <c r="BH127" s="231">
        <f>IF(N127="sníž. přenesená",J127,0)</f>
        <v>0</v>
      </c>
      <c r="BI127" s="231">
        <f>IF(N127="nulová",J127,0)</f>
        <v>0</v>
      </c>
      <c r="BJ127" s="18" t="s">
        <v>85</v>
      </c>
      <c r="BK127" s="231">
        <f>ROUND(I127*H127,2)</f>
        <v>0</v>
      </c>
      <c r="BL127" s="18" t="s">
        <v>135</v>
      </c>
      <c r="BM127" s="230" t="s">
        <v>600</v>
      </c>
    </row>
    <row r="128" s="2" customFormat="1">
      <c r="A128" s="39"/>
      <c r="B128" s="40"/>
      <c r="C128" s="41"/>
      <c r="D128" s="232" t="s">
        <v>137</v>
      </c>
      <c r="E128" s="41"/>
      <c r="F128" s="233" t="s">
        <v>601</v>
      </c>
      <c r="G128" s="41"/>
      <c r="H128" s="41"/>
      <c r="I128" s="234"/>
      <c r="J128" s="41"/>
      <c r="K128" s="41"/>
      <c r="L128" s="45"/>
      <c r="M128" s="235"/>
      <c r="N128" s="236"/>
      <c r="O128" s="92"/>
      <c r="P128" s="92"/>
      <c r="Q128" s="92"/>
      <c r="R128" s="92"/>
      <c r="S128" s="92"/>
      <c r="T128" s="93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T128" s="18" t="s">
        <v>137</v>
      </c>
      <c r="AU128" s="18" t="s">
        <v>87</v>
      </c>
    </row>
    <row r="129" s="2" customFormat="1">
      <c r="A129" s="39"/>
      <c r="B129" s="40"/>
      <c r="C129" s="41"/>
      <c r="D129" s="237" t="s">
        <v>139</v>
      </c>
      <c r="E129" s="41"/>
      <c r="F129" s="238" t="s">
        <v>602</v>
      </c>
      <c r="G129" s="41"/>
      <c r="H129" s="41"/>
      <c r="I129" s="234"/>
      <c r="J129" s="41"/>
      <c r="K129" s="41"/>
      <c r="L129" s="45"/>
      <c r="M129" s="235"/>
      <c r="N129" s="236"/>
      <c r="O129" s="92"/>
      <c r="P129" s="92"/>
      <c r="Q129" s="92"/>
      <c r="R129" s="92"/>
      <c r="S129" s="92"/>
      <c r="T129" s="93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T129" s="18" t="s">
        <v>139</v>
      </c>
      <c r="AU129" s="18" t="s">
        <v>87</v>
      </c>
    </row>
    <row r="130" s="13" customFormat="1">
      <c r="A130" s="13"/>
      <c r="B130" s="239"/>
      <c r="C130" s="240"/>
      <c r="D130" s="232" t="s">
        <v>141</v>
      </c>
      <c r="E130" s="241" t="s">
        <v>1</v>
      </c>
      <c r="F130" s="242" t="s">
        <v>603</v>
      </c>
      <c r="G130" s="240"/>
      <c r="H130" s="243">
        <v>5</v>
      </c>
      <c r="I130" s="244"/>
      <c r="J130" s="240"/>
      <c r="K130" s="240"/>
      <c r="L130" s="245"/>
      <c r="M130" s="246"/>
      <c r="N130" s="247"/>
      <c r="O130" s="247"/>
      <c r="P130" s="247"/>
      <c r="Q130" s="247"/>
      <c r="R130" s="247"/>
      <c r="S130" s="247"/>
      <c r="T130" s="248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49" t="s">
        <v>141</v>
      </c>
      <c r="AU130" s="249" t="s">
        <v>87</v>
      </c>
      <c r="AV130" s="13" t="s">
        <v>87</v>
      </c>
      <c r="AW130" s="13" t="s">
        <v>34</v>
      </c>
      <c r="AX130" s="13" t="s">
        <v>85</v>
      </c>
      <c r="AY130" s="249" t="s">
        <v>128</v>
      </c>
    </row>
    <row r="131" s="2" customFormat="1" ht="16.5" customHeight="1">
      <c r="A131" s="39"/>
      <c r="B131" s="40"/>
      <c r="C131" s="219" t="s">
        <v>87</v>
      </c>
      <c r="D131" s="219" t="s">
        <v>130</v>
      </c>
      <c r="E131" s="220" t="s">
        <v>604</v>
      </c>
      <c r="F131" s="221" t="s">
        <v>605</v>
      </c>
      <c r="G131" s="222" t="s">
        <v>133</v>
      </c>
      <c r="H131" s="223">
        <v>4.7999999999999998</v>
      </c>
      <c r="I131" s="224"/>
      <c r="J131" s="225">
        <f>ROUND(I131*H131,2)</f>
        <v>0</v>
      </c>
      <c r="K131" s="221" t="s">
        <v>134</v>
      </c>
      <c r="L131" s="45"/>
      <c r="M131" s="226" t="s">
        <v>1</v>
      </c>
      <c r="N131" s="227" t="s">
        <v>42</v>
      </c>
      <c r="O131" s="92"/>
      <c r="P131" s="228">
        <f>O131*H131</f>
        <v>0</v>
      </c>
      <c r="Q131" s="228">
        <v>0</v>
      </c>
      <c r="R131" s="228">
        <f>Q131*H131</f>
        <v>0</v>
      </c>
      <c r="S131" s="228">
        <v>0.316</v>
      </c>
      <c r="T131" s="229">
        <f>S131*H131</f>
        <v>1.5167999999999999</v>
      </c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R131" s="230" t="s">
        <v>135</v>
      </c>
      <c r="AT131" s="230" t="s">
        <v>130</v>
      </c>
      <c r="AU131" s="230" t="s">
        <v>87</v>
      </c>
      <c r="AY131" s="18" t="s">
        <v>128</v>
      </c>
      <c r="BE131" s="231">
        <f>IF(N131="základní",J131,0)</f>
        <v>0</v>
      </c>
      <c r="BF131" s="231">
        <f>IF(N131="snížená",J131,0)</f>
        <v>0</v>
      </c>
      <c r="BG131" s="231">
        <f>IF(N131="zákl. přenesená",J131,0)</f>
        <v>0</v>
      </c>
      <c r="BH131" s="231">
        <f>IF(N131="sníž. přenesená",J131,0)</f>
        <v>0</v>
      </c>
      <c r="BI131" s="231">
        <f>IF(N131="nulová",J131,0)</f>
        <v>0</v>
      </c>
      <c r="BJ131" s="18" t="s">
        <v>85</v>
      </c>
      <c r="BK131" s="231">
        <f>ROUND(I131*H131,2)</f>
        <v>0</v>
      </c>
      <c r="BL131" s="18" t="s">
        <v>135</v>
      </c>
      <c r="BM131" s="230" t="s">
        <v>606</v>
      </c>
    </row>
    <row r="132" s="2" customFormat="1">
      <c r="A132" s="39"/>
      <c r="B132" s="40"/>
      <c r="C132" s="41"/>
      <c r="D132" s="232" t="s">
        <v>137</v>
      </c>
      <c r="E132" s="41"/>
      <c r="F132" s="233" t="s">
        <v>607</v>
      </c>
      <c r="G132" s="41"/>
      <c r="H132" s="41"/>
      <c r="I132" s="234"/>
      <c r="J132" s="41"/>
      <c r="K132" s="41"/>
      <c r="L132" s="45"/>
      <c r="M132" s="235"/>
      <c r="N132" s="236"/>
      <c r="O132" s="92"/>
      <c r="P132" s="92"/>
      <c r="Q132" s="92"/>
      <c r="R132" s="92"/>
      <c r="S132" s="92"/>
      <c r="T132" s="93"/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T132" s="18" t="s">
        <v>137</v>
      </c>
      <c r="AU132" s="18" t="s">
        <v>87</v>
      </c>
    </row>
    <row r="133" s="2" customFormat="1">
      <c r="A133" s="39"/>
      <c r="B133" s="40"/>
      <c r="C133" s="41"/>
      <c r="D133" s="237" t="s">
        <v>139</v>
      </c>
      <c r="E133" s="41"/>
      <c r="F133" s="238" t="s">
        <v>608</v>
      </c>
      <c r="G133" s="41"/>
      <c r="H133" s="41"/>
      <c r="I133" s="234"/>
      <c r="J133" s="41"/>
      <c r="K133" s="41"/>
      <c r="L133" s="45"/>
      <c r="M133" s="235"/>
      <c r="N133" s="236"/>
      <c r="O133" s="92"/>
      <c r="P133" s="92"/>
      <c r="Q133" s="92"/>
      <c r="R133" s="92"/>
      <c r="S133" s="92"/>
      <c r="T133" s="93"/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T133" s="18" t="s">
        <v>139</v>
      </c>
      <c r="AU133" s="18" t="s">
        <v>87</v>
      </c>
    </row>
    <row r="134" s="13" customFormat="1">
      <c r="A134" s="13"/>
      <c r="B134" s="239"/>
      <c r="C134" s="240"/>
      <c r="D134" s="232" t="s">
        <v>141</v>
      </c>
      <c r="E134" s="241" t="s">
        <v>1</v>
      </c>
      <c r="F134" s="242" t="s">
        <v>609</v>
      </c>
      <c r="G134" s="240"/>
      <c r="H134" s="243">
        <v>4.7999999999999998</v>
      </c>
      <c r="I134" s="244"/>
      <c r="J134" s="240"/>
      <c r="K134" s="240"/>
      <c r="L134" s="245"/>
      <c r="M134" s="246"/>
      <c r="N134" s="247"/>
      <c r="O134" s="247"/>
      <c r="P134" s="247"/>
      <c r="Q134" s="247"/>
      <c r="R134" s="247"/>
      <c r="S134" s="247"/>
      <c r="T134" s="248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49" t="s">
        <v>141</v>
      </c>
      <c r="AU134" s="249" t="s">
        <v>87</v>
      </c>
      <c r="AV134" s="13" t="s">
        <v>87</v>
      </c>
      <c r="AW134" s="13" t="s">
        <v>34</v>
      </c>
      <c r="AX134" s="13" t="s">
        <v>85</v>
      </c>
      <c r="AY134" s="249" t="s">
        <v>128</v>
      </c>
    </row>
    <row r="135" s="2" customFormat="1" ht="16.5" customHeight="1">
      <c r="A135" s="39"/>
      <c r="B135" s="40"/>
      <c r="C135" s="219" t="s">
        <v>151</v>
      </c>
      <c r="D135" s="219" t="s">
        <v>130</v>
      </c>
      <c r="E135" s="220" t="s">
        <v>610</v>
      </c>
      <c r="F135" s="221" t="s">
        <v>611</v>
      </c>
      <c r="G135" s="222" t="s">
        <v>174</v>
      </c>
      <c r="H135" s="223">
        <v>2</v>
      </c>
      <c r="I135" s="224"/>
      <c r="J135" s="225">
        <f>ROUND(I135*H135,2)</f>
        <v>0</v>
      </c>
      <c r="K135" s="221" t="s">
        <v>134</v>
      </c>
      <c r="L135" s="45"/>
      <c r="M135" s="226" t="s">
        <v>1</v>
      </c>
      <c r="N135" s="227" t="s">
        <v>42</v>
      </c>
      <c r="O135" s="92"/>
      <c r="P135" s="228">
        <f>O135*H135</f>
        <v>0</v>
      </c>
      <c r="Q135" s="228">
        <v>0</v>
      </c>
      <c r="R135" s="228">
        <f>Q135*H135</f>
        <v>0</v>
      </c>
      <c r="S135" s="228">
        <v>0.20499999999999999</v>
      </c>
      <c r="T135" s="229">
        <f>S135*H135</f>
        <v>0.40999999999999998</v>
      </c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R135" s="230" t="s">
        <v>135</v>
      </c>
      <c r="AT135" s="230" t="s">
        <v>130</v>
      </c>
      <c r="AU135" s="230" t="s">
        <v>87</v>
      </c>
      <c r="AY135" s="18" t="s">
        <v>128</v>
      </c>
      <c r="BE135" s="231">
        <f>IF(N135="základní",J135,0)</f>
        <v>0</v>
      </c>
      <c r="BF135" s="231">
        <f>IF(N135="snížená",J135,0)</f>
        <v>0</v>
      </c>
      <c r="BG135" s="231">
        <f>IF(N135="zákl. přenesená",J135,0)</f>
        <v>0</v>
      </c>
      <c r="BH135" s="231">
        <f>IF(N135="sníž. přenesená",J135,0)</f>
        <v>0</v>
      </c>
      <c r="BI135" s="231">
        <f>IF(N135="nulová",J135,0)</f>
        <v>0</v>
      </c>
      <c r="BJ135" s="18" t="s">
        <v>85</v>
      </c>
      <c r="BK135" s="231">
        <f>ROUND(I135*H135,2)</f>
        <v>0</v>
      </c>
      <c r="BL135" s="18" t="s">
        <v>135</v>
      </c>
      <c r="BM135" s="230" t="s">
        <v>612</v>
      </c>
    </row>
    <row r="136" s="2" customFormat="1">
      <c r="A136" s="39"/>
      <c r="B136" s="40"/>
      <c r="C136" s="41"/>
      <c r="D136" s="232" t="s">
        <v>137</v>
      </c>
      <c r="E136" s="41"/>
      <c r="F136" s="233" t="s">
        <v>613</v>
      </c>
      <c r="G136" s="41"/>
      <c r="H136" s="41"/>
      <c r="I136" s="234"/>
      <c r="J136" s="41"/>
      <c r="K136" s="41"/>
      <c r="L136" s="45"/>
      <c r="M136" s="235"/>
      <c r="N136" s="236"/>
      <c r="O136" s="92"/>
      <c r="P136" s="92"/>
      <c r="Q136" s="92"/>
      <c r="R136" s="92"/>
      <c r="S136" s="92"/>
      <c r="T136" s="93"/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T136" s="18" t="s">
        <v>137</v>
      </c>
      <c r="AU136" s="18" t="s">
        <v>87</v>
      </c>
    </row>
    <row r="137" s="2" customFormat="1">
      <c r="A137" s="39"/>
      <c r="B137" s="40"/>
      <c r="C137" s="41"/>
      <c r="D137" s="237" t="s">
        <v>139</v>
      </c>
      <c r="E137" s="41"/>
      <c r="F137" s="238" t="s">
        <v>614</v>
      </c>
      <c r="G137" s="41"/>
      <c r="H137" s="41"/>
      <c r="I137" s="234"/>
      <c r="J137" s="41"/>
      <c r="K137" s="41"/>
      <c r="L137" s="45"/>
      <c r="M137" s="235"/>
      <c r="N137" s="236"/>
      <c r="O137" s="92"/>
      <c r="P137" s="92"/>
      <c r="Q137" s="92"/>
      <c r="R137" s="92"/>
      <c r="S137" s="92"/>
      <c r="T137" s="93"/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T137" s="18" t="s">
        <v>139</v>
      </c>
      <c r="AU137" s="18" t="s">
        <v>87</v>
      </c>
    </row>
    <row r="138" s="13" customFormat="1">
      <c r="A138" s="13"/>
      <c r="B138" s="239"/>
      <c r="C138" s="240"/>
      <c r="D138" s="232" t="s">
        <v>141</v>
      </c>
      <c r="E138" s="241" t="s">
        <v>1</v>
      </c>
      <c r="F138" s="242" t="s">
        <v>615</v>
      </c>
      <c r="G138" s="240"/>
      <c r="H138" s="243">
        <v>2</v>
      </c>
      <c r="I138" s="244"/>
      <c r="J138" s="240"/>
      <c r="K138" s="240"/>
      <c r="L138" s="245"/>
      <c r="M138" s="246"/>
      <c r="N138" s="247"/>
      <c r="O138" s="247"/>
      <c r="P138" s="247"/>
      <c r="Q138" s="247"/>
      <c r="R138" s="247"/>
      <c r="S138" s="247"/>
      <c r="T138" s="248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49" t="s">
        <v>141</v>
      </c>
      <c r="AU138" s="249" t="s">
        <v>87</v>
      </c>
      <c r="AV138" s="13" t="s">
        <v>87</v>
      </c>
      <c r="AW138" s="13" t="s">
        <v>34</v>
      </c>
      <c r="AX138" s="13" t="s">
        <v>85</v>
      </c>
      <c r="AY138" s="249" t="s">
        <v>128</v>
      </c>
    </row>
    <row r="139" s="2" customFormat="1" ht="16.5" customHeight="1">
      <c r="A139" s="39"/>
      <c r="B139" s="40"/>
      <c r="C139" s="219" t="s">
        <v>135</v>
      </c>
      <c r="D139" s="219" t="s">
        <v>130</v>
      </c>
      <c r="E139" s="220" t="s">
        <v>616</v>
      </c>
      <c r="F139" s="221" t="s">
        <v>617</v>
      </c>
      <c r="G139" s="222" t="s">
        <v>174</v>
      </c>
      <c r="H139" s="223">
        <v>2</v>
      </c>
      <c r="I139" s="224"/>
      <c r="J139" s="225">
        <f>ROUND(I139*H139,2)</f>
        <v>0</v>
      </c>
      <c r="K139" s="221" t="s">
        <v>134</v>
      </c>
      <c r="L139" s="45"/>
      <c r="M139" s="226" t="s">
        <v>1</v>
      </c>
      <c r="N139" s="227" t="s">
        <v>42</v>
      </c>
      <c r="O139" s="92"/>
      <c r="P139" s="228">
        <f>O139*H139</f>
        <v>0</v>
      </c>
      <c r="Q139" s="228">
        <v>0</v>
      </c>
      <c r="R139" s="228">
        <f>Q139*H139</f>
        <v>0</v>
      </c>
      <c r="S139" s="228">
        <v>0.11500000000000001</v>
      </c>
      <c r="T139" s="229">
        <f>S139*H139</f>
        <v>0.23000000000000001</v>
      </c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R139" s="230" t="s">
        <v>135</v>
      </c>
      <c r="AT139" s="230" t="s">
        <v>130</v>
      </c>
      <c r="AU139" s="230" t="s">
        <v>87</v>
      </c>
      <c r="AY139" s="18" t="s">
        <v>128</v>
      </c>
      <c r="BE139" s="231">
        <f>IF(N139="základní",J139,0)</f>
        <v>0</v>
      </c>
      <c r="BF139" s="231">
        <f>IF(N139="snížená",J139,0)</f>
        <v>0</v>
      </c>
      <c r="BG139" s="231">
        <f>IF(N139="zákl. přenesená",J139,0)</f>
        <v>0</v>
      </c>
      <c r="BH139" s="231">
        <f>IF(N139="sníž. přenesená",J139,0)</f>
        <v>0</v>
      </c>
      <c r="BI139" s="231">
        <f>IF(N139="nulová",J139,0)</f>
        <v>0</v>
      </c>
      <c r="BJ139" s="18" t="s">
        <v>85</v>
      </c>
      <c r="BK139" s="231">
        <f>ROUND(I139*H139,2)</f>
        <v>0</v>
      </c>
      <c r="BL139" s="18" t="s">
        <v>135</v>
      </c>
      <c r="BM139" s="230" t="s">
        <v>618</v>
      </c>
    </row>
    <row r="140" s="2" customFormat="1">
      <c r="A140" s="39"/>
      <c r="B140" s="40"/>
      <c r="C140" s="41"/>
      <c r="D140" s="232" t="s">
        <v>137</v>
      </c>
      <c r="E140" s="41"/>
      <c r="F140" s="233" t="s">
        <v>619</v>
      </c>
      <c r="G140" s="41"/>
      <c r="H140" s="41"/>
      <c r="I140" s="234"/>
      <c r="J140" s="41"/>
      <c r="K140" s="41"/>
      <c r="L140" s="45"/>
      <c r="M140" s="235"/>
      <c r="N140" s="236"/>
      <c r="O140" s="92"/>
      <c r="P140" s="92"/>
      <c r="Q140" s="92"/>
      <c r="R140" s="92"/>
      <c r="S140" s="92"/>
      <c r="T140" s="93"/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T140" s="18" t="s">
        <v>137</v>
      </c>
      <c r="AU140" s="18" t="s">
        <v>87</v>
      </c>
    </row>
    <row r="141" s="2" customFormat="1">
      <c r="A141" s="39"/>
      <c r="B141" s="40"/>
      <c r="C141" s="41"/>
      <c r="D141" s="237" t="s">
        <v>139</v>
      </c>
      <c r="E141" s="41"/>
      <c r="F141" s="238" t="s">
        <v>620</v>
      </c>
      <c r="G141" s="41"/>
      <c r="H141" s="41"/>
      <c r="I141" s="234"/>
      <c r="J141" s="41"/>
      <c r="K141" s="41"/>
      <c r="L141" s="45"/>
      <c r="M141" s="235"/>
      <c r="N141" s="236"/>
      <c r="O141" s="92"/>
      <c r="P141" s="92"/>
      <c r="Q141" s="92"/>
      <c r="R141" s="92"/>
      <c r="S141" s="92"/>
      <c r="T141" s="93"/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T141" s="18" t="s">
        <v>139</v>
      </c>
      <c r="AU141" s="18" t="s">
        <v>87</v>
      </c>
    </row>
    <row r="142" s="13" customFormat="1">
      <c r="A142" s="13"/>
      <c r="B142" s="239"/>
      <c r="C142" s="240"/>
      <c r="D142" s="232" t="s">
        <v>141</v>
      </c>
      <c r="E142" s="241" t="s">
        <v>1</v>
      </c>
      <c r="F142" s="242" t="s">
        <v>621</v>
      </c>
      <c r="G142" s="240"/>
      <c r="H142" s="243">
        <v>2</v>
      </c>
      <c r="I142" s="244"/>
      <c r="J142" s="240"/>
      <c r="K142" s="240"/>
      <c r="L142" s="245"/>
      <c r="M142" s="246"/>
      <c r="N142" s="247"/>
      <c r="O142" s="247"/>
      <c r="P142" s="247"/>
      <c r="Q142" s="247"/>
      <c r="R142" s="247"/>
      <c r="S142" s="247"/>
      <c r="T142" s="248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49" t="s">
        <v>141</v>
      </c>
      <c r="AU142" s="249" t="s">
        <v>87</v>
      </c>
      <c r="AV142" s="13" t="s">
        <v>87</v>
      </c>
      <c r="AW142" s="13" t="s">
        <v>34</v>
      </c>
      <c r="AX142" s="13" t="s">
        <v>85</v>
      </c>
      <c r="AY142" s="249" t="s">
        <v>128</v>
      </c>
    </row>
    <row r="143" s="2" customFormat="1" ht="16.5" customHeight="1">
      <c r="A143" s="39"/>
      <c r="B143" s="40"/>
      <c r="C143" s="219" t="s">
        <v>164</v>
      </c>
      <c r="D143" s="219" t="s">
        <v>130</v>
      </c>
      <c r="E143" s="220" t="s">
        <v>622</v>
      </c>
      <c r="F143" s="221" t="s">
        <v>623</v>
      </c>
      <c r="G143" s="222" t="s">
        <v>182</v>
      </c>
      <c r="H143" s="223">
        <v>10</v>
      </c>
      <c r="I143" s="224"/>
      <c r="J143" s="225">
        <f>ROUND(I143*H143,2)</f>
        <v>0</v>
      </c>
      <c r="K143" s="221" t="s">
        <v>134</v>
      </c>
      <c r="L143" s="45"/>
      <c r="M143" s="226" t="s">
        <v>1</v>
      </c>
      <c r="N143" s="227" t="s">
        <v>42</v>
      </c>
      <c r="O143" s="92"/>
      <c r="P143" s="228">
        <f>O143*H143</f>
        <v>0</v>
      </c>
      <c r="Q143" s="228">
        <v>0</v>
      </c>
      <c r="R143" s="228">
        <f>Q143*H143</f>
        <v>0</v>
      </c>
      <c r="S143" s="228">
        <v>0</v>
      </c>
      <c r="T143" s="229">
        <f>S143*H143</f>
        <v>0</v>
      </c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R143" s="230" t="s">
        <v>135</v>
      </c>
      <c r="AT143" s="230" t="s">
        <v>130</v>
      </c>
      <c r="AU143" s="230" t="s">
        <v>87</v>
      </c>
      <c r="AY143" s="18" t="s">
        <v>128</v>
      </c>
      <c r="BE143" s="231">
        <f>IF(N143="základní",J143,0)</f>
        <v>0</v>
      </c>
      <c r="BF143" s="231">
        <f>IF(N143="snížená",J143,0)</f>
        <v>0</v>
      </c>
      <c r="BG143" s="231">
        <f>IF(N143="zákl. přenesená",J143,0)</f>
        <v>0</v>
      </c>
      <c r="BH143" s="231">
        <f>IF(N143="sníž. přenesená",J143,0)</f>
        <v>0</v>
      </c>
      <c r="BI143" s="231">
        <f>IF(N143="nulová",J143,0)</f>
        <v>0</v>
      </c>
      <c r="BJ143" s="18" t="s">
        <v>85</v>
      </c>
      <c r="BK143" s="231">
        <f>ROUND(I143*H143,2)</f>
        <v>0</v>
      </c>
      <c r="BL143" s="18" t="s">
        <v>135</v>
      </c>
      <c r="BM143" s="230" t="s">
        <v>624</v>
      </c>
    </row>
    <row r="144" s="2" customFormat="1">
      <c r="A144" s="39"/>
      <c r="B144" s="40"/>
      <c r="C144" s="41"/>
      <c r="D144" s="232" t="s">
        <v>137</v>
      </c>
      <c r="E144" s="41"/>
      <c r="F144" s="233" t="s">
        <v>625</v>
      </c>
      <c r="G144" s="41"/>
      <c r="H144" s="41"/>
      <c r="I144" s="234"/>
      <c r="J144" s="41"/>
      <c r="K144" s="41"/>
      <c r="L144" s="45"/>
      <c r="M144" s="235"/>
      <c r="N144" s="236"/>
      <c r="O144" s="92"/>
      <c r="P144" s="92"/>
      <c r="Q144" s="92"/>
      <c r="R144" s="92"/>
      <c r="S144" s="92"/>
      <c r="T144" s="93"/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T144" s="18" t="s">
        <v>137</v>
      </c>
      <c r="AU144" s="18" t="s">
        <v>87</v>
      </c>
    </row>
    <row r="145" s="2" customFormat="1">
      <c r="A145" s="39"/>
      <c r="B145" s="40"/>
      <c r="C145" s="41"/>
      <c r="D145" s="237" t="s">
        <v>139</v>
      </c>
      <c r="E145" s="41"/>
      <c r="F145" s="238" t="s">
        <v>626</v>
      </c>
      <c r="G145" s="41"/>
      <c r="H145" s="41"/>
      <c r="I145" s="234"/>
      <c r="J145" s="41"/>
      <c r="K145" s="41"/>
      <c r="L145" s="45"/>
      <c r="M145" s="235"/>
      <c r="N145" s="236"/>
      <c r="O145" s="92"/>
      <c r="P145" s="92"/>
      <c r="Q145" s="92"/>
      <c r="R145" s="92"/>
      <c r="S145" s="92"/>
      <c r="T145" s="93"/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T145" s="18" t="s">
        <v>139</v>
      </c>
      <c r="AU145" s="18" t="s">
        <v>87</v>
      </c>
    </row>
    <row r="146" s="13" customFormat="1">
      <c r="A146" s="13"/>
      <c r="B146" s="239"/>
      <c r="C146" s="240"/>
      <c r="D146" s="232" t="s">
        <v>141</v>
      </c>
      <c r="E146" s="241" t="s">
        <v>1</v>
      </c>
      <c r="F146" s="242" t="s">
        <v>627</v>
      </c>
      <c r="G146" s="240"/>
      <c r="H146" s="243">
        <v>10</v>
      </c>
      <c r="I146" s="244"/>
      <c r="J146" s="240"/>
      <c r="K146" s="240"/>
      <c r="L146" s="245"/>
      <c r="M146" s="246"/>
      <c r="N146" s="247"/>
      <c r="O146" s="247"/>
      <c r="P146" s="247"/>
      <c r="Q146" s="247"/>
      <c r="R146" s="247"/>
      <c r="S146" s="247"/>
      <c r="T146" s="248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49" t="s">
        <v>141</v>
      </c>
      <c r="AU146" s="249" t="s">
        <v>87</v>
      </c>
      <c r="AV146" s="13" t="s">
        <v>87</v>
      </c>
      <c r="AW146" s="13" t="s">
        <v>34</v>
      </c>
      <c r="AX146" s="13" t="s">
        <v>85</v>
      </c>
      <c r="AY146" s="249" t="s">
        <v>128</v>
      </c>
    </row>
    <row r="147" s="2" customFormat="1" ht="21.75" customHeight="1">
      <c r="A147" s="39"/>
      <c r="B147" s="40"/>
      <c r="C147" s="219" t="s">
        <v>171</v>
      </c>
      <c r="D147" s="219" t="s">
        <v>130</v>
      </c>
      <c r="E147" s="220" t="s">
        <v>211</v>
      </c>
      <c r="F147" s="221" t="s">
        <v>212</v>
      </c>
      <c r="G147" s="222" t="s">
        <v>182</v>
      </c>
      <c r="H147" s="223">
        <v>10</v>
      </c>
      <c r="I147" s="224"/>
      <c r="J147" s="225">
        <f>ROUND(I147*H147,2)</f>
        <v>0</v>
      </c>
      <c r="K147" s="221" t="s">
        <v>134</v>
      </c>
      <c r="L147" s="45"/>
      <c r="M147" s="226" t="s">
        <v>1</v>
      </c>
      <c r="N147" s="227" t="s">
        <v>42</v>
      </c>
      <c r="O147" s="92"/>
      <c r="P147" s="228">
        <f>O147*H147</f>
        <v>0</v>
      </c>
      <c r="Q147" s="228">
        <v>0</v>
      </c>
      <c r="R147" s="228">
        <f>Q147*H147</f>
        <v>0</v>
      </c>
      <c r="S147" s="228">
        <v>0</v>
      </c>
      <c r="T147" s="229">
        <f>S147*H147</f>
        <v>0</v>
      </c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R147" s="230" t="s">
        <v>135</v>
      </c>
      <c r="AT147" s="230" t="s">
        <v>130</v>
      </c>
      <c r="AU147" s="230" t="s">
        <v>87</v>
      </c>
      <c r="AY147" s="18" t="s">
        <v>128</v>
      </c>
      <c r="BE147" s="231">
        <f>IF(N147="základní",J147,0)</f>
        <v>0</v>
      </c>
      <c r="BF147" s="231">
        <f>IF(N147="snížená",J147,0)</f>
        <v>0</v>
      </c>
      <c r="BG147" s="231">
        <f>IF(N147="zákl. přenesená",J147,0)</f>
        <v>0</v>
      </c>
      <c r="BH147" s="231">
        <f>IF(N147="sníž. přenesená",J147,0)</f>
        <v>0</v>
      </c>
      <c r="BI147" s="231">
        <f>IF(N147="nulová",J147,0)</f>
        <v>0</v>
      </c>
      <c r="BJ147" s="18" t="s">
        <v>85</v>
      </c>
      <c r="BK147" s="231">
        <f>ROUND(I147*H147,2)</f>
        <v>0</v>
      </c>
      <c r="BL147" s="18" t="s">
        <v>135</v>
      </c>
      <c r="BM147" s="230" t="s">
        <v>628</v>
      </c>
    </row>
    <row r="148" s="2" customFormat="1">
      <c r="A148" s="39"/>
      <c r="B148" s="40"/>
      <c r="C148" s="41"/>
      <c r="D148" s="232" t="s">
        <v>137</v>
      </c>
      <c r="E148" s="41"/>
      <c r="F148" s="233" t="s">
        <v>214</v>
      </c>
      <c r="G148" s="41"/>
      <c r="H148" s="41"/>
      <c r="I148" s="234"/>
      <c r="J148" s="41"/>
      <c r="K148" s="41"/>
      <c r="L148" s="45"/>
      <c r="M148" s="235"/>
      <c r="N148" s="236"/>
      <c r="O148" s="92"/>
      <c r="P148" s="92"/>
      <c r="Q148" s="92"/>
      <c r="R148" s="92"/>
      <c r="S148" s="92"/>
      <c r="T148" s="93"/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T148" s="18" t="s">
        <v>137</v>
      </c>
      <c r="AU148" s="18" t="s">
        <v>87</v>
      </c>
    </row>
    <row r="149" s="2" customFormat="1">
      <c r="A149" s="39"/>
      <c r="B149" s="40"/>
      <c r="C149" s="41"/>
      <c r="D149" s="237" t="s">
        <v>139</v>
      </c>
      <c r="E149" s="41"/>
      <c r="F149" s="238" t="s">
        <v>215</v>
      </c>
      <c r="G149" s="41"/>
      <c r="H149" s="41"/>
      <c r="I149" s="234"/>
      <c r="J149" s="41"/>
      <c r="K149" s="41"/>
      <c r="L149" s="45"/>
      <c r="M149" s="235"/>
      <c r="N149" s="236"/>
      <c r="O149" s="92"/>
      <c r="P149" s="92"/>
      <c r="Q149" s="92"/>
      <c r="R149" s="92"/>
      <c r="S149" s="92"/>
      <c r="T149" s="93"/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T149" s="18" t="s">
        <v>139</v>
      </c>
      <c r="AU149" s="18" t="s">
        <v>87</v>
      </c>
    </row>
    <row r="150" s="13" customFormat="1">
      <c r="A150" s="13"/>
      <c r="B150" s="239"/>
      <c r="C150" s="240"/>
      <c r="D150" s="232" t="s">
        <v>141</v>
      </c>
      <c r="E150" s="241" t="s">
        <v>1</v>
      </c>
      <c r="F150" s="242" t="s">
        <v>629</v>
      </c>
      <c r="G150" s="240"/>
      <c r="H150" s="243">
        <v>10</v>
      </c>
      <c r="I150" s="244"/>
      <c r="J150" s="240"/>
      <c r="K150" s="240"/>
      <c r="L150" s="245"/>
      <c r="M150" s="246"/>
      <c r="N150" s="247"/>
      <c r="O150" s="247"/>
      <c r="P150" s="247"/>
      <c r="Q150" s="247"/>
      <c r="R150" s="247"/>
      <c r="S150" s="247"/>
      <c r="T150" s="248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49" t="s">
        <v>141</v>
      </c>
      <c r="AU150" s="249" t="s">
        <v>87</v>
      </c>
      <c r="AV150" s="13" t="s">
        <v>87</v>
      </c>
      <c r="AW150" s="13" t="s">
        <v>34</v>
      </c>
      <c r="AX150" s="13" t="s">
        <v>85</v>
      </c>
      <c r="AY150" s="249" t="s">
        <v>128</v>
      </c>
    </row>
    <row r="151" s="2" customFormat="1" ht="16.5" customHeight="1">
      <c r="A151" s="39"/>
      <c r="B151" s="40"/>
      <c r="C151" s="219" t="s">
        <v>179</v>
      </c>
      <c r="D151" s="219" t="s">
        <v>130</v>
      </c>
      <c r="E151" s="220" t="s">
        <v>222</v>
      </c>
      <c r="F151" s="221" t="s">
        <v>223</v>
      </c>
      <c r="G151" s="222" t="s">
        <v>224</v>
      </c>
      <c r="H151" s="223">
        <v>18</v>
      </c>
      <c r="I151" s="224"/>
      <c r="J151" s="225">
        <f>ROUND(I151*H151,2)</f>
        <v>0</v>
      </c>
      <c r="K151" s="221" t="s">
        <v>134</v>
      </c>
      <c r="L151" s="45"/>
      <c r="M151" s="226" t="s">
        <v>1</v>
      </c>
      <c r="N151" s="227" t="s">
        <v>42</v>
      </c>
      <c r="O151" s="92"/>
      <c r="P151" s="228">
        <f>O151*H151</f>
        <v>0</v>
      </c>
      <c r="Q151" s="228">
        <v>0</v>
      </c>
      <c r="R151" s="228">
        <f>Q151*H151</f>
        <v>0</v>
      </c>
      <c r="S151" s="228">
        <v>0</v>
      </c>
      <c r="T151" s="229">
        <f>S151*H151</f>
        <v>0</v>
      </c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R151" s="230" t="s">
        <v>135</v>
      </c>
      <c r="AT151" s="230" t="s">
        <v>130</v>
      </c>
      <c r="AU151" s="230" t="s">
        <v>87</v>
      </c>
      <c r="AY151" s="18" t="s">
        <v>128</v>
      </c>
      <c r="BE151" s="231">
        <f>IF(N151="základní",J151,0)</f>
        <v>0</v>
      </c>
      <c r="BF151" s="231">
        <f>IF(N151="snížená",J151,0)</f>
        <v>0</v>
      </c>
      <c r="BG151" s="231">
        <f>IF(N151="zákl. přenesená",J151,0)</f>
        <v>0</v>
      </c>
      <c r="BH151" s="231">
        <f>IF(N151="sníž. přenesená",J151,0)</f>
        <v>0</v>
      </c>
      <c r="BI151" s="231">
        <f>IF(N151="nulová",J151,0)</f>
        <v>0</v>
      </c>
      <c r="BJ151" s="18" t="s">
        <v>85</v>
      </c>
      <c r="BK151" s="231">
        <f>ROUND(I151*H151,2)</f>
        <v>0</v>
      </c>
      <c r="BL151" s="18" t="s">
        <v>135</v>
      </c>
      <c r="BM151" s="230" t="s">
        <v>630</v>
      </c>
    </row>
    <row r="152" s="2" customFormat="1">
      <c r="A152" s="39"/>
      <c r="B152" s="40"/>
      <c r="C152" s="41"/>
      <c r="D152" s="232" t="s">
        <v>137</v>
      </c>
      <c r="E152" s="41"/>
      <c r="F152" s="233" t="s">
        <v>226</v>
      </c>
      <c r="G152" s="41"/>
      <c r="H152" s="41"/>
      <c r="I152" s="234"/>
      <c r="J152" s="41"/>
      <c r="K152" s="41"/>
      <c r="L152" s="45"/>
      <c r="M152" s="235"/>
      <c r="N152" s="236"/>
      <c r="O152" s="92"/>
      <c r="P152" s="92"/>
      <c r="Q152" s="92"/>
      <c r="R152" s="92"/>
      <c r="S152" s="92"/>
      <c r="T152" s="93"/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T152" s="18" t="s">
        <v>137</v>
      </c>
      <c r="AU152" s="18" t="s">
        <v>87</v>
      </c>
    </row>
    <row r="153" s="2" customFormat="1">
      <c r="A153" s="39"/>
      <c r="B153" s="40"/>
      <c r="C153" s="41"/>
      <c r="D153" s="237" t="s">
        <v>139</v>
      </c>
      <c r="E153" s="41"/>
      <c r="F153" s="238" t="s">
        <v>227</v>
      </c>
      <c r="G153" s="41"/>
      <c r="H153" s="41"/>
      <c r="I153" s="234"/>
      <c r="J153" s="41"/>
      <c r="K153" s="41"/>
      <c r="L153" s="45"/>
      <c r="M153" s="235"/>
      <c r="N153" s="236"/>
      <c r="O153" s="92"/>
      <c r="P153" s="92"/>
      <c r="Q153" s="92"/>
      <c r="R153" s="92"/>
      <c r="S153" s="92"/>
      <c r="T153" s="93"/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T153" s="18" t="s">
        <v>139</v>
      </c>
      <c r="AU153" s="18" t="s">
        <v>87</v>
      </c>
    </row>
    <row r="154" s="13" customFormat="1">
      <c r="A154" s="13"/>
      <c r="B154" s="239"/>
      <c r="C154" s="240"/>
      <c r="D154" s="232" t="s">
        <v>141</v>
      </c>
      <c r="E154" s="241" t="s">
        <v>1</v>
      </c>
      <c r="F154" s="242" t="s">
        <v>631</v>
      </c>
      <c r="G154" s="240"/>
      <c r="H154" s="243">
        <v>18</v>
      </c>
      <c r="I154" s="244"/>
      <c r="J154" s="240"/>
      <c r="K154" s="240"/>
      <c r="L154" s="245"/>
      <c r="M154" s="246"/>
      <c r="N154" s="247"/>
      <c r="O154" s="247"/>
      <c r="P154" s="247"/>
      <c r="Q154" s="247"/>
      <c r="R154" s="247"/>
      <c r="S154" s="247"/>
      <c r="T154" s="248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49" t="s">
        <v>141</v>
      </c>
      <c r="AU154" s="249" t="s">
        <v>87</v>
      </c>
      <c r="AV154" s="13" t="s">
        <v>87</v>
      </c>
      <c r="AW154" s="13" t="s">
        <v>34</v>
      </c>
      <c r="AX154" s="13" t="s">
        <v>85</v>
      </c>
      <c r="AY154" s="249" t="s">
        <v>128</v>
      </c>
    </row>
    <row r="155" s="2" customFormat="1" ht="16.5" customHeight="1">
      <c r="A155" s="39"/>
      <c r="B155" s="40"/>
      <c r="C155" s="219" t="s">
        <v>188</v>
      </c>
      <c r="D155" s="219" t="s">
        <v>130</v>
      </c>
      <c r="E155" s="220" t="s">
        <v>230</v>
      </c>
      <c r="F155" s="221" t="s">
        <v>231</v>
      </c>
      <c r="G155" s="222" t="s">
        <v>182</v>
      </c>
      <c r="H155" s="223">
        <v>10</v>
      </c>
      <c r="I155" s="224"/>
      <c r="J155" s="225">
        <f>ROUND(I155*H155,2)</f>
        <v>0</v>
      </c>
      <c r="K155" s="221" t="s">
        <v>134</v>
      </c>
      <c r="L155" s="45"/>
      <c r="M155" s="226" t="s">
        <v>1</v>
      </c>
      <c r="N155" s="227" t="s">
        <v>42</v>
      </c>
      <c r="O155" s="92"/>
      <c r="P155" s="228">
        <f>O155*H155</f>
        <v>0</v>
      </c>
      <c r="Q155" s="228">
        <v>0</v>
      </c>
      <c r="R155" s="228">
        <f>Q155*H155</f>
        <v>0</v>
      </c>
      <c r="S155" s="228">
        <v>0</v>
      </c>
      <c r="T155" s="229">
        <f>S155*H155</f>
        <v>0</v>
      </c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R155" s="230" t="s">
        <v>135</v>
      </c>
      <c r="AT155" s="230" t="s">
        <v>130</v>
      </c>
      <c r="AU155" s="230" t="s">
        <v>87</v>
      </c>
      <c r="AY155" s="18" t="s">
        <v>128</v>
      </c>
      <c r="BE155" s="231">
        <f>IF(N155="základní",J155,0)</f>
        <v>0</v>
      </c>
      <c r="BF155" s="231">
        <f>IF(N155="snížená",J155,0)</f>
        <v>0</v>
      </c>
      <c r="BG155" s="231">
        <f>IF(N155="zákl. přenesená",J155,0)</f>
        <v>0</v>
      </c>
      <c r="BH155" s="231">
        <f>IF(N155="sníž. přenesená",J155,0)</f>
        <v>0</v>
      </c>
      <c r="BI155" s="231">
        <f>IF(N155="nulová",J155,0)</f>
        <v>0</v>
      </c>
      <c r="BJ155" s="18" t="s">
        <v>85</v>
      </c>
      <c r="BK155" s="231">
        <f>ROUND(I155*H155,2)</f>
        <v>0</v>
      </c>
      <c r="BL155" s="18" t="s">
        <v>135</v>
      </c>
      <c r="BM155" s="230" t="s">
        <v>632</v>
      </c>
    </row>
    <row r="156" s="2" customFormat="1">
      <c r="A156" s="39"/>
      <c r="B156" s="40"/>
      <c r="C156" s="41"/>
      <c r="D156" s="232" t="s">
        <v>137</v>
      </c>
      <c r="E156" s="41"/>
      <c r="F156" s="233" t="s">
        <v>233</v>
      </c>
      <c r="G156" s="41"/>
      <c r="H156" s="41"/>
      <c r="I156" s="234"/>
      <c r="J156" s="41"/>
      <c r="K156" s="41"/>
      <c r="L156" s="45"/>
      <c r="M156" s="235"/>
      <c r="N156" s="236"/>
      <c r="O156" s="92"/>
      <c r="P156" s="92"/>
      <c r="Q156" s="92"/>
      <c r="R156" s="92"/>
      <c r="S156" s="92"/>
      <c r="T156" s="93"/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T156" s="18" t="s">
        <v>137</v>
      </c>
      <c r="AU156" s="18" t="s">
        <v>87</v>
      </c>
    </row>
    <row r="157" s="2" customFormat="1">
      <c r="A157" s="39"/>
      <c r="B157" s="40"/>
      <c r="C157" s="41"/>
      <c r="D157" s="237" t="s">
        <v>139</v>
      </c>
      <c r="E157" s="41"/>
      <c r="F157" s="238" t="s">
        <v>234</v>
      </c>
      <c r="G157" s="41"/>
      <c r="H157" s="41"/>
      <c r="I157" s="234"/>
      <c r="J157" s="41"/>
      <c r="K157" s="41"/>
      <c r="L157" s="45"/>
      <c r="M157" s="235"/>
      <c r="N157" s="236"/>
      <c r="O157" s="92"/>
      <c r="P157" s="92"/>
      <c r="Q157" s="92"/>
      <c r="R157" s="92"/>
      <c r="S157" s="92"/>
      <c r="T157" s="93"/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T157" s="18" t="s">
        <v>139</v>
      </c>
      <c r="AU157" s="18" t="s">
        <v>87</v>
      </c>
    </row>
    <row r="158" s="13" customFormat="1">
      <c r="A158" s="13"/>
      <c r="B158" s="239"/>
      <c r="C158" s="240"/>
      <c r="D158" s="232" t="s">
        <v>141</v>
      </c>
      <c r="E158" s="241" t="s">
        <v>1</v>
      </c>
      <c r="F158" s="242" t="s">
        <v>203</v>
      </c>
      <c r="G158" s="240"/>
      <c r="H158" s="243">
        <v>10</v>
      </c>
      <c r="I158" s="244"/>
      <c r="J158" s="240"/>
      <c r="K158" s="240"/>
      <c r="L158" s="245"/>
      <c r="M158" s="246"/>
      <c r="N158" s="247"/>
      <c r="O158" s="247"/>
      <c r="P158" s="247"/>
      <c r="Q158" s="247"/>
      <c r="R158" s="247"/>
      <c r="S158" s="247"/>
      <c r="T158" s="248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49" t="s">
        <v>141</v>
      </c>
      <c r="AU158" s="249" t="s">
        <v>87</v>
      </c>
      <c r="AV158" s="13" t="s">
        <v>87</v>
      </c>
      <c r="AW158" s="13" t="s">
        <v>34</v>
      </c>
      <c r="AX158" s="13" t="s">
        <v>85</v>
      </c>
      <c r="AY158" s="249" t="s">
        <v>128</v>
      </c>
    </row>
    <row r="159" s="2" customFormat="1" ht="16.5" customHeight="1">
      <c r="A159" s="39"/>
      <c r="B159" s="40"/>
      <c r="C159" s="219" t="s">
        <v>195</v>
      </c>
      <c r="D159" s="219" t="s">
        <v>130</v>
      </c>
      <c r="E159" s="220" t="s">
        <v>237</v>
      </c>
      <c r="F159" s="221" t="s">
        <v>238</v>
      </c>
      <c r="G159" s="222" t="s">
        <v>182</v>
      </c>
      <c r="H159" s="223">
        <v>7.5</v>
      </c>
      <c r="I159" s="224"/>
      <c r="J159" s="225">
        <f>ROUND(I159*H159,2)</f>
        <v>0</v>
      </c>
      <c r="K159" s="221" t="s">
        <v>134</v>
      </c>
      <c r="L159" s="45"/>
      <c r="M159" s="226" t="s">
        <v>1</v>
      </c>
      <c r="N159" s="227" t="s">
        <v>42</v>
      </c>
      <c r="O159" s="92"/>
      <c r="P159" s="228">
        <f>O159*H159</f>
        <v>0</v>
      </c>
      <c r="Q159" s="228">
        <v>0</v>
      </c>
      <c r="R159" s="228">
        <f>Q159*H159</f>
        <v>0</v>
      </c>
      <c r="S159" s="228">
        <v>0</v>
      </c>
      <c r="T159" s="229">
        <f>S159*H159</f>
        <v>0</v>
      </c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R159" s="230" t="s">
        <v>135</v>
      </c>
      <c r="AT159" s="230" t="s">
        <v>130</v>
      </c>
      <c r="AU159" s="230" t="s">
        <v>87</v>
      </c>
      <c r="AY159" s="18" t="s">
        <v>128</v>
      </c>
      <c r="BE159" s="231">
        <f>IF(N159="základní",J159,0)</f>
        <v>0</v>
      </c>
      <c r="BF159" s="231">
        <f>IF(N159="snížená",J159,0)</f>
        <v>0</v>
      </c>
      <c r="BG159" s="231">
        <f>IF(N159="zákl. přenesená",J159,0)</f>
        <v>0</v>
      </c>
      <c r="BH159" s="231">
        <f>IF(N159="sníž. přenesená",J159,0)</f>
        <v>0</v>
      </c>
      <c r="BI159" s="231">
        <f>IF(N159="nulová",J159,0)</f>
        <v>0</v>
      </c>
      <c r="BJ159" s="18" t="s">
        <v>85</v>
      </c>
      <c r="BK159" s="231">
        <f>ROUND(I159*H159,2)</f>
        <v>0</v>
      </c>
      <c r="BL159" s="18" t="s">
        <v>135</v>
      </c>
      <c r="BM159" s="230" t="s">
        <v>633</v>
      </c>
    </row>
    <row r="160" s="2" customFormat="1">
      <c r="A160" s="39"/>
      <c r="B160" s="40"/>
      <c r="C160" s="41"/>
      <c r="D160" s="232" t="s">
        <v>137</v>
      </c>
      <c r="E160" s="41"/>
      <c r="F160" s="233" t="s">
        <v>240</v>
      </c>
      <c r="G160" s="41"/>
      <c r="H160" s="41"/>
      <c r="I160" s="234"/>
      <c r="J160" s="41"/>
      <c r="K160" s="41"/>
      <c r="L160" s="45"/>
      <c r="M160" s="235"/>
      <c r="N160" s="236"/>
      <c r="O160" s="92"/>
      <c r="P160" s="92"/>
      <c r="Q160" s="92"/>
      <c r="R160" s="92"/>
      <c r="S160" s="92"/>
      <c r="T160" s="93"/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T160" s="18" t="s">
        <v>137</v>
      </c>
      <c r="AU160" s="18" t="s">
        <v>87</v>
      </c>
    </row>
    <row r="161" s="2" customFormat="1">
      <c r="A161" s="39"/>
      <c r="B161" s="40"/>
      <c r="C161" s="41"/>
      <c r="D161" s="237" t="s">
        <v>139</v>
      </c>
      <c r="E161" s="41"/>
      <c r="F161" s="238" t="s">
        <v>241</v>
      </c>
      <c r="G161" s="41"/>
      <c r="H161" s="41"/>
      <c r="I161" s="234"/>
      <c r="J161" s="41"/>
      <c r="K161" s="41"/>
      <c r="L161" s="45"/>
      <c r="M161" s="235"/>
      <c r="N161" s="236"/>
      <c r="O161" s="92"/>
      <c r="P161" s="92"/>
      <c r="Q161" s="92"/>
      <c r="R161" s="92"/>
      <c r="S161" s="92"/>
      <c r="T161" s="93"/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T161" s="18" t="s">
        <v>139</v>
      </c>
      <c r="AU161" s="18" t="s">
        <v>87</v>
      </c>
    </row>
    <row r="162" s="13" customFormat="1">
      <c r="A162" s="13"/>
      <c r="B162" s="239"/>
      <c r="C162" s="240"/>
      <c r="D162" s="232" t="s">
        <v>141</v>
      </c>
      <c r="E162" s="241" t="s">
        <v>1</v>
      </c>
      <c r="F162" s="242" t="s">
        <v>634</v>
      </c>
      <c r="G162" s="240"/>
      <c r="H162" s="243">
        <v>7.5</v>
      </c>
      <c r="I162" s="244"/>
      <c r="J162" s="240"/>
      <c r="K162" s="240"/>
      <c r="L162" s="245"/>
      <c r="M162" s="246"/>
      <c r="N162" s="247"/>
      <c r="O162" s="247"/>
      <c r="P162" s="247"/>
      <c r="Q162" s="247"/>
      <c r="R162" s="247"/>
      <c r="S162" s="247"/>
      <c r="T162" s="248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49" t="s">
        <v>141</v>
      </c>
      <c r="AU162" s="249" t="s">
        <v>87</v>
      </c>
      <c r="AV162" s="13" t="s">
        <v>87</v>
      </c>
      <c r="AW162" s="13" t="s">
        <v>34</v>
      </c>
      <c r="AX162" s="13" t="s">
        <v>85</v>
      </c>
      <c r="AY162" s="249" t="s">
        <v>128</v>
      </c>
    </row>
    <row r="163" s="2" customFormat="1" ht="16.5" customHeight="1">
      <c r="A163" s="39"/>
      <c r="B163" s="40"/>
      <c r="C163" s="261" t="s">
        <v>203</v>
      </c>
      <c r="D163" s="261" t="s">
        <v>247</v>
      </c>
      <c r="E163" s="262" t="s">
        <v>248</v>
      </c>
      <c r="F163" s="263" t="s">
        <v>249</v>
      </c>
      <c r="G163" s="264" t="s">
        <v>224</v>
      </c>
      <c r="H163" s="265">
        <v>15</v>
      </c>
      <c r="I163" s="266"/>
      <c r="J163" s="267">
        <f>ROUND(I163*H163,2)</f>
        <v>0</v>
      </c>
      <c r="K163" s="263" t="s">
        <v>134</v>
      </c>
      <c r="L163" s="268"/>
      <c r="M163" s="269" t="s">
        <v>1</v>
      </c>
      <c r="N163" s="270" t="s">
        <v>42</v>
      </c>
      <c r="O163" s="92"/>
      <c r="P163" s="228">
        <f>O163*H163</f>
        <v>0</v>
      </c>
      <c r="Q163" s="228">
        <v>1</v>
      </c>
      <c r="R163" s="228">
        <f>Q163*H163</f>
        <v>15</v>
      </c>
      <c r="S163" s="228">
        <v>0</v>
      </c>
      <c r="T163" s="229">
        <f>S163*H163</f>
        <v>0</v>
      </c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R163" s="230" t="s">
        <v>188</v>
      </c>
      <c r="AT163" s="230" t="s">
        <v>247</v>
      </c>
      <c r="AU163" s="230" t="s">
        <v>87</v>
      </c>
      <c r="AY163" s="18" t="s">
        <v>128</v>
      </c>
      <c r="BE163" s="231">
        <f>IF(N163="základní",J163,0)</f>
        <v>0</v>
      </c>
      <c r="BF163" s="231">
        <f>IF(N163="snížená",J163,0)</f>
        <v>0</v>
      </c>
      <c r="BG163" s="231">
        <f>IF(N163="zákl. přenesená",J163,0)</f>
        <v>0</v>
      </c>
      <c r="BH163" s="231">
        <f>IF(N163="sníž. přenesená",J163,0)</f>
        <v>0</v>
      </c>
      <c r="BI163" s="231">
        <f>IF(N163="nulová",J163,0)</f>
        <v>0</v>
      </c>
      <c r="BJ163" s="18" t="s">
        <v>85</v>
      </c>
      <c r="BK163" s="231">
        <f>ROUND(I163*H163,2)</f>
        <v>0</v>
      </c>
      <c r="BL163" s="18" t="s">
        <v>135</v>
      </c>
      <c r="BM163" s="230" t="s">
        <v>635</v>
      </c>
    </row>
    <row r="164" s="2" customFormat="1">
      <c r="A164" s="39"/>
      <c r="B164" s="40"/>
      <c r="C164" s="41"/>
      <c r="D164" s="232" t="s">
        <v>137</v>
      </c>
      <c r="E164" s="41"/>
      <c r="F164" s="233" t="s">
        <v>249</v>
      </c>
      <c r="G164" s="41"/>
      <c r="H164" s="41"/>
      <c r="I164" s="234"/>
      <c r="J164" s="41"/>
      <c r="K164" s="41"/>
      <c r="L164" s="45"/>
      <c r="M164" s="235"/>
      <c r="N164" s="236"/>
      <c r="O164" s="92"/>
      <c r="P164" s="92"/>
      <c r="Q164" s="92"/>
      <c r="R164" s="92"/>
      <c r="S164" s="92"/>
      <c r="T164" s="93"/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T164" s="18" t="s">
        <v>137</v>
      </c>
      <c r="AU164" s="18" t="s">
        <v>87</v>
      </c>
    </row>
    <row r="165" s="13" customFormat="1">
      <c r="A165" s="13"/>
      <c r="B165" s="239"/>
      <c r="C165" s="240"/>
      <c r="D165" s="232" t="s">
        <v>141</v>
      </c>
      <c r="E165" s="241" t="s">
        <v>1</v>
      </c>
      <c r="F165" s="242" t="s">
        <v>636</v>
      </c>
      <c r="G165" s="240"/>
      <c r="H165" s="243">
        <v>15</v>
      </c>
      <c r="I165" s="244"/>
      <c r="J165" s="240"/>
      <c r="K165" s="240"/>
      <c r="L165" s="245"/>
      <c r="M165" s="246"/>
      <c r="N165" s="247"/>
      <c r="O165" s="247"/>
      <c r="P165" s="247"/>
      <c r="Q165" s="247"/>
      <c r="R165" s="247"/>
      <c r="S165" s="247"/>
      <c r="T165" s="248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49" t="s">
        <v>141</v>
      </c>
      <c r="AU165" s="249" t="s">
        <v>87</v>
      </c>
      <c r="AV165" s="13" t="s">
        <v>87</v>
      </c>
      <c r="AW165" s="13" t="s">
        <v>34</v>
      </c>
      <c r="AX165" s="13" t="s">
        <v>85</v>
      </c>
      <c r="AY165" s="249" t="s">
        <v>128</v>
      </c>
    </row>
    <row r="166" s="2" customFormat="1" ht="16.5" customHeight="1">
      <c r="A166" s="39"/>
      <c r="B166" s="40"/>
      <c r="C166" s="261" t="s">
        <v>210</v>
      </c>
      <c r="D166" s="261" t="s">
        <v>247</v>
      </c>
      <c r="E166" s="262" t="s">
        <v>254</v>
      </c>
      <c r="F166" s="263" t="s">
        <v>255</v>
      </c>
      <c r="G166" s="264" t="s">
        <v>224</v>
      </c>
      <c r="H166" s="265">
        <v>5</v>
      </c>
      <c r="I166" s="266"/>
      <c r="J166" s="267">
        <f>ROUND(I166*H166,2)</f>
        <v>0</v>
      </c>
      <c r="K166" s="263" t="s">
        <v>134</v>
      </c>
      <c r="L166" s="268"/>
      <c r="M166" s="269" t="s">
        <v>1</v>
      </c>
      <c r="N166" s="270" t="s">
        <v>42</v>
      </c>
      <c r="O166" s="92"/>
      <c r="P166" s="228">
        <f>O166*H166</f>
        <v>0</v>
      </c>
      <c r="Q166" s="228">
        <v>1</v>
      </c>
      <c r="R166" s="228">
        <f>Q166*H166</f>
        <v>5</v>
      </c>
      <c r="S166" s="228">
        <v>0</v>
      </c>
      <c r="T166" s="229">
        <f>S166*H166</f>
        <v>0</v>
      </c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R166" s="230" t="s">
        <v>188</v>
      </c>
      <c r="AT166" s="230" t="s">
        <v>247</v>
      </c>
      <c r="AU166" s="230" t="s">
        <v>87</v>
      </c>
      <c r="AY166" s="18" t="s">
        <v>128</v>
      </c>
      <c r="BE166" s="231">
        <f>IF(N166="základní",J166,0)</f>
        <v>0</v>
      </c>
      <c r="BF166" s="231">
        <f>IF(N166="snížená",J166,0)</f>
        <v>0</v>
      </c>
      <c r="BG166" s="231">
        <f>IF(N166="zákl. přenesená",J166,0)</f>
        <v>0</v>
      </c>
      <c r="BH166" s="231">
        <f>IF(N166="sníž. přenesená",J166,0)</f>
        <v>0</v>
      </c>
      <c r="BI166" s="231">
        <f>IF(N166="nulová",J166,0)</f>
        <v>0</v>
      </c>
      <c r="BJ166" s="18" t="s">
        <v>85</v>
      </c>
      <c r="BK166" s="231">
        <f>ROUND(I166*H166,2)</f>
        <v>0</v>
      </c>
      <c r="BL166" s="18" t="s">
        <v>135</v>
      </c>
      <c r="BM166" s="230" t="s">
        <v>637</v>
      </c>
    </row>
    <row r="167" s="2" customFormat="1">
      <c r="A167" s="39"/>
      <c r="B167" s="40"/>
      <c r="C167" s="41"/>
      <c r="D167" s="232" t="s">
        <v>137</v>
      </c>
      <c r="E167" s="41"/>
      <c r="F167" s="233" t="s">
        <v>255</v>
      </c>
      <c r="G167" s="41"/>
      <c r="H167" s="41"/>
      <c r="I167" s="234"/>
      <c r="J167" s="41"/>
      <c r="K167" s="41"/>
      <c r="L167" s="45"/>
      <c r="M167" s="235"/>
      <c r="N167" s="236"/>
      <c r="O167" s="92"/>
      <c r="P167" s="92"/>
      <c r="Q167" s="92"/>
      <c r="R167" s="92"/>
      <c r="S167" s="92"/>
      <c r="T167" s="93"/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T167" s="18" t="s">
        <v>137</v>
      </c>
      <c r="AU167" s="18" t="s">
        <v>87</v>
      </c>
    </row>
    <row r="168" s="13" customFormat="1">
      <c r="A168" s="13"/>
      <c r="B168" s="239"/>
      <c r="C168" s="240"/>
      <c r="D168" s="232" t="s">
        <v>141</v>
      </c>
      <c r="E168" s="241" t="s">
        <v>1</v>
      </c>
      <c r="F168" s="242" t="s">
        <v>638</v>
      </c>
      <c r="G168" s="240"/>
      <c r="H168" s="243">
        <v>2</v>
      </c>
      <c r="I168" s="244"/>
      <c r="J168" s="240"/>
      <c r="K168" s="240"/>
      <c r="L168" s="245"/>
      <c r="M168" s="246"/>
      <c r="N168" s="247"/>
      <c r="O168" s="247"/>
      <c r="P168" s="247"/>
      <c r="Q168" s="247"/>
      <c r="R168" s="247"/>
      <c r="S168" s="247"/>
      <c r="T168" s="248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49" t="s">
        <v>141</v>
      </c>
      <c r="AU168" s="249" t="s">
        <v>87</v>
      </c>
      <c r="AV168" s="13" t="s">
        <v>87</v>
      </c>
      <c r="AW168" s="13" t="s">
        <v>34</v>
      </c>
      <c r="AX168" s="13" t="s">
        <v>77</v>
      </c>
      <c r="AY168" s="249" t="s">
        <v>128</v>
      </c>
    </row>
    <row r="169" s="13" customFormat="1">
      <c r="A169" s="13"/>
      <c r="B169" s="239"/>
      <c r="C169" s="240"/>
      <c r="D169" s="232" t="s">
        <v>141</v>
      </c>
      <c r="E169" s="241" t="s">
        <v>1</v>
      </c>
      <c r="F169" s="242" t="s">
        <v>639</v>
      </c>
      <c r="G169" s="240"/>
      <c r="H169" s="243">
        <v>3</v>
      </c>
      <c r="I169" s="244"/>
      <c r="J169" s="240"/>
      <c r="K169" s="240"/>
      <c r="L169" s="245"/>
      <c r="M169" s="246"/>
      <c r="N169" s="247"/>
      <c r="O169" s="247"/>
      <c r="P169" s="247"/>
      <c r="Q169" s="247"/>
      <c r="R169" s="247"/>
      <c r="S169" s="247"/>
      <c r="T169" s="248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49" t="s">
        <v>141</v>
      </c>
      <c r="AU169" s="249" t="s">
        <v>87</v>
      </c>
      <c r="AV169" s="13" t="s">
        <v>87</v>
      </c>
      <c r="AW169" s="13" t="s">
        <v>34</v>
      </c>
      <c r="AX169" s="13" t="s">
        <v>77</v>
      </c>
      <c r="AY169" s="249" t="s">
        <v>128</v>
      </c>
    </row>
    <row r="170" s="14" customFormat="1">
      <c r="A170" s="14"/>
      <c r="B170" s="250"/>
      <c r="C170" s="251"/>
      <c r="D170" s="232" t="s">
        <v>141</v>
      </c>
      <c r="E170" s="252" t="s">
        <v>1</v>
      </c>
      <c r="F170" s="253" t="s">
        <v>150</v>
      </c>
      <c r="G170" s="251"/>
      <c r="H170" s="254">
        <v>5</v>
      </c>
      <c r="I170" s="255"/>
      <c r="J170" s="251"/>
      <c r="K170" s="251"/>
      <c r="L170" s="256"/>
      <c r="M170" s="257"/>
      <c r="N170" s="258"/>
      <c r="O170" s="258"/>
      <c r="P170" s="258"/>
      <c r="Q170" s="258"/>
      <c r="R170" s="258"/>
      <c r="S170" s="258"/>
      <c r="T170" s="259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T170" s="260" t="s">
        <v>141</v>
      </c>
      <c r="AU170" s="260" t="s">
        <v>87</v>
      </c>
      <c r="AV170" s="14" t="s">
        <v>135</v>
      </c>
      <c r="AW170" s="14" t="s">
        <v>34</v>
      </c>
      <c r="AX170" s="14" t="s">
        <v>85</v>
      </c>
      <c r="AY170" s="260" t="s">
        <v>128</v>
      </c>
    </row>
    <row r="171" s="2" customFormat="1" ht="16.5" customHeight="1">
      <c r="A171" s="39"/>
      <c r="B171" s="40"/>
      <c r="C171" s="219" t="s">
        <v>8</v>
      </c>
      <c r="D171" s="219" t="s">
        <v>130</v>
      </c>
      <c r="E171" s="220" t="s">
        <v>265</v>
      </c>
      <c r="F171" s="221" t="s">
        <v>266</v>
      </c>
      <c r="G171" s="222" t="s">
        <v>182</v>
      </c>
      <c r="H171" s="223">
        <v>1.5</v>
      </c>
      <c r="I171" s="224"/>
      <c r="J171" s="225">
        <f>ROUND(I171*H171,2)</f>
        <v>0</v>
      </c>
      <c r="K171" s="221" t="s">
        <v>134</v>
      </c>
      <c r="L171" s="45"/>
      <c r="M171" s="226" t="s">
        <v>1</v>
      </c>
      <c r="N171" s="227" t="s">
        <v>42</v>
      </c>
      <c r="O171" s="92"/>
      <c r="P171" s="228">
        <f>O171*H171</f>
        <v>0</v>
      </c>
      <c r="Q171" s="228">
        <v>0</v>
      </c>
      <c r="R171" s="228">
        <f>Q171*H171</f>
        <v>0</v>
      </c>
      <c r="S171" s="228">
        <v>0</v>
      </c>
      <c r="T171" s="229">
        <f>S171*H171</f>
        <v>0</v>
      </c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R171" s="230" t="s">
        <v>135</v>
      </c>
      <c r="AT171" s="230" t="s">
        <v>130</v>
      </c>
      <c r="AU171" s="230" t="s">
        <v>87</v>
      </c>
      <c r="AY171" s="18" t="s">
        <v>128</v>
      </c>
      <c r="BE171" s="231">
        <f>IF(N171="základní",J171,0)</f>
        <v>0</v>
      </c>
      <c r="BF171" s="231">
        <f>IF(N171="snížená",J171,0)</f>
        <v>0</v>
      </c>
      <c r="BG171" s="231">
        <f>IF(N171="zákl. přenesená",J171,0)</f>
        <v>0</v>
      </c>
      <c r="BH171" s="231">
        <f>IF(N171="sníž. přenesená",J171,0)</f>
        <v>0</v>
      </c>
      <c r="BI171" s="231">
        <f>IF(N171="nulová",J171,0)</f>
        <v>0</v>
      </c>
      <c r="BJ171" s="18" t="s">
        <v>85</v>
      </c>
      <c r="BK171" s="231">
        <f>ROUND(I171*H171,2)</f>
        <v>0</v>
      </c>
      <c r="BL171" s="18" t="s">
        <v>135</v>
      </c>
      <c r="BM171" s="230" t="s">
        <v>640</v>
      </c>
    </row>
    <row r="172" s="2" customFormat="1">
      <c r="A172" s="39"/>
      <c r="B172" s="40"/>
      <c r="C172" s="41"/>
      <c r="D172" s="232" t="s">
        <v>137</v>
      </c>
      <c r="E172" s="41"/>
      <c r="F172" s="233" t="s">
        <v>268</v>
      </c>
      <c r="G172" s="41"/>
      <c r="H172" s="41"/>
      <c r="I172" s="234"/>
      <c r="J172" s="41"/>
      <c r="K172" s="41"/>
      <c r="L172" s="45"/>
      <c r="M172" s="235"/>
      <c r="N172" s="236"/>
      <c r="O172" s="92"/>
      <c r="P172" s="92"/>
      <c r="Q172" s="92"/>
      <c r="R172" s="92"/>
      <c r="S172" s="92"/>
      <c r="T172" s="93"/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T172" s="18" t="s">
        <v>137</v>
      </c>
      <c r="AU172" s="18" t="s">
        <v>87</v>
      </c>
    </row>
    <row r="173" s="2" customFormat="1">
      <c r="A173" s="39"/>
      <c r="B173" s="40"/>
      <c r="C173" s="41"/>
      <c r="D173" s="237" t="s">
        <v>139</v>
      </c>
      <c r="E173" s="41"/>
      <c r="F173" s="238" t="s">
        <v>269</v>
      </c>
      <c r="G173" s="41"/>
      <c r="H173" s="41"/>
      <c r="I173" s="234"/>
      <c r="J173" s="41"/>
      <c r="K173" s="41"/>
      <c r="L173" s="45"/>
      <c r="M173" s="235"/>
      <c r="N173" s="236"/>
      <c r="O173" s="92"/>
      <c r="P173" s="92"/>
      <c r="Q173" s="92"/>
      <c r="R173" s="92"/>
      <c r="S173" s="92"/>
      <c r="T173" s="93"/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T173" s="18" t="s">
        <v>139</v>
      </c>
      <c r="AU173" s="18" t="s">
        <v>87</v>
      </c>
    </row>
    <row r="174" s="13" customFormat="1">
      <c r="A174" s="13"/>
      <c r="B174" s="239"/>
      <c r="C174" s="240"/>
      <c r="D174" s="232" t="s">
        <v>141</v>
      </c>
      <c r="E174" s="241" t="s">
        <v>1</v>
      </c>
      <c r="F174" s="242" t="s">
        <v>641</v>
      </c>
      <c r="G174" s="240"/>
      <c r="H174" s="243">
        <v>1.5</v>
      </c>
      <c r="I174" s="244"/>
      <c r="J174" s="240"/>
      <c r="K174" s="240"/>
      <c r="L174" s="245"/>
      <c r="M174" s="246"/>
      <c r="N174" s="247"/>
      <c r="O174" s="247"/>
      <c r="P174" s="247"/>
      <c r="Q174" s="247"/>
      <c r="R174" s="247"/>
      <c r="S174" s="247"/>
      <c r="T174" s="248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249" t="s">
        <v>141</v>
      </c>
      <c r="AU174" s="249" t="s">
        <v>87</v>
      </c>
      <c r="AV174" s="13" t="s">
        <v>87</v>
      </c>
      <c r="AW174" s="13" t="s">
        <v>34</v>
      </c>
      <c r="AX174" s="13" t="s">
        <v>85</v>
      </c>
      <c r="AY174" s="249" t="s">
        <v>128</v>
      </c>
    </row>
    <row r="175" s="12" customFormat="1" ht="22.8" customHeight="1">
      <c r="A175" s="12"/>
      <c r="B175" s="203"/>
      <c r="C175" s="204"/>
      <c r="D175" s="205" t="s">
        <v>76</v>
      </c>
      <c r="E175" s="217" t="s">
        <v>135</v>
      </c>
      <c r="F175" s="217" t="s">
        <v>335</v>
      </c>
      <c r="G175" s="204"/>
      <c r="H175" s="204"/>
      <c r="I175" s="207"/>
      <c r="J175" s="218">
        <f>BK175</f>
        <v>0</v>
      </c>
      <c r="K175" s="204"/>
      <c r="L175" s="209"/>
      <c r="M175" s="210"/>
      <c r="N175" s="211"/>
      <c r="O175" s="211"/>
      <c r="P175" s="212">
        <f>SUM(P176:P179)</f>
        <v>0</v>
      </c>
      <c r="Q175" s="211"/>
      <c r="R175" s="212">
        <f>SUM(R176:R179)</f>
        <v>0</v>
      </c>
      <c r="S175" s="211"/>
      <c r="T175" s="213">
        <f>SUM(T176:T179)</f>
        <v>0</v>
      </c>
      <c r="U175" s="12"/>
      <c r="V175" s="12"/>
      <c r="W175" s="12"/>
      <c r="X175" s="12"/>
      <c r="Y175" s="12"/>
      <c r="Z175" s="12"/>
      <c r="AA175" s="12"/>
      <c r="AB175" s="12"/>
      <c r="AC175" s="12"/>
      <c r="AD175" s="12"/>
      <c r="AE175" s="12"/>
      <c r="AR175" s="214" t="s">
        <v>85</v>
      </c>
      <c r="AT175" s="215" t="s">
        <v>76</v>
      </c>
      <c r="AU175" s="215" t="s">
        <v>85</v>
      </c>
      <c r="AY175" s="214" t="s">
        <v>128</v>
      </c>
      <c r="BK175" s="216">
        <f>SUM(BK176:BK179)</f>
        <v>0</v>
      </c>
    </row>
    <row r="176" s="2" customFormat="1" ht="16.5" customHeight="1">
      <c r="A176" s="39"/>
      <c r="B176" s="40"/>
      <c r="C176" s="219" t="s">
        <v>229</v>
      </c>
      <c r="D176" s="219" t="s">
        <v>130</v>
      </c>
      <c r="E176" s="220" t="s">
        <v>337</v>
      </c>
      <c r="F176" s="221" t="s">
        <v>338</v>
      </c>
      <c r="G176" s="222" t="s">
        <v>182</v>
      </c>
      <c r="H176" s="223">
        <v>1</v>
      </c>
      <c r="I176" s="224"/>
      <c r="J176" s="225">
        <f>ROUND(I176*H176,2)</f>
        <v>0</v>
      </c>
      <c r="K176" s="221" t="s">
        <v>134</v>
      </c>
      <c r="L176" s="45"/>
      <c r="M176" s="226" t="s">
        <v>1</v>
      </c>
      <c r="N176" s="227" t="s">
        <v>42</v>
      </c>
      <c r="O176" s="92"/>
      <c r="P176" s="228">
        <f>O176*H176</f>
        <v>0</v>
      </c>
      <c r="Q176" s="228">
        <v>0</v>
      </c>
      <c r="R176" s="228">
        <f>Q176*H176</f>
        <v>0</v>
      </c>
      <c r="S176" s="228">
        <v>0</v>
      </c>
      <c r="T176" s="229">
        <f>S176*H176</f>
        <v>0</v>
      </c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R176" s="230" t="s">
        <v>135</v>
      </c>
      <c r="AT176" s="230" t="s">
        <v>130</v>
      </c>
      <c r="AU176" s="230" t="s">
        <v>87</v>
      </c>
      <c r="AY176" s="18" t="s">
        <v>128</v>
      </c>
      <c r="BE176" s="231">
        <f>IF(N176="základní",J176,0)</f>
        <v>0</v>
      </c>
      <c r="BF176" s="231">
        <f>IF(N176="snížená",J176,0)</f>
        <v>0</v>
      </c>
      <c r="BG176" s="231">
        <f>IF(N176="zákl. přenesená",J176,0)</f>
        <v>0</v>
      </c>
      <c r="BH176" s="231">
        <f>IF(N176="sníž. přenesená",J176,0)</f>
        <v>0</v>
      </c>
      <c r="BI176" s="231">
        <f>IF(N176="nulová",J176,0)</f>
        <v>0</v>
      </c>
      <c r="BJ176" s="18" t="s">
        <v>85</v>
      </c>
      <c r="BK176" s="231">
        <f>ROUND(I176*H176,2)</f>
        <v>0</v>
      </c>
      <c r="BL176" s="18" t="s">
        <v>135</v>
      </c>
      <c r="BM176" s="230" t="s">
        <v>642</v>
      </c>
    </row>
    <row r="177" s="2" customFormat="1">
      <c r="A177" s="39"/>
      <c r="B177" s="40"/>
      <c r="C177" s="41"/>
      <c r="D177" s="232" t="s">
        <v>137</v>
      </c>
      <c r="E177" s="41"/>
      <c r="F177" s="233" t="s">
        <v>340</v>
      </c>
      <c r="G177" s="41"/>
      <c r="H177" s="41"/>
      <c r="I177" s="234"/>
      <c r="J177" s="41"/>
      <c r="K177" s="41"/>
      <c r="L177" s="45"/>
      <c r="M177" s="235"/>
      <c r="N177" s="236"/>
      <c r="O177" s="92"/>
      <c r="P177" s="92"/>
      <c r="Q177" s="92"/>
      <c r="R177" s="92"/>
      <c r="S177" s="92"/>
      <c r="T177" s="93"/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T177" s="18" t="s">
        <v>137</v>
      </c>
      <c r="AU177" s="18" t="s">
        <v>87</v>
      </c>
    </row>
    <row r="178" s="2" customFormat="1">
      <c r="A178" s="39"/>
      <c r="B178" s="40"/>
      <c r="C178" s="41"/>
      <c r="D178" s="237" t="s">
        <v>139</v>
      </c>
      <c r="E178" s="41"/>
      <c r="F178" s="238" t="s">
        <v>341</v>
      </c>
      <c r="G178" s="41"/>
      <c r="H178" s="41"/>
      <c r="I178" s="234"/>
      <c r="J178" s="41"/>
      <c r="K178" s="41"/>
      <c r="L178" s="45"/>
      <c r="M178" s="235"/>
      <c r="N178" s="236"/>
      <c r="O178" s="92"/>
      <c r="P178" s="92"/>
      <c r="Q178" s="92"/>
      <c r="R178" s="92"/>
      <c r="S178" s="92"/>
      <c r="T178" s="93"/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T178" s="18" t="s">
        <v>139</v>
      </c>
      <c r="AU178" s="18" t="s">
        <v>87</v>
      </c>
    </row>
    <row r="179" s="13" customFormat="1">
      <c r="A179" s="13"/>
      <c r="B179" s="239"/>
      <c r="C179" s="240"/>
      <c r="D179" s="232" t="s">
        <v>141</v>
      </c>
      <c r="E179" s="241" t="s">
        <v>1</v>
      </c>
      <c r="F179" s="242" t="s">
        <v>643</v>
      </c>
      <c r="G179" s="240"/>
      <c r="H179" s="243">
        <v>1</v>
      </c>
      <c r="I179" s="244"/>
      <c r="J179" s="240"/>
      <c r="K179" s="240"/>
      <c r="L179" s="245"/>
      <c r="M179" s="246"/>
      <c r="N179" s="247"/>
      <c r="O179" s="247"/>
      <c r="P179" s="247"/>
      <c r="Q179" s="247"/>
      <c r="R179" s="247"/>
      <c r="S179" s="247"/>
      <c r="T179" s="248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49" t="s">
        <v>141</v>
      </c>
      <c r="AU179" s="249" t="s">
        <v>87</v>
      </c>
      <c r="AV179" s="13" t="s">
        <v>87</v>
      </c>
      <c r="AW179" s="13" t="s">
        <v>34</v>
      </c>
      <c r="AX179" s="13" t="s">
        <v>85</v>
      </c>
      <c r="AY179" s="249" t="s">
        <v>128</v>
      </c>
    </row>
    <row r="180" s="12" customFormat="1" ht="22.8" customHeight="1">
      <c r="A180" s="12"/>
      <c r="B180" s="203"/>
      <c r="C180" s="204"/>
      <c r="D180" s="205" t="s">
        <v>76</v>
      </c>
      <c r="E180" s="217" t="s">
        <v>164</v>
      </c>
      <c r="F180" s="217" t="s">
        <v>343</v>
      </c>
      <c r="G180" s="204"/>
      <c r="H180" s="204"/>
      <c r="I180" s="207"/>
      <c r="J180" s="218">
        <f>BK180</f>
        <v>0</v>
      </c>
      <c r="K180" s="204"/>
      <c r="L180" s="209"/>
      <c r="M180" s="210"/>
      <c r="N180" s="211"/>
      <c r="O180" s="211"/>
      <c r="P180" s="212">
        <f>SUM(P181:P208)</f>
        <v>0</v>
      </c>
      <c r="Q180" s="211"/>
      <c r="R180" s="212">
        <f>SUM(R181:R208)</f>
        <v>0</v>
      </c>
      <c r="S180" s="211"/>
      <c r="T180" s="213">
        <f>SUM(T181:T208)</f>
        <v>0</v>
      </c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R180" s="214" t="s">
        <v>85</v>
      </c>
      <c r="AT180" s="215" t="s">
        <v>76</v>
      </c>
      <c r="AU180" s="215" t="s">
        <v>85</v>
      </c>
      <c r="AY180" s="214" t="s">
        <v>128</v>
      </c>
      <c r="BK180" s="216">
        <f>SUM(BK181:BK208)</f>
        <v>0</v>
      </c>
    </row>
    <row r="181" s="2" customFormat="1" ht="16.5" customHeight="1">
      <c r="A181" s="39"/>
      <c r="B181" s="40"/>
      <c r="C181" s="219" t="s">
        <v>236</v>
      </c>
      <c r="D181" s="219" t="s">
        <v>130</v>
      </c>
      <c r="E181" s="220" t="s">
        <v>644</v>
      </c>
      <c r="F181" s="221" t="s">
        <v>645</v>
      </c>
      <c r="G181" s="222" t="s">
        <v>133</v>
      </c>
      <c r="H181" s="223">
        <v>5</v>
      </c>
      <c r="I181" s="224"/>
      <c r="J181" s="225">
        <f>ROUND(I181*H181,2)</f>
        <v>0</v>
      </c>
      <c r="K181" s="221" t="s">
        <v>134</v>
      </c>
      <c r="L181" s="45"/>
      <c r="M181" s="226" t="s">
        <v>1</v>
      </c>
      <c r="N181" s="227" t="s">
        <v>42</v>
      </c>
      <c r="O181" s="92"/>
      <c r="P181" s="228">
        <f>O181*H181</f>
        <v>0</v>
      </c>
      <c r="Q181" s="228">
        <v>0</v>
      </c>
      <c r="R181" s="228">
        <f>Q181*H181</f>
        <v>0</v>
      </c>
      <c r="S181" s="228">
        <v>0</v>
      </c>
      <c r="T181" s="229">
        <f>S181*H181</f>
        <v>0</v>
      </c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R181" s="230" t="s">
        <v>135</v>
      </c>
      <c r="AT181" s="230" t="s">
        <v>130</v>
      </c>
      <c r="AU181" s="230" t="s">
        <v>87</v>
      </c>
      <c r="AY181" s="18" t="s">
        <v>128</v>
      </c>
      <c r="BE181" s="231">
        <f>IF(N181="základní",J181,0)</f>
        <v>0</v>
      </c>
      <c r="BF181" s="231">
        <f>IF(N181="snížená",J181,0)</f>
        <v>0</v>
      </c>
      <c r="BG181" s="231">
        <f>IF(N181="zákl. přenesená",J181,0)</f>
        <v>0</v>
      </c>
      <c r="BH181" s="231">
        <f>IF(N181="sníž. přenesená",J181,0)</f>
        <v>0</v>
      </c>
      <c r="BI181" s="231">
        <f>IF(N181="nulová",J181,0)</f>
        <v>0</v>
      </c>
      <c r="BJ181" s="18" t="s">
        <v>85</v>
      </c>
      <c r="BK181" s="231">
        <f>ROUND(I181*H181,2)</f>
        <v>0</v>
      </c>
      <c r="BL181" s="18" t="s">
        <v>135</v>
      </c>
      <c r="BM181" s="230" t="s">
        <v>646</v>
      </c>
    </row>
    <row r="182" s="2" customFormat="1">
      <c r="A182" s="39"/>
      <c r="B182" s="40"/>
      <c r="C182" s="41"/>
      <c r="D182" s="232" t="s">
        <v>137</v>
      </c>
      <c r="E182" s="41"/>
      <c r="F182" s="233" t="s">
        <v>647</v>
      </c>
      <c r="G182" s="41"/>
      <c r="H182" s="41"/>
      <c r="I182" s="234"/>
      <c r="J182" s="41"/>
      <c r="K182" s="41"/>
      <c r="L182" s="45"/>
      <c r="M182" s="235"/>
      <c r="N182" s="236"/>
      <c r="O182" s="92"/>
      <c r="P182" s="92"/>
      <c r="Q182" s="92"/>
      <c r="R182" s="92"/>
      <c r="S182" s="92"/>
      <c r="T182" s="93"/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T182" s="18" t="s">
        <v>137</v>
      </c>
      <c r="AU182" s="18" t="s">
        <v>87</v>
      </c>
    </row>
    <row r="183" s="2" customFormat="1">
      <c r="A183" s="39"/>
      <c r="B183" s="40"/>
      <c r="C183" s="41"/>
      <c r="D183" s="237" t="s">
        <v>139</v>
      </c>
      <c r="E183" s="41"/>
      <c r="F183" s="238" t="s">
        <v>648</v>
      </c>
      <c r="G183" s="41"/>
      <c r="H183" s="41"/>
      <c r="I183" s="234"/>
      <c r="J183" s="41"/>
      <c r="K183" s="41"/>
      <c r="L183" s="45"/>
      <c r="M183" s="235"/>
      <c r="N183" s="236"/>
      <c r="O183" s="92"/>
      <c r="P183" s="92"/>
      <c r="Q183" s="92"/>
      <c r="R183" s="92"/>
      <c r="S183" s="92"/>
      <c r="T183" s="93"/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T183" s="18" t="s">
        <v>139</v>
      </c>
      <c r="AU183" s="18" t="s">
        <v>87</v>
      </c>
    </row>
    <row r="184" s="13" customFormat="1">
      <c r="A184" s="13"/>
      <c r="B184" s="239"/>
      <c r="C184" s="240"/>
      <c r="D184" s="232" t="s">
        <v>141</v>
      </c>
      <c r="E184" s="241" t="s">
        <v>1</v>
      </c>
      <c r="F184" s="242" t="s">
        <v>649</v>
      </c>
      <c r="G184" s="240"/>
      <c r="H184" s="243">
        <v>5</v>
      </c>
      <c r="I184" s="244"/>
      <c r="J184" s="240"/>
      <c r="K184" s="240"/>
      <c r="L184" s="245"/>
      <c r="M184" s="246"/>
      <c r="N184" s="247"/>
      <c r="O184" s="247"/>
      <c r="P184" s="247"/>
      <c r="Q184" s="247"/>
      <c r="R184" s="247"/>
      <c r="S184" s="247"/>
      <c r="T184" s="248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249" t="s">
        <v>141</v>
      </c>
      <c r="AU184" s="249" t="s">
        <v>87</v>
      </c>
      <c r="AV184" s="13" t="s">
        <v>87</v>
      </c>
      <c r="AW184" s="13" t="s">
        <v>34</v>
      </c>
      <c r="AX184" s="13" t="s">
        <v>85</v>
      </c>
      <c r="AY184" s="249" t="s">
        <v>128</v>
      </c>
    </row>
    <row r="185" s="2" customFormat="1" ht="16.5" customHeight="1">
      <c r="A185" s="39"/>
      <c r="B185" s="40"/>
      <c r="C185" s="219" t="s">
        <v>246</v>
      </c>
      <c r="D185" s="219" t="s">
        <v>130</v>
      </c>
      <c r="E185" s="220" t="s">
        <v>650</v>
      </c>
      <c r="F185" s="221" t="s">
        <v>651</v>
      </c>
      <c r="G185" s="222" t="s">
        <v>133</v>
      </c>
      <c r="H185" s="223">
        <v>4.7999999999999998</v>
      </c>
      <c r="I185" s="224"/>
      <c r="J185" s="225">
        <f>ROUND(I185*H185,2)</f>
        <v>0</v>
      </c>
      <c r="K185" s="221" t="s">
        <v>134</v>
      </c>
      <c r="L185" s="45"/>
      <c r="M185" s="226" t="s">
        <v>1</v>
      </c>
      <c r="N185" s="227" t="s">
        <v>42</v>
      </c>
      <c r="O185" s="92"/>
      <c r="P185" s="228">
        <f>O185*H185</f>
        <v>0</v>
      </c>
      <c r="Q185" s="228">
        <v>0</v>
      </c>
      <c r="R185" s="228">
        <f>Q185*H185</f>
        <v>0</v>
      </c>
      <c r="S185" s="228">
        <v>0</v>
      </c>
      <c r="T185" s="229">
        <f>S185*H185</f>
        <v>0</v>
      </c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R185" s="230" t="s">
        <v>135</v>
      </c>
      <c r="AT185" s="230" t="s">
        <v>130</v>
      </c>
      <c r="AU185" s="230" t="s">
        <v>87</v>
      </c>
      <c r="AY185" s="18" t="s">
        <v>128</v>
      </c>
      <c r="BE185" s="231">
        <f>IF(N185="základní",J185,0)</f>
        <v>0</v>
      </c>
      <c r="BF185" s="231">
        <f>IF(N185="snížená",J185,0)</f>
        <v>0</v>
      </c>
      <c r="BG185" s="231">
        <f>IF(N185="zákl. přenesená",J185,0)</f>
        <v>0</v>
      </c>
      <c r="BH185" s="231">
        <f>IF(N185="sníž. přenesená",J185,0)</f>
        <v>0</v>
      </c>
      <c r="BI185" s="231">
        <f>IF(N185="nulová",J185,0)</f>
        <v>0</v>
      </c>
      <c r="BJ185" s="18" t="s">
        <v>85</v>
      </c>
      <c r="BK185" s="231">
        <f>ROUND(I185*H185,2)</f>
        <v>0</v>
      </c>
      <c r="BL185" s="18" t="s">
        <v>135</v>
      </c>
      <c r="BM185" s="230" t="s">
        <v>652</v>
      </c>
    </row>
    <row r="186" s="2" customFormat="1">
      <c r="A186" s="39"/>
      <c r="B186" s="40"/>
      <c r="C186" s="41"/>
      <c r="D186" s="232" t="s">
        <v>137</v>
      </c>
      <c r="E186" s="41"/>
      <c r="F186" s="233" t="s">
        <v>653</v>
      </c>
      <c r="G186" s="41"/>
      <c r="H186" s="41"/>
      <c r="I186" s="234"/>
      <c r="J186" s="41"/>
      <c r="K186" s="41"/>
      <c r="L186" s="45"/>
      <c r="M186" s="235"/>
      <c r="N186" s="236"/>
      <c r="O186" s="92"/>
      <c r="P186" s="92"/>
      <c r="Q186" s="92"/>
      <c r="R186" s="92"/>
      <c r="S186" s="92"/>
      <c r="T186" s="93"/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T186" s="18" t="s">
        <v>137</v>
      </c>
      <c r="AU186" s="18" t="s">
        <v>87</v>
      </c>
    </row>
    <row r="187" s="2" customFormat="1">
      <c r="A187" s="39"/>
      <c r="B187" s="40"/>
      <c r="C187" s="41"/>
      <c r="D187" s="237" t="s">
        <v>139</v>
      </c>
      <c r="E187" s="41"/>
      <c r="F187" s="238" t="s">
        <v>654</v>
      </c>
      <c r="G187" s="41"/>
      <c r="H187" s="41"/>
      <c r="I187" s="234"/>
      <c r="J187" s="41"/>
      <c r="K187" s="41"/>
      <c r="L187" s="45"/>
      <c r="M187" s="235"/>
      <c r="N187" s="236"/>
      <c r="O187" s="92"/>
      <c r="P187" s="92"/>
      <c r="Q187" s="92"/>
      <c r="R187" s="92"/>
      <c r="S187" s="92"/>
      <c r="T187" s="93"/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T187" s="18" t="s">
        <v>139</v>
      </c>
      <c r="AU187" s="18" t="s">
        <v>87</v>
      </c>
    </row>
    <row r="188" s="13" customFormat="1">
      <c r="A188" s="13"/>
      <c r="B188" s="239"/>
      <c r="C188" s="240"/>
      <c r="D188" s="232" t="s">
        <v>141</v>
      </c>
      <c r="E188" s="241" t="s">
        <v>1</v>
      </c>
      <c r="F188" s="242" t="s">
        <v>655</v>
      </c>
      <c r="G188" s="240"/>
      <c r="H188" s="243">
        <v>4.7999999999999998</v>
      </c>
      <c r="I188" s="244"/>
      <c r="J188" s="240"/>
      <c r="K188" s="240"/>
      <c r="L188" s="245"/>
      <c r="M188" s="246"/>
      <c r="N188" s="247"/>
      <c r="O188" s="247"/>
      <c r="P188" s="247"/>
      <c r="Q188" s="247"/>
      <c r="R188" s="247"/>
      <c r="S188" s="247"/>
      <c r="T188" s="248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T188" s="249" t="s">
        <v>141</v>
      </c>
      <c r="AU188" s="249" t="s">
        <v>87</v>
      </c>
      <c r="AV188" s="13" t="s">
        <v>87</v>
      </c>
      <c r="AW188" s="13" t="s">
        <v>34</v>
      </c>
      <c r="AX188" s="13" t="s">
        <v>85</v>
      </c>
      <c r="AY188" s="249" t="s">
        <v>128</v>
      </c>
    </row>
    <row r="189" s="2" customFormat="1" ht="16.5" customHeight="1">
      <c r="A189" s="39"/>
      <c r="B189" s="40"/>
      <c r="C189" s="219" t="s">
        <v>253</v>
      </c>
      <c r="D189" s="219" t="s">
        <v>130</v>
      </c>
      <c r="E189" s="220" t="s">
        <v>656</v>
      </c>
      <c r="F189" s="221" t="s">
        <v>657</v>
      </c>
      <c r="G189" s="222" t="s">
        <v>133</v>
      </c>
      <c r="H189" s="223">
        <v>4.7999999999999998</v>
      </c>
      <c r="I189" s="224"/>
      <c r="J189" s="225">
        <f>ROUND(I189*H189,2)</f>
        <v>0</v>
      </c>
      <c r="K189" s="221" t="s">
        <v>134</v>
      </c>
      <c r="L189" s="45"/>
      <c r="M189" s="226" t="s">
        <v>1</v>
      </c>
      <c r="N189" s="227" t="s">
        <v>42</v>
      </c>
      <c r="O189" s="92"/>
      <c r="P189" s="228">
        <f>O189*H189</f>
        <v>0</v>
      </c>
      <c r="Q189" s="228">
        <v>0</v>
      </c>
      <c r="R189" s="228">
        <f>Q189*H189</f>
        <v>0</v>
      </c>
      <c r="S189" s="228">
        <v>0</v>
      </c>
      <c r="T189" s="229">
        <f>S189*H189</f>
        <v>0</v>
      </c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R189" s="230" t="s">
        <v>135</v>
      </c>
      <c r="AT189" s="230" t="s">
        <v>130</v>
      </c>
      <c r="AU189" s="230" t="s">
        <v>87</v>
      </c>
      <c r="AY189" s="18" t="s">
        <v>128</v>
      </c>
      <c r="BE189" s="231">
        <f>IF(N189="základní",J189,0)</f>
        <v>0</v>
      </c>
      <c r="BF189" s="231">
        <f>IF(N189="snížená",J189,0)</f>
        <v>0</v>
      </c>
      <c r="BG189" s="231">
        <f>IF(N189="zákl. přenesená",J189,0)</f>
        <v>0</v>
      </c>
      <c r="BH189" s="231">
        <f>IF(N189="sníž. přenesená",J189,0)</f>
        <v>0</v>
      </c>
      <c r="BI189" s="231">
        <f>IF(N189="nulová",J189,0)</f>
        <v>0</v>
      </c>
      <c r="BJ189" s="18" t="s">
        <v>85</v>
      </c>
      <c r="BK189" s="231">
        <f>ROUND(I189*H189,2)</f>
        <v>0</v>
      </c>
      <c r="BL189" s="18" t="s">
        <v>135</v>
      </c>
      <c r="BM189" s="230" t="s">
        <v>658</v>
      </c>
    </row>
    <row r="190" s="2" customFormat="1">
      <c r="A190" s="39"/>
      <c r="B190" s="40"/>
      <c r="C190" s="41"/>
      <c r="D190" s="232" t="s">
        <v>137</v>
      </c>
      <c r="E190" s="41"/>
      <c r="F190" s="233" t="s">
        <v>659</v>
      </c>
      <c r="G190" s="41"/>
      <c r="H190" s="41"/>
      <c r="I190" s="234"/>
      <c r="J190" s="41"/>
      <c r="K190" s="41"/>
      <c r="L190" s="45"/>
      <c r="M190" s="235"/>
      <c r="N190" s="236"/>
      <c r="O190" s="92"/>
      <c r="P190" s="92"/>
      <c r="Q190" s="92"/>
      <c r="R190" s="92"/>
      <c r="S190" s="92"/>
      <c r="T190" s="93"/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T190" s="18" t="s">
        <v>137</v>
      </c>
      <c r="AU190" s="18" t="s">
        <v>87</v>
      </c>
    </row>
    <row r="191" s="2" customFormat="1">
      <c r="A191" s="39"/>
      <c r="B191" s="40"/>
      <c r="C191" s="41"/>
      <c r="D191" s="237" t="s">
        <v>139</v>
      </c>
      <c r="E191" s="41"/>
      <c r="F191" s="238" t="s">
        <v>660</v>
      </c>
      <c r="G191" s="41"/>
      <c r="H191" s="41"/>
      <c r="I191" s="234"/>
      <c r="J191" s="41"/>
      <c r="K191" s="41"/>
      <c r="L191" s="45"/>
      <c r="M191" s="235"/>
      <c r="N191" s="236"/>
      <c r="O191" s="92"/>
      <c r="P191" s="92"/>
      <c r="Q191" s="92"/>
      <c r="R191" s="92"/>
      <c r="S191" s="92"/>
      <c r="T191" s="93"/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T191" s="18" t="s">
        <v>139</v>
      </c>
      <c r="AU191" s="18" t="s">
        <v>87</v>
      </c>
    </row>
    <row r="192" s="13" customFormat="1">
      <c r="A192" s="13"/>
      <c r="B192" s="239"/>
      <c r="C192" s="240"/>
      <c r="D192" s="232" t="s">
        <v>141</v>
      </c>
      <c r="E192" s="241" t="s">
        <v>1</v>
      </c>
      <c r="F192" s="242" t="s">
        <v>661</v>
      </c>
      <c r="G192" s="240"/>
      <c r="H192" s="243">
        <v>4.7999999999999998</v>
      </c>
      <c r="I192" s="244"/>
      <c r="J192" s="240"/>
      <c r="K192" s="240"/>
      <c r="L192" s="245"/>
      <c r="M192" s="246"/>
      <c r="N192" s="247"/>
      <c r="O192" s="247"/>
      <c r="P192" s="247"/>
      <c r="Q192" s="247"/>
      <c r="R192" s="247"/>
      <c r="S192" s="247"/>
      <c r="T192" s="248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249" t="s">
        <v>141</v>
      </c>
      <c r="AU192" s="249" t="s">
        <v>87</v>
      </c>
      <c r="AV192" s="13" t="s">
        <v>87</v>
      </c>
      <c r="AW192" s="13" t="s">
        <v>34</v>
      </c>
      <c r="AX192" s="13" t="s">
        <v>85</v>
      </c>
      <c r="AY192" s="249" t="s">
        <v>128</v>
      </c>
    </row>
    <row r="193" s="2" customFormat="1" ht="16.5" customHeight="1">
      <c r="A193" s="39"/>
      <c r="B193" s="40"/>
      <c r="C193" s="219" t="s">
        <v>259</v>
      </c>
      <c r="D193" s="219" t="s">
        <v>130</v>
      </c>
      <c r="E193" s="220" t="s">
        <v>662</v>
      </c>
      <c r="F193" s="221" t="s">
        <v>663</v>
      </c>
      <c r="G193" s="222" t="s">
        <v>133</v>
      </c>
      <c r="H193" s="223">
        <v>4.7999999999999998</v>
      </c>
      <c r="I193" s="224"/>
      <c r="J193" s="225">
        <f>ROUND(I193*H193,2)</f>
        <v>0</v>
      </c>
      <c r="K193" s="221" t="s">
        <v>134</v>
      </c>
      <c r="L193" s="45"/>
      <c r="M193" s="226" t="s">
        <v>1</v>
      </c>
      <c r="N193" s="227" t="s">
        <v>42</v>
      </c>
      <c r="O193" s="92"/>
      <c r="P193" s="228">
        <f>O193*H193</f>
        <v>0</v>
      </c>
      <c r="Q193" s="228">
        <v>0</v>
      </c>
      <c r="R193" s="228">
        <f>Q193*H193</f>
        <v>0</v>
      </c>
      <c r="S193" s="228">
        <v>0</v>
      </c>
      <c r="T193" s="229">
        <f>S193*H193</f>
        <v>0</v>
      </c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R193" s="230" t="s">
        <v>135</v>
      </c>
      <c r="AT193" s="230" t="s">
        <v>130</v>
      </c>
      <c r="AU193" s="230" t="s">
        <v>87</v>
      </c>
      <c r="AY193" s="18" t="s">
        <v>128</v>
      </c>
      <c r="BE193" s="231">
        <f>IF(N193="základní",J193,0)</f>
        <v>0</v>
      </c>
      <c r="BF193" s="231">
        <f>IF(N193="snížená",J193,0)</f>
        <v>0</v>
      </c>
      <c r="BG193" s="231">
        <f>IF(N193="zákl. přenesená",J193,0)</f>
        <v>0</v>
      </c>
      <c r="BH193" s="231">
        <f>IF(N193="sníž. přenesená",J193,0)</f>
        <v>0</v>
      </c>
      <c r="BI193" s="231">
        <f>IF(N193="nulová",J193,0)</f>
        <v>0</v>
      </c>
      <c r="BJ193" s="18" t="s">
        <v>85</v>
      </c>
      <c r="BK193" s="231">
        <f>ROUND(I193*H193,2)</f>
        <v>0</v>
      </c>
      <c r="BL193" s="18" t="s">
        <v>135</v>
      </c>
      <c r="BM193" s="230" t="s">
        <v>664</v>
      </c>
    </row>
    <row r="194" s="2" customFormat="1">
      <c r="A194" s="39"/>
      <c r="B194" s="40"/>
      <c r="C194" s="41"/>
      <c r="D194" s="232" t="s">
        <v>137</v>
      </c>
      <c r="E194" s="41"/>
      <c r="F194" s="233" t="s">
        <v>665</v>
      </c>
      <c r="G194" s="41"/>
      <c r="H194" s="41"/>
      <c r="I194" s="234"/>
      <c r="J194" s="41"/>
      <c r="K194" s="41"/>
      <c r="L194" s="45"/>
      <c r="M194" s="235"/>
      <c r="N194" s="236"/>
      <c r="O194" s="92"/>
      <c r="P194" s="92"/>
      <c r="Q194" s="92"/>
      <c r="R194" s="92"/>
      <c r="S194" s="92"/>
      <c r="T194" s="93"/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T194" s="18" t="s">
        <v>137</v>
      </c>
      <c r="AU194" s="18" t="s">
        <v>87</v>
      </c>
    </row>
    <row r="195" s="2" customFormat="1">
      <c r="A195" s="39"/>
      <c r="B195" s="40"/>
      <c r="C195" s="41"/>
      <c r="D195" s="237" t="s">
        <v>139</v>
      </c>
      <c r="E195" s="41"/>
      <c r="F195" s="238" t="s">
        <v>666</v>
      </c>
      <c r="G195" s="41"/>
      <c r="H195" s="41"/>
      <c r="I195" s="234"/>
      <c r="J195" s="41"/>
      <c r="K195" s="41"/>
      <c r="L195" s="45"/>
      <c r="M195" s="235"/>
      <c r="N195" s="236"/>
      <c r="O195" s="92"/>
      <c r="P195" s="92"/>
      <c r="Q195" s="92"/>
      <c r="R195" s="92"/>
      <c r="S195" s="92"/>
      <c r="T195" s="93"/>
      <c r="U195" s="39"/>
      <c r="V195" s="39"/>
      <c r="W195" s="39"/>
      <c r="X195" s="39"/>
      <c r="Y195" s="39"/>
      <c r="Z195" s="39"/>
      <c r="AA195" s="39"/>
      <c r="AB195" s="39"/>
      <c r="AC195" s="39"/>
      <c r="AD195" s="39"/>
      <c r="AE195" s="39"/>
      <c r="AT195" s="18" t="s">
        <v>139</v>
      </c>
      <c r="AU195" s="18" t="s">
        <v>87</v>
      </c>
    </row>
    <row r="196" s="13" customFormat="1">
      <c r="A196" s="13"/>
      <c r="B196" s="239"/>
      <c r="C196" s="240"/>
      <c r="D196" s="232" t="s">
        <v>141</v>
      </c>
      <c r="E196" s="241" t="s">
        <v>1</v>
      </c>
      <c r="F196" s="242" t="s">
        <v>667</v>
      </c>
      <c r="G196" s="240"/>
      <c r="H196" s="243">
        <v>4.7999999999999998</v>
      </c>
      <c r="I196" s="244"/>
      <c r="J196" s="240"/>
      <c r="K196" s="240"/>
      <c r="L196" s="245"/>
      <c r="M196" s="246"/>
      <c r="N196" s="247"/>
      <c r="O196" s="247"/>
      <c r="P196" s="247"/>
      <c r="Q196" s="247"/>
      <c r="R196" s="247"/>
      <c r="S196" s="247"/>
      <c r="T196" s="248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249" t="s">
        <v>141</v>
      </c>
      <c r="AU196" s="249" t="s">
        <v>87</v>
      </c>
      <c r="AV196" s="13" t="s">
        <v>87</v>
      </c>
      <c r="AW196" s="13" t="s">
        <v>34</v>
      </c>
      <c r="AX196" s="13" t="s">
        <v>85</v>
      </c>
      <c r="AY196" s="249" t="s">
        <v>128</v>
      </c>
    </row>
    <row r="197" s="2" customFormat="1" ht="16.5" customHeight="1">
      <c r="A197" s="39"/>
      <c r="B197" s="40"/>
      <c r="C197" s="219" t="s">
        <v>264</v>
      </c>
      <c r="D197" s="219" t="s">
        <v>130</v>
      </c>
      <c r="E197" s="220" t="s">
        <v>668</v>
      </c>
      <c r="F197" s="221" t="s">
        <v>669</v>
      </c>
      <c r="G197" s="222" t="s">
        <v>133</v>
      </c>
      <c r="H197" s="223">
        <v>9.5999999999999996</v>
      </c>
      <c r="I197" s="224"/>
      <c r="J197" s="225">
        <f>ROUND(I197*H197,2)</f>
        <v>0</v>
      </c>
      <c r="K197" s="221" t="s">
        <v>134</v>
      </c>
      <c r="L197" s="45"/>
      <c r="M197" s="226" t="s">
        <v>1</v>
      </c>
      <c r="N197" s="227" t="s">
        <v>42</v>
      </c>
      <c r="O197" s="92"/>
      <c r="P197" s="228">
        <f>O197*H197</f>
        <v>0</v>
      </c>
      <c r="Q197" s="228">
        <v>0</v>
      </c>
      <c r="R197" s="228">
        <f>Q197*H197</f>
        <v>0</v>
      </c>
      <c r="S197" s="228">
        <v>0</v>
      </c>
      <c r="T197" s="229">
        <f>S197*H197</f>
        <v>0</v>
      </c>
      <c r="U197" s="39"/>
      <c r="V197" s="39"/>
      <c r="W197" s="39"/>
      <c r="X197" s="39"/>
      <c r="Y197" s="39"/>
      <c r="Z197" s="39"/>
      <c r="AA197" s="39"/>
      <c r="AB197" s="39"/>
      <c r="AC197" s="39"/>
      <c r="AD197" s="39"/>
      <c r="AE197" s="39"/>
      <c r="AR197" s="230" t="s">
        <v>135</v>
      </c>
      <c r="AT197" s="230" t="s">
        <v>130</v>
      </c>
      <c r="AU197" s="230" t="s">
        <v>87</v>
      </c>
      <c r="AY197" s="18" t="s">
        <v>128</v>
      </c>
      <c r="BE197" s="231">
        <f>IF(N197="základní",J197,0)</f>
        <v>0</v>
      </c>
      <c r="BF197" s="231">
        <f>IF(N197="snížená",J197,0)</f>
        <v>0</v>
      </c>
      <c r="BG197" s="231">
        <f>IF(N197="zákl. přenesená",J197,0)</f>
        <v>0</v>
      </c>
      <c r="BH197" s="231">
        <f>IF(N197="sníž. přenesená",J197,0)</f>
        <v>0</v>
      </c>
      <c r="BI197" s="231">
        <f>IF(N197="nulová",J197,0)</f>
        <v>0</v>
      </c>
      <c r="BJ197" s="18" t="s">
        <v>85</v>
      </c>
      <c r="BK197" s="231">
        <f>ROUND(I197*H197,2)</f>
        <v>0</v>
      </c>
      <c r="BL197" s="18" t="s">
        <v>135</v>
      </c>
      <c r="BM197" s="230" t="s">
        <v>670</v>
      </c>
    </row>
    <row r="198" s="2" customFormat="1">
      <c r="A198" s="39"/>
      <c r="B198" s="40"/>
      <c r="C198" s="41"/>
      <c r="D198" s="232" t="s">
        <v>137</v>
      </c>
      <c r="E198" s="41"/>
      <c r="F198" s="233" t="s">
        <v>671</v>
      </c>
      <c r="G198" s="41"/>
      <c r="H198" s="41"/>
      <c r="I198" s="234"/>
      <c r="J198" s="41"/>
      <c r="K198" s="41"/>
      <c r="L198" s="45"/>
      <c r="M198" s="235"/>
      <c r="N198" s="236"/>
      <c r="O198" s="92"/>
      <c r="P198" s="92"/>
      <c r="Q198" s="92"/>
      <c r="R198" s="92"/>
      <c r="S198" s="92"/>
      <c r="T198" s="93"/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T198" s="18" t="s">
        <v>137</v>
      </c>
      <c r="AU198" s="18" t="s">
        <v>87</v>
      </c>
    </row>
    <row r="199" s="2" customFormat="1">
      <c r="A199" s="39"/>
      <c r="B199" s="40"/>
      <c r="C199" s="41"/>
      <c r="D199" s="237" t="s">
        <v>139</v>
      </c>
      <c r="E199" s="41"/>
      <c r="F199" s="238" t="s">
        <v>672</v>
      </c>
      <c r="G199" s="41"/>
      <c r="H199" s="41"/>
      <c r="I199" s="234"/>
      <c r="J199" s="41"/>
      <c r="K199" s="41"/>
      <c r="L199" s="45"/>
      <c r="M199" s="235"/>
      <c r="N199" s="236"/>
      <c r="O199" s="92"/>
      <c r="P199" s="92"/>
      <c r="Q199" s="92"/>
      <c r="R199" s="92"/>
      <c r="S199" s="92"/>
      <c r="T199" s="93"/>
      <c r="U199" s="39"/>
      <c r="V199" s="39"/>
      <c r="W199" s="39"/>
      <c r="X199" s="39"/>
      <c r="Y199" s="39"/>
      <c r="Z199" s="39"/>
      <c r="AA199" s="39"/>
      <c r="AB199" s="39"/>
      <c r="AC199" s="39"/>
      <c r="AD199" s="39"/>
      <c r="AE199" s="39"/>
      <c r="AT199" s="18" t="s">
        <v>139</v>
      </c>
      <c r="AU199" s="18" t="s">
        <v>87</v>
      </c>
    </row>
    <row r="200" s="13" customFormat="1">
      <c r="A200" s="13"/>
      <c r="B200" s="239"/>
      <c r="C200" s="240"/>
      <c r="D200" s="232" t="s">
        <v>141</v>
      </c>
      <c r="E200" s="241" t="s">
        <v>1</v>
      </c>
      <c r="F200" s="242" t="s">
        <v>673</v>
      </c>
      <c r="G200" s="240"/>
      <c r="H200" s="243">
        <v>9.5999999999999996</v>
      </c>
      <c r="I200" s="244"/>
      <c r="J200" s="240"/>
      <c r="K200" s="240"/>
      <c r="L200" s="245"/>
      <c r="M200" s="246"/>
      <c r="N200" s="247"/>
      <c r="O200" s="247"/>
      <c r="P200" s="247"/>
      <c r="Q200" s="247"/>
      <c r="R200" s="247"/>
      <c r="S200" s="247"/>
      <c r="T200" s="248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T200" s="249" t="s">
        <v>141</v>
      </c>
      <c r="AU200" s="249" t="s">
        <v>87</v>
      </c>
      <c r="AV200" s="13" t="s">
        <v>87</v>
      </c>
      <c r="AW200" s="13" t="s">
        <v>34</v>
      </c>
      <c r="AX200" s="13" t="s">
        <v>85</v>
      </c>
      <c r="AY200" s="249" t="s">
        <v>128</v>
      </c>
    </row>
    <row r="201" s="2" customFormat="1" ht="16.5" customHeight="1">
      <c r="A201" s="39"/>
      <c r="B201" s="40"/>
      <c r="C201" s="219" t="s">
        <v>271</v>
      </c>
      <c r="D201" s="219" t="s">
        <v>130</v>
      </c>
      <c r="E201" s="220" t="s">
        <v>674</v>
      </c>
      <c r="F201" s="221" t="s">
        <v>675</v>
      </c>
      <c r="G201" s="222" t="s">
        <v>133</v>
      </c>
      <c r="H201" s="223">
        <v>4.7999999999999998</v>
      </c>
      <c r="I201" s="224"/>
      <c r="J201" s="225">
        <f>ROUND(I201*H201,2)</f>
        <v>0</v>
      </c>
      <c r="K201" s="221" t="s">
        <v>134</v>
      </c>
      <c r="L201" s="45"/>
      <c r="M201" s="226" t="s">
        <v>1</v>
      </c>
      <c r="N201" s="227" t="s">
        <v>42</v>
      </c>
      <c r="O201" s="92"/>
      <c r="P201" s="228">
        <f>O201*H201</f>
        <v>0</v>
      </c>
      <c r="Q201" s="228">
        <v>0</v>
      </c>
      <c r="R201" s="228">
        <f>Q201*H201</f>
        <v>0</v>
      </c>
      <c r="S201" s="228">
        <v>0</v>
      </c>
      <c r="T201" s="229">
        <f>S201*H201</f>
        <v>0</v>
      </c>
      <c r="U201" s="39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R201" s="230" t="s">
        <v>135</v>
      </c>
      <c r="AT201" s="230" t="s">
        <v>130</v>
      </c>
      <c r="AU201" s="230" t="s">
        <v>87</v>
      </c>
      <c r="AY201" s="18" t="s">
        <v>128</v>
      </c>
      <c r="BE201" s="231">
        <f>IF(N201="základní",J201,0)</f>
        <v>0</v>
      </c>
      <c r="BF201" s="231">
        <f>IF(N201="snížená",J201,0)</f>
        <v>0</v>
      </c>
      <c r="BG201" s="231">
        <f>IF(N201="zákl. přenesená",J201,0)</f>
        <v>0</v>
      </c>
      <c r="BH201" s="231">
        <f>IF(N201="sníž. přenesená",J201,0)</f>
        <v>0</v>
      </c>
      <c r="BI201" s="231">
        <f>IF(N201="nulová",J201,0)</f>
        <v>0</v>
      </c>
      <c r="BJ201" s="18" t="s">
        <v>85</v>
      </c>
      <c r="BK201" s="231">
        <f>ROUND(I201*H201,2)</f>
        <v>0</v>
      </c>
      <c r="BL201" s="18" t="s">
        <v>135</v>
      </c>
      <c r="BM201" s="230" t="s">
        <v>676</v>
      </c>
    </row>
    <row r="202" s="2" customFormat="1">
      <c r="A202" s="39"/>
      <c r="B202" s="40"/>
      <c r="C202" s="41"/>
      <c r="D202" s="232" t="s">
        <v>137</v>
      </c>
      <c r="E202" s="41"/>
      <c r="F202" s="233" t="s">
        <v>677</v>
      </c>
      <c r="G202" s="41"/>
      <c r="H202" s="41"/>
      <c r="I202" s="234"/>
      <c r="J202" s="41"/>
      <c r="K202" s="41"/>
      <c r="L202" s="45"/>
      <c r="M202" s="235"/>
      <c r="N202" s="236"/>
      <c r="O202" s="92"/>
      <c r="P202" s="92"/>
      <c r="Q202" s="92"/>
      <c r="R202" s="92"/>
      <c r="S202" s="92"/>
      <c r="T202" s="93"/>
      <c r="U202" s="39"/>
      <c r="V202" s="39"/>
      <c r="W202" s="39"/>
      <c r="X202" s="39"/>
      <c r="Y202" s="39"/>
      <c r="Z202" s="39"/>
      <c r="AA202" s="39"/>
      <c r="AB202" s="39"/>
      <c r="AC202" s="39"/>
      <c r="AD202" s="39"/>
      <c r="AE202" s="39"/>
      <c r="AT202" s="18" t="s">
        <v>137</v>
      </c>
      <c r="AU202" s="18" t="s">
        <v>87</v>
      </c>
    </row>
    <row r="203" s="2" customFormat="1">
      <c r="A203" s="39"/>
      <c r="B203" s="40"/>
      <c r="C203" s="41"/>
      <c r="D203" s="237" t="s">
        <v>139</v>
      </c>
      <c r="E203" s="41"/>
      <c r="F203" s="238" t="s">
        <v>678</v>
      </c>
      <c r="G203" s="41"/>
      <c r="H203" s="41"/>
      <c r="I203" s="234"/>
      <c r="J203" s="41"/>
      <c r="K203" s="41"/>
      <c r="L203" s="45"/>
      <c r="M203" s="235"/>
      <c r="N203" s="236"/>
      <c r="O203" s="92"/>
      <c r="P203" s="92"/>
      <c r="Q203" s="92"/>
      <c r="R203" s="92"/>
      <c r="S203" s="92"/>
      <c r="T203" s="93"/>
      <c r="U203" s="39"/>
      <c r="V203" s="39"/>
      <c r="W203" s="39"/>
      <c r="X203" s="39"/>
      <c r="Y203" s="39"/>
      <c r="Z203" s="39"/>
      <c r="AA203" s="39"/>
      <c r="AB203" s="39"/>
      <c r="AC203" s="39"/>
      <c r="AD203" s="39"/>
      <c r="AE203" s="39"/>
      <c r="AT203" s="18" t="s">
        <v>139</v>
      </c>
      <c r="AU203" s="18" t="s">
        <v>87</v>
      </c>
    </row>
    <row r="204" s="13" customFormat="1">
      <c r="A204" s="13"/>
      <c r="B204" s="239"/>
      <c r="C204" s="240"/>
      <c r="D204" s="232" t="s">
        <v>141</v>
      </c>
      <c r="E204" s="241" t="s">
        <v>1</v>
      </c>
      <c r="F204" s="242" t="s">
        <v>679</v>
      </c>
      <c r="G204" s="240"/>
      <c r="H204" s="243">
        <v>4.7999999999999998</v>
      </c>
      <c r="I204" s="244"/>
      <c r="J204" s="240"/>
      <c r="K204" s="240"/>
      <c r="L204" s="245"/>
      <c r="M204" s="246"/>
      <c r="N204" s="247"/>
      <c r="O204" s="247"/>
      <c r="P204" s="247"/>
      <c r="Q204" s="247"/>
      <c r="R204" s="247"/>
      <c r="S204" s="247"/>
      <c r="T204" s="248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T204" s="249" t="s">
        <v>141</v>
      </c>
      <c r="AU204" s="249" t="s">
        <v>87</v>
      </c>
      <c r="AV204" s="13" t="s">
        <v>87</v>
      </c>
      <c r="AW204" s="13" t="s">
        <v>34</v>
      </c>
      <c r="AX204" s="13" t="s">
        <v>85</v>
      </c>
      <c r="AY204" s="249" t="s">
        <v>128</v>
      </c>
    </row>
    <row r="205" s="2" customFormat="1" ht="16.5" customHeight="1">
      <c r="A205" s="39"/>
      <c r="B205" s="40"/>
      <c r="C205" s="219" t="s">
        <v>278</v>
      </c>
      <c r="D205" s="219" t="s">
        <v>130</v>
      </c>
      <c r="E205" s="220" t="s">
        <v>680</v>
      </c>
      <c r="F205" s="221" t="s">
        <v>681</v>
      </c>
      <c r="G205" s="222" t="s">
        <v>133</v>
      </c>
      <c r="H205" s="223">
        <v>4.7999999999999998</v>
      </c>
      <c r="I205" s="224"/>
      <c r="J205" s="225">
        <f>ROUND(I205*H205,2)</f>
        <v>0</v>
      </c>
      <c r="K205" s="221" t="s">
        <v>134</v>
      </c>
      <c r="L205" s="45"/>
      <c r="M205" s="226" t="s">
        <v>1</v>
      </c>
      <c r="N205" s="227" t="s">
        <v>42</v>
      </c>
      <c r="O205" s="92"/>
      <c r="P205" s="228">
        <f>O205*H205</f>
        <v>0</v>
      </c>
      <c r="Q205" s="228">
        <v>0</v>
      </c>
      <c r="R205" s="228">
        <f>Q205*H205</f>
        <v>0</v>
      </c>
      <c r="S205" s="228">
        <v>0</v>
      </c>
      <c r="T205" s="229">
        <f>S205*H205</f>
        <v>0</v>
      </c>
      <c r="U205" s="39"/>
      <c r="V205" s="39"/>
      <c r="W205" s="39"/>
      <c r="X205" s="39"/>
      <c r="Y205" s="39"/>
      <c r="Z205" s="39"/>
      <c r="AA205" s="39"/>
      <c r="AB205" s="39"/>
      <c r="AC205" s="39"/>
      <c r="AD205" s="39"/>
      <c r="AE205" s="39"/>
      <c r="AR205" s="230" t="s">
        <v>135</v>
      </c>
      <c r="AT205" s="230" t="s">
        <v>130</v>
      </c>
      <c r="AU205" s="230" t="s">
        <v>87</v>
      </c>
      <c r="AY205" s="18" t="s">
        <v>128</v>
      </c>
      <c r="BE205" s="231">
        <f>IF(N205="základní",J205,0)</f>
        <v>0</v>
      </c>
      <c r="BF205" s="231">
        <f>IF(N205="snížená",J205,0)</f>
        <v>0</v>
      </c>
      <c r="BG205" s="231">
        <f>IF(N205="zákl. přenesená",J205,0)</f>
        <v>0</v>
      </c>
      <c r="BH205" s="231">
        <f>IF(N205="sníž. přenesená",J205,0)</f>
        <v>0</v>
      </c>
      <c r="BI205" s="231">
        <f>IF(N205="nulová",J205,0)</f>
        <v>0</v>
      </c>
      <c r="BJ205" s="18" t="s">
        <v>85</v>
      </c>
      <c r="BK205" s="231">
        <f>ROUND(I205*H205,2)</f>
        <v>0</v>
      </c>
      <c r="BL205" s="18" t="s">
        <v>135</v>
      </c>
      <c r="BM205" s="230" t="s">
        <v>682</v>
      </c>
    </row>
    <row r="206" s="2" customFormat="1">
      <c r="A206" s="39"/>
      <c r="B206" s="40"/>
      <c r="C206" s="41"/>
      <c r="D206" s="232" t="s">
        <v>137</v>
      </c>
      <c r="E206" s="41"/>
      <c r="F206" s="233" t="s">
        <v>683</v>
      </c>
      <c r="G206" s="41"/>
      <c r="H206" s="41"/>
      <c r="I206" s="234"/>
      <c r="J206" s="41"/>
      <c r="K206" s="41"/>
      <c r="L206" s="45"/>
      <c r="M206" s="235"/>
      <c r="N206" s="236"/>
      <c r="O206" s="92"/>
      <c r="P206" s="92"/>
      <c r="Q206" s="92"/>
      <c r="R206" s="92"/>
      <c r="S206" s="92"/>
      <c r="T206" s="93"/>
      <c r="U206" s="39"/>
      <c r="V206" s="39"/>
      <c r="W206" s="39"/>
      <c r="X206" s="39"/>
      <c r="Y206" s="39"/>
      <c r="Z206" s="39"/>
      <c r="AA206" s="39"/>
      <c r="AB206" s="39"/>
      <c r="AC206" s="39"/>
      <c r="AD206" s="39"/>
      <c r="AE206" s="39"/>
      <c r="AT206" s="18" t="s">
        <v>137</v>
      </c>
      <c r="AU206" s="18" t="s">
        <v>87</v>
      </c>
    </row>
    <row r="207" s="2" customFormat="1">
      <c r="A207" s="39"/>
      <c r="B207" s="40"/>
      <c r="C207" s="41"/>
      <c r="D207" s="237" t="s">
        <v>139</v>
      </c>
      <c r="E207" s="41"/>
      <c r="F207" s="238" t="s">
        <v>684</v>
      </c>
      <c r="G207" s="41"/>
      <c r="H207" s="41"/>
      <c r="I207" s="234"/>
      <c r="J207" s="41"/>
      <c r="K207" s="41"/>
      <c r="L207" s="45"/>
      <c r="M207" s="235"/>
      <c r="N207" s="236"/>
      <c r="O207" s="92"/>
      <c r="P207" s="92"/>
      <c r="Q207" s="92"/>
      <c r="R207" s="92"/>
      <c r="S207" s="92"/>
      <c r="T207" s="93"/>
      <c r="U207" s="39"/>
      <c r="V207" s="39"/>
      <c r="W207" s="39"/>
      <c r="X207" s="39"/>
      <c r="Y207" s="39"/>
      <c r="Z207" s="39"/>
      <c r="AA207" s="39"/>
      <c r="AB207" s="39"/>
      <c r="AC207" s="39"/>
      <c r="AD207" s="39"/>
      <c r="AE207" s="39"/>
      <c r="AT207" s="18" t="s">
        <v>139</v>
      </c>
      <c r="AU207" s="18" t="s">
        <v>87</v>
      </c>
    </row>
    <row r="208" s="13" customFormat="1">
      <c r="A208" s="13"/>
      <c r="B208" s="239"/>
      <c r="C208" s="240"/>
      <c r="D208" s="232" t="s">
        <v>141</v>
      </c>
      <c r="E208" s="241" t="s">
        <v>1</v>
      </c>
      <c r="F208" s="242" t="s">
        <v>685</v>
      </c>
      <c r="G208" s="240"/>
      <c r="H208" s="243">
        <v>4.7999999999999998</v>
      </c>
      <c r="I208" s="244"/>
      <c r="J208" s="240"/>
      <c r="K208" s="240"/>
      <c r="L208" s="245"/>
      <c r="M208" s="246"/>
      <c r="N208" s="247"/>
      <c r="O208" s="247"/>
      <c r="P208" s="247"/>
      <c r="Q208" s="247"/>
      <c r="R208" s="247"/>
      <c r="S208" s="247"/>
      <c r="T208" s="248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T208" s="249" t="s">
        <v>141</v>
      </c>
      <c r="AU208" s="249" t="s">
        <v>87</v>
      </c>
      <c r="AV208" s="13" t="s">
        <v>87</v>
      </c>
      <c r="AW208" s="13" t="s">
        <v>34</v>
      </c>
      <c r="AX208" s="13" t="s">
        <v>85</v>
      </c>
      <c r="AY208" s="249" t="s">
        <v>128</v>
      </c>
    </row>
    <row r="209" s="12" customFormat="1" ht="22.8" customHeight="1">
      <c r="A209" s="12"/>
      <c r="B209" s="203"/>
      <c r="C209" s="204"/>
      <c r="D209" s="205" t="s">
        <v>76</v>
      </c>
      <c r="E209" s="217" t="s">
        <v>188</v>
      </c>
      <c r="F209" s="217" t="s">
        <v>414</v>
      </c>
      <c r="G209" s="204"/>
      <c r="H209" s="204"/>
      <c r="I209" s="207"/>
      <c r="J209" s="218">
        <f>BK209</f>
        <v>0</v>
      </c>
      <c r="K209" s="204"/>
      <c r="L209" s="209"/>
      <c r="M209" s="210"/>
      <c r="N209" s="211"/>
      <c r="O209" s="211"/>
      <c r="P209" s="212">
        <f>SUM(P210:P223)</f>
        <v>0</v>
      </c>
      <c r="Q209" s="211"/>
      <c r="R209" s="212">
        <f>SUM(R210:R223)</f>
        <v>0.011169999999999999</v>
      </c>
      <c r="S209" s="211"/>
      <c r="T209" s="213">
        <f>SUM(T210:T223)</f>
        <v>0</v>
      </c>
      <c r="U209" s="12"/>
      <c r="V209" s="12"/>
      <c r="W209" s="12"/>
      <c r="X209" s="12"/>
      <c r="Y209" s="12"/>
      <c r="Z209" s="12"/>
      <c r="AA209" s="12"/>
      <c r="AB209" s="12"/>
      <c r="AC209" s="12"/>
      <c r="AD209" s="12"/>
      <c r="AE209" s="12"/>
      <c r="AR209" s="214" t="s">
        <v>85</v>
      </c>
      <c r="AT209" s="215" t="s">
        <v>76</v>
      </c>
      <c r="AU209" s="215" t="s">
        <v>85</v>
      </c>
      <c r="AY209" s="214" t="s">
        <v>128</v>
      </c>
      <c r="BK209" s="216">
        <f>SUM(BK210:BK223)</f>
        <v>0</v>
      </c>
    </row>
    <row r="210" s="2" customFormat="1" ht="16.5" customHeight="1">
      <c r="A210" s="39"/>
      <c r="B210" s="40"/>
      <c r="C210" s="219" t="s">
        <v>7</v>
      </c>
      <c r="D210" s="219" t="s">
        <v>130</v>
      </c>
      <c r="E210" s="220" t="s">
        <v>416</v>
      </c>
      <c r="F210" s="221" t="s">
        <v>417</v>
      </c>
      <c r="G210" s="222" t="s">
        <v>174</v>
      </c>
      <c r="H210" s="223">
        <v>2</v>
      </c>
      <c r="I210" s="224"/>
      <c r="J210" s="225">
        <f>ROUND(I210*H210,2)</f>
        <v>0</v>
      </c>
      <c r="K210" s="221" t="s">
        <v>134</v>
      </c>
      <c r="L210" s="45"/>
      <c r="M210" s="226" t="s">
        <v>1</v>
      </c>
      <c r="N210" s="227" t="s">
        <v>42</v>
      </c>
      <c r="O210" s="92"/>
      <c r="P210" s="228">
        <f>O210*H210</f>
        <v>0</v>
      </c>
      <c r="Q210" s="228">
        <v>1.0000000000000001E-05</v>
      </c>
      <c r="R210" s="228">
        <f>Q210*H210</f>
        <v>2.0000000000000002E-05</v>
      </c>
      <c r="S210" s="228">
        <v>0</v>
      </c>
      <c r="T210" s="229">
        <f>S210*H210</f>
        <v>0</v>
      </c>
      <c r="U210" s="39"/>
      <c r="V210" s="39"/>
      <c r="W210" s="39"/>
      <c r="X210" s="39"/>
      <c r="Y210" s="39"/>
      <c r="Z210" s="39"/>
      <c r="AA210" s="39"/>
      <c r="AB210" s="39"/>
      <c r="AC210" s="39"/>
      <c r="AD210" s="39"/>
      <c r="AE210" s="39"/>
      <c r="AR210" s="230" t="s">
        <v>135</v>
      </c>
      <c r="AT210" s="230" t="s">
        <v>130</v>
      </c>
      <c r="AU210" s="230" t="s">
        <v>87</v>
      </c>
      <c r="AY210" s="18" t="s">
        <v>128</v>
      </c>
      <c r="BE210" s="231">
        <f>IF(N210="základní",J210,0)</f>
        <v>0</v>
      </c>
      <c r="BF210" s="231">
        <f>IF(N210="snížená",J210,0)</f>
        <v>0</v>
      </c>
      <c r="BG210" s="231">
        <f>IF(N210="zákl. přenesená",J210,0)</f>
        <v>0</v>
      </c>
      <c r="BH210" s="231">
        <f>IF(N210="sníž. přenesená",J210,0)</f>
        <v>0</v>
      </c>
      <c r="BI210" s="231">
        <f>IF(N210="nulová",J210,0)</f>
        <v>0</v>
      </c>
      <c r="BJ210" s="18" t="s">
        <v>85</v>
      </c>
      <c r="BK210" s="231">
        <f>ROUND(I210*H210,2)</f>
        <v>0</v>
      </c>
      <c r="BL210" s="18" t="s">
        <v>135</v>
      </c>
      <c r="BM210" s="230" t="s">
        <v>686</v>
      </c>
    </row>
    <row r="211" s="2" customFormat="1">
      <c r="A211" s="39"/>
      <c r="B211" s="40"/>
      <c r="C211" s="41"/>
      <c r="D211" s="232" t="s">
        <v>137</v>
      </c>
      <c r="E211" s="41"/>
      <c r="F211" s="233" t="s">
        <v>419</v>
      </c>
      <c r="G211" s="41"/>
      <c r="H211" s="41"/>
      <c r="I211" s="234"/>
      <c r="J211" s="41"/>
      <c r="K211" s="41"/>
      <c r="L211" s="45"/>
      <c r="M211" s="235"/>
      <c r="N211" s="236"/>
      <c r="O211" s="92"/>
      <c r="P211" s="92"/>
      <c r="Q211" s="92"/>
      <c r="R211" s="92"/>
      <c r="S211" s="92"/>
      <c r="T211" s="93"/>
      <c r="U211" s="39"/>
      <c r="V211" s="39"/>
      <c r="W211" s="39"/>
      <c r="X211" s="39"/>
      <c r="Y211" s="39"/>
      <c r="Z211" s="39"/>
      <c r="AA211" s="39"/>
      <c r="AB211" s="39"/>
      <c r="AC211" s="39"/>
      <c r="AD211" s="39"/>
      <c r="AE211" s="39"/>
      <c r="AT211" s="18" t="s">
        <v>137</v>
      </c>
      <c r="AU211" s="18" t="s">
        <v>87</v>
      </c>
    </row>
    <row r="212" s="2" customFormat="1">
      <c r="A212" s="39"/>
      <c r="B212" s="40"/>
      <c r="C212" s="41"/>
      <c r="D212" s="237" t="s">
        <v>139</v>
      </c>
      <c r="E212" s="41"/>
      <c r="F212" s="238" t="s">
        <v>420</v>
      </c>
      <c r="G212" s="41"/>
      <c r="H212" s="41"/>
      <c r="I212" s="234"/>
      <c r="J212" s="41"/>
      <c r="K212" s="41"/>
      <c r="L212" s="45"/>
      <c r="M212" s="235"/>
      <c r="N212" s="236"/>
      <c r="O212" s="92"/>
      <c r="P212" s="92"/>
      <c r="Q212" s="92"/>
      <c r="R212" s="92"/>
      <c r="S212" s="92"/>
      <c r="T212" s="93"/>
      <c r="U212" s="39"/>
      <c r="V212" s="39"/>
      <c r="W212" s="39"/>
      <c r="X212" s="39"/>
      <c r="Y212" s="39"/>
      <c r="Z212" s="39"/>
      <c r="AA212" s="39"/>
      <c r="AB212" s="39"/>
      <c r="AC212" s="39"/>
      <c r="AD212" s="39"/>
      <c r="AE212" s="39"/>
      <c r="AT212" s="18" t="s">
        <v>139</v>
      </c>
      <c r="AU212" s="18" t="s">
        <v>87</v>
      </c>
    </row>
    <row r="213" s="13" customFormat="1">
      <c r="A213" s="13"/>
      <c r="B213" s="239"/>
      <c r="C213" s="240"/>
      <c r="D213" s="232" t="s">
        <v>141</v>
      </c>
      <c r="E213" s="241" t="s">
        <v>1</v>
      </c>
      <c r="F213" s="242" t="s">
        <v>687</v>
      </c>
      <c r="G213" s="240"/>
      <c r="H213" s="243">
        <v>2</v>
      </c>
      <c r="I213" s="244"/>
      <c r="J213" s="240"/>
      <c r="K213" s="240"/>
      <c r="L213" s="245"/>
      <c r="M213" s="246"/>
      <c r="N213" s="247"/>
      <c r="O213" s="247"/>
      <c r="P213" s="247"/>
      <c r="Q213" s="247"/>
      <c r="R213" s="247"/>
      <c r="S213" s="247"/>
      <c r="T213" s="248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T213" s="249" t="s">
        <v>141</v>
      </c>
      <c r="AU213" s="249" t="s">
        <v>87</v>
      </c>
      <c r="AV213" s="13" t="s">
        <v>87</v>
      </c>
      <c r="AW213" s="13" t="s">
        <v>34</v>
      </c>
      <c r="AX213" s="13" t="s">
        <v>85</v>
      </c>
      <c r="AY213" s="249" t="s">
        <v>128</v>
      </c>
    </row>
    <row r="214" s="2" customFormat="1" ht="16.5" customHeight="1">
      <c r="A214" s="39"/>
      <c r="B214" s="40"/>
      <c r="C214" s="261" t="s">
        <v>290</v>
      </c>
      <c r="D214" s="261" t="s">
        <v>247</v>
      </c>
      <c r="E214" s="262" t="s">
        <v>423</v>
      </c>
      <c r="F214" s="263" t="s">
        <v>424</v>
      </c>
      <c r="G214" s="264" t="s">
        <v>174</v>
      </c>
      <c r="H214" s="265">
        <v>2</v>
      </c>
      <c r="I214" s="266"/>
      <c r="J214" s="267">
        <f>ROUND(I214*H214,2)</f>
        <v>0</v>
      </c>
      <c r="K214" s="263" t="s">
        <v>134</v>
      </c>
      <c r="L214" s="268"/>
      <c r="M214" s="269" t="s">
        <v>1</v>
      </c>
      <c r="N214" s="270" t="s">
        <v>42</v>
      </c>
      <c r="O214" s="92"/>
      <c r="P214" s="228">
        <f>O214*H214</f>
        <v>0</v>
      </c>
      <c r="Q214" s="228">
        <v>0.0043099999999999996</v>
      </c>
      <c r="R214" s="228">
        <f>Q214*H214</f>
        <v>0.0086199999999999992</v>
      </c>
      <c r="S214" s="228">
        <v>0</v>
      </c>
      <c r="T214" s="229">
        <f>S214*H214</f>
        <v>0</v>
      </c>
      <c r="U214" s="39"/>
      <c r="V214" s="39"/>
      <c r="W214" s="39"/>
      <c r="X214" s="39"/>
      <c r="Y214" s="39"/>
      <c r="Z214" s="39"/>
      <c r="AA214" s="39"/>
      <c r="AB214" s="39"/>
      <c r="AC214" s="39"/>
      <c r="AD214" s="39"/>
      <c r="AE214" s="39"/>
      <c r="AR214" s="230" t="s">
        <v>188</v>
      </c>
      <c r="AT214" s="230" t="s">
        <v>247</v>
      </c>
      <c r="AU214" s="230" t="s">
        <v>87</v>
      </c>
      <c r="AY214" s="18" t="s">
        <v>128</v>
      </c>
      <c r="BE214" s="231">
        <f>IF(N214="základní",J214,0)</f>
        <v>0</v>
      </c>
      <c r="BF214" s="231">
        <f>IF(N214="snížená",J214,0)</f>
        <v>0</v>
      </c>
      <c r="BG214" s="231">
        <f>IF(N214="zákl. přenesená",J214,0)</f>
        <v>0</v>
      </c>
      <c r="BH214" s="231">
        <f>IF(N214="sníž. přenesená",J214,0)</f>
        <v>0</v>
      </c>
      <c r="BI214" s="231">
        <f>IF(N214="nulová",J214,0)</f>
        <v>0</v>
      </c>
      <c r="BJ214" s="18" t="s">
        <v>85</v>
      </c>
      <c r="BK214" s="231">
        <f>ROUND(I214*H214,2)</f>
        <v>0</v>
      </c>
      <c r="BL214" s="18" t="s">
        <v>135</v>
      </c>
      <c r="BM214" s="230" t="s">
        <v>688</v>
      </c>
    </row>
    <row r="215" s="2" customFormat="1">
      <c r="A215" s="39"/>
      <c r="B215" s="40"/>
      <c r="C215" s="41"/>
      <c r="D215" s="232" t="s">
        <v>137</v>
      </c>
      <c r="E215" s="41"/>
      <c r="F215" s="233" t="s">
        <v>424</v>
      </c>
      <c r="G215" s="41"/>
      <c r="H215" s="41"/>
      <c r="I215" s="234"/>
      <c r="J215" s="41"/>
      <c r="K215" s="41"/>
      <c r="L215" s="45"/>
      <c r="M215" s="235"/>
      <c r="N215" s="236"/>
      <c r="O215" s="92"/>
      <c r="P215" s="92"/>
      <c r="Q215" s="92"/>
      <c r="R215" s="92"/>
      <c r="S215" s="92"/>
      <c r="T215" s="93"/>
      <c r="U215" s="39"/>
      <c r="V215" s="39"/>
      <c r="W215" s="39"/>
      <c r="X215" s="39"/>
      <c r="Y215" s="39"/>
      <c r="Z215" s="39"/>
      <c r="AA215" s="39"/>
      <c r="AB215" s="39"/>
      <c r="AC215" s="39"/>
      <c r="AD215" s="39"/>
      <c r="AE215" s="39"/>
      <c r="AT215" s="18" t="s">
        <v>137</v>
      </c>
      <c r="AU215" s="18" t="s">
        <v>87</v>
      </c>
    </row>
    <row r="216" s="13" customFormat="1">
      <c r="A216" s="13"/>
      <c r="B216" s="239"/>
      <c r="C216" s="240"/>
      <c r="D216" s="232" t="s">
        <v>141</v>
      </c>
      <c r="E216" s="241" t="s">
        <v>1</v>
      </c>
      <c r="F216" s="242" t="s">
        <v>87</v>
      </c>
      <c r="G216" s="240"/>
      <c r="H216" s="243">
        <v>2</v>
      </c>
      <c r="I216" s="244"/>
      <c r="J216" s="240"/>
      <c r="K216" s="240"/>
      <c r="L216" s="245"/>
      <c r="M216" s="246"/>
      <c r="N216" s="247"/>
      <c r="O216" s="247"/>
      <c r="P216" s="247"/>
      <c r="Q216" s="247"/>
      <c r="R216" s="247"/>
      <c r="S216" s="247"/>
      <c r="T216" s="248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T216" s="249" t="s">
        <v>141</v>
      </c>
      <c r="AU216" s="249" t="s">
        <v>87</v>
      </c>
      <c r="AV216" s="13" t="s">
        <v>87</v>
      </c>
      <c r="AW216" s="13" t="s">
        <v>34</v>
      </c>
      <c r="AX216" s="13" t="s">
        <v>85</v>
      </c>
      <c r="AY216" s="249" t="s">
        <v>128</v>
      </c>
    </row>
    <row r="217" s="2" customFormat="1" ht="16.5" customHeight="1">
      <c r="A217" s="39"/>
      <c r="B217" s="40"/>
      <c r="C217" s="219" t="s">
        <v>295</v>
      </c>
      <c r="D217" s="219" t="s">
        <v>130</v>
      </c>
      <c r="E217" s="220" t="s">
        <v>440</v>
      </c>
      <c r="F217" s="221" t="s">
        <v>441</v>
      </c>
      <c r="G217" s="222" t="s">
        <v>430</v>
      </c>
      <c r="H217" s="223">
        <v>1</v>
      </c>
      <c r="I217" s="224"/>
      <c r="J217" s="225">
        <f>ROUND(I217*H217,2)</f>
        <v>0</v>
      </c>
      <c r="K217" s="221" t="s">
        <v>134</v>
      </c>
      <c r="L217" s="45"/>
      <c r="M217" s="226" t="s">
        <v>1</v>
      </c>
      <c r="N217" s="227" t="s">
        <v>42</v>
      </c>
      <c r="O217" s="92"/>
      <c r="P217" s="228">
        <f>O217*H217</f>
        <v>0</v>
      </c>
      <c r="Q217" s="228">
        <v>3.0000000000000001E-05</v>
      </c>
      <c r="R217" s="228">
        <f>Q217*H217</f>
        <v>3.0000000000000001E-05</v>
      </c>
      <c r="S217" s="228">
        <v>0</v>
      </c>
      <c r="T217" s="229">
        <f>S217*H217</f>
        <v>0</v>
      </c>
      <c r="U217" s="39"/>
      <c r="V217" s="39"/>
      <c r="W217" s="39"/>
      <c r="X217" s="39"/>
      <c r="Y217" s="39"/>
      <c r="Z217" s="39"/>
      <c r="AA217" s="39"/>
      <c r="AB217" s="39"/>
      <c r="AC217" s="39"/>
      <c r="AD217" s="39"/>
      <c r="AE217" s="39"/>
      <c r="AR217" s="230" t="s">
        <v>135</v>
      </c>
      <c r="AT217" s="230" t="s">
        <v>130</v>
      </c>
      <c r="AU217" s="230" t="s">
        <v>87</v>
      </c>
      <c r="AY217" s="18" t="s">
        <v>128</v>
      </c>
      <c r="BE217" s="231">
        <f>IF(N217="základní",J217,0)</f>
        <v>0</v>
      </c>
      <c r="BF217" s="231">
        <f>IF(N217="snížená",J217,0)</f>
        <v>0</v>
      </c>
      <c r="BG217" s="231">
        <f>IF(N217="zákl. přenesená",J217,0)</f>
        <v>0</v>
      </c>
      <c r="BH217" s="231">
        <f>IF(N217="sníž. přenesená",J217,0)</f>
        <v>0</v>
      </c>
      <c r="BI217" s="231">
        <f>IF(N217="nulová",J217,0)</f>
        <v>0</v>
      </c>
      <c r="BJ217" s="18" t="s">
        <v>85</v>
      </c>
      <c r="BK217" s="231">
        <f>ROUND(I217*H217,2)</f>
        <v>0</v>
      </c>
      <c r="BL217" s="18" t="s">
        <v>135</v>
      </c>
      <c r="BM217" s="230" t="s">
        <v>689</v>
      </c>
    </row>
    <row r="218" s="2" customFormat="1">
      <c r="A218" s="39"/>
      <c r="B218" s="40"/>
      <c r="C218" s="41"/>
      <c r="D218" s="232" t="s">
        <v>137</v>
      </c>
      <c r="E218" s="41"/>
      <c r="F218" s="233" t="s">
        <v>443</v>
      </c>
      <c r="G218" s="41"/>
      <c r="H218" s="41"/>
      <c r="I218" s="234"/>
      <c r="J218" s="41"/>
      <c r="K218" s="41"/>
      <c r="L218" s="45"/>
      <c r="M218" s="235"/>
      <c r="N218" s="236"/>
      <c r="O218" s="92"/>
      <c r="P218" s="92"/>
      <c r="Q218" s="92"/>
      <c r="R218" s="92"/>
      <c r="S218" s="92"/>
      <c r="T218" s="93"/>
      <c r="U218" s="39"/>
      <c r="V218" s="39"/>
      <c r="W218" s="39"/>
      <c r="X218" s="39"/>
      <c r="Y218" s="39"/>
      <c r="Z218" s="39"/>
      <c r="AA218" s="39"/>
      <c r="AB218" s="39"/>
      <c r="AC218" s="39"/>
      <c r="AD218" s="39"/>
      <c r="AE218" s="39"/>
      <c r="AT218" s="18" t="s">
        <v>137</v>
      </c>
      <c r="AU218" s="18" t="s">
        <v>87</v>
      </c>
    </row>
    <row r="219" s="2" customFormat="1">
      <c r="A219" s="39"/>
      <c r="B219" s="40"/>
      <c r="C219" s="41"/>
      <c r="D219" s="237" t="s">
        <v>139</v>
      </c>
      <c r="E219" s="41"/>
      <c r="F219" s="238" t="s">
        <v>444</v>
      </c>
      <c r="G219" s="41"/>
      <c r="H219" s="41"/>
      <c r="I219" s="234"/>
      <c r="J219" s="41"/>
      <c r="K219" s="41"/>
      <c r="L219" s="45"/>
      <c r="M219" s="235"/>
      <c r="N219" s="236"/>
      <c r="O219" s="92"/>
      <c r="P219" s="92"/>
      <c r="Q219" s="92"/>
      <c r="R219" s="92"/>
      <c r="S219" s="92"/>
      <c r="T219" s="93"/>
      <c r="U219" s="39"/>
      <c r="V219" s="39"/>
      <c r="W219" s="39"/>
      <c r="X219" s="39"/>
      <c r="Y219" s="39"/>
      <c r="Z219" s="39"/>
      <c r="AA219" s="39"/>
      <c r="AB219" s="39"/>
      <c r="AC219" s="39"/>
      <c r="AD219" s="39"/>
      <c r="AE219" s="39"/>
      <c r="AT219" s="18" t="s">
        <v>139</v>
      </c>
      <c r="AU219" s="18" t="s">
        <v>87</v>
      </c>
    </row>
    <row r="220" s="13" customFormat="1">
      <c r="A220" s="13"/>
      <c r="B220" s="239"/>
      <c r="C220" s="240"/>
      <c r="D220" s="232" t="s">
        <v>141</v>
      </c>
      <c r="E220" s="241" t="s">
        <v>1</v>
      </c>
      <c r="F220" s="242" t="s">
        <v>690</v>
      </c>
      <c r="G220" s="240"/>
      <c r="H220" s="243">
        <v>1</v>
      </c>
      <c r="I220" s="244"/>
      <c r="J220" s="240"/>
      <c r="K220" s="240"/>
      <c r="L220" s="245"/>
      <c r="M220" s="246"/>
      <c r="N220" s="247"/>
      <c r="O220" s="247"/>
      <c r="P220" s="247"/>
      <c r="Q220" s="247"/>
      <c r="R220" s="247"/>
      <c r="S220" s="247"/>
      <c r="T220" s="248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T220" s="249" t="s">
        <v>141</v>
      </c>
      <c r="AU220" s="249" t="s">
        <v>87</v>
      </c>
      <c r="AV220" s="13" t="s">
        <v>87</v>
      </c>
      <c r="AW220" s="13" t="s">
        <v>34</v>
      </c>
      <c r="AX220" s="13" t="s">
        <v>85</v>
      </c>
      <c r="AY220" s="249" t="s">
        <v>128</v>
      </c>
    </row>
    <row r="221" s="2" customFormat="1" ht="16.5" customHeight="1">
      <c r="A221" s="39"/>
      <c r="B221" s="40"/>
      <c r="C221" s="261" t="s">
        <v>303</v>
      </c>
      <c r="D221" s="261" t="s">
        <v>247</v>
      </c>
      <c r="E221" s="262" t="s">
        <v>691</v>
      </c>
      <c r="F221" s="263" t="s">
        <v>692</v>
      </c>
      <c r="G221" s="264" t="s">
        <v>430</v>
      </c>
      <c r="H221" s="265">
        <v>1</v>
      </c>
      <c r="I221" s="266"/>
      <c r="J221" s="267">
        <f>ROUND(I221*H221,2)</f>
        <v>0</v>
      </c>
      <c r="K221" s="263" t="s">
        <v>134</v>
      </c>
      <c r="L221" s="268"/>
      <c r="M221" s="269" t="s">
        <v>1</v>
      </c>
      <c r="N221" s="270" t="s">
        <v>42</v>
      </c>
      <c r="O221" s="92"/>
      <c r="P221" s="228">
        <f>O221*H221</f>
        <v>0</v>
      </c>
      <c r="Q221" s="228">
        <v>0.0025000000000000001</v>
      </c>
      <c r="R221" s="228">
        <f>Q221*H221</f>
        <v>0.0025000000000000001</v>
      </c>
      <c r="S221" s="228">
        <v>0</v>
      </c>
      <c r="T221" s="229">
        <f>S221*H221</f>
        <v>0</v>
      </c>
      <c r="U221" s="39"/>
      <c r="V221" s="39"/>
      <c r="W221" s="39"/>
      <c r="X221" s="39"/>
      <c r="Y221" s="39"/>
      <c r="Z221" s="39"/>
      <c r="AA221" s="39"/>
      <c r="AB221" s="39"/>
      <c r="AC221" s="39"/>
      <c r="AD221" s="39"/>
      <c r="AE221" s="39"/>
      <c r="AR221" s="230" t="s">
        <v>188</v>
      </c>
      <c r="AT221" s="230" t="s">
        <v>247</v>
      </c>
      <c r="AU221" s="230" t="s">
        <v>87</v>
      </c>
      <c r="AY221" s="18" t="s">
        <v>128</v>
      </c>
      <c r="BE221" s="231">
        <f>IF(N221="základní",J221,0)</f>
        <v>0</v>
      </c>
      <c r="BF221" s="231">
        <f>IF(N221="snížená",J221,0)</f>
        <v>0</v>
      </c>
      <c r="BG221" s="231">
        <f>IF(N221="zákl. přenesená",J221,0)</f>
        <v>0</v>
      </c>
      <c r="BH221" s="231">
        <f>IF(N221="sníž. přenesená",J221,0)</f>
        <v>0</v>
      </c>
      <c r="BI221" s="231">
        <f>IF(N221="nulová",J221,0)</f>
        <v>0</v>
      </c>
      <c r="BJ221" s="18" t="s">
        <v>85</v>
      </c>
      <c r="BK221" s="231">
        <f>ROUND(I221*H221,2)</f>
        <v>0</v>
      </c>
      <c r="BL221" s="18" t="s">
        <v>135</v>
      </c>
      <c r="BM221" s="230" t="s">
        <v>693</v>
      </c>
    </row>
    <row r="222" s="2" customFormat="1">
      <c r="A222" s="39"/>
      <c r="B222" s="40"/>
      <c r="C222" s="41"/>
      <c r="D222" s="232" t="s">
        <v>137</v>
      </c>
      <c r="E222" s="41"/>
      <c r="F222" s="233" t="s">
        <v>692</v>
      </c>
      <c r="G222" s="41"/>
      <c r="H222" s="41"/>
      <c r="I222" s="234"/>
      <c r="J222" s="41"/>
      <c r="K222" s="41"/>
      <c r="L222" s="45"/>
      <c r="M222" s="235"/>
      <c r="N222" s="236"/>
      <c r="O222" s="92"/>
      <c r="P222" s="92"/>
      <c r="Q222" s="92"/>
      <c r="R222" s="92"/>
      <c r="S222" s="92"/>
      <c r="T222" s="93"/>
      <c r="U222" s="39"/>
      <c r="V222" s="39"/>
      <c r="W222" s="39"/>
      <c r="X222" s="39"/>
      <c r="Y222" s="39"/>
      <c r="Z222" s="39"/>
      <c r="AA222" s="39"/>
      <c r="AB222" s="39"/>
      <c r="AC222" s="39"/>
      <c r="AD222" s="39"/>
      <c r="AE222" s="39"/>
      <c r="AT222" s="18" t="s">
        <v>137</v>
      </c>
      <c r="AU222" s="18" t="s">
        <v>87</v>
      </c>
    </row>
    <row r="223" s="13" customFormat="1">
      <c r="A223" s="13"/>
      <c r="B223" s="239"/>
      <c r="C223" s="240"/>
      <c r="D223" s="232" t="s">
        <v>141</v>
      </c>
      <c r="E223" s="241" t="s">
        <v>1</v>
      </c>
      <c r="F223" s="242" t="s">
        <v>694</v>
      </c>
      <c r="G223" s="240"/>
      <c r="H223" s="243">
        <v>1</v>
      </c>
      <c r="I223" s="244"/>
      <c r="J223" s="240"/>
      <c r="K223" s="240"/>
      <c r="L223" s="245"/>
      <c r="M223" s="246"/>
      <c r="N223" s="247"/>
      <c r="O223" s="247"/>
      <c r="P223" s="247"/>
      <c r="Q223" s="247"/>
      <c r="R223" s="247"/>
      <c r="S223" s="247"/>
      <c r="T223" s="248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T223" s="249" t="s">
        <v>141</v>
      </c>
      <c r="AU223" s="249" t="s">
        <v>87</v>
      </c>
      <c r="AV223" s="13" t="s">
        <v>87</v>
      </c>
      <c r="AW223" s="13" t="s">
        <v>34</v>
      </c>
      <c r="AX223" s="13" t="s">
        <v>85</v>
      </c>
      <c r="AY223" s="249" t="s">
        <v>128</v>
      </c>
    </row>
    <row r="224" s="12" customFormat="1" ht="22.8" customHeight="1">
      <c r="A224" s="12"/>
      <c r="B224" s="203"/>
      <c r="C224" s="204"/>
      <c r="D224" s="205" t="s">
        <v>76</v>
      </c>
      <c r="E224" s="217" t="s">
        <v>195</v>
      </c>
      <c r="F224" s="217" t="s">
        <v>518</v>
      </c>
      <c r="G224" s="204"/>
      <c r="H224" s="204"/>
      <c r="I224" s="207"/>
      <c r="J224" s="218">
        <f>BK224</f>
        <v>0</v>
      </c>
      <c r="K224" s="204"/>
      <c r="L224" s="209"/>
      <c r="M224" s="210"/>
      <c r="N224" s="211"/>
      <c r="O224" s="211"/>
      <c r="P224" s="212">
        <f>SUM(P225:P238)</f>
        <v>0</v>
      </c>
      <c r="Q224" s="211"/>
      <c r="R224" s="212">
        <f>SUM(R225:R238)</f>
        <v>0.73781200000000013</v>
      </c>
      <c r="S224" s="211"/>
      <c r="T224" s="213">
        <f>SUM(T225:T238)</f>
        <v>0</v>
      </c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R224" s="214" t="s">
        <v>85</v>
      </c>
      <c r="AT224" s="215" t="s">
        <v>76</v>
      </c>
      <c r="AU224" s="215" t="s">
        <v>85</v>
      </c>
      <c r="AY224" s="214" t="s">
        <v>128</v>
      </c>
      <c r="BK224" s="216">
        <f>SUM(BK225:BK238)</f>
        <v>0</v>
      </c>
    </row>
    <row r="225" s="2" customFormat="1" ht="16.5" customHeight="1">
      <c r="A225" s="39"/>
      <c r="B225" s="40"/>
      <c r="C225" s="219" t="s">
        <v>310</v>
      </c>
      <c r="D225" s="219" t="s">
        <v>130</v>
      </c>
      <c r="E225" s="220" t="s">
        <v>695</v>
      </c>
      <c r="F225" s="221" t="s">
        <v>696</v>
      </c>
      <c r="G225" s="222" t="s">
        <v>174</v>
      </c>
      <c r="H225" s="223">
        <v>2</v>
      </c>
      <c r="I225" s="224"/>
      <c r="J225" s="225">
        <f>ROUND(I225*H225,2)</f>
        <v>0</v>
      </c>
      <c r="K225" s="221" t="s">
        <v>134</v>
      </c>
      <c r="L225" s="45"/>
      <c r="M225" s="226" t="s">
        <v>1</v>
      </c>
      <c r="N225" s="227" t="s">
        <v>42</v>
      </c>
      <c r="O225" s="92"/>
      <c r="P225" s="228">
        <f>O225*H225</f>
        <v>0</v>
      </c>
      <c r="Q225" s="228">
        <v>0.080839999999999995</v>
      </c>
      <c r="R225" s="228">
        <f>Q225*H225</f>
        <v>0.16167999999999999</v>
      </c>
      <c r="S225" s="228">
        <v>0</v>
      </c>
      <c r="T225" s="229">
        <f>S225*H225</f>
        <v>0</v>
      </c>
      <c r="U225" s="39"/>
      <c r="V225" s="39"/>
      <c r="W225" s="39"/>
      <c r="X225" s="39"/>
      <c r="Y225" s="39"/>
      <c r="Z225" s="39"/>
      <c r="AA225" s="39"/>
      <c r="AB225" s="39"/>
      <c r="AC225" s="39"/>
      <c r="AD225" s="39"/>
      <c r="AE225" s="39"/>
      <c r="AR225" s="230" t="s">
        <v>135</v>
      </c>
      <c r="AT225" s="230" t="s">
        <v>130</v>
      </c>
      <c r="AU225" s="230" t="s">
        <v>87</v>
      </c>
      <c r="AY225" s="18" t="s">
        <v>128</v>
      </c>
      <c r="BE225" s="231">
        <f>IF(N225="základní",J225,0)</f>
        <v>0</v>
      </c>
      <c r="BF225" s="231">
        <f>IF(N225="snížená",J225,0)</f>
        <v>0</v>
      </c>
      <c r="BG225" s="231">
        <f>IF(N225="zákl. přenesená",J225,0)</f>
        <v>0</v>
      </c>
      <c r="BH225" s="231">
        <f>IF(N225="sníž. přenesená",J225,0)</f>
        <v>0</v>
      </c>
      <c r="BI225" s="231">
        <f>IF(N225="nulová",J225,0)</f>
        <v>0</v>
      </c>
      <c r="BJ225" s="18" t="s">
        <v>85</v>
      </c>
      <c r="BK225" s="231">
        <f>ROUND(I225*H225,2)</f>
        <v>0</v>
      </c>
      <c r="BL225" s="18" t="s">
        <v>135</v>
      </c>
      <c r="BM225" s="230" t="s">
        <v>697</v>
      </c>
    </row>
    <row r="226" s="2" customFormat="1">
      <c r="A226" s="39"/>
      <c r="B226" s="40"/>
      <c r="C226" s="41"/>
      <c r="D226" s="232" t="s">
        <v>137</v>
      </c>
      <c r="E226" s="41"/>
      <c r="F226" s="233" t="s">
        <v>698</v>
      </c>
      <c r="G226" s="41"/>
      <c r="H226" s="41"/>
      <c r="I226" s="234"/>
      <c r="J226" s="41"/>
      <c r="K226" s="41"/>
      <c r="L226" s="45"/>
      <c r="M226" s="235"/>
      <c r="N226" s="236"/>
      <c r="O226" s="92"/>
      <c r="P226" s="92"/>
      <c r="Q226" s="92"/>
      <c r="R226" s="92"/>
      <c r="S226" s="92"/>
      <c r="T226" s="93"/>
      <c r="U226" s="39"/>
      <c r="V226" s="39"/>
      <c r="W226" s="39"/>
      <c r="X226" s="39"/>
      <c r="Y226" s="39"/>
      <c r="Z226" s="39"/>
      <c r="AA226" s="39"/>
      <c r="AB226" s="39"/>
      <c r="AC226" s="39"/>
      <c r="AD226" s="39"/>
      <c r="AE226" s="39"/>
      <c r="AT226" s="18" t="s">
        <v>137</v>
      </c>
      <c r="AU226" s="18" t="s">
        <v>87</v>
      </c>
    </row>
    <row r="227" s="2" customFormat="1">
      <c r="A227" s="39"/>
      <c r="B227" s="40"/>
      <c r="C227" s="41"/>
      <c r="D227" s="237" t="s">
        <v>139</v>
      </c>
      <c r="E227" s="41"/>
      <c r="F227" s="238" t="s">
        <v>699</v>
      </c>
      <c r="G227" s="41"/>
      <c r="H227" s="41"/>
      <c r="I227" s="234"/>
      <c r="J227" s="41"/>
      <c r="K227" s="41"/>
      <c r="L227" s="45"/>
      <c r="M227" s="235"/>
      <c r="N227" s="236"/>
      <c r="O227" s="92"/>
      <c r="P227" s="92"/>
      <c r="Q227" s="92"/>
      <c r="R227" s="92"/>
      <c r="S227" s="92"/>
      <c r="T227" s="93"/>
      <c r="U227" s="39"/>
      <c r="V227" s="39"/>
      <c r="W227" s="39"/>
      <c r="X227" s="39"/>
      <c r="Y227" s="39"/>
      <c r="Z227" s="39"/>
      <c r="AA227" s="39"/>
      <c r="AB227" s="39"/>
      <c r="AC227" s="39"/>
      <c r="AD227" s="39"/>
      <c r="AE227" s="39"/>
      <c r="AT227" s="18" t="s">
        <v>139</v>
      </c>
      <c r="AU227" s="18" t="s">
        <v>87</v>
      </c>
    </row>
    <row r="228" s="13" customFormat="1">
      <c r="A228" s="13"/>
      <c r="B228" s="239"/>
      <c r="C228" s="240"/>
      <c r="D228" s="232" t="s">
        <v>141</v>
      </c>
      <c r="E228" s="241" t="s">
        <v>1</v>
      </c>
      <c r="F228" s="242" t="s">
        <v>700</v>
      </c>
      <c r="G228" s="240"/>
      <c r="H228" s="243">
        <v>2</v>
      </c>
      <c r="I228" s="244"/>
      <c r="J228" s="240"/>
      <c r="K228" s="240"/>
      <c r="L228" s="245"/>
      <c r="M228" s="246"/>
      <c r="N228" s="247"/>
      <c r="O228" s="247"/>
      <c r="P228" s="247"/>
      <c r="Q228" s="247"/>
      <c r="R228" s="247"/>
      <c r="S228" s="247"/>
      <c r="T228" s="248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T228" s="249" t="s">
        <v>141</v>
      </c>
      <c r="AU228" s="249" t="s">
        <v>87</v>
      </c>
      <c r="AV228" s="13" t="s">
        <v>87</v>
      </c>
      <c r="AW228" s="13" t="s">
        <v>34</v>
      </c>
      <c r="AX228" s="13" t="s">
        <v>85</v>
      </c>
      <c r="AY228" s="249" t="s">
        <v>128</v>
      </c>
    </row>
    <row r="229" s="2" customFormat="1" ht="16.5" customHeight="1">
      <c r="A229" s="39"/>
      <c r="B229" s="40"/>
      <c r="C229" s="261" t="s">
        <v>317</v>
      </c>
      <c r="D229" s="261" t="s">
        <v>247</v>
      </c>
      <c r="E229" s="262" t="s">
        <v>701</v>
      </c>
      <c r="F229" s="263" t="s">
        <v>702</v>
      </c>
      <c r="G229" s="264" t="s">
        <v>133</v>
      </c>
      <c r="H229" s="265">
        <v>0.40000000000000002</v>
      </c>
      <c r="I229" s="266"/>
      <c r="J229" s="267">
        <f>ROUND(I229*H229,2)</f>
        <v>0</v>
      </c>
      <c r="K229" s="263" t="s">
        <v>134</v>
      </c>
      <c r="L229" s="268"/>
      <c r="M229" s="269" t="s">
        <v>1</v>
      </c>
      <c r="N229" s="270" t="s">
        <v>42</v>
      </c>
      <c r="O229" s="92"/>
      <c r="P229" s="228">
        <f>O229*H229</f>
        <v>0</v>
      </c>
      <c r="Q229" s="228">
        <v>0.41699999999999998</v>
      </c>
      <c r="R229" s="228">
        <f>Q229*H229</f>
        <v>0.1668</v>
      </c>
      <c r="S229" s="228">
        <v>0</v>
      </c>
      <c r="T229" s="229">
        <f>S229*H229</f>
        <v>0</v>
      </c>
      <c r="U229" s="39"/>
      <c r="V229" s="39"/>
      <c r="W229" s="39"/>
      <c r="X229" s="39"/>
      <c r="Y229" s="39"/>
      <c r="Z229" s="39"/>
      <c r="AA229" s="39"/>
      <c r="AB229" s="39"/>
      <c r="AC229" s="39"/>
      <c r="AD229" s="39"/>
      <c r="AE229" s="39"/>
      <c r="AR229" s="230" t="s">
        <v>188</v>
      </c>
      <c r="AT229" s="230" t="s">
        <v>247</v>
      </c>
      <c r="AU229" s="230" t="s">
        <v>87</v>
      </c>
      <c r="AY229" s="18" t="s">
        <v>128</v>
      </c>
      <c r="BE229" s="231">
        <f>IF(N229="základní",J229,0)</f>
        <v>0</v>
      </c>
      <c r="BF229" s="231">
        <f>IF(N229="snížená",J229,0)</f>
        <v>0</v>
      </c>
      <c r="BG229" s="231">
        <f>IF(N229="zákl. přenesená",J229,0)</f>
        <v>0</v>
      </c>
      <c r="BH229" s="231">
        <f>IF(N229="sníž. přenesená",J229,0)</f>
        <v>0</v>
      </c>
      <c r="BI229" s="231">
        <f>IF(N229="nulová",J229,0)</f>
        <v>0</v>
      </c>
      <c r="BJ229" s="18" t="s">
        <v>85</v>
      </c>
      <c r="BK229" s="231">
        <f>ROUND(I229*H229,2)</f>
        <v>0</v>
      </c>
      <c r="BL229" s="18" t="s">
        <v>135</v>
      </c>
      <c r="BM229" s="230" t="s">
        <v>703</v>
      </c>
    </row>
    <row r="230" s="2" customFormat="1">
      <c r="A230" s="39"/>
      <c r="B230" s="40"/>
      <c r="C230" s="41"/>
      <c r="D230" s="232" t="s">
        <v>137</v>
      </c>
      <c r="E230" s="41"/>
      <c r="F230" s="233" t="s">
        <v>702</v>
      </c>
      <c r="G230" s="41"/>
      <c r="H230" s="41"/>
      <c r="I230" s="234"/>
      <c r="J230" s="41"/>
      <c r="K230" s="41"/>
      <c r="L230" s="45"/>
      <c r="M230" s="235"/>
      <c r="N230" s="236"/>
      <c r="O230" s="92"/>
      <c r="P230" s="92"/>
      <c r="Q230" s="92"/>
      <c r="R230" s="92"/>
      <c r="S230" s="92"/>
      <c r="T230" s="93"/>
      <c r="U230" s="39"/>
      <c r="V230" s="39"/>
      <c r="W230" s="39"/>
      <c r="X230" s="39"/>
      <c r="Y230" s="39"/>
      <c r="Z230" s="39"/>
      <c r="AA230" s="39"/>
      <c r="AB230" s="39"/>
      <c r="AC230" s="39"/>
      <c r="AD230" s="39"/>
      <c r="AE230" s="39"/>
      <c r="AT230" s="18" t="s">
        <v>137</v>
      </c>
      <c r="AU230" s="18" t="s">
        <v>87</v>
      </c>
    </row>
    <row r="231" s="13" customFormat="1">
      <c r="A231" s="13"/>
      <c r="B231" s="239"/>
      <c r="C231" s="240"/>
      <c r="D231" s="232" t="s">
        <v>141</v>
      </c>
      <c r="E231" s="241" t="s">
        <v>1</v>
      </c>
      <c r="F231" s="242" t="s">
        <v>704</v>
      </c>
      <c r="G231" s="240"/>
      <c r="H231" s="243">
        <v>0.40000000000000002</v>
      </c>
      <c r="I231" s="244"/>
      <c r="J231" s="240"/>
      <c r="K231" s="240"/>
      <c r="L231" s="245"/>
      <c r="M231" s="246"/>
      <c r="N231" s="247"/>
      <c r="O231" s="247"/>
      <c r="P231" s="247"/>
      <c r="Q231" s="247"/>
      <c r="R231" s="247"/>
      <c r="S231" s="247"/>
      <c r="T231" s="248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T231" s="249" t="s">
        <v>141</v>
      </c>
      <c r="AU231" s="249" t="s">
        <v>87</v>
      </c>
      <c r="AV231" s="13" t="s">
        <v>87</v>
      </c>
      <c r="AW231" s="13" t="s">
        <v>34</v>
      </c>
      <c r="AX231" s="13" t="s">
        <v>85</v>
      </c>
      <c r="AY231" s="249" t="s">
        <v>128</v>
      </c>
    </row>
    <row r="232" s="2" customFormat="1" ht="16.5" customHeight="1">
      <c r="A232" s="39"/>
      <c r="B232" s="40"/>
      <c r="C232" s="219" t="s">
        <v>322</v>
      </c>
      <c r="D232" s="219" t="s">
        <v>130</v>
      </c>
      <c r="E232" s="220" t="s">
        <v>520</v>
      </c>
      <c r="F232" s="221" t="s">
        <v>521</v>
      </c>
      <c r="G232" s="222" t="s">
        <v>174</v>
      </c>
      <c r="H232" s="223">
        <v>2</v>
      </c>
      <c r="I232" s="224"/>
      <c r="J232" s="225">
        <f>ROUND(I232*H232,2)</f>
        <v>0</v>
      </c>
      <c r="K232" s="221" t="s">
        <v>134</v>
      </c>
      <c r="L232" s="45"/>
      <c r="M232" s="226" t="s">
        <v>1</v>
      </c>
      <c r="N232" s="227" t="s">
        <v>42</v>
      </c>
      <c r="O232" s="92"/>
      <c r="P232" s="228">
        <f>O232*H232</f>
        <v>0</v>
      </c>
      <c r="Q232" s="228">
        <v>0.15540000000000001</v>
      </c>
      <c r="R232" s="228">
        <f>Q232*H232</f>
        <v>0.31080000000000002</v>
      </c>
      <c r="S232" s="228">
        <v>0</v>
      </c>
      <c r="T232" s="229">
        <f>S232*H232</f>
        <v>0</v>
      </c>
      <c r="U232" s="39"/>
      <c r="V232" s="39"/>
      <c r="W232" s="39"/>
      <c r="X232" s="39"/>
      <c r="Y232" s="39"/>
      <c r="Z232" s="39"/>
      <c r="AA232" s="39"/>
      <c r="AB232" s="39"/>
      <c r="AC232" s="39"/>
      <c r="AD232" s="39"/>
      <c r="AE232" s="39"/>
      <c r="AR232" s="230" t="s">
        <v>135</v>
      </c>
      <c r="AT232" s="230" t="s">
        <v>130</v>
      </c>
      <c r="AU232" s="230" t="s">
        <v>87</v>
      </c>
      <c r="AY232" s="18" t="s">
        <v>128</v>
      </c>
      <c r="BE232" s="231">
        <f>IF(N232="základní",J232,0)</f>
        <v>0</v>
      </c>
      <c r="BF232" s="231">
        <f>IF(N232="snížená",J232,0)</f>
        <v>0</v>
      </c>
      <c r="BG232" s="231">
        <f>IF(N232="zákl. přenesená",J232,0)</f>
        <v>0</v>
      </c>
      <c r="BH232" s="231">
        <f>IF(N232="sníž. přenesená",J232,0)</f>
        <v>0</v>
      </c>
      <c r="BI232" s="231">
        <f>IF(N232="nulová",J232,0)</f>
        <v>0</v>
      </c>
      <c r="BJ232" s="18" t="s">
        <v>85</v>
      </c>
      <c r="BK232" s="231">
        <f>ROUND(I232*H232,2)</f>
        <v>0</v>
      </c>
      <c r="BL232" s="18" t="s">
        <v>135</v>
      </c>
      <c r="BM232" s="230" t="s">
        <v>705</v>
      </c>
    </row>
    <row r="233" s="2" customFormat="1">
      <c r="A233" s="39"/>
      <c r="B233" s="40"/>
      <c r="C233" s="41"/>
      <c r="D233" s="232" t="s">
        <v>137</v>
      </c>
      <c r="E233" s="41"/>
      <c r="F233" s="233" t="s">
        <v>523</v>
      </c>
      <c r="G233" s="41"/>
      <c r="H233" s="41"/>
      <c r="I233" s="234"/>
      <c r="J233" s="41"/>
      <c r="K233" s="41"/>
      <c r="L233" s="45"/>
      <c r="M233" s="235"/>
      <c r="N233" s="236"/>
      <c r="O233" s="92"/>
      <c r="P233" s="92"/>
      <c r="Q233" s="92"/>
      <c r="R233" s="92"/>
      <c r="S233" s="92"/>
      <c r="T233" s="93"/>
      <c r="U233" s="39"/>
      <c r="V233" s="39"/>
      <c r="W233" s="39"/>
      <c r="X233" s="39"/>
      <c r="Y233" s="39"/>
      <c r="Z233" s="39"/>
      <c r="AA233" s="39"/>
      <c r="AB233" s="39"/>
      <c r="AC233" s="39"/>
      <c r="AD233" s="39"/>
      <c r="AE233" s="39"/>
      <c r="AT233" s="18" t="s">
        <v>137</v>
      </c>
      <c r="AU233" s="18" t="s">
        <v>87</v>
      </c>
    </row>
    <row r="234" s="2" customFormat="1">
      <c r="A234" s="39"/>
      <c r="B234" s="40"/>
      <c r="C234" s="41"/>
      <c r="D234" s="237" t="s">
        <v>139</v>
      </c>
      <c r="E234" s="41"/>
      <c r="F234" s="238" t="s">
        <v>524</v>
      </c>
      <c r="G234" s="41"/>
      <c r="H234" s="41"/>
      <c r="I234" s="234"/>
      <c r="J234" s="41"/>
      <c r="K234" s="41"/>
      <c r="L234" s="45"/>
      <c r="M234" s="235"/>
      <c r="N234" s="236"/>
      <c r="O234" s="92"/>
      <c r="P234" s="92"/>
      <c r="Q234" s="92"/>
      <c r="R234" s="92"/>
      <c r="S234" s="92"/>
      <c r="T234" s="93"/>
      <c r="U234" s="39"/>
      <c r="V234" s="39"/>
      <c r="W234" s="39"/>
      <c r="X234" s="39"/>
      <c r="Y234" s="39"/>
      <c r="Z234" s="39"/>
      <c r="AA234" s="39"/>
      <c r="AB234" s="39"/>
      <c r="AC234" s="39"/>
      <c r="AD234" s="39"/>
      <c r="AE234" s="39"/>
      <c r="AT234" s="18" t="s">
        <v>139</v>
      </c>
      <c r="AU234" s="18" t="s">
        <v>87</v>
      </c>
    </row>
    <row r="235" s="13" customFormat="1">
      <c r="A235" s="13"/>
      <c r="B235" s="239"/>
      <c r="C235" s="240"/>
      <c r="D235" s="232" t="s">
        <v>141</v>
      </c>
      <c r="E235" s="241" t="s">
        <v>1</v>
      </c>
      <c r="F235" s="242" t="s">
        <v>706</v>
      </c>
      <c r="G235" s="240"/>
      <c r="H235" s="243">
        <v>2</v>
      </c>
      <c r="I235" s="244"/>
      <c r="J235" s="240"/>
      <c r="K235" s="240"/>
      <c r="L235" s="245"/>
      <c r="M235" s="246"/>
      <c r="N235" s="247"/>
      <c r="O235" s="247"/>
      <c r="P235" s="247"/>
      <c r="Q235" s="247"/>
      <c r="R235" s="247"/>
      <c r="S235" s="247"/>
      <c r="T235" s="248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T235" s="249" t="s">
        <v>141</v>
      </c>
      <c r="AU235" s="249" t="s">
        <v>87</v>
      </c>
      <c r="AV235" s="13" t="s">
        <v>87</v>
      </c>
      <c r="AW235" s="13" t="s">
        <v>34</v>
      </c>
      <c r="AX235" s="13" t="s">
        <v>85</v>
      </c>
      <c r="AY235" s="249" t="s">
        <v>128</v>
      </c>
    </row>
    <row r="236" s="2" customFormat="1" ht="16.5" customHeight="1">
      <c r="A236" s="39"/>
      <c r="B236" s="40"/>
      <c r="C236" s="261" t="s">
        <v>329</v>
      </c>
      <c r="D236" s="261" t="s">
        <v>247</v>
      </c>
      <c r="E236" s="262" t="s">
        <v>527</v>
      </c>
      <c r="F236" s="263" t="s">
        <v>528</v>
      </c>
      <c r="G236" s="264" t="s">
        <v>174</v>
      </c>
      <c r="H236" s="265">
        <v>2.04</v>
      </c>
      <c r="I236" s="266"/>
      <c r="J236" s="267">
        <f>ROUND(I236*H236,2)</f>
        <v>0</v>
      </c>
      <c r="K236" s="263" t="s">
        <v>134</v>
      </c>
      <c r="L236" s="268"/>
      <c r="M236" s="269" t="s">
        <v>1</v>
      </c>
      <c r="N236" s="270" t="s">
        <v>42</v>
      </c>
      <c r="O236" s="92"/>
      <c r="P236" s="228">
        <f>O236*H236</f>
        <v>0</v>
      </c>
      <c r="Q236" s="228">
        <v>0.048300000000000003</v>
      </c>
      <c r="R236" s="228">
        <f>Q236*H236</f>
        <v>0.098532000000000008</v>
      </c>
      <c r="S236" s="228">
        <v>0</v>
      </c>
      <c r="T236" s="229">
        <f>S236*H236</f>
        <v>0</v>
      </c>
      <c r="U236" s="39"/>
      <c r="V236" s="39"/>
      <c r="W236" s="39"/>
      <c r="X236" s="39"/>
      <c r="Y236" s="39"/>
      <c r="Z236" s="39"/>
      <c r="AA236" s="39"/>
      <c r="AB236" s="39"/>
      <c r="AC236" s="39"/>
      <c r="AD236" s="39"/>
      <c r="AE236" s="39"/>
      <c r="AR236" s="230" t="s">
        <v>188</v>
      </c>
      <c r="AT236" s="230" t="s">
        <v>247</v>
      </c>
      <c r="AU236" s="230" t="s">
        <v>87</v>
      </c>
      <c r="AY236" s="18" t="s">
        <v>128</v>
      </c>
      <c r="BE236" s="231">
        <f>IF(N236="základní",J236,0)</f>
        <v>0</v>
      </c>
      <c r="BF236" s="231">
        <f>IF(N236="snížená",J236,0)</f>
        <v>0</v>
      </c>
      <c r="BG236" s="231">
        <f>IF(N236="zákl. přenesená",J236,0)</f>
        <v>0</v>
      </c>
      <c r="BH236" s="231">
        <f>IF(N236="sníž. přenesená",J236,0)</f>
        <v>0</v>
      </c>
      <c r="BI236" s="231">
        <f>IF(N236="nulová",J236,0)</f>
        <v>0</v>
      </c>
      <c r="BJ236" s="18" t="s">
        <v>85</v>
      </c>
      <c r="BK236" s="231">
        <f>ROUND(I236*H236,2)</f>
        <v>0</v>
      </c>
      <c r="BL236" s="18" t="s">
        <v>135</v>
      </c>
      <c r="BM236" s="230" t="s">
        <v>707</v>
      </c>
    </row>
    <row r="237" s="2" customFormat="1">
      <c r="A237" s="39"/>
      <c r="B237" s="40"/>
      <c r="C237" s="41"/>
      <c r="D237" s="232" t="s">
        <v>137</v>
      </c>
      <c r="E237" s="41"/>
      <c r="F237" s="233" t="s">
        <v>528</v>
      </c>
      <c r="G237" s="41"/>
      <c r="H237" s="41"/>
      <c r="I237" s="234"/>
      <c r="J237" s="41"/>
      <c r="K237" s="41"/>
      <c r="L237" s="45"/>
      <c r="M237" s="235"/>
      <c r="N237" s="236"/>
      <c r="O237" s="92"/>
      <c r="P237" s="92"/>
      <c r="Q237" s="92"/>
      <c r="R237" s="92"/>
      <c r="S237" s="92"/>
      <c r="T237" s="93"/>
      <c r="U237" s="39"/>
      <c r="V237" s="39"/>
      <c r="W237" s="39"/>
      <c r="X237" s="39"/>
      <c r="Y237" s="39"/>
      <c r="Z237" s="39"/>
      <c r="AA237" s="39"/>
      <c r="AB237" s="39"/>
      <c r="AC237" s="39"/>
      <c r="AD237" s="39"/>
      <c r="AE237" s="39"/>
      <c r="AT237" s="18" t="s">
        <v>137</v>
      </c>
      <c r="AU237" s="18" t="s">
        <v>87</v>
      </c>
    </row>
    <row r="238" s="13" customFormat="1">
      <c r="A238" s="13"/>
      <c r="B238" s="239"/>
      <c r="C238" s="240"/>
      <c r="D238" s="232" t="s">
        <v>141</v>
      </c>
      <c r="E238" s="241" t="s">
        <v>1</v>
      </c>
      <c r="F238" s="242" t="s">
        <v>708</v>
      </c>
      <c r="G238" s="240"/>
      <c r="H238" s="243">
        <v>2.04</v>
      </c>
      <c r="I238" s="244"/>
      <c r="J238" s="240"/>
      <c r="K238" s="240"/>
      <c r="L238" s="245"/>
      <c r="M238" s="246"/>
      <c r="N238" s="247"/>
      <c r="O238" s="247"/>
      <c r="P238" s="247"/>
      <c r="Q238" s="247"/>
      <c r="R238" s="247"/>
      <c r="S238" s="247"/>
      <c r="T238" s="248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T238" s="249" t="s">
        <v>141</v>
      </c>
      <c r="AU238" s="249" t="s">
        <v>87</v>
      </c>
      <c r="AV238" s="13" t="s">
        <v>87</v>
      </c>
      <c r="AW238" s="13" t="s">
        <v>34</v>
      </c>
      <c r="AX238" s="13" t="s">
        <v>85</v>
      </c>
      <c r="AY238" s="249" t="s">
        <v>128</v>
      </c>
    </row>
    <row r="239" s="12" customFormat="1" ht="22.8" customHeight="1">
      <c r="A239" s="12"/>
      <c r="B239" s="203"/>
      <c r="C239" s="204"/>
      <c r="D239" s="205" t="s">
        <v>76</v>
      </c>
      <c r="E239" s="217" t="s">
        <v>543</v>
      </c>
      <c r="F239" s="217" t="s">
        <v>544</v>
      </c>
      <c r="G239" s="204"/>
      <c r="H239" s="204"/>
      <c r="I239" s="207"/>
      <c r="J239" s="218">
        <f>BK239</f>
        <v>0</v>
      </c>
      <c r="K239" s="204"/>
      <c r="L239" s="209"/>
      <c r="M239" s="210"/>
      <c r="N239" s="211"/>
      <c r="O239" s="211"/>
      <c r="P239" s="212">
        <f>SUM(P240:P269)</f>
        <v>0</v>
      </c>
      <c r="Q239" s="211"/>
      <c r="R239" s="212">
        <f>SUM(R240:R269)</f>
        <v>0</v>
      </c>
      <c r="S239" s="211"/>
      <c r="T239" s="213">
        <f>SUM(T240:T269)</f>
        <v>0</v>
      </c>
      <c r="U239" s="12"/>
      <c r="V239" s="12"/>
      <c r="W239" s="12"/>
      <c r="X239" s="12"/>
      <c r="Y239" s="12"/>
      <c r="Z239" s="12"/>
      <c r="AA239" s="12"/>
      <c r="AB239" s="12"/>
      <c r="AC239" s="12"/>
      <c r="AD239" s="12"/>
      <c r="AE239" s="12"/>
      <c r="AR239" s="214" t="s">
        <v>85</v>
      </c>
      <c r="AT239" s="215" t="s">
        <v>76</v>
      </c>
      <c r="AU239" s="215" t="s">
        <v>85</v>
      </c>
      <c r="AY239" s="214" t="s">
        <v>128</v>
      </c>
      <c r="BK239" s="216">
        <f>SUM(BK240:BK269)</f>
        <v>0</v>
      </c>
    </row>
    <row r="240" s="2" customFormat="1" ht="16.5" customHeight="1">
      <c r="A240" s="39"/>
      <c r="B240" s="40"/>
      <c r="C240" s="219" t="s">
        <v>336</v>
      </c>
      <c r="D240" s="219" t="s">
        <v>130</v>
      </c>
      <c r="E240" s="220" t="s">
        <v>546</v>
      </c>
      <c r="F240" s="221" t="s">
        <v>547</v>
      </c>
      <c r="G240" s="222" t="s">
        <v>224</v>
      </c>
      <c r="H240" s="223">
        <v>5.8620000000000001</v>
      </c>
      <c r="I240" s="224"/>
      <c r="J240" s="225">
        <f>ROUND(I240*H240,2)</f>
        <v>0</v>
      </c>
      <c r="K240" s="221" t="s">
        <v>134</v>
      </c>
      <c r="L240" s="45"/>
      <c r="M240" s="226" t="s">
        <v>1</v>
      </c>
      <c r="N240" s="227" t="s">
        <v>42</v>
      </c>
      <c r="O240" s="92"/>
      <c r="P240" s="228">
        <f>O240*H240</f>
        <v>0</v>
      </c>
      <c r="Q240" s="228">
        <v>0</v>
      </c>
      <c r="R240" s="228">
        <f>Q240*H240</f>
        <v>0</v>
      </c>
      <c r="S240" s="228">
        <v>0</v>
      </c>
      <c r="T240" s="229">
        <f>S240*H240</f>
        <v>0</v>
      </c>
      <c r="U240" s="39"/>
      <c r="V240" s="39"/>
      <c r="W240" s="39"/>
      <c r="X240" s="39"/>
      <c r="Y240" s="39"/>
      <c r="Z240" s="39"/>
      <c r="AA240" s="39"/>
      <c r="AB240" s="39"/>
      <c r="AC240" s="39"/>
      <c r="AD240" s="39"/>
      <c r="AE240" s="39"/>
      <c r="AR240" s="230" t="s">
        <v>135</v>
      </c>
      <c r="AT240" s="230" t="s">
        <v>130</v>
      </c>
      <c r="AU240" s="230" t="s">
        <v>87</v>
      </c>
      <c r="AY240" s="18" t="s">
        <v>128</v>
      </c>
      <c r="BE240" s="231">
        <f>IF(N240="základní",J240,0)</f>
        <v>0</v>
      </c>
      <c r="BF240" s="231">
        <f>IF(N240="snížená",J240,0)</f>
        <v>0</v>
      </c>
      <c r="BG240" s="231">
        <f>IF(N240="zákl. přenesená",J240,0)</f>
        <v>0</v>
      </c>
      <c r="BH240" s="231">
        <f>IF(N240="sníž. přenesená",J240,0)</f>
        <v>0</v>
      </c>
      <c r="BI240" s="231">
        <f>IF(N240="nulová",J240,0)</f>
        <v>0</v>
      </c>
      <c r="BJ240" s="18" t="s">
        <v>85</v>
      </c>
      <c r="BK240" s="231">
        <f>ROUND(I240*H240,2)</f>
        <v>0</v>
      </c>
      <c r="BL240" s="18" t="s">
        <v>135</v>
      </c>
      <c r="BM240" s="230" t="s">
        <v>709</v>
      </c>
    </row>
    <row r="241" s="2" customFormat="1">
      <c r="A241" s="39"/>
      <c r="B241" s="40"/>
      <c r="C241" s="41"/>
      <c r="D241" s="232" t="s">
        <v>137</v>
      </c>
      <c r="E241" s="41"/>
      <c r="F241" s="233" t="s">
        <v>549</v>
      </c>
      <c r="G241" s="41"/>
      <c r="H241" s="41"/>
      <c r="I241" s="234"/>
      <c r="J241" s="41"/>
      <c r="K241" s="41"/>
      <c r="L241" s="45"/>
      <c r="M241" s="235"/>
      <c r="N241" s="236"/>
      <c r="O241" s="92"/>
      <c r="P241" s="92"/>
      <c r="Q241" s="92"/>
      <c r="R241" s="92"/>
      <c r="S241" s="92"/>
      <c r="T241" s="93"/>
      <c r="U241" s="39"/>
      <c r="V241" s="39"/>
      <c r="W241" s="39"/>
      <c r="X241" s="39"/>
      <c r="Y241" s="39"/>
      <c r="Z241" s="39"/>
      <c r="AA241" s="39"/>
      <c r="AB241" s="39"/>
      <c r="AC241" s="39"/>
      <c r="AD241" s="39"/>
      <c r="AE241" s="39"/>
      <c r="AT241" s="18" t="s">
        <v>137</v>
      </c>
      <c r="AU241" s="18" t="s">
        <v>87</v>
      </c>
    </row>
    <row r="242" s="2" customFormat="1">
      <c r="A242" s="39"/>
      <c r="B242" s="40"/>
      <c r="C242" s="41"/>
      <c r="D242" s="237" t="s">
        <v>139</v>
      </c>
      <c r="E242" s="41"/>
      <c r="F242" s="238" t="s">
        <v>550</v>
      </c>
      <c r="G242" s="41"/>
      <c r="H242" s="41"/>
      <c r="I242" s="234"/>
      <c r="J242" s="41"/>
      <c r="K242" s="41"/>
      <c r="L242" s="45"/>
      <c r="M242" s="235"/>
      <c r="N242" s="236"/>
      <c r="O242" s="92"/>
      <c r="P242" s="92"/>
      <c r="Q242" s="92"/>
      <c r="R242" s="92"/>
      <c r="S242" s="92"/>
      <c r="T242" s="93"/>
      <c r="U242" s="39"/>
      <c r="V242" s="39"/>
      <c r="W242" s="39"/>
      <c r="X242" s="39"/>
      <c r="Y242" s="39"/>
      <c r="Z242" s="39"/>
      <c r="AA242" s="39"/>
      <c r="AB242" s="39"/>
      <c r="AC242" s="39"/>
      <c r="AD242" s="39"/>
      <c r="AE242" s="39"/>
      <c r="AT242" s="18" t="s">
        <v>139</v>
      </c>
      <c r="AU242" s="18" t="s">
        <v>87</v>
      </c>
    </row>
    <row r="243" s="15" customFormat="1">
      <c r="A243" s="15"/>
      <c r="B243" s="271"/>
      <c r="C243" s="272"/>
      <c r="D243" s="232" t="s">
        <v>141</v>
      </c>
      <c r="E243" s="273" t="s">
        <v>1</v>
      </c>
      <c r="F243" s="274" t="s">
        <v>551</v>
      </c>
      <c r="G243" s="272"/>
      <c r="H243" s="273" t="s">
        <v>1</v>
      </c>
      <c r="I243" s="275"/>
      <c r="J243" s="272"/>
      <c r="K243" s="272"/>
      <c r="L243" s="276"/>
      <c r="M243" s="277"/>
      <c r="N243" s="278"/>
      <c r="O243" s="278"/>
      <c r="P243" s="278"/>
      <c r="Q243" s="278"/>
      <c r="R243" s="278"/>
      <c r="S243" s="278"/>
      <c r="T243" s="279"/>
      <c r="U243" s="15"/>
      <c r="V243" s="15"/>
      <c r="W243" s="15"/>
      <c r="X243" s="15"/>
      <c r="Y243" s="15"/>
      <c r="Z243" s="15"/>
      <c r="AA243" s="15"/>
      <c r="AB243" s="15"/>
      <c r="AC243" s="15"/>
      <c r="AD243" s="15"/>
      <c r="AE243" s="15"/>
      <c r="AT243" s="280" t="s">
        <v>141</v>
      </c>
      <c r="AU243" s="280" t="s">
        <v>87</v>
      </c>
      <c r="AV243" s="15" t="s">
        <v>85</v>
      </c>
      <c r="AW243" s="15" t="s">
        <v>34</v>
      </c>
      <c r="AX243" s="15" t="s">
        <v>77</v>
      </c>
      <c r="AY243" s="280" t="s">
        <v>128</v>
      </c>
    </row>
    <row r="244" s="13" customFormat="1">
      <c r="A244" s="13"/>
      <c r="B244" s="239"/>
      <c r="C244" s="240"/>
      <c r="D244" s="232" t="s">
        <v>141</v>
      </c>
      <c r="E244" s="241" t="s">
        <v>1</v>
      </c>
      <c r="F244" s="242" t="s">
        <v>710</v>
      </c>
      <c r="G244" s="240"/>
      <c r="H244" s="243">
        <v>0.40999999999999998</v>
      </c>
      <c r="I244" s="244"/>
      <c r="J244" s="240"/>
      <c r="K244" s="240"/>
      <c r="L244" s="245"/>
      <c r="M244" s="246"/>
      <c r="N244" s="247"/>
      <c r="O244" s="247"/>
      <c r="P244" s="247"/>
      <c r="Q244" s="247"/>
      <c r="R244" s="247"/>
      <c r="S244" s="247"/>
      <c r="T244" s="248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  <c r="AT244" s="249" t="s">
        <v>141</v>
      </c>
      <c r="AU244" s="249" t="s">
        <v>87</v>
      </c>
      <c r="AV244" s="13" t="s">
        <v>87</v>
      </c>
      <c r="AW244" s="13" t="s">
        <v>34</v>
      </c>
      <c r="AX244" s="13" t="s">
        <v>77</v>
      </c>
      <c r="AY244" s="249" t="s">
        <v>128</v>
      </c>
    </row>
    <row r="245" s="16" customFormat="1">
      <c r="A245" s="16"/>
      <c r="B245" s="281"/>
      <c r="C245" s="282"/>
      <c r="D245" s="232" t="s">
        <v>141</v>
      </c>
      <c r="E245" s="283" t="s">
        <v>1</v>
      </c>
      <c r="F245" s="284" t="s">
        <v>556</v>
      </c>
      <c r="G245" s="282"/>
      <c r="H245" s="285">
        <v>0.40999999999999998</v>
      </c>
      <c r="I245" s="286"/>
      <c r="J245" s="282"/>
      <c r="K245" s="282"/>
      <c r="L245" s="287"/>
      <c r="M245" s="288"/>
      <c r="N245" s="289"/>
      <c r="O245" s="289"/>
      <c r="P245" s="289"/>
      <c r="Q245" s="289"/>
      <c r="R245" s="289"/>
      <c r="S245" s="289"/>
      <c r="T245" s="290"/>
      <c r="U245" s="16"/>
      <c r="V245" s="16"/>
      <c r="W245" s="16"/>
      <c r="X245" s="16"/>
      <c r="Y245" s="16"/>
      <c r="Z245" s="16"/>
      <c r="AA245" s="16"/>
      <c r="AB245" s="16"/>
      <c r="AC245" s="16"/>
      <c r="AD245" s="16"/>
      <c r="AE245" s="16"/>
      <c r="AT245" s="291" t="s">
        <v>141</v>
      </c>
      <c r="AU245" s="291" t="s">
        <v>87</v>
      </c>
      <c r="AV245" s="16" t="s">
        <v>151</v>
      </c>
      <c r="AW245" s="16" t="s">
        <v>34</v>
      </c>
      <c r="AX245" s="16" t="s">
        <v>77</v>
      </c>
      <c r="AY245" s="291" t="s">
        <v>128</v>
      </c>
    </row>
    <row r="246" s="15" customFormat="1">
      <c r="A246" s="15"/>
      <c r="B246" s="271"/>
      <c r="C246" s="272"/>
      <c r="D246" s="232" t="s">
        <v>141</v>
      </c>
      <c r="E246" s="273" t="s">
        <v>1</v>
      </c>
      <c r="F246" s="274" t="s">
        <v>557</v>
      </c>
      <c r="G246" s="272"/>
      <c r="H246" s="273" t="s">
        <v>1</v>
      </c>
      <c r="I246" s="275"/>
      <c r="J246" s="272"/>
      <c r="K246" s="272"/>
      <c r="L246" s="276"/>
      <c r="M246" s="277"/>
      <c r="N246" s="278"/>
      <c r="O246" s="278"/>
      <c r="P246" s="278"/>
      <c r="Q246" s="278"/>
      <c r="R246" s="278"/>
      <c r="S246" s="278"/>
      <c r="T246" s="279"/>
      <c r="U246" s="15"/>
      <c r="V246" s="15"/>
      <c r="W246" s="15"/>
      <c r="X246" s="15"/>
      <c r="Y246" s="15"/>
      <c r="Z246" s="15"/>
      <c r="AA246" s="15"/>
      <c r="AB246" s="15"/>
      <c r="AC246" s="15"/>
      <c r="AD246" s="15"/>
      <c r="AE246" s="15"/>
      <c r="AT246" s="280" t="s">
        <v>141</v>
      </c>
      <c r="AU246" s="280" t="s">
        <v>87</v>
      </c>
      <c r="AV246" s="15" t="s">
        <v>85</v>
      </c>
      <c r="AW246" s="15" t="s">
        <v>34</v>
      </c>
      <c r="AX246" s="15" t="s">
        <v>77</v>
      </c>
      <c r="AY246" s="280" t="s">
        <v>128</v>
      </c>
    </row>
    <row r="247" s="13" customFormat="1">
      <c r="A247" s="13"/>
      <c r="B247" s="239"/>
      <c r="C247" s="240"/>
      <c r="D247" s="232" t="s">
        <v>141</v>
      </c>
      <c r="E247" s="241" t="s">
        <v>1</v>
      </c>
      <c r="F247" s="242" t="s">
        <v>711</v>
      </c>
      <c r="G247" s="240"/>
      <c r="H247" s="243">
        <v>3.5</v>
      </c>
      <c r="I247" s="244"/>
      <c r="J247" s="240"/>
      <c r="K247" s="240"/>
      <c r="L247" s="245"/>
      <c r="M247" s="246"/>
      <c r="N247" s="247"/>
      <c r="O247" s="247"/>
      <c r="P247" s="247"/>
      <c r="Q247" s="247"/>
      <c r="R247" s="247"/>
      <c r="S247" s="247"/>
      <c r="T247" s="248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T247" s="249" t="s">
        <v>141</v>
      </c>
      <c r="AU247" s="249" t="s">
        <v>87</v>
      </c>
      <c r="AV247" s="13" t="s">
        <v>87</v>
      </c>
      <c r="AW247" s="13" t="s">
        <v>34</v>
      </c>
      <c r="AX247" s="13" t="s">
        <v>77</v>
      </c>
      <c r="AY247" s="249" t="s">
        <v>128</v>
      </c>
    </row>
    <row r="248" s="13" customFormat="1">
      <c r="A248" s="13"/>
      <c r="B248" s="239"/>
      <c r="C248" s="240"/>
      <c r="D248" s="232" t="s">
        <v>141</v>
      </c>
      <c r="E248" s="241" t="s">
        <v>1</v>
      </c>
      <c r="F248" s="242" t="s">
        <v>712</v>
      </c>
      <c r="G248" s="240"/>
      <c r="H248" s="243">
        <v>0.22400000000000001</v>
      </c>
      <c r="I248" s="244"/>
      <c r="J248" s="240"/>
      <c r="K248" s="240"/>
      <c r="L248" s="245"/>
      <c r="M248" s="246"/>
      <c r="N248" s="247"/>
      <c r="O248" s="247"/>
      <c r="P248" s="247"/>
      <c r="Q248" s="247"/>
      <c r="R248" s="247"/>
      <c r="S248" s="247"/>
      <c r="T248" s="248"/>
      <c r="U248" s="13"/>
      <c r="V248" s="13"/>
      <c r="W248" s="13"/>
      <c r="X248" s="13"/>
      <c r="Y248" s="13"/>
      <c r="Z248" s="13"/>
      <c r="AA248" s="13"/>
      <c r="AB248" s="13"/>
      <c r="AC248" s="13"/>
      <c r="AD248" s="13"/>
      <c r="AE248" s="13"/>
      <c r="AT248" s="249" t="s">
        <v>141</v>
      </c>
      <c r="AU248" s="249" t="s">
        <v>87</v>
      </c>
      <c r="AV248" s="13" t="s">
        <v>87</v>
      </c>
      <c r="AW248" s="13" t="s">
        <v>34</v>
      </c>
      <c r="AX248" s="13" t="s">
        <v>77</v>
      </c>
      <c r="AY248" s="249" t="s">
        <v>128</v>
      </c>
    </row>
    <row r="249" s="16" customFormat="1">
      <c r="A249" s="16"/>
      <c r="B249" s="281"/>
      <c r="C249" s="282"/>
      <c r="D249" s="232" t="s">
        <v>141</v>
      </c>
      <c r="E249" s="283" t="s">
        <v>1</v>
      </c>
      <c r="F249" s="284" t="s">
        <v>556</v>
      </c>
      <c r="G249" s="282"/>
      <c r="H249" s="285">
        <v>3.7240000000000002</v>
      </c>
      <c r="I249" s="286"/>
      <c r="J249" s="282"/>
      <c r="K249" s="282"/>
      <c r="L249" s="287"/>
      <c r="M249" s="288"/>
      <c r="N249" s="289"/>
      <c r="O249" s="289"/>
      <c r="P249" s="289"/>
      <c r="Q249" s="289"/>
      <c r="R249" s="289"/>
      <c r="S249" s="289"/>
      <c r="T249" s="290"/>
      <c r="U249" s="16"/>
      <c r="V249" s="16"/>
      <c r="W249" s="16"/>
      <c r="X249" s="16"/>
      <c r="Y249" s="16"/>
      <c r="Z249" s="16"/>
      <c r="AA249" s="16"/>
      <c r="AB249" s="16"/>
      <c r="AC249" s="16"/>
      <c r="AD249" s="16"/>
      <c r="AE249" s="16"/>
      <c r="AT249" s="291" t="s">
        <v>141</v>
      </c>
      <c r="AU249" s="291" t="s">
        <v>87</v>
      </c>
      <c r="AV249" s="16" t="s">
        <v>151</v>
      </c>
      <c r="AW249" s="16" t="s">
        <v>34</v>
      </c>
      <c r="AX249" s="16" t="s">
        <v>77</v>
      </c>
      <c r="AY249" s="291" t="s">
        <v>128</v>
      </c>
    </row>
    <row r="250" s="15" customFormat="1">
      <c r="A250" s="15"/>
      <c r="B250" s="271"/>
      <c r="C250" s="272"/>
      <c r="D250" s="232" t="s">
        <v>141</v>
      </c>
      <c r="E250" s="273" t="s">
        <v>1</v>
      </c>
      <c r="F250" s="274" t="s">
        <v>561</v>
      </c>
      <c r="G250" s="272"/>
      <c r="H250" s="273" t="s">
        <v>1</v>
      </c>
      <c r="I250" s="275"/>
      <c r="J250" s="272"/>
      <c r="K250" s="272"/>
      <c r="L250" s="276"/>
      <c r="M250" s="277"/>
      <c r="N250" s="278"/>
      <c r="O250" s="278"/>
      <c r="P250" s="278"/>
      <c r="Q250" s="278"/>
      <c r="R250" s="278"/>
      <c r="S250" s="278"/>
      <c r="T250" s="279"/>
      <c r="U250" s="15"/>
      <c r="V250" s="15"/>
      <c r="W250" s="15"/>
      <c r="X250" s="15"/>
      <c r="Y250" s="15"/>
      <c r="Z250" s="15"/>
      <c r="AA250" s="15"/>
      <c r="AB250" s="15"/>
      <c r="AC250" s="15"/>
      <c r="AD250" s="15"/>
      <c r="AE250" s="15"/>
      <c r="AT250" s="280" t="s">
        <v>141</v>
      </c>
      <c r="AU250" s="280" t="s">
        <v>87</v>
      </c>
      <c r="AV250" s="15" t="s">
        <v>85</v>
      </c>
      <c r="AW250" s="15" t="s">
        <v>34</v>
      </c>
      <c r="AX250" s="15" t="s">
        <v>77</v>
      </c>
      <c r="AY250" s="280" t="s">
        <v>128</v>
      </c>
    </row>
    <row r="251" s="13" customFormat="1">
      <c r="A251" s="13"/>
      <c r="B251" s="239"/>
      <c r="C251" s="240"/>
      <c r="D251" s="232" t="s">
        <v>141</v>
      </c>
      <c r="E251" s="241" t="s">
        <v>1</v>
      </c>
      <c r="F251" s="242" t="s">
        <v>713</v>
      </c>
      <c r="G251" s="240"/>
      <c r="H251" s="243">
        <v>1.728</v>
      </c>
      <c r="I251" s="244"/>
      <c r="J251" s="240"/>
      <c r="K251" s="240"/>
      <c r="L251" s="245"/>
      <c r="M251" s="246"/>
      <c r="N251" s="247"/>
      <c r="O251" s="247"/>
      <c r="P251" s="247"/>
      <c r="Q251" s="247"/>
      <c r="R251" s="247"/>
      <c r="S251" s="247"/>
      <c r="T251" s="248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  <c r="AE251" s="13"/>
      <c r="AT251" s="249" t="s">
        <v>141</v>
      </c>
      <c r="AU251" s="249" t="s">
        <v>87</v>
      </c>
      <c r="AV251" s="13" t="s">
        <v>87</v>
      </c>
      <c r="AW251" s="13" t="s">
        <v>34</v>
      </c>
      <c r="AX251" s="13" t="s">
        <v>77</v>
      </c>
      <c r="AY251" s="249" t="s">
        <v>128</v>
      </c>
    </row>
    <row r="252" s="16" customFormat="1">
      <c r="A252" s="16"/>
      <c r="B252" s="281"/>
      <c r="C252" s="282"/>
      <c r="D252" s="232" t="s">
        <v>141</v>
      </c>
      <c r="E252" s="283" t="s">
        <v>1</v>
      </c>
      <c r="F252" s="284" t="s">
        <v>556</v>
      </c>
      <c r="G252" s="282"/>
      <c r="H252" s="285">
        <v>1.728</v>
      </c>
      <c r="I252" s="286"/>
      <c r="J252" s="282"/>
      <c r="K252" s="282"/>
      <c r="L252" s="287"/>
      <c r="M252" s="288"/>
      <c r="N252" s="289"/>
      <c r="O252" s="289"/>
      <c r="P252" s="289"/>
      <c r="Q252" s="289"/>
      <c r="R252" s="289"/>
      <c r="S252" s="289"/>
      <c r="T252" s="290"/>
      <c r="U252" s="16"/>
      <c r="V252" s="16"/>
      <c r="W252" s="16"/>
      <c r="X252" s="16"/>
      <c r="Y252" s="16"/>
      <c r="Z252" s="16"/>
      <c r="AA252" s="16"/>
      <c r="AB252" s="16"/>
      <c r="AC252" s="16"/>
      <c r="AD252" s="16"/>
      <c r="AE252" s="16"/>
      <c r="AT252" s="291" t="s">
        <v>141</v>
      </c>
      <c r="AU252" s="291" t="s">
        <v>87</v>
      </c>
      <c r="AV252" s="16" t="s">
        <v>151</v>
      </c>
      <c r="AW252" s="16" t="s">
        <v>34</v>
      </c>
      <c r="AX252" s="16" t="s">
        <v>77</v>
      </c>
      <c r="AY252" s="291" t="s">
        <v>128</v>
      </c>
    </row>
    <row r="253" s="14" customFormat="1">
      <c r="A253" s="14"/>
      <c r="B253" s="250"/>
      <c r="C253" s="251"/>
      <c r="D253" s="232" t="s">
        <v>141</v>
      </c>
      <c r="E253" s="252" t="s">
        <v>1</v>
      </c>
      <c r="F253" s="253" t="s">
        <v>150</v>
      </c>
      <c r="G253" s="251"/>
      <c r="H253" s="254">
        <v>5.8620000000000001</v>
      </c>
      <c r="I253" s="255"/>
      <c r="J253" s="251"/>
      <c r="K253" s="251"/>
      <c r="L253" s="256"/>
      <c r="M253" s="257"/>
      <c r="N253" s="258"/>
      <c r="O253" s="258"/>
      <c r="P253" s="258"/>
      <c r="Q253" s="258"/>
      <c r="R253" s="258"/>
      <c r="S253" s="258"/>
      <c r="T253" s="259"/>
      <c r="U253" s="14"/>
      <c r="V253" s="14"/>
      <c r="W253" s="14"/>
      <c r="X253" s="14"/>
      <c r="Y253" s="14"/>
      <c r="Z253" s="14"/>
      <c r="AA253" s="14"/>
      <c r="AB253" s="14"/>
      <c r="AC253" s="14"/>
      <c r="AD253" s="14"/>
      <c r="AE253" s="14"/>
      <c r="AT253" s="260" t="s">
        <v>141</v>
      </c>
      <c r="AU253" s="260" t="s">
        <v>87</v>
      </c>
      <c r="AV253" s="14" t="s">
        <v>135</v>
      </c>
      <c r="AW253" s="14" t="s">
        <v>34</v>
      </c>
      <c r="AX253" s="14" t="s">
        <v>85</v>
      </c>
      <c r="AY253" s="260" t="s">
        <v>128</v>
      </c>
    </row>
    <row r="254" s="2" customFormat="1" ht="16.5" customHeight="1">
      <c r="A254" s="39"/>
      <c r="B254" s="40"/>
      <c r="C254" s="219" t="s">
        <v>344</v>
      </c>
      <c r="D254" s="219" t="s">
        <v>130</v>
      </c>
      <c r="E254" s="220" t="s">
        <v>563</v>
      </c>
      <c r="F254" s="221" t="s">
        <v>564</v>
      </c>
      <c r="G254" s="222" t="s">
        <v>224</v>
      </c>
      <c r="H254" s="223">
        <v>117.24</v>
      </c>
      <c r="I254" s="224"/>
      <c r="J254" s="225">
        <f>ROUND(I254*H254,2)</f>
        <v>0</v>
      </c>
      <c r="K254" s="221" t="s">
        <v>134</v>
      </c>
      <c r="L254" s="45"/>
      <c r="M254" s="226" t="s">
        <v>1</v>
      </c>
      <c r="N254" s="227" t="s">
        <v>42</v>
      </c>
      <c r="O254" s="92"/>
      <c r="P254" s="228">
        <f>O254*H254</f>
        <v>0</v>
      </c>
      <c r="Q254" s="228">
        <v>0</v>
      </c>
      <c r="R254" s="228">
        <f>Q254*H254</f>
        <v>0</v>
      </c>
      <c r="S254" s="228">
        <v>0</v>
      </c>
      <c r="T254" s="229">
        <f>S254*H254</f>
        <v>0</v>
      </c>
      <c r="U254" s="39"/>
      <c r="V254" s="39"/>
      <c r="W254" s="39"/>
      <c r="X254" s="39"/>
      <c r="Y254" s="39"/>
      <c r="Z254" s="39"/>
      <c r="AA254" s="39"/>
      <c r="AB254" s="39"/>
      <c r="AC254" s="39"/>
      <c r="AD254" s="39"/>
      <c r="AE254" s="39"/>
      <c r="AR254" s="230" t="s">
        <v>135</v>
      </c>
      <c r="AT254" s="230" t="s">
        <v>130</v>
      </c>
      <c r="AU254" s="230" t="s">
        <v>87</v>
      </c>
      <c r="AY254" s="18" t="s">
        <v>128</v>
      </c>
      <c r="BE254" s="231">
        <f>IF(N254="základní",J254,0)</f>
        <v>0</v>
      </c>
      <c r="BF254" s="231">
        <f>IF(N254="snížená",J254,0)</f>
        <v>0</v>
      </c>
      <c r="BG254" s="231">
        <f>IF(N254="zákl. přenesená",J254,0)</f>
        <v>0</v>
      </c>
      <c r="BH254" s="231">
        <f>IF(N254="sníž. přenesená",J254,0)</f>
        <v>0</v>
      </c>
      <c r="BI254" s="231">
        <f>IF(N254="nulová",J254,0)</f>
        <v>0</v>
      </c>
      <c r="BJ254" s="18" t="s">
        <v>85</v>
      </c>
      <c r="BK254" s="231">
        <f>ROUND(I254*H254,2)</f>
        <v>0</v>
      </c>
      <c r="BL254" s="18" t="s">
        <v>135</v>
      </c>
      <c r="BM254" s="230" t="s">
        <v>714</v>
      </c>
    </row>
    <row r="255" s="2" customFormat="1">
      <c r="A255" s="39"/>
      <c r="B255" s="40"/>
      <c r="C255" s="41"/>
      <c r="D255" s="232" t="s">
        <v>137</v>
      </c>
      <c r="E255" s="41"/>
      <c r="F255" s="233" t="s">
        <v>566</v>
      </c>
      <c r="G255" s="41"/>
      <c r="H255" s="41"/>
      <c r="I255" s="234"/>
      <c r="J255" s="41"/>
      <c r="K255" s="41"/>
      <c r="L255" s="45"/>
      <c r="M255" s="235"/>
      <c r="N255" s="236"/>
      <c r="O255" s="92"/>
      <c r="P255" s="92"/>
      <c r="Q255" s="92"/>
      <c r="R255" s="92"/>
      <c r="S255" s="92"/>
      <c r="T255" s="93"/>
      <c r="U255" s="39"/>
      <c r="V255" s="39"/>
      <c r="W255" s="39"/>
      <c r="X255" s="39"/>
      <c r="Y255" s="39"/>
      <c r="Z255" s="39"/>
      <c r="AA255" s="39"/>
      <c r="AB255" s="39"/>
      <c r="AC255" s="39"/>
      <c r="AD255" s="39"/>
      <c r="AE255" s="39"/>
      <c r="AT255" s="18" t="s">
        <v>137</v>
      </c>
      <c r="AU255" s="18" t="s">
        <v>87</v>
      </c>
    </row>
    <row r="256" s="2" customFormat="1">
      <c r="A256" s="39"/>
      <c r="B256" s="40"/>
      <c r="C256" s="41"/>
      <c r="D256" s="237" t="s">
        <v>139</v>
      </c>
      <c r="E256" s="41"/>
      <c r="F256" s="238" t="s">
        <v>567</v>
      </c>
      <c r="G256" s="41"/>
      <c r="H256" s="41"/>
      <c r="I256" s="234"/>
      <c r="J256" s="41"/>
      <c r="K256" s="41"/>
      <c r="L256" s="45"/>
      <c r="M256" s="235"/>
      <c r="N256" s="236"/>
      <c r="O256" s="92"/>
      <c r="P256" s="92"/>
      <c r="Q256" s="92"/>
      <c r="R256" s="92"/>
      <c r="S256" s="92"/>
      <c r="T256" s="93"/>
      <c r="U256" s="39"/>
      <c r="V256" s="39"/>
      <c r="W256" s="39"/>
      <c r="X256" s="39"/>
      <c r="Y256" s="39"/>
      <c r="Z256" s="39"/>
      <c r="AA256" s="39"/>
      <c r="AB256" s="39"/>
      <c r="AC256" s="39"/>
      <c r="AD256" s="39"/>
      <c r="AE256" s="39"/>
      <c r="AT256" s="18" t="s">
        <v>139</v>
      </c>
      <c r="AU256" s="18" t="s">
        <v>87</v>
      </c>
    </row>
    <row r="257" s="13" customFormat="1">
      <c r="A257" s="13"/>
      <c r="B257" s="239"/>
      <c r="C257" s="240"/>
      <c r="D257" s="232" t="s">
        <v>141</v>
      </c>
      <c r="E257" s="241" t="s">
        <v>1</v>
      </c>
      <c r="F257" s="242" t="s">
        <v>715</v>
      </c>
      <c r="G257" s="240"/>
      <c r="H257" s="243">
        <v>117.24</v>
      </c>
      <c r="I257" s="244"/>
      <c r="J257" s="240"/>
      <c r="K257" s="240"/>
      <c r="L257" s="245"/>
      <c r="M257" s="246"/>
      <c r="N257" s="247"/>
      <c r="O257" s="247"/>
      <c r="P257" s="247"/>
      <c r="Q257" s="247"/>
      <c r="R257" s="247"/>
      <c r="S257" s="247"/>
      <c r="T257" s="248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T257" s="249" t="s">
        <v>141</v>
      </c>
      <c r="AU257" s="249" t="s">
        <v>87</v>
      </c>
      <c r="AV257" s="13" t="s">
        <v>87</v>
      </c>
      <c r="AW257" s="13" t="s">
        <v>34</v>
      </c>
      <c r="AX257" s="13" t="s">
        <v>85</v>
      </c>
      <c r="AY257" s="249" t="s">
        <v>128</v>
      </c>
    </row>
    <row r="258" s="2" customFormat="1" ht="24.15" customHeight="1">
      <c r="A258" s="39"/>
      <c r="B258" s="40"/>
      <c r="C258" s="219" t="s">
        <v>351</v>
      </c>
      <c r="D258" s="219" t="s">
        <v>130</v>
      </c>
      <c r="E258" s="220" t="s">
        <v>570</v>
      </c>
      <c r="F258" s="221" t="s">
        <v>571</v>
      </c>
      <c r="G258" s="222" t="s">
        <v>224</v>
      </c>
      <c r="H258" s="223">
        <v>0.40999999999999998</v>
      </c>
      <c r="I258" s="224"/>
      <c r="J258" s="225">
        <f>ROUND(I258*H258,2)</f>
        <v>0</v>
      </c>
      <c r="K258" s="221" t="s">
        <v>134</v>
      </c>
      <c r="L258" s="45"/>
      <c r="M258" s="226" t="s">
        <v>1</v>
      </c>
      <c r="N258" s="227" t="s">
        <v>42</v>
      </c>
      <c r="O258" s="92"/>
      <c r="P258" s="228">
        <f>O258*H258</f>
        <v>0</v>
      </c>
      <c r="Q258" s="228">
        <v>0</v>
      </c>
      <c r="R258" s="228">
        <f>Q258*H258</f>
        <v>0</v>
      </c>
      <c r="S258" s="228">
        <v>0</v>
      </c>
      <c r="T258" s="229">
        <f>S258*H258</f>
        <v>0</v>
      </c>
      <c r="U258" s="39"/>
      <c r="V258" s="39"/>
      <c r="W258" s="39"/>
      <c r="X258" s="39"/>
      <c r="Y258" s="39"/>
      <c r="Z258" s="39"/>
      <c r="AA258" s="39"/>
      <c r="AB258" s="39"/>
      <c r="AC258" s="39"/>
      <c r="AD258" s="39"/>
      <c r="AE258" s="39"/>
      <c r="AR258" s="230" t="s">
        <v>135</v>
      </c>
      <c r="AT258" s="230" t="s">
        <v>130</v>
      </c>
      <c r="AU258" s="230" t="s">
        <v>87</v>
      </c>
      <c r="AY258" s="18" t="s">
        <v>128</v>
      </c>
      <c r="BE258" s="231">
        <f>IF(N258="základní",J258,0)</f>
        <v>0</v>
      </c>
      <c r="BF258" s="231">
        <f>IF(N258="snížená",J258,0)</f>
        <v>0</v>
      </c>
      <c r="BG258" s="231">
        <f>IF(N258="zákl. přenesená",J258,0)</f>
        <v>0</v>
      </c>
      <c r="BH258" s="231">
        <f>IF(N258="sníž. přenesená",J258,0)</f>
        <v>0</v>
      </c>
      <c r="BI258" s="231">
        <f>IF(N258="nulová",J258,0)</f>
        <v>0</v>
      </c>
      <c r="BJ258" s="18" t="s">
        <v>85</v>
      </c>
      <c r="BK258" s="231">
        <f>ROUND(I258*H258,2)</f>
        <v>0</v>
      </c>
      <c r="BL258" s="18" t="s">
        <v>135</v>
      </c>
      <c r="BM258" s="230" t="s">
        <v>716</v>
      </c>
    </row>
    <row r="259" s="2" customFormat="1">
      <c r="A259" s="39"/>
      <c r="B259" s="40"/>
      <c r="C259" s="41"/>
      <c r="D259" s="232" t="s">
        <v>137</v>
      </c>
      <c r="E259" s="41"/>
      <c r="F259" s="233" t="s">
        <v>573</v>
      </c>
      <c r="G259" s="41"/>
      <c r="H259" s="41"/>
      <c r="I259" s="234"/>
      <c r="J259" s="41"/>
      <c r="K259" s="41"/>
      <c r="L259" s="45"/>
      <c r="M259" s="235"/>
      <c r="N259" s="236"/>
      <c r="O259" s="92"/>
      <c r="P259" s="92"/>
      <c r="Q259" s="92"/>
      <c r="R259" s="92"/>
      <c r="S259" s="92"/>
      <c r="T259" s="93"/>
      <c r="U259" s="39"/>
      <c r="V259" s="39"/>
      <c r="W259" s="39"/>
      <c r="X259" s="39"/>
      <c r="Y259" s="39"/>
      <c r="Z259" s="39"/>
      <c r="AA259" s="39"/>
      <c r="AB259" s="39"/>
      <c r="AC259" s="39"/>
      <c r="AD259" s="39"/>
      <c r="AE259" s="39"/>
      <c r="AT259" s="18" t="s">
        <v>137</v>
      </c>
      <c r="AU259" s="18" t="s">
        <v>87</v>
      </c>
    </row>
    <row r="260" s="2" customFormat="1">
      <c r="A260" s="39"/>
      <c r="B260" s="40"/>
      <c r="C260" s="41"/>
      <c r="D260" s="237" t="s">
        <v>139</v>
      </c>
      <c r="E260" s="41"/>
      <c r="F260" s="238" t="s">
        <v>574</v>
      </c>
      <c r="G260" s="41"/>
      <c r="H260" s="41"/>
      <c r="I260" s="234"/>
      <c r="J260" s="41"/>
      <c r="K260" s="41"/>
      <c r="L260" s="45"/>
      <c r="M260" s="235"/>
      <c r="N260" s="236"/>
      <c r="O260" s="92"/>
      <c r="P260" s="92"/>
      <c r="Q260" s="92"/>
      <c r="R260" s="92"/>
      <c r="S260" s="92"/>
      <c r="T260" s="93"/>
      <c r="U260" s="39"/>
      <c r="V260" s="39"/>
      <c r="W260" s="39"/>
      <c r="X260" s="39"/>
      <c r="Y260" s="39"/>
      <c r="Z260" s="39"/>
      <c r="AA260" s="39"/>
      <c r="AB260" s="39"/>
      <c r="AC260" s="39"/>
      <c r="AD260" s="39"/>
      <c r="AE260" s="39"/>
      <c r="AT260" s="18" t="s">
        <v>139</v>
      </c>
      <c r="AU260" s="18" t="s">
        <v>87</v>
      </c>
    </row>
    <row r="261" s="13" customFormat="1">
      <c r="A261" s="13"/>
      <c r="B261" s="239"/>
      <c r="C261" s="240"/>
      <c r="D261" s="232" t="s">
        <v>141</v>
      </c>
      <c r="E261" s="241" t="s">
        <v>1</v>
      </c>
      <c r="F261" s="242" t="s">
        <v>717</v>
      </c>
      <c r="G261" s="240"/>
      <c r="H261" s="243">
        <v>0.40999999999999998</v>
      </c>
      <c r="I261" s="244"/>
      <c r="J261" s="240"/>
      <c r="K261" s="240"/>
      <c r="L261" s="245"/>
      <c r="M261" s="246"/>
      <c r="N261" s="247"/>
      <c r="O261" s="247"/>
      <c r="P261" s="247"/>
      <c r="Q261" s="247"/>
      <c r="R261" s="247"/>
      <c r="S261" s="247"/>
      <c r="T261" s="248"/>
      <c r="U261" s="13"/>
      <c r="V261" s="13"/>
      <c r="W261" s="13"/>
      <c r="X261" s="13"/>
      <c r="Y261" s="13"/>
      <c r="Z261" s="13"/>
      <c r="AA261" s="13"/>
      <c r="AB261" s="13"/>
      <c r="AC261" s="13"/>
      <c r="AD261" s="13"/>
      <c r="AE261" s="13"/>
      <c r="AT261" s="249" t="s">
        <v>141</v>
      </c>
      <c r="AU261" s="249" t="s">
        <v>87</v>
      </c>
      <c r="AV261" s="13" t="s">
        <v>87</v>
      </c>
      <c r="AW261" s="13" t="s">
        <v>34</v>
      </c>
      <c r="AX261" s="13" t="s">
        <v>85</v>
      </c>
      <c r="AY261" s="249" t="s">
        <v>128</v>
      </c>
    </row>
    <row r="262" s="2" customFormat="1" ht="24.15" customHeight="1">
      <c r="A262" s="39"/>
      <c r="B262" s="40"/>
      <c r="C262" s="219" t="s">
        <v>358</v>
      </c>
      <c r="D262" s="219" t="s">
        <v>130</v>
      </c>
      <c r="E262" s="220" t="s">
        <v>577</v>
      </c>
      <c r="F262" s="221" t="s">
        <v>578</v>
      </c>
      <c r="G262" s="222" t="s">
        <v>224</v>
      </c>
      <c r="H262" s="223">
        <v>3.7240000000000002</v>
      </c>
      <c r="I262" s="224"/>
      <c r="J262" s="225">
        <f>ROUND(I262*H262,2)</f>
        <v>0</v>
      </c>
      <c r="K262" s="221" t="s">
        <v>134</v>
      </c>
      <c r="L262" s="45"/>
      <c r="M262" s="226" t="s">
        <v>1</v>
      </c>
      <c r="N262" s="227" t="s">
        <v>42</v>
      </c>
      <c r="O262" s="92"/>
      <c r="P262" s="228">
        <f>O262*H262</f>
        <v>0</v>
      </c>
      <c r="Q262" s="228">
        <v>0</v>
      </c>
      <c r="R262" s="228">
        <f>Q262*H262</f>
        <v>0</v>
      </c>
      <c r="S262" s="228">
        <v>0</v>
      </c>
      <c r="T262" s="229">
        <f>S262*H262</f>
        <v>0</v>
      </c>
      <c r="U262" s="39"/>
      <c r="V262" s="39"/>
      <c r="W262" s="39"/>
      <c r="X262" s="39"/>
      <c r="Y262" s="39"/>
      <c r="Z262" s="39"/>
      <c r="AA262" s="39"/>
      <c r="AB262" s="39"/>
      <c r="AC262" s="39"/>
      <c r="AD262" s="39"/>
      <c r="AE262" s="39"/>
      <c r="AR262" s="230" t="s">
        <v>135</v>
      </c>
      <c r="AT262" s="230" t="s">
        <v>130</v>
      </c>
      <c r="AU262" s="230" t="s">
        <v>87</v>
      </c>
      <c r="AY262" s="18" t="s">
        <v>128</v>
      </c>
      <c r="BE262" s="231">
        <f>IF(N262="základní",J262,0)</f>
        <v>0</v>
      </c>
      <c r="BF262" s="231">
        <f>IF(N262="snížená",J262,0)</f>
        <v>0</v>
      </c>
      <c r="BG262" s="231">
        <f>IF(N262="zákl. přenesená",J262,0)</f>
        <v>0</v>
      </c>
      <c r="BH262" s="231">
        <f>IF(N262="sníž. přenesená",J262,0)</f>
        <v>0</v>
      </c>
      <c r="BI262" s="231">
        <f>IF(N262="nulová",J262,0)</f>
        <v>0</v>
      </c>
      <c r="BJ262" s="18" t="s">
        <v>85</v>
      </c>
      <c r="BK262" s="231">
        <f>ROUND(I262*H262,2)</f>
        <v>0</v>
      </c>
      <c r="BL262" s="18" t="s">
        <v>135</v>
      </c>
      <c r="BM262" s="230" t="s">
        <v>718</v>
      </c>
    </row>
    <row r="263" s="2" customFormat="1">
      <c r="A263" s="39"/>
      <c r="B263" s="40"/>
      <c r="C263" s="41"/>
      <c r="D263" s="232" t="s">
        <v>137</v>
      </c>
      <c r="E263" s="41"/>
      <c r="F263" s="233" t="s">
        <v>226</v>
      </c>
      <c r="G263" s="41"/>
      <c r="H263" s="41"/>
      <c r="I263" s="234"/>
      <c r="J263" s="41"/>
      <c r="K263" s="41"/>
      <c r="L263" s="45"/>
      <c r="M263" s="235"/>
      <c r="N263" s="236"/>
      <c r="O263" s="92"/>
      <c r="P263" s="92"/>
      <c r="Q263" s="92"/>
      <c r="R263" s="92"/>
      <c r="S263" s="92"/>
      <c r="T263" s="93"/>
      <c r="U263" s="39"/>
      <c r="V263" s="39"/>
      <c r="W263" s="39"/>
      <c r="X263" s="39"/>
      <c r="Y263" s="39"/>
      <c r="Z263" s="39"/>
      <c r="AA263" s="39"/>
      <c r="AB263" s="39"/>
      <c r="AC263" s="39"/>
      <c r="AD263" s="39"/>
      <c r="AE263" s="39"/>
      <c r="AT263" s="18" t="s">
        <v>137</v>
      </c>
      <c r="AU263" s="18" t="s">
        <v>87</v>
      </c>
    </row>
    <row r="264" s="2" customFormat="1">
      <c r="A264" s="39"/>
      <c r="B264" s="40"/>
      <c r="C264" s="41"/>
      <c r="D264" s="237" t="s">
        <v>139</v>
      </c>
      <c r="E264" s="41"/>
      <c r="F264" s="238" t="s">
        <v>580</v>
      </c>
      <c r="G264" s="41"/>
      <c r="H264" s="41"/>
      <c r="I264" s="234"/>
      <c r="J264" s="41"/>
      <c r="K264" s="41"/>
      <c r="L264" s="45"/>
      <c r="M264" s="235"/>
      <c r="N264" s="236"/>
      <c r="O264" s="92"/>
      <c r="P264" s="92"/>
      <c r="Q264" s="92"/>
      <c r="R264" s="92"/>
      <c r="S264" s="92"/>
      <c r="T264" s="93"/>
      <c r="U264" s="39"/>
      <c r="V264" s="39"/>
      <c r="W264" s="39"/>
      <c r="X264" s="39"/>
      <c r="Y264" s="39"/>
      <c r="Z264" s="39"/>
      <c r="AA264" s="39"/>
      <c r="AB264" s="39"/>
      <c r="AC264" s="39"/>
      <c r="AD264" s="39"/>
      <c r="AE264" s="39"/>
      <c r="AT264" s="18" t="s">
        <v>139</v>
      </c>
      <c r="AU264" s="18" t="s">
        <v>87</v>
      </c>
    </row>
    <row r="265" s="13" customFormat="1">
      <c r="A265" s="13"/>
      <c r="B265" s="239"/>
      <c r="C265" s="240"/>
      <c r="D265" s="232" t="s">
        <v>141</v>
      </c>
      <c r="E265" s="241" t="s">
        <v>1</v>
      </c>
      <c r="F265" s="242" t="s">
        <v>719</v>
      </c>
      <c r="G265" s="240"/>
      <c r="H265" s="243">
        <v>3.7240000000000002</v>
      </c>
      <c r="I265" s="244"/>
      <c r="J265" s="240"/>
      <c r="K265" s="240"/>
      <c r="L265" s="245"/>
      <c r="M265" s="246"/>
      <c r="N265" s="247"/>
      <c r="O265" s="247"/>
      <c r="P265" s="247"/>
      <c r="Q265" s="247"/>
      <c r="R265" s="247"/>
      <c r="S265" s="247"/>
      <c r="T265" s="248"/>
      <c r="U265" s="13"/>
      <c r="V265" s="13"/>
      <c r="W265" s="13"/>
      <c r="X265" s="13"/>
      <c r="Y265" s="13"/>
      <c r="Z265" s="13"/>
      <c r="AA265" s="13"/>
      <c r="AB265" s="13"/>
      <c r="AC265" s="13"/>
      <c r="AD265" s="13"/>
      <c r="AE265" s="13"/>
      <c r="AT265" s="249" t="s">
        <v>141</v>
      </c>
      <c r="AU265" s="249" t="s">
        <v>87</v>
      </c>
      <c r="AV265" s="13" t="s">
        <v>87</v>
      </c>
      <c r="AW265" s="13" t="s">
        <v>34</v>
      </c>
      <c r="AX265" s="13" t="s">
        <v>85</v>
      </c>
      <c r="AY265" s="249" t="s">
        <v>128</v>
      </c>
    </row>
    <row r="266" s="2" customFormat="1" ht="24.15" customHeight="1">
      <c r="A266" s="39"/>
      <c r="B266" s="40"/>
      <c r="C266" s="219" t="s">
        <v>365</v>
      </c>
      <c r="D266" s="219" t="s">
        <v>130</v>
      </c>
      <c r="E266" s="220" t="s">
        <v>583</v>
      </c>
      <c r="F266" s="221" t="s">
        <v>584</v>
      </c>
      <c r="G266" s="222" t="s">
        <v>224</v>
      </c>
      <c r="H266" s="223">
        <v>1.728</v>
      </c>
      <c r="I266" s="224"/>
      <c r="J266" s="225">
        <f>ROUND(I266*H266,2)</f>
        <v>0</v>
      </c>
      <c r="K266" s="221" t="s">
        <v>134</v>
      </c>
      <c r="L266" s="45"/>
      <c r="M266" s="226" t="s">
        <v>1</v>
      </c>
      <c r="N266" s="227" t="s">
        <v>42</v>
      </c>
      <c r="O266" s="92"/>
      <c r="P266" s="228">
        <f>O266*H266</f>
        <v>0</v>
      </c>
      <c r="Q266" s="228">
        <v>0</v>
      </c>
      <c r="R266" s="228">
        <f>Q266*H266</f>
        <v>0</v>
      </c>
      <c r="S266" s="228">
        <v>0</v>
      </c>
      <c r="T266" s="229">
        <f>S266*H266</f>
        <v>0</v>
      </c>
      <c r="U266" s="39"/>
      <c r="V266" s="39"/>
      <c r="W266" s="39"/>
      <c r="X266" s="39"/>
      <c r="Y266" s="39"/>
      <c r="Z266" s="39"/>
      <c r="AA266" s="39"/>
      <c r="AB266" s="39"/>
      <c r="AC266" s="39"/>
      <c r="AD266" s="39"/>
      <c r="AE266" s="39"/>
      <c r="AR266" s="230" t="s">
        <v>135</v>
      </c>
      <c r="AT266" s="230" t="s">
        <v>130</v>
      </c>
      <c r="AU266" s="230" t="s">
        <v>87</v>
      </c>
      <c r="AY266" s="18" t="s">
        <v>128</v>
      </c>
      <c r="BE266" s="231">
        <f>IF(N266="základní",J266,0)</f>
        <v>0</v>
      </c>
      <c r="BF266" s="231">
        <f>IF(N266="snížená",J266,0)</f>
        <v>0</v>
      </c>
      <c r="BG266" s="231">
        <f>IF(N266="zákl. přenesená",J266,0)</f>
        <v>0</v>
      </c>
      <c r="BH266" s="231">
        <f>IF(N266="sníž. přenesená",J266,0)</f>
        <v>0</v>
      </c>
      <c r="BI266" s="231">
        <f>IF(N266="nulová",J266,0)</f>
        <v>0</v>
      </c>
      <c r="BJ266" s="18" t="s">
        <v>85</v>
      </c>
      <c r="BK266" s="231">
        <f>ROUND(I266*H266,2)</f>
        <v>0</v>
      </c>
      <c r="BL266" s="18" t="s">
        <v>135</v>
      </c>
      <c r="BM266" s="230" t="s">
        <v>720</v>
      </c>
    </row>
    <row r="267" s="2" customFormat="1">
      <c r="A267" s="39"/>
      <c r="B267" s="40"/>
      <c r="C267" s="41"/>
      <c r="D267" s="232" t="s">
        <v>137</v>
      </c>
      <c r="E267" s="41"/>
      <c r="F267" s="233" t="s">
        <v>586</v>
      </c>
      <c r="G267" s="41"/>
      <c r="H267" s="41"/>
      <c r="I267" s="234"/>
      <c r="J267" s="41"/>
      <c r="K267" s="41"/>
      <c r="L267" s="45"/>
      <c r="M267" s="235"/>
      <c r="N267" s="236"/>
      <c r="O267" s="92"/>
      <c r="P267" s="92"/>
      <c r="Q267" s="92"/>
      <c r="R267" s="92"/>
      <c r="S267" s="92"/>
      <c r="T267" s="93"/>
      <c r="U267" s="39"/>
      <c r="V267" s="39"/>
      <c r="W267" s="39"/>
      <c r="X267" s="39"/>
      <c r="Y267" s="39"/>
      <c r="Z267" s="39"/>
      <c r="AA267" s="39"/>
      <c r="AB267" s="39"/>
      <c r="AC267" s="39"/>
      <c r="AD267" s="39"/>
      <c r="AE267" s="39"/>
      <c r="AT267" s="18" t="s">
        <v>137</v>
      </c>
      <c r="AU267" s="18" t="s">
        <v>87</v>
      </c>
    </row>
    <row r="268" s="2" customFormat="1">
      <c r="A268" s="39"/>
      <c r="B268" s="40"/>
      <c r="C268" s="41"/>
      <c r="D268" s="237" t="s">
        <v>139</v>
      </c>
      <c r="E268" s="41"/>
      <c r="F268" s="238" t="s">
        <v>587</v>
      </c>
      <c r="G268" s="41"/>
      <c r="H268" s="41"/>
      <c r="I268" s="234"/>
      <c r="J268" s="41"/>
      <c r="K268" s="41"/>
      <c r="L268" s="45"/>
      <c r="M268" s="235"/>
      <c r="N268" s="236"/>
      <c r="O268" s="92"/>
      <c r="P268" s="92"/>
      <c r="Q268" s="92"/>
      <c r="R268" s="92"/>
      <c r="S268" s="92"/>
      <c r="T268" s="93"/>
      <c r="U268" s="39"/>
      <c r="V268" s="39"/>
      <c r="W268" s="39"/>
      <c r="X268" s="39"/>
      <c r="Y268" s="39"/>
      <c r="Z268" s="39"/>
      <c r="AA268" s="39"/>
      <c r="AB268" s="39"/>
      <c r="AC268" s="39"/>
      <c r="AD268" s="39"/>
      <c r="AE268" s="39"/>
      <c r="AT268" s="18" t="s">
        <v>139</v>
      </c>
      <c r="AU268" s="18" t="s">
        <v>87</v>
      </c>
    </row>
    <row r="269" s="13" customFormat="1">
      <c r="A269" s="13"/>
      <c r="B269" s="239"/>
      <c r="C269" s="240"/>
      <c r="D269" s="232" t="s">
        <v>141</v>
      </c>
      <c r="E269" s="241" t="s">
        <v>1</v>
      </c>
      <c r="F269" s="242" t="s">
        <v>721</v>
      </c>
      <c r="G269" s="240"/>
      <c r="H269" s="243">
        <v>1.728</v>
      </c>
      <c r="I269" s="244"/>
      <c r="J269" s="240"/>
      <c r="K269" s="240"/>
      <c r="L269" s="245"/>
      <c r="M269" s="246"/>
      <c r="N269" s="247"/>
      <c r="O269" s="247"/>
      <c r="P269" s="247"/>
      <c r="Q269" s="247"/>
      <c r="R269" s="247"/>
      <c r="S269" s="247"/>
      <c r="T269" s="248"/>
      <c r="U269" s="13"/>
      <c r="V269" s="13"/>
      <c r="W269" s="13"/>
      <c r="X269" s="13"/>
      <c r="Y269" s="13"/>
      <c r="Z269" s="13"/>
      <c r="AA269" s="13"/>
      <c r="AB269" s="13"/>
      <c r="AC269" s="13"/>
      <c r="AD269" s="13"/>
      <c r="AE269" s="13"/>
      <c r="AT269" s="249" t="s">
        <v>141</v>
      </c>
      <c r="AU269" s="249" t="s">
        <v>87</v>
      </c>
      <c r="AV269" s="13" t="s">
        <v>87</v>
      </c>
      <c r="AW269" s="13" t="s">
        <v>34</v>
      </c>
      <c r="AX269" s="13" t="s">
        <v>85</v>
      </c>
      <c r="AY269" s="249" t="s">
        <v>128</v>
      </c>
    </row>
    <row r="270" s="12" customFormat="1" ht="22.8" customHeight="1">
      <c r="A270" s="12"/>
      <c r="B270" s="203"/>
      <c r="C270" s="204"/>
      <c r="D270" s="205" t="s">
        <v>76</v>
      </c>
      <c r="E270" s="217" t="s">
        <v>589</v>
      </c>
      <c r="F270" s="217" t="s">
        <v>590</v>
      </c>
      <c r="G270" s="204"/>
      <c r="H270" s="204"/>
      <c r="I270" s="207"/>
      <c r="J270" s="218">
        <f>BK270</f>
        <v>0</v>
      </c>
      <c r="K270" s="204"/>
      <c r="L270" s="209"/>
      <c r="M270" s="210"/>
      <c r="N270" s="211"/>
      <c r="O270" s="211"/>
      <c r="P270" s="212">
        <f>SUM(P271:P273)</f>
        <v>0</v>
      </c>
      <c r="Q270" s="211"/>
      <c r="R270" s="212">
        <f>SUM(R271:R273)</f>
        <v>0</v>
      </c>
      <c r="S270" s="211"/>
      <c r="T270" s="213">
        <f>SUM(T271:T273)</f>
        <v>0</v>
      </c>
      <c r="U270" s="12"/>
      <c r="V270" s="12"/>
      <c r="W270" s="12"/>
      <c r="X270" s="12"/>
      <c r="Y270" s="12"/>
      <c r="Z270" s="12"/>
      <c r="AA270" s="12"/>
      <c r="AB270" s="12"/>
      <c r="AC270" s="12"/>
      <c r="AD270" s="12"/>
      <c r="AE270" s="12"/>
      <c r="AR270" s="214" t="s">
        <v>85</v>
      </c>
      <c r="AT270" s="215" t="s">
        <v>76</v>
      </c>
      <c r="AU270" s="215" t="s">
        <v>85</v>
      </c>
      <c r="AY270" s="214" t="s">
        <v>128</v>
      </c>
      <c r="BK270" s="216">
        <f>SUM(BK271:BK273)</f>
        <v>0</v>
      </c>
    </row>
    <row r="271" s="2" customFormat="1" ht="21.75" customHeight="1">
      <c r="A271" s="39"/>
      <c r="B271" s="40"/>
      <c r="C271" s="219" t="s">
        <v>373</v>
      </c>
      <c r="D271" s="219" t="s">
        <v>130</v>
      </c>
      <c r="E271" s="220" t="s">
        <v>592</v>
      </c>
      <c r="F271" s="221" t="s">
        <v>593</v>
      </c>
      <c r="G271" s="222" t="s">
        <v>224</v>
      </c>
      <c r="H271" s="223">
        <v>20.748999999999999</v>
      </c>
      <c r="I271" s="224"/>
      <c r="J271" s="225">
        <f>ROUND(I271*H271,2)</f>
        <v>0</v>
      </c>
      <c r="K271" s="221" t="s">
        <v>134</v>
      </c>
      <c r="L271" s="45"/>
      <c r="M271" s="226" t="s">
        <v>1</v>
      </c>
      <c r="N271" s="227" t="s">
        <v>42</v>
      </c>
      <c r="O271" s="92"/>
      <c r="P271" s="228">
        <f>O271*H271</f>
        <v>0</v>
      </c>
      <c r="Q271" s="228">
        <v>0</v>
      </c>
      <c r="R271" s="228">
        <f>Q271*H271</f>
        <v>0</v>
      </c>
      <c r="S271" s="228">
        <v>0</v>
      </c>
      <c r="T271" s="229">
        <f>S271*H271</f>
        <v>0</v>
      </c>
      <c r="U271" s="39"/>
      <c r="V271" s="39"/>
      <c r="W271" s="39"/>
      <c r="X271" s="39"/>
      <c r="Y271" s="39"/>
      <c r="Z271" s="39"/>
      <c r="AA271" s="39"/>
      <c r="AB271" s="39"/>
      <c r="AC271" s="39"/>
      <c r="AD271" s="39"/>
      <c r="AE271" s="39"/>
      <c r="AR271" s="230" t="s">
        <v>135</v>
      </c>
      <c r="AT271" s="230" t="s">
        <v>130</v>
      </c>
      <c r="AU271" s="230" t="s">
        <v>87</v>
      </c>
      <c r="AY271" s="18" t="s">
        <v>128</v>
      </c>
      <c r="BE271" s="231">
        <f>IF(N271="základní",J271,0)</f>
        <v>0</v>
      </c>
      <c r="BF271" s="231">
        <f>IF(N271="snížená",J271,0)</f>
        <v>0</v>
      </c>
      <c r="BG271" s="231">
        <f>IF(N271="zákl. přenesená",J271,0)</f>
        <v>0</v>
      </c>
      <c r="BH271" s="231">
        <f>IF(N271="sníž. přenesená",J271,0)</f>
        <v>0</v>
      </c>
      <c r="BI271" s="231">
        <f>IF(N271="nulová",J271,0)</f>
        <v>0</v>
      </c>
      <c r="BJ271" s="18" t="s">
        <v>85</v>
      </c>
      <c r="BK271" s="231">
        <f>ROUND(I271*H271,2)</f>
        <v>0</v>
      </c>
      <c r="BL271" s="18" t="s">
        <v>135</v>
      </c>
      <c r="BM271" s="230" t="s">
        <v>722</v>
      </c>
    </row>
    <row r="272" s="2" customFormat="1">
      <c r="A272" s="39"/>
      <c r="B272" s="40"/>
      <c r="C272" s="41"/>
      <c r="D272" s="232" t="s">
        <v>137</v>
      </c>
      <c r="E272" s="41"/>
      <c r="F272" s="233" t="s">
        <v>595</v>
      </c>
      <c r="G272" s="41"/>
      <c r="H272" s="41"/>
      <c r="I272" s="234"/>
      <c r="J272" s="41"/>
      <c r="K272" s="41"/>
      <c r="L272" s="45"/>
      <c r="M272" s="235"/>
      <c r="N272" s="236"/>
      <c r="O272" s="92"/>
      <c r="P272" s="92"/>
      <c r="Q272" s="92"/>
      <c r="R272" s="92"/>
      <c r="S272" s="92"/>
      <c r="T272" s="93"/>
      <c r="U272" s="39"/>
      <c r="V272" s="39"/>
      <c r="W272" s="39"/>
      <c r="X272" s="39"/>
      <c r="Y272" s="39"/>
      <c r="Z272" s="39"/>
      <c r="AA272" s="39"/>
      <c r="AB272" s="39"/>
      <c r="AC272" s="39"/>
      <c r="AD272" s="39"/>
      <c r="AE272" s="39"/>
      <c r="AT272" s="18" t="s">
        <v>137</v>
      </c>
      <c r="AU272" s="18" t="s">
        <v>87</v>
      </c>
    </row>
    <row r="273" s="2" customFormat="1">
      <c r="A273" s="39"/>
      <c r="B273" s="40"/>
      <c r="C273" s="41"/>
      <c r="D273" s="237" t="s">
        <v>139</v>
      </c>
      <c r="E273" s="41"/>
      <c r="F273" s="238" t="s">
        <v>596</v>
      </c>
      <c r="G273" s="41"/>
      <c r="H273" s="41"/>
      <c r="I273" s="234"/>
      <c r="J273" s="41"/>
      <c r="K273" s="41"/>
      <c r="L273" s="45"/>
      <c r="M273" s="292"/>
      <c r="N273" s="293"/>
      <c r="O273" s="294"/>
      <c r="P273" s="294"/>
      <c r="Q273" s="294"/>
      <c r="R273" s="294"/>
      <c r="S273" s="294"/>
      <c r="T273" s="295"/>
      <c r="U273" s="39"/>
      <c r="V273" s="39"/>
      <c r="W273" s="39"/>
      <c r="X273" s="39"/>
      <c r="Y273" s="39"/>
      <c r="Z273" s="39"/>
      <c r="AA273" s="39"/>
      <c r="AB273" s="39"/>
      <c r="AC273" s="39"/>
      <c r="AD273" s="39"/>
      <c r="AE273" s="39"/>
      <c r="AT273" s="18" t="s">
        <v>139</v>
      </c>
      <c r="AU273" s="18" t="s">
        <v>87</v>
      </c>
    </row>
    <row r="274" s="2" customFormat="1" ht="6.96" customHeight="1">
      <c r="A274" s="39"/>
      <c r="B274" s="67"/>
      <c r="C274" s="68"/>
      <c r="D274" s="68"/>
      <c r="E274" s="68"/>
      <c r="F274" s="68"/>
      <c r="G274" s="68"/>
      <c r="H274" s="68"/>
      <c r="I274" s="68"/>
      <c r="J274" s="68"/>
      <c r="K274" s="68"/>
      <c r="L274" s="45"/>
      <c r="M274" s="39"/>
      <c r="O274" s="39"/>
      <c r="P274" s="39"/>
      <c r="Q274" s="39"/>
      <c r="R274" s="39"/>
      <c r="S274" s="39"/>
      <c r="T274" s="39"/>
      <c r="U274" s="39"/>
      <c r="V274" s="39"/>
      <c r="W274" s="39"/>
      <c r="X274" s="39"/>
      <c r="Y274" s="39"/>
      <c r="Z274" s="39"/>
      <c r="AA274" s="39"/>
      <c r="AB274" s="39"/>
      <c r="AC274" s="39"/>
      <c r="AD274" s="39"/>
      <c r="AE274" s="39"/>
    </row>
  </sheetData>
  <sheetProtection sheet="1" autoFilter="0" formatColumns="0" formatRows="0" objects="1" scenarios="1" spinCount="100000" saltValue="ly/dNAyvVWflUx9zrhaddvi9yP2SmRHZpUawEKo+ZQTC26hLo3Jt9+IhdtF8zv8WGAGt24J1ae5MR886ufbf4g==" hashValue="rW2QThF8ryXw96xi1Y3cc4ySLTS5KrLRVSvCJwHxsEhme3+4+yNJXf4hJyjXesjRMHXR8pQpf/dM65lBP40Zgg==" algorithmName="SHA-512" password="CC35"/>
  <autoFilter ref="C123:K273"/>
  <mergeCells count="9">
    <mergeCell ref="E7:H7"/>
    <mergeCell ref="E9:H9"/>
    <mergeCell ref="E18:H18"/>
    <mergeCell ref="E27:H27"/>
    <mergeCell ref="E85:H85"/>
    <mergeCell ref="E87:H87"/>
    <mergeCell ref="E114:H114"/>
    <mergeCell ref="E116:H116"/>
    <mergeCell ref="L2:V2"/>
  </mergeCells>
  <hyperlinks>
    <hyperlink ref="F129" r:id="rId1" display="https://podminky.urs.cz/item/CS_URS_2024_02/113107324"/>
    <hyperlink ref="F133" r:id="rId2" display="https://podminky.urs.cz/item/CS_URS_2024_02/113107343"/>
    <hyperlink ref="F137" r:id="rId3" display="https://podminky.urs.cz/item/CS_URS_2024_02/113202111"/>
    <hyperlink ref="F141" r:id="rId4" display="https://podminky.urs.cz/item/CS_URS_2024_02/113203111"/>
    <hyperlink ref="F145" r:id="rId5" display="https://podminky.urs.cz/item/CS_URS_2024_02/131251201"/>
    <hyperlink ref="F149" r:id="rId6" display="https://podminky.urs.cz/item/CS_URS_2024_02/162751117"/>
    <hyperlink ref="F153" r:id="rId7" display="https://podminky.urs.cz/item/CS_URS_2024_02/171201231"/>
    <hyperlink ref="F157" r:id="rId8" display="https://podminky.urs.cz/item/CS_URS_2024_02/171251201"/>
    <hyperlink ref="F161" r:id="rId9" display="https://podminky.urs.cz/item/CS_URS_2024_02/174151101"/>
    <hyperlink ref="F173" r:id="rId10" display="https://podminky.urs.cz/item/CS_URS_2024_02/175111101"/>
    <hyperlink ref="F178" r:id="rId11" display="https://podminky.urs.cz/item/CS_URS_2024_02/451572111"/>
    <hyperlink ref="F183" r:id="rId12" display="https://podminky.urs.cz/item/CS_URS_2024_02/564861011"/>
    <hyperlink ref="F187" r:id="rId13" display="https://podminky.urs.cz/item/CS_URS_2024_02/565135101"/>
    <hyperlink ref="F191" r:id="rId14" display="https://podminky.urs.cz/item/CS_URS_2024_02/567122114"/>
    <hyperlink ref="F195" r:id="rId15" display="https://podminky.urs.cz/item/CS_URS_2024_02/573191111"/>
    <hyperlink ref="F199" r:id="rId16" display="https://podminky.urs.cz/item/CS_URS_2024_02/573211107"/>
    <hyperlink ref="F203" r:id="rId17" display="https://podminky.urs.cz/item/CS_URS_2024_02/577134031"/>
    <hyperlink ref="F207" r:id="rId18" display="https://podminky.urs.cz/item/CS_URS_2024_02/577155032"/>
    <hyperlink ref="F212" r:id="rId19" display="https://podminky.urs.cz/item/CS_URS_2024_02/871313123"/>
    <hyperlink ref="F219" r:id="rId20" display="https://podminky.urs.cz/item/CS_URS_2024_02/877315123"/>
    <hyperlink ref="F227" r:id="rId21" display="https://podminky.urs.cz/item/CS_URS_2024_02/916111112"/>
    <hyperlink ref="F234" r:id="rId22" display="https://podminky.urs.cz/item/CS_URS_2024_02/916131213"/>
    <hyperlink ref="F242" r:id="rId23" display="https://podminky.urs.cz/item/CS_URS_2024_02/997211511"/>
    <hyperlink ref="F256" r:id="rId24" display="https://podminky.urs.cz/item/CS_URS_2024_02/997211519"/>
    <hyperlink ref="F260" r:id="rId25" display="https://podminky.urs.cz/item/CS_URS_2024_02/997221861"/>
    <hyperlink ref="F264" r:id="rId26" display="https://podminky.urs.cz/item/CS_URS_2024_02/997221873"/>
    <hyperlink ref="F268" r:id="rId27" display="https://podminky.urs.cz/item/CS_URS_2024_02/997221875"/>
    <hyperlink ref="F273" r:id="rId28" display="https://podminky.urs.cz/item/CS_URS_2024_02/998225111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29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94</v>
      </c>
    </row>
    <row r="3" hidden="1" s="1" customFormat="1" ht="6.96" customHeight="1">
      <c r="B3" s="137"/>
      <c r="C3" s="138"/>
      <c r="D3" s="138"/>
      <c r="E3" s="138"/>
      <c r="F3" s="138"/>
      <c r="G3" s="138"/>
      <c r="H3" s="138"/>
      <c r="I3" s="138"/>
      <c r="J3" s="138"/>
      <c r="K3" s="138"/>
      <c r="L3" s="21"/>
      <c r="AT3" s="18" t="s">
        <v>87</v>
      </c>
    </row>
    <row r="4" hidden="1" s="1" customFormat="1" ht="24.96" customHeight="1">
      <c r="B4" s="21"/>
      <c r="D4" s="139" t="s">
        <v>96</v>
      </c>
      <c r="L4" s="21"/>
      <c r="M4" s="140" t="s">
        <v>10</v>
      </c>
      <c r="AT4" s="18" t="s">
        <v>4</v>
      </c>
    </row>
    <row r="5" hidden="1" s="1" customFormat="1" ht="6.96" customHeight="1">
      <c r="B5" s="21"/>
      <c r="L5" s="21"/>
    </row>
    <row r="6" hidden="1" s="1" customFormat="1" ht="12" customHeight="1">
      <c r="B6" s="21"/>
      <c r="D6" s="141" t="s">
        <v>16</v>
      </c>
      <c r="L6" s="21"/>
    </row>
    <row r="7" hidden="1" s="1" customFormat="1" ht="16.5" customHeight="1">
      <c r="B7" s="21"/>
      <c r="E7" s="142" t="str">
        <f>'Rekapitulace stavby'!K6</f>
        <v>Valtice – ulička ke špitálu Milosrdných sester</v>
      </c>
      <c r="F7" s="141"/>
      <c r="G7" s="141"/>
      <c r="H7" s="141"/>
      <c r="L7" s="21"/>
    </row>
    <row r="8" hidden="1" s="2" customFormat="1" ht="12" customHeight="1">
      <c r="A8" s="39"/>
      <c r="B8" s="45"/>
      <c r="C8" s="39"/>
      <c r="D8" s="141" t="s">
        <v>97</v>
      </c>
      <c r="E8" s="39"/>
      <c r="F8" s="39"/>
      <c r="G8" s="39"/>
      <c r="H8" s="39"/>
      <c r="I8" s="39"/>
      <c r="J8" s="39"/>
      <c r="K8" s="39"/>
      <c r="L8" s="64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hidden="1" s="2" customFormat="1" ht="16.5" customHeight="1">
      <c r="A9" s="39"/>
      <c r="B9" s="45"/>
      <c r="C9" s="39"/>
      <c r="D9" s="39"/>
      <c r="E9" s="143" t="s">
        <v>723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hidden="1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hidden="1" s="2" customFormat="1" ht="12" customHeight="1">
      <c r="A11" s="39"/>
      <c r="B11" s="45"/>
      <c r="C11" s="39"/>
      <c r="D11" s="141" t="s">
        <v>18</v>
      </c>
      <c r="E11" s="39"/>
      <c r="F11" s="144" t="s">
        <v>95</v>
      </c>
      <c r="G11" s="39"/>
      <c r="H11" s="39"/>
      <c r="I11" s="141" t="s">
        <v>20</v>
      </c>
      <c r="J11" s="144" t="s">
        <v>21</v>
      </c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hidden="1" s="2" customFormat="1" ht="12" customHeight="1">
      <c r="A12" s="39"/>
      <c r="B12" s="45"/>
      <c r="C12" s="39"/>
      <c r="D12" s="141" t="s">
        <v>22</v>
      </c>
      <c r="E12" s="39"/>
      <c r="F12" s="144" t="s">
        <v>23</v>
      </c>
      <c r="G12" s="39"/>
      <c r="H12" s="39"/>
      <c r="I12" s="141" t="s">
        <v>24</v>
      </c>
      <c r="J12" s="145" t="str">
        <f>'Rekapitulace stavby'!AN8</f>
        <v>3. 10. 2024</v>
      </c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hidden="1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hidden="1" s="2" customFormat="1" ht="12" customHeight="1">
      <c r="A14" s="39"/>
      <c r="B14" s="45"/>
      <c r="C14" s="39"/>
      <c r="D14" s="141" t="s">
        <v>26</v>
      </c>
      <c r="E14" s="39"/>
      <c r="F14" s="39"/>
      <c r="G14" s="39"/>
      <c r="H14" s="39"/>
      <c r="I14" s="141" t="s">
        <v>27</v>
      </c>
      <c r="J14" s="144" t="s">
        <v>1</v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hidden="1" s="2" customFormat="1" ht="18" customHeight="1">
      <c r="A15" s="39"/>
      <c r="B15" s="45"/>
      <c r="C15" s="39"/>
      <c r="D15" s="39"/>
      <c r="E15" s="144" t="s">
        <v>28</v>
      </c>
      <c r="F15" s="39"/>
      <c r="G15" s="39"/>
      <c r="H15" s="39"/>
      <c r="I15" s="141" t="s">
        <v>29</v>
      </c>
      <c r="J15" s="144" t="s">
        <v>1</v>
      </c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hidden="1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hidden="1" s="2" customFormat="1" ht="12" customHeight="1">
      <c r="A17" s="39"/>
      <c r="B17" s="45"/>
      <c r="C17" s="39"/>
      <c r="D17" s="141" t="s">
        <v>30</v>
      </c>
      <c r="E17" s="39"/>
      <c r="F17" s="39"/>
      <c r="G17" s="39"/>
      <c r="H17" s="39"/>
      <c r="I17" s="141" t="s">
        <v>27</v>
      </c>
      <c r="J17" s="34" t="str">
        <f>'Rekapitulace stavby'!AN13</f>
        <v>Vyplň údaj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hidden="1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44"/>
      <c r="G18" s="144"/>
      <c r="H18" s="144"/>
      <c r="I18" s="141" t="s">
        <v>29</v>
      </c>
      <c r="J18" s="34" t="str">
        <f>'Rekapitulace stavby'!AN14</f>
        <v>Vyplň údaj</v>
      </c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hidden="1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hidden="1" s="2" customFormat="1" ht="12" customHeight="1">
      <c r="A20" s="39"/>
      <c r="B20" s="45"/>
      <c r="C20" s="39"/>
      <c r="D20" s="141" t="s">
        <v>32</v>
      </c>
      <c r="E20" s="39"/>
      <c r="F20" s="39"/>
      <c r="G20" s="39"/>
      <c r="H20" s="39"/>
      <c r="I20" s="141" t="s">
        <v>27</v>
      </c>
      <c r="J20" s="144" t="s">
        <v>1</v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hidden="1" s="2" customFormat="1" ht="18" customHeight="1">
      <c r="A21" s="39"/>
      <c r="B21" s="45"/>
      <c r="C21" s="39"/>
      <c r="D21" s="39"/>
      <c r="E21" s="144" t="s">
        <v>33</v>
      </c>
      <c r="F21" s="39"/>
      <c r="G21" s="39"/>
      <c r="H21" s="39"/>
      <c r="I21" s="141" t="s">
        <v>29</v>
      </c>
      <c r="J21" s="144" t="s">
        <v>1</v>
      </c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hidden="1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hidden="1" s="2" customFormat="1" ht="12" customHeight="1">
      <c r="A23" s="39"/>
      <c r="B23" s="45"/>
      <c r="C23" s="39"/>
      <c r="D23" s="141" t="s">
        <v>35</v>
      </c>
      <c r="E23" s="39"/>
      <c r="F23" s="39"/>
      <c r="G23" s="39"/>
      <c r="H23" s="39"/>
      <c r="I23" s="141" t="s">
        <v>27</v>
      </c>
      <c r="J23" s="144" t="s">
        <v>1</v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hidden="1" s="2" customFormat="1" ht="18" customHeight="1">
      <c r="A24" s="39"/>
      <c r="B24" s="45"/>
      <c r="C24" s="39"/>
      <c r="D24" s="39"/>
      <c r="E24" s="144" t="s">
        <v>33</v>
      </c>
      <c r="F24" s="39"/>
      <c r="G24" s="39"/>
      <c r="H24" s="39"/>
      <c r="I24" s="141" t="s">
        <v>29</v>
      </c>
      <c r="J24" s="144" t="s">
        <v>1</v>
      </c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hidden="1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hidden="1" s="2" customFormat="1" ht="12" customHeight="1">
      <c r="A26" s="39"/>
      <c r="B26" s="45"/>
      <c r="C26" s="39"/>
      <c r="D26" s="141" t="s">
        <v>36</v>
      </c>
      <c r="E26" s="39"/>
      <c r="F26" s="39"/>
      <c r="G26" s="39"/>
      <c r="H26" s="39"/>
      <c r="I26" s="39"/>
      <c r="J26" s="39"/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hidden="1" s="8" customFormat="1" ht="16.5" customHeight="1">
      <c r="A27" s="146"/>
      <c r="B27" s="147"/>
      <c r="C27" s="146"/>
      <c r="D27" s="146"/>
      <c r="E27" s="148" t="s">
        <v>1</v>
      </c>
      <c r="F27" s="148"/>
      <c r="G27" s="148"/>
      <c r="H27" s="148"/>
      <c r="I27" s="146"/>
      <c r="J27" s="146"/>
      <c r="K27" s="146"/>
      <c r="L27" s="149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146"/>
      <c r="AD27" s="146"/>
      <c r="AE27" s="146"/>
    </row>
    <row r="28" hidden="1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hidden="1" s="2" customFormat="1" ht="6.96" customHeight="1">
      <c r="A29" s="39"/>
      <c r="B29" s="45"/>
      <c r="C29" s="39"/>
      <c r="D29" s="150"/>
      <c r="E29" s="150"/>
      <c r="F29" s="150"/>
      <c r="G29" s="150"/>
      <c r="H29" s="150"/>
      <c r="I29" s="150"/>
      <c r="J29" s="150"/>
      <c r="K29" s="150"/>
      <c r="L29" s="64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hidden="1" s="2" customFormat="1" ht="25.44" customHeight="1">
      <c r="A30" s="39"/>
      <c r="B30" s="45"/>
      <c r="C30" s="39"/>
      <c r="D30" s="151" t="s">
        <v>37</v>
      </c>
      <c r="E30" s="39"/>
      <c r="F30" s="39"/>
      <c r="G30" s="39"/>
      <c r="H30" s="39"/>
      <c r="I30" s="39"/>
      <c r="J30" s="152">
        <f>ROUND(J120, 2)</f>
        <v>0</v>
      </c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hidden="1" s="2" customFormat="1" ht="6.96" customHeight="1">
      <c r="A31" s="39"/>
      <c r="B31" s="45"/>
      <c r="C31" s="39"/>
      <c r="D31" s="150"/>
      <c r="E31" s="150"/>
      <c r="F31" s="150"/>
      <c r="G31" s="150"/>
      <c r="H31" s="150"/>
      <c r="I31" s="150"/>
      <c r="J31" s="150"/>
      <c r="K31" s="150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hidden="1" s="2" customFormat="1" ht="14.4" customHeight="1">
      <c r="A32" s="39"/>
      <c r="B32" s="45"/>
      <c r="C32" s="39"/>
      <c r="D32" s="39"/>
      <c r="E32" s="39"/>
      <c r="F32" s="153" t="s">
        <v>39</v>
      </c>
      <c r="G32" s="39"/>
      <c r="H32" s="39"/>
      <c r="I32" s="153" t="s">
        <v>38</v>
      </c>
      <c r="J32" s="153" t="s">
        <v>40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hidden="1" s="2" customFormat="1" ht="14.4" customHeight="1">
      <c r="A33" s="39"/>
      <c r="B33" s="45"/>
      <c r="C33" s="39"/>
      <c r="D33" s="154" t="s">
        <v>41</v>
      </c>
      <c r="E33" s="141" t="s">
        <v>42</v>
      </c>
      <c r="F33" s="155">
        <f>ROUND((SUM(BE120:BE148)),  2)</f>
        <v>0</v>
      </c>
      <c r="G33" s="39"/>
      <c r="H33" s="39"/>
      <c r="I33" s="156">
        <v>0.20999999999999999</v>
      </c>
      <c r="J33" s="155">
        <f>ROUND(((SUM(BE120:BE148))*I33),  2)</f>
        <v>0</v>
      </c>
      <c r="K33" s="39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hidden="1" s="2" customFormat="1" ht="14.4" customHeight="1">
      <c r="A34" s="39"/>
      <c r="B34" s="45"/>
      <c r="C34" s="39"/>
      <c r="D34" s="39"/>
      <c r="E34" s="141" t="s">
        <v>43</v>
      </c>
      <c r="F34" s="155">
        <f>ROUND((SUM(BF120:BF148)),  2)</f>
        <v>0</v>
      </c>
      <c r="G34" s="39"/>
      <c r="H34" s="39"/>
      <c r="I34" s="156">
        <v>0.12</v>
      </c>
      <c r="J34" s="155">
        <f>ROUND(((SUM(BF120:BF148))*I34),  2)</f>
        <v>0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41" t="s">
        <v>44</v>
      </c>
      <c r="F35" s="155">
        <f>ROUND((SUM(BG120:BG148)),  2)</f>
        <v>0</v>
      </c>
      <c r="G35" s="39"/>
      <c r="H35" s="39"/>
      <c r="I35" s="156">
        <v>0.20999999999999999</v>
      </c>
      <c r="J35" s="155">
        <f>0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41" t="s">
        <v>45</v>
      </c>
      <c r="F36" s="155">
        <f>ROUND((SUM(BH120:BH148)),  2)</f>
        <v>0</v>
      </c>
      <c r="G36" s="39"/>
      <c r="H36" s="39"/>
      <c r="I36" s="156">
        <v>0.12</v>
      </c>
      <c r="J36" s="155">
        <f>0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1" t="s">
        <v>46</v>
      </c>
      <c r="F37" s="155">
        <f>ROUND((SUM(BI120:BI148)),  2)</f>
        <v>0</v>
      </c>
      <c r="G37" s="39"/>
      <c r="H37" s="39"/>
      <c r="I37" s="156">
        <v>0</v>
      </c>
      <c r="J37" s="155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hidden="1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hidden="1" s="2" customFormat="1" ht="25.44" customHeight="1">
      <c r="A39" s="39"/>
      <c r="B39" s="45"/>
      <c r="C39" s="157"/>
      <c r="D39" s="158" t="s">
        <v>47</v>
      </c>
      <c r="E39" s="159"/>
      <c r="F39" s="159"/>
      <c r="G39" s="160" t="s">
        <v>48</v>
      </c>
      <c r="H39" s="161" t="s">
        <v>49</v>
      </c>
      <c r="I39" s="159"/>
      <c r="J39" s="162">
        <f>SUM(J30:J37)</f>
        <v>0</v>
      </c>
      <c r="K39" s="163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hidden="1" s="2" customFormat="1" ht="14.4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hidden="1" s="1" customFormat="1" ht="14.4" customHeight="1">
      <c r="B41" s="21"/>
      <c r="L41" s="21"/>
    </row>
    <row r="42" hidden="1" s="1" customFormat="1" ht="14.4" customHeight="1">
      <c r="B42" s="21"/>
      <c r="L42" s="21"/>
    </row>
    <row r="43" hidden="1" s="1" customFormat="1" ht="14.4" customHeight="1">
      <c r="B43" s="21"/>
      <c r="L43" s="21"/>
    </row>
    <row r="44" hidden="1" s="1" customFormat="1" ht="14.4" customHeight="1">
      <c r="B44" s="21"/>
      <c r="L44" s="21"/>
    </row>
    <row r="45" hidden="1" s="1" customFormat="1" ht="14.4" customHeight="1">
      <c r="B45" s="21"/>
      <c r="L45" s="21"/>
    </row>
    <row r="46" hidden="1" s="1" customFormat="1" ht="14.4" customHeight="1">
      <c r="B46" s="21"/>
      <c r="L46" s="21"/>
    </row>
    <row r="47" hidden="1" s="1" customFormat="1" ht="14.4" customHeight="1">
      <c r="B47" s="21"/>
      <c r="L47" s="21"/>
    </row>
    <row r="48" hidden="1" s="1" customFormat="1" ht="14.4" customHeight="1">
      <c r="B48" s="21"/>
      <c r="L48" s="21"/>
    </row>
    <row r="49" hidden="1" s="1" customFormat="1" ht="14.4" customHeight="1">
      <c r="B49" s="21"/>
      <c r="L49" s="21"/>
    </row>
    <row r="50" hidden="1" s="2" customFormat="1" ht="14.4" customHeight="1">
      <c r="B50" s="64"/>
      <c r="D50" s="164" t="s">
        <v>50</v>
      </c>
      <c r="E50" s="165"/>
      <c r="F50" s="165"/>
      <c r="G50" s="164" t="s">
        <v>51</v>
      </c>
      <c r="H50" s="165"/>
      <c r="I50" s="165"/>
      <c r="J50" s="165"/>
      <c r="K50" s="165"/>
      <c r="L50" s="64"/>
    </row>
    <row r="51" hidden="1">
      <c r="B51" s="21"/>
      <c r="L51" s="21"/>
    </row>
    <row r="52" hidden="1">
      <c r="B52" s="21"/>
      <c r="L52" s="21"/>
    </row>
    <row r="53" hidden="1">
      <c r="B53" s="21"/>
      <c r="L53" s="21"/>
    </row>
    <row r="54" hidden="1">
      <c r="B54" s="21"/>
      <c r="L54" s="21"/>
    </row>
    <row r="55" hidden="1">
      <c r="B55" s="21"/>
      <c r="L55" s="21"/>
    </row>
    <row r="56" hidden="1">
      <c r="B56" s="21"/>
      <c r="L56" s="21"/>
    </row>
    <row r="57" hidden="1">
      <c r="B57" s="21"/>
      <c r="L57" s="21"/>
    </row>
    <row r="58" hidden="1">
      <c r="B58" s="21"/>
      <c r="L58" s="21"/>
    </row>
    <row r="59" hidden="1">
      <c r="B59" s="21"/>
      <c r="L59" s="21"/>
    </row>
    <row r="60" hidden="1">
      <c r="B60" s="21"/>
      <c r="L60" s="21"/>
    </row>
    <row r="61" hidden="1" s="2" customFormat="1">
      <c r="A61" s="39"/>
      <c r="B61" s="45"/>
      <c r="C61" s="39"/>
      <c r="D61" s="166" t="s">
        <v>52</v>
      </c>
      <c r="E61" s="167"/>
      <c r="F61" s="168" t="s">
        <v>53</v>
      </c>
      <c r="G61" s="166" t="s">
        <v>52</v>
      </c>
      <c r="H61" s="167"/>
      <c r="I61" s="167"/>
      <c r="J61" s="169" t="s">
        <v>53</v>
      </c>
      <c r="K61" s="167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 hidden="1">
      <c r="B62" s="21"/>
      <c r="L62" s="21"/>
    </row>
    <row r="63" hidden="1">
      <c r="B63" s="21"/>
      <c r="L63" s="21"/>
    </row>
    <row r="64" hidden="1">
      <c r="B64" s="21"/>
      <c r="L64" s="21"/>
    </row>
    <row r="65" hidden="1" s="2" customFormat="1">
      <c r="A65" s="39"/>
      <c r="B65" s="45"/>
      <c r="C65" s="39"/>
      <c r="D65" s="164" t="s">
        <v>54</v>
      </c>
      <c r="E65" s="170"/>
      <c r="F65" s="170"/>
      <c r="G65" s="164" t="s">
        <v>55</v>
      </c>
      <c r="H65" s="170"/>
      <c r="I65" s="170"/>
      <c r="J65" s="170"/>
      <c r="K65" s="170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 hidden="1">
      <c r="B66" s="21"/>
      <c r="L66" s="21"/>
    </row>
    <row r="67" hidden="1">
      <c r="B67" s="21"/>
      <c r="L67" s="21"/>
    </row>
    <row r="68" hidden="1">
      <c r="B68" s="21"/>
      <c r="L68" s="21"/>
    </row>
    <row r="69" hidden="1">
      <c r="B69" s="21"/>
      <c r="L69" s="21"/>
    </row>
    <row r="70" hidden="1">
      <c r="B70" s="21"/>
      <c r="L70" s="21"/>
    </row>
    <row r="71" hidden="1">
      <c r="B71" s="21"/>
      <c r="L71" s="21"/>
    </row>
    <row r="72" hidden="1">
      <c r="B72" s="21"/>
      <c r="L72" s="21"/>
    </row>
    <row r="73" hidden="1">
      <c r="B73" s="21"/>
      <c r="L73" s="21"/>
    </row>
    <row r="74" hidden="1">
      <c r="B74" s="21"/>
      <c r="L74" s="21"/>
    </row>
    <row r="75" hidden="1">
      <c r="B75" s="21"/>
      <c r="L75" s="21"/>
    </row>
    <row r="76" hidden="1" s="2" customFormat="1">
      <c r="A76" s="39"/>
      <c r="B76" s="45"/>
      <c r="C76" s="39"/>
      <c r="D76" s="166" t="s">
        <v>52</v>
      </c>
      <c r="E76" s="167"/>
      <c r="F76" s="168" t="s">
        <v>53</v>
      </c>
      <c r="G76" s="166" t="s">
        <v>52</v>
      </c>
      <c r="H76" s="167"/>
      <c r="I76" s="167"/>
      <c r="J76" s="169" t="s">
        <v>53</v>
      </c>
      <c r="K76" s="167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hidden="1" s="2" customFormat="1" ht="14.4" customHeight="1">
      <c r="A77" s="39"/>
      <c r="B77" s="171"/>
      <c r="C77" s="172"/>
      <c r="D77" s="172"/>
      <c r="E77" s="172"/>
      <c r="F77" s="172"/>
      <c r="G77" s="172"/>
      <c r="H77" s="172"/>
      <c r="I77" s="172"/>
      <c r="J77" s="172"/>
      <c r="K77" s="172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78" hidden="1"/>
    <row r="79" hidden="1"/>
    <row r="80" hidden="1"/>
    <row r="81" hidden="1" s="2" customFormat="1" ht="6.96" customHeight="1">
      <c r="A81" s="39"/>
      <c r="B81" s="173"/>
      <c r="C81" s="174"/>
      <c r="D81" s="174"/>
      <c r="E81" s="174"/>
      <c r="F81" s="174"/>
      <c r="G81" s="174"/>
      <c r="H81" s="174"/>
      <c r="I81" s="174"/>
      <c r="J81" s="174"/>
      <c r="K81" s="174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hidden="1" s="2" customFormat="1" ht="24.96" customHeight="1">
      <c r="A82" s="39"/>
      <c r="B82" s="40"/>
      <c r="C82" s="24" t="s">
        <v>99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hidden="1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hidden="1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hidden="1" s="2" customFormat="1" ht="16.5" customHeight="1">
      <c r="A85" s="39"/>
      <c r="B85" s="40"/>
      <c r="C85" s="41"/>
      <c r="D85" s="41"/>
      <c r="E85" s="175" t="str">
        <f>E7</f>
        <v>Valtice – ulička ke špitálu Milosrdných sester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hidden="1" s="2" customFormat="1" ht="12" customHeight="1">
      <c r="A86" s="39"/>
      <c r="B86" s="40"/>
      <c r="C86" s="33" t="s">
        <v>97</v>
      </c>
      <c r="D86" s="41"/>
      <c r="E86" s="41"/>
      <c r="F86" s="41"/>
      <c r="G86" s="41"/>
      <c r="H86" s="41"/>
      <c r="I86" s="41"/>
      <c r="J86" s="41"/>
      <c r="K86" s="41"/>
      <c r="L86" s="64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hidden="1" s="2" customFormat="1" ht="16.5" customHeight="1">
      <c r="A87" s="39"/>
      <c r="B87" s="40"/>
      <c r="C87" s="41"/>
      <c r="D87" s="41"/>
      <c r="E87" s="77" t="str">
        <f>E9</f>
        <v>VRN - Vedlejší rozpočtové náklady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hidden="1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hidden="1" s="2" customFormat="1" ht="12" customHeight="1">
      <c r="A89" s="39"/>
      <c r="B89" s="40"/>
      <c r="C89" s="33" t="s">
        <v>22</v>
      </c>
      <c r="D89" s="41"/>
      <c r="E89" s="41"/>
      <c r="F89" s="28" t="str">
        <f>F12</f>
        <v>Valtice</v>
      </c>
      <c r="G89" s="41"/>
      <c r="H89" s="41"/>
      <c r="I89" s="33" t="s">
        <v>24</v>
      </c>
      <c r="J89" s="80" t="str">
        <f>IF(J12="","",J12)</f>
        <v>3. 10. 2024</v>
      </c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hidden="1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hidden="1" s="2" customFormat="1" ht="15.15" customHeight="1">
      <c r="A91" s="39"/>
      <c r="B91" s="40"/>
      <c r="C91" s="33" t="s">
        <v>26</v>
      </c>
      <c r="D91" s="41"/>
      <c r="E91" s="41"/>
      <c r="F91" s="28" t="str">
        <f>E15</f>
        <v>Město valtice</v>
      </c>
      <c r="G91" s="41"/>
      <c r="H91" s="41"/>
      <c r="I91" s="33" t="s">
        <v>32</v>
      </c>
      <c r="J91" s="37" t="str">
        <f>E21</f>
        <v>Ing. Bořek Zvědělík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hidden="1" s="2" customFormat="1" ht="15.15" customHeight="1">
      <c r="A92" s="39"/>
      <c r="B92" s="40"/>
      <c r="C92" s="33" t="s">
        <v>30</v>
      </c>
      <c r="D92" s="41"/>
      <c r="E92" s="41"/>
      <c r="F92" s="28" t="str">
        <f>IF(E18="","",E18)</f>
        <v>Vyplň údaj</v>
      </c>
      <c r="G92" s="41"/>
      <c r="H92" s="41"/>
      <c r="I92" s="33" t="s">
        <v>35</v>
      </c>
      <c r="J92" s="37" t="str">
        <f>E24</f>
        <v>Ing. Bořek Zvědělík</v>
      </c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hidden="1" s="2" customFormat="1" ht="10.32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hidden="1" s="2" customFormat="1" ht="29.28" customHeight="1">
      <c r="A94" s="39"/>
      <c r="B94" s="40"/>
      <c r="C94" s="176" t="s">
        <v>100</v>
      </c>
      <c r="D94" s="177"/>
      <c r="E94" s="177"/>
      <c r="F94" s="177"/>
      <c r="G94" s="177"/>
      <c r="H94" s="177"/>
      <c r="I94" s="177"/>
      <c r="J94" s="178" t="s">
        <v>101</v>
      </c>
      <c r="K94" s="177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hidden="1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hidden="1" s="2" customFormat="1" ht="22.8" customHeight="1">
      <c r="A96" s="39"/>
      <c r="B96" s="40"/>
      <c r="C96" s="179" t="s">
        <v>102</v>
      </c>
      <c r="D96" s="41"/>
      <c r="E96" s="41"/>
      <c r="F96" s="41"/>
      <c r="G96" s="41"/>
      <c r="H96" s="41"/>
      <c r="I96" s="41"/>
      <c r="J96" s="111">
        <f>J120</f>
        <v>0</v>
      </c>
      <c r="K96" s="41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U96" s="18" t="s">
        <v>103</v>
      </c>
    </row>
    <row r="97" hidden="1" s="9" customFormat="1" ht="24.96" customHeight="1">
      <c r="A97" s="9"/>
      <c r="B97" s="180"/>
      <c r="C97" s="181"/>
      <c r="D97" s="182" t="s">
        <v>723</v>
      </c>
      <c r="E97" s="183"/>
      <c r="F97" s="183"/>
      <c r="G97" s="183"/>
      <c r="H97" s="183"/>
      <c r="I97" s="183"/>
      <c r="J97" s="184">
        <f>J121</f>
        <v>0</v>
      </c>
      <c r="K97" s="181"/>
      <c r="L97" s="185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hidden="1" s="10" customFormat="1" ht="19.92" customHeight="1">
      <c r="A98" s="10"/>
      <c r="B98" s="186"/>
      <c r="C98" s="187"/>
      <c r="D98" s="188" t="s">
        <v>724</v>
      </c>
      <c r="E98" s="189"/>
      <c r="F98" s="189"/>
      <c r="G98" s="189"/>
      <c r="H98" s="189"/>
      <c r="I98" s="189"/>
      <c r="J98" s="190">
        <f>J122</f>
        <v>0</v>
      </c>
      <c r="K98" s="187"/>
      <c r="L98" s="191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hidden="1" s="10" customFormat="1" ht="19.92" customHeight="1">
      <c r="A99" s="10"/>
      <c r="B99" s="186"/>
      <c r="C99" s="187"/>
      <c r="D99" s="188" t="s">
        <v>725</v>
      </c>
      <c r="E99" s="189"/>
      <c r="F99" s="189"/>
      <c r="G99" s="189"/>
      <c r="H99" s="189"/>
      <c r="I99" s="189"/>
      <c r="J99" s="190">
        <f>J135</f>
        <v>0</v>
      </c>
      <c r="K99" s="187"/>
      <c r="L99" s="191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hidden="1" s="10" customFormat="1" ht="19.92" customHeight="1">
      <c r="A100" s="10"/>
      <c r="B100" s="186"/>
      <c r="C100" s="187"/>
      <c r="D100" s="188" t="s">
        <v>726</v>
      </c>
      <c r="E100" s="189"/>
      <c r="F100" s="189"/>
      <c r="G100" s="189"/>
      <c r="H100" s="189"/>
      <c r="I100" s="189"/>
      <c r="J100" s="190">
        <f>J145</f>
        <v>0</v>
      </c>
      <c r="K100" s="187"/>
      <c r="L100" s="191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hidden="1" s="2" customFormat="1" ht="21.84" customHeight="1">
      <c r="A101" s="39"/>
      <c r="B101" s="40"/>
      <c r="C101" s="41"/>
      <c r="D101" s="41"/>
      <c r="E101" s="41"/>
      <c r="F101" s="41"/>
      <c r="G101" s="41"/>
      <c r="H101" s="41"/>
      <c r="I101" s="41"/>
      <c r="J101" s="41"/>
      <c r="K101" s="41"/>
      <c r="L101" s="64"/>
      <c r="S101" s="39"/>
      <c r="T101" s="39"/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</row>
    <row r="102" hidden="1" s="2" customFormat="1" ht="6.96" customHeight="1">
      <c r="A102" s="39"/>
      <c r="B102" s="67"/>
      <c r="C102" s="68"/>
      <c r="D102" s="68"/>
      <c r="E102" s="68"/>
      <c r="F102" s="68"/>
      <c r="G102" s="68"/>
      <c r="H102" s="68"/>
      <c r="I102" s="68"/>
      <c r="J102" s="68"/>
      <c r="K102" s="68"/>
      <c r="L102" s="64"/>
      <c r="S102" s="39"/>
      <c r="T102" s="39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</row>
    <row r="103" hidden="1"/>
    <row r="104" hidden="1"/>
    <row r="105" hidden="1"/>
    <row r="106" s="2" customFormat="1" ht="6.96" customHeight="1">
      <c r="A106" s="39"/>
      <c r="B106" s="69"/>
      <c r="C106" s="70"/>
      <c r="D106" s="70"/>
      <c r="E106" s="70"/>
      <c r="F106" s="70"/>
      <c r="G106" s="70"/>
      <c r="H106" s="70"/>
      <c r="I106" s="70"/>
      <c r="J106" s="70"/>
      <c r="K106" s="70"/>
      <c r="L106" s="64"/>
      <c r="S106" s="39"/>
      <c r="T106" s="39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</row>
    <row r="107" s="2" customFormat="1" ht="24.96" customHeight="1">
      <c r="A107" s="39"/>
      <c r="B107" s="40"/>
      <c r="C107" s="24" t="s">
        <v>113</v>
      </c>
      <c r="D107" s="41"/>
      <c r="E107" s="41"/>
      <c r="F107" s="41"/>
      <c r="G107" s="41"/>
      <c r="H107" s="41"/>
      <c r="I107" s="41"/>
      <c r="J107" s="41"/>
      <c r="K107" s="41"/>
      <c r="L107" s="64"/>
      <c r="S107" s="39"/>
      <c r="T107" s="39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</row>
    <row r="108" s="2" customFormat="1" ht="6.96" customHeight="1">
      <c r="A108" s="39"/>
      <c r="B108" s="40"/>
      <c r="C108" s="41"/>
      <c r="D108" s="41"/>
      <c r="E108" s="41"/>
      <c r="F108" s="41"/>
      <c r="G108" s="41"/>
      <c r="H108" s="41"/>
      <c r="I108" s="41"/>
      <c r="J108" s="41"/>
      <c r="K108" s="41"/>
      <c r="L108" s="64"/>
      <c r="S108" s="39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</row>
    <row r="109" s="2" customFormat="1" ht="12" customHeight="1">
      <c r="A109" s="39"/>
      <c r="B109" s="40"/>
      <c r="C109" s="33" t="s">
        <v>16</v>
      </c>
      <c r="D109" s="41"/>
      <c r="E109" s="41"/>
      <c r="F109" s="41"/>
      <c r="G109" s="41"/>
      <c r="H109" s="41"/>
      <c r="I109" s="41"/>
      <c r="J109" s="41"/>
      <c r="K109" s="41"/>
      <c r="L109" s="64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</row>
    <row r="110" s="2" customFormat="1" ht="16.5" customHeight="1">
      <c r="A110" s="39"/>
      <c r="B110" s="40"/>
      <c r="C110" s="41"/>
      <c r="D110" s="41"/>
      <c r="E110" s="175" t="str">
        <f>E7</f>
        <v>Valtice – ulička ke špitálu Milosrdných sester</v>
      </c>
      <c r="F110" s="33"/>
      <c r="G110" s="33"/>
      <c r="H110" s="33"/>
      <c r="I110" s="41"/>
      <c r="J110" s="41"/>
      <c r="K110" s="41"/>
      <c r="L110" s="64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</row>
    <row r="111" s="2" customFormat="1" ht="12" customHeight="1">
      <c r="A111" s="39"/>
      <c r="B111" s="40"/>
      <c r="C111" s="33" t="s">
        <v>97</v>
      </c>
      <c r="D111" s="41"/>
      <c r="E111" s="41"/>
      <c r="F111" s="41"/>
      <c r="G111" s="41"/>
      <c r="H111" s="41"/>
      <c r="I111" s="41"/>
      <c r="J111" s="41"/>
      <c r="K111" s="41"/>
      <c r="L111" s="64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</row>
    <row r="112" s="2" customFormat="1" ht="16.5" customHeight="1">
      <c r="A112" s="39"/>
      <c r="B112" s="40"/>
      <c r="C112" s="41"/>
      <c r="D112" s="41"/>
      <c r="E112" s="77" t="str">
        <f>E9</f>
        <v>VRN - Vedlejší rozpočtové náklady</v>
      </c>
      <c r="F112" s="41"/>
      <c r="G112" s="41"/>
      <c r="H112" s="41"/>
      <c r="I112" s="41"/>
      <c r="J112" s="41"/>
      <c r="K112" s="41"/>
      <c r="L112" s="64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</row>
    <row r="113" s="2" customFormat="1" ht="6.96" customHeight="1">
      <c r="A113" s="39"/>
      <c r="B113" s="40"/>
      <c r="C113" s="41"/>
      <c r="D113" s="41"/>
      <c r="E113" s="41"/>
      <c r="F113" s="41"/>
      <c r="G113" s="41"/>
      <c r="H113" s="41"/>
      <c r="I113" s="41"/>
      <c r="J113" s="41"/>
      <c r="K113" s="41"/>
      <c r="L113" s="64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</row>
    <row r="114" s="2" customFormat="1" ht="12" customHeight="1">
      <c r="A114" s="39"/>
      <c r="B114" s="40"/>
      <c r="C114" s="33" t="s">
        <v>22</v>
      </c>
      <c r="D114" s="41"/>
      <c r="E114" s="41"/>
      <c r="F114" s="28" t="str">
        <f>F12</f>
        <v>Valtice</v>
      </c>
      <c r="G114" s="41"/>
      <c r="H114" s="41"/>
      <c r="I114" s="33" t="s">
        <v>24</v>
      </c>
      <c r="J114" s="80" t="str">
        <f>IF(J12="","",J12)</f>
        <v>3. 10. 2024</v>
      </c>
      <c r="K114" s="41"/>
      <c r="L114" s="64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2" customFormat="1" ht="6.96" customHeight="1">
      <c r="A115" s="39"/>
      <c r="B115" s="40"/>
      <c r="C115" s="41"/>
      <c r="D115" s="41"/>
      <c r="E115" s="41"/>
      <c r="F115" s="41"/>
      <c r="G115" s="41"/>
      <c r="H115" s="41"/>
      <c r="I115" s="41"/>
      <c r="J115" s="41"/>
      <c r="K115" s="41"/>
      <c r="L115" s="64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2" customFormat="1" ht="15.15" customHeight="1">
      <c r="A116" s="39"/>
      <c r="B116" s="40"/>
      <c r="C116" s="33" t="s">
        <v>26</v>
      </c>
      <c r="D116" s="41"/>
      <c r="E116" s="41"/>
      <c r="F116" s="28" t="str">
        <f>E15</f>
        <v>Město valtice</v>
      </c>
      <c r="G116" s="41"/>
      <c r="H116" s="41"/>
      <c r="I116" s="33" t="s">
        <v>32</v>
      </c>
      <c r="J116" s="37" t="str">
        <f>E21</f>
        <v>Ing. Bořek Zvědělík</v>
      </c>
      <c r="K116" s="41"/>
      <c r="L116" s="64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15.15" customHeight="1">
      <c r="A117" s="39"/>
      <c r="B117" s="40"/>
      <c r="C117" s="33" t="s">
        <v>30</v>
      </c>
      <c r="D117" s="41"/>
      <c r="E117" s="41"/>
      <c r="F117" s="28" t="str">
        <f>IF(E18="","",E18)</f>
        <v>Vyplň údaj</v>
      </c>
      <c r="G117" s="41"/>
      <c r="H117" s="41"/>
      <c r="I117" s="33" t="s">
        <v>35</v>
      </c>
      <c r="J117" s="37" t="str">
        <f>E24</f>
        <v>Ing. Bořek Zvědělík</v>
      </c>
      <c r="K117" s="41"/>
      <c r="L117" s="64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2" customFormat="1" ht="10.32" customHeight="1">
      <c r="A118" s="39"/>
      <c r="B118" s="40"/>
      <c r="C118" s="41"/>
      <c r="D118" s="41"/>
      <c r="E118" s="41"/>
      <c r="F118" s="41"/>
      <c r="G118" s="41"/>
      <c r="H118" s="41"/>
      <c r="I118" s="41"/>
      <c r="J118" s="41"/>
      <c r="K118" s="41"/>
      <c r="L118" s="64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11" customFormat="1" ht="29.28" customHeight="1">
      <c r="A119" s="192"/>
      <c r="B119" s="193"/>
      <c r="C119" s="194" t="s">
        <v>114</v>
      </c>
      <c r="D119" s="195" t="s">
        <v>62</v>
      </c>
      <c r="E119" s="195" t="s">
        <v>58</v>
      </c>
      <c r="F119" s="195" t="s">
        <v>59</v>
      </c>
      <c r="G119" s="195" t="s">
        <v>115</v>
      </c>
      <c r="H119" s="195" t="s">
        <v>116</v>
      </c>
      <c r="I119" s="195" t="s">
        <v>117</v>
      </c>
      <c r="J119" s="195" t="s">
        <v>101</v>
      </c>
      <c r="K119" s="196" t="s">
        <v>118</v>
      </c>
      <c r="L119" s="197"/>
      <c r="M119" s="101" t="s">
        <v>1</v>
      </c>
      <c r="N119" s="102" t="s">
        <v>41</v>
      </c>
      <c r="O119" s="102" t="s">
        <v>119</v>
      </c>
      <c r="P119" s="102" t="s">
        <v>120</v>
      </c>
      <c r="Q119" s="102" t="s">
        <v>121</v>
      </c>
      <c r="R119" s="102" t="s">
        <v>122</v>
      </c>
      <c r="S119" s="102" t="s">
        <v>123</v>
      </c>
      <c r="T119" s="103" t="s">
        <v>124</v>
      </c>
      <c r="U119" s="192"/>
      <c r="V119" s="192"/>
      <c r="W119" s="192"/>
      <c r="X119" s="192"/>
      <c r="Y119" s="192"/>
      <c r="Z119" s="192"/>
      <c r="AA119" s="192"/>
      <c r="AB119" s="192"/>
      <c r="AC119" s="192"/>
      <c r="AD119" s="192"/>
      <c r="AE119" s="192"/>
    </row>
    <row r="120" s="2" customFormat="1" ht="22.8" customHeight="1">
      <c r="A120" s="39"/>
      <c r="B120" s="40"/>
      <c r="C120" s="108" t="s">
        <v>125</v>
      </c>
      <c r="D120" s="41"/>
      <c r="E120" s="41"/>
      <c r="F120" s="41"/>
      <c r="G120" s="41"/>
      <c r="H120" s="41"/>
      <c r="I120" s="41"/>
      <c r="J120" s="198">
        <f>BK120</f>
        <v>0</v>
      </c>
      <c r="K120" s="41"/>
      <c r="L120" s="45"/>
      <c r="M120" s="104"/>
      <c r="N120" s="199"/>
      <c r="O120" s="105"/>
      <c r="P120" s="200">
        <f>P121</f>
        <v>0</v>
      </c>
      <c r="Q120" s="105"/>
      <c r="R120" s="200">
        <f>R121</f>
        <v>0</v>
      </c>
      <c r="S120" s="105"/>
      <c r="T120" s="201">
        <f>T121</f>
        <v>0</v>
      </c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T120" s="18" t="s">
        <v>76</v>
      </c>
      <c r="AU120" s="18" t="s">
        <v>103</v>
      </c>
      <c r="BK120" s="202">
        <f>BK121</f>
        <v>0</v>
      </c>
    </row>
    <row r="121" s="12" customFormat="1" ht="25.92" customHeight="1">
      <c r="A121" s="12"/>
      <c r="B121" s="203"/>
      <c r="C121" s="204"/>
      <c r="D121" s="205" t="s">
        <v>76</v>
      </c>
      <c r="E121" s="206" t="s">
        <v>91</v>
      </c>
      <c r="F121" s="206" t="s">
        <v>92</v>
      </c>
      <c r="G121" s="204"/>
      <c r="H121" s="204"/>
      <c r="I121" s="207"/>
      <c r="J121" s="208">
        <f>BK121</f>
        <v>0</v>
      </c>
      <c r="K121" s="204"/>
      <c r="L121" s="209"/>
      <c r="M121" s="210"/>
      <c r="N121" s="211"/>
      <c r="O121" s="211"/>
      <c r="P121" s="212">
        <f>P122+P135+P145</f>
        <v>0</v>
      </c>
      <c r="Q121" s="211"/>
      <c r="R121" s="212">
        <f>R122+R135+R145</f>
        <v>0</v>
      </c>
      <c r="S121" s="211"/>
      <c r="T121" s="213">
        <f>T122+T135+T145</f>
        <v>0</v>
      </c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R121" s="214" t="s">
        <v>164</v>
      </c>
      <c r="AT121" s="215" t="s">
        <v>76</v>
      </c>
      <c r="AU121" s="215" t="s">
        <v>77</v>
      </c>
      <c r="AY121" s="214" t="s">
        <v>128</v>
      </c>
      <c r="BK121" s="216">
        <f>BK122+BK135+BK145</f>
        <v>0</v>
      </c>
    </row>
    <row r="122" s="12" customFormat="1" ht="22.8" customHeight="1">
      <c r="A122" s="12"/>
      <c r="B122" s="203"/>
      <c r="C122" s="204"/>
      <c r="D122" s="205" t="s">
        <v>76</v>
      </c>
      <c r="E122" s="217" t="s">
        <v>727</v>
      </c>
      <c r="F122" s="217" t="s">
        <v>728</v>
      </c>
      <c r="G122" s="204"/>
      <c r="H122" s="204"/>
      <c r="I122" s="207"/>
      <c r="J122" s="218">
        <f>BK122</f>
        <v>0</v>
      </c>
      <c r="K122" s="204"/>
      <c r="L122" s="209"/>
      <c r="M122" s="210"/>
      <c r="N122" s="211"/>
      <c r="O122" s="211"/>
      <c r="P122" s="212">
        <f>SUM(P123:P134)</f>
        <v>0</v>
      </c>
      <c r="Q122" s="211"/>
      <c r="R122" s="212">
        <f>SUM(R123:R134)</f>
        <v>0</v>
      </c>
      <c r="S122" s="211"/>
      <c r="T122" s="213">
        <f>SUM(T123:T134)</f>
        <v>0</v>
      </c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R122" s="214" t="s">
        <v>164</v>
      </c>
      <c r="AT122" s="215" t="s">
        <v>76</v>
      </c>
      <c r="AU122" s="215" t="s">
        <v>85</v>
      </c>
      <c r="AY122" s="214" t="s">
        <v>128</v>
      </c>
      <c r="BK122" s="216">
        <f>SUM(BK123:BK134)</f>
        <v>0</v>
      </c>
    </row>
    <row r="123" s="2" customFormat="1" ht="16.5" customHeight="1">
      <c r="A123" s="39"/>
      <c r="B123" s="40"/>
      <c r="C123" s="219" t="s">
        <v>85</v>
      </c>
      <c r="D123" s="219" t="s">
        <v>130</v>
      </c>
      <c r="E123" s="220" t="s">
        <v>729</v>
      </c>
      <c r="F123" s="221" t="s">
        <v>730</v>
      </c>
      <c r="G123" s="222" t="s">
        <v>731</v>
      </c>
      <c r="H123" s="223">
        <v>1</v>
      </c>
      <c r="I123" s="224"/>
      <c r="J123" s="225">
        <f>ROUND(I123*H123,2)</f>
        <v>0</v>
      </c>
      <c r="K123" s="221" t="s">
        <v>732</v>
      </c>
      <c r="L123" s="45"/>
      <c r="M123" s="226" t="s">
        <v>1</v>
      </c>
      <c r="N123" s="227" t="s">
        <v>42</v>
      </c>
      <c r="O123" s="92"/>
      <c r="P123" s="228">
        <f>O123*H123</f>
        <v>0</v>
      </c>
      <c r="Q123" s="228">
        <v>0</v>
      </c>
      <c r="R123" s="228">
        <f>Q123*H123</f>
        <v>0</v>
      </c>
      <c r="S123" s="228">
        <v>0</v>
      </c>
      <c r="T123" s="229">
        <f>S123*H123</f>
        <v>0</v>
      </c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R123" s="230" t="s">
        <v>733</v>
      </c>
      <c r="AT123" s="230" t="s">
        <v>130</v>
      </c>
      <c r="AU123" s="230" t="s">
        <v>87</v>
      </c>
      <c r="AY123" s="18" t="s">
        <v>128</v>
      </c>
      <c r="BE123" s="231">
        <f>IF(N123="základní",J123,0)</f>
        <v>0</v>
      </c>
      <c r="BF123" s="231">
        <f>IF(N123="snížená",J123,0)</f>
        <v>0</v>
      </c>
      <c r="BG123" s="231">
        <f>IF(N123="zákl. přenesená",J123,0)</f>
        <v>0</v>
      </c>
      <c r="BH123" s="231">
        <f>IF(N123="sníž. přenesená",J123,0)</f>
        <v>0</v>
      </c>
      <c r="BI123" s="231">
        <f>IF(N123="nulová",J123,0)</f>
        <v>0</v>
      </c>
      <c r="BJ123" s="18" t="s">
        <v>85</v>
      </c>
      <c r="BK123" s="231">
        <f>ROUND(I123*H123,2)</f>
        <v>0</v>
      </c>
      <c r="BL123" s="18" t="s">
        <v>733</v>
      </c>
      <c r="BM123" s="230" t="s">
        <v>734</v>
      </c>
    </row>
    <row r="124" s="2" customFormat="1">
      <c r="A124" s="39"/>
      <c r="B124" s="40"/>
      <c r="C124" s="41"/>
      <c r="D124" s="232" t="s">
        <v>137</v>
      </c>
      <c r="E124" s="41"/>
      <c r="F124" s="233" t="s">
        <v>730</v>
      </c>
      <c r="G124" s="41"/>
      <c r="H124" s="41"/>
      <c r="I124" s="234"/>
      <c r="J124" s="41"/>
      <c r="K124" s="41"/>
      <c r="L124" s="45"/>
      <c r="M124" s="235"/>
      <c r="N124" s="236"/>
      <c r="O124" s="92"/>
      <c r="P124" s="92"/>
      <c r="Q124" s="92"/>
      <c r="R124" s="92"/>
      <c r="S124" s="92"/>
      <c r="T124" s="93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T124" s="18" t="s">
        <v>137</v>
      </c>
      <c r="AU124" s="18" t="s">
        <v>87</v>
      </c>
    </row>
    <row r="125" s="13" customFormat="1">
      <c r="A125" s="13"/>
      <c r="B125" s="239"/>
      <c r="C125" s="240"/>
      <c r="D125" s="232" t="s">
        <v>141</v>
      </c>
      <c r="E125" s="241" t="s">
        <v>1</v>
      </c>
      <c r="F125" s="242" t="s">
        <v>85</v>
      </c>
      <c r="G125" s="240"/>
      <c r="H125" s="243">
        <v>1</v>
      </c>
      <c r="I125" s="244"/>
      <c r="J125" s="240"/>
      <c r="K125" s="240"/>
      <c r="L125" s="245"/>
      <c r="M125" s="246"/>
      <c r="N125" s="247"/>
      <c r="O125" s="247"/>
      <c r="P125" s="247"/>
      <c r="Q125" s="247"/>
      <c r="R125" s="247"/>
      <c r="S125" s="247"/>
      <c r="T125" s="248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T125" s="249" t="s">
        <v>141</v>
      </c>
      <c r="AU125" s="249" t="s">
        <v>87</v>
      </c>
      <c r="AV125" s="13" t="s">
        <v>87</v>
      </c>
      <c r="AW125" s="13" t="s">
        <v>34</v>
      </c>
      <c r="AX125" s="13" t="s">
        <v>85</v>
      </c>
      <c r="AY125" s="249" t="s">
        <v>128</v>
      </c>
    </row>
    <row r="126" s="2" customFormat="1" ht="16.5" customHeight="1">
      <c r="A126" s="39"/>
      <c r="B126" s="40"/>
      <c r="C126" s="219" t="s">
        <v>87</v>
      </c>
      <c r="D126" s="219" t="s">
        <v>130</v>
      </c>
      <c r="E126" s="220" t="s">
        <v>735</v>
      </c>
      <c r="F126" s="221" t="s">
        <v>736</v>
      </c>
      <c r="G126" s="222" t="s">
        <v>731</v>
      </c>
      <c r="H126" s="223">
        <v>1</v>
      </c>
      <c r="I126" s="224"/>
      <c r="J126" s="225">
        <f>ROUND(I126*H126,2)</f>
        <v>0</v>
      </c>
      <c r="K126" s="221" t="s">
        <v>732</v>
      </c>
      <c r="L126" s="45"/>
      <c r="M126" s="226" t="s">
        <v>1</v>
      </c>
      <c r="N126" s="227" t="s">
        <v>42</v>
      </c>
      <c r="O126" s="92"/>
      <c r="P126" s="228">
        <f>O126*H126</f>
        <v>0</v>
      </c>
      <c r="Q126" s="228">
        <v>0</v>
      </c>
      <c r="R126" s="228">
        <f>Q126*H126</f>
        <v>0</v>
      </c>
      <c r="S126" s="228">
        <v>0</v>
      </c>
      <c r="T126" s="229">
        <f>S126*H126</f>
        <v>0</v>
      </c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R126" s="230" t="s">
        <v>733</v>
      </c>
      <c r="AT126" s="230" t="s">
        <v>130</v>
      </c>
      <c r="AU126" s="230" t="s">
        <v>87</v>
      </c>
      <c r="AY126" s="18" t="s">
        <v>128</v>
      </c>
      <c r="BE126" s="231">
        <f>IF(N126="základní",J126,0)</f>
        <v>0</v>
      </c>
      <c r="BF126" s="231">
        <f>IF(N126="snížená",J126,0)</f>
        <v>0</v>
      </c>
      <c r="BG126" s="231">
        <f>IF(N126="zákl. přenesená",J126,0)</f>
        <v>0</v>
      </c>
      <c r="BH126" s="231">
        <f>IF(N126="sníž. přenesená",J126,0)</f>
        <v>0</v>
      </c>
      <c r="BI126" s="231">
        <f>IF(N126="nulová",J126,0)</f>
        <v>0</v>
      </c>
      <c r="BJ126" s="18" t="s">
        <v>85</v>
      </c>
      <c r="BK126" s="231">
        <f>ROUND(I126*H126,2)</f>
        <v>0</v>
      </c>
      <c r="BL126" s="18" t="s">
        <v>733</v>
      </c>
      <c r="BM126" s="230" t="s">
        <v>737</v>
      </c>
    </row>
    <row r="127" s="2" customFormat="1">
      <c r="A127" s="39"/>
      <c r="B127" s="40"/>
      <c r="C127" s="41"/>
      <c r="D127" s="232" t="s">
        <v>137</v>
      </c>
      <c r="E127" s="41"/>
      <c r="F127" s="233" t="s">
        <v>736</v>
      </c>
      <c r="G127" s="41"/>
      <c r="H127" s="41"/>
      <c r="I127" s="234"/>
      <c r="J127" s="41"/>
      <c r="K127" s="41"/>
      <c r="L127" s="45"/>
      <c r="M127" s="235"/>
      <c r="N127" s="236"/>
      <c r="O127" s="92"/>
      <c r="P127" s="92"/>
      <c r="Q127" s="92"/>
      <c r="R127" s="92"/>
      <c r="S127" s="92"/>
      <c r="T127" s="93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T127" s="18" t="s">
        <v>137</v>
      </c>
      <c r="AU127" s="18" t="s">
        <v>87</v>
      </c>
    </row>
    <row r="128" s="13" customFormat="1">
      <c r="A128" s="13"/>
      <c r="B128" s="239"/>
      <c r="C128" s="240"/>
      <c r="D128" s="232" t="s">
        <v>141</v>
      </c>
      <c r="E128" s="241" t="s">
        <v>1</v>
      </c>
      <c r="F128" s="242" t="s">
        <v>738</v>
      </c>
      <c r="G128" s="240"/>
      <c r="H128" s="243">
        <v>1</v>
      </c>
      <c r="I128" s="244"/>
      <c r="J128" s="240"/>
      <c r="K128" s="240"/>
      <c r="L128" s="245"/>
      <c r="M128" s="246"/>
      <c r="N128" s="247"/>
      <c r="O128" s="247"/>
      <c r="P128" s="247"/>
      <c r="Q128" s="247"/>
      <c r="R128" s="247"/>
      <c r="S128" s="247"/>
      <c r="T128" s="248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249" t="s">
        <v>141</v>
      </c>
      <c r="AU128" s="249" t="s">
        <v>87</v>
      </c>
      <c r="AV128" s="13" t="s">
        <v>87</v>
      </c>
      <c r="AW128" s="13" t="s">
        <v>34</v>
      </c>
      <c r="AX128" s="13" t="s">
        <v>85</v>
      </c>
      <c r="AY128" s="249" t="s">
        <v>128</v>
      </c>
    </row>
    <row r="129" s="2" customFormat="1" ht="16.5" customHeight="1">
      <c r="A129" s="39"/>
      <c r="B129" s="40"/>
      <c r="C129" s="219" t="s">
        <v>151</v>
      </c>
      <c r="D129" s="219" t="s">
        <v>130</v>
      </c>
      <c r="E129" s="220" t="s">
        <v>739</v>
      </c>
      <c r="F129" s="221" t="s">
        <v>740</v>
      </c>
      <c r="G129" s="222" t="s">
        <v>731</v>
      </c>
      <c r="H129" s="223">
        <v>1</v>
      </c>
      <c r="I129" s="224"/>
      <c r="J129" s="225">
        <f>ROUND(I129*H129,2)</f>
        <v>0</v>
      </c>
      <c r="K129" s="221" t="s">
        <v>732</v>
      </c>
      <c r="L129" s="45"/>
      <c r="M129" s="226" t="s">
        <v>1</v>
      </c>
      <c r="N129" s="227" t="s">
        <v>42</v>
      </c>
      <c r="O129" s="92"/>
      <c r="P129" s="228">
        <f>O129*H129</f>
        <v>0</v>
      </c>
      <c r="Q129" s="228">
        <v>0</v>
      </c>
      <c r="R129" s="228">
        <f>Q129*H129</f>
        <v>0</v>
      </c>
      <c r="S129" s="228">
        <v>0</v>
      </c>
      <c r="T129" s="229">
        <f>S129*H129</f>
        <v>0</v>
      </c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R129" s="230" t="s">
        <v>733</v>
      </c>
      <c r="AT129" s="230" t="s">
        <v>130</v>
      </c>
      <c r="AU129" s="230" t="s">
        <v>87</v>
      </c>
      <c r="AY129" s="18" t="s">
        <v>128</v>
      </c>
      <c r="BE129" s="231">
        <f>IF(N129="základní",J129,0)</f>
        <v>0</v>
      </c>
      <c r="BF129" s="231">
        <f>IF(N129="snížená",J129,0)</f>
        <v>0</v>
      </c>
      <c r="BG129" s="231">
        <f>IF(N129="zákl. přenesená",J129,0)</f>
        <v>0</v>
      </c>
      <c r="BH129" s="231">
        <f>IF(N129="sníž. přenesená",J129,0)</f>
        <v>0</v>
      </c>
      <c r="BI129" s="231">
        <f>IF(N129="nulová",J129,0)</f>
        <v>0</v>
      </c>
      <c r="BJ129" s="18" t="s">
        <v>85</v>
      </c>
      <c r="BK129" s="231">
        <f>ROUND(I129*H129,2)</f>
        <v>0</v>
      </c>
      <c r="BL129" s="18" t="s">
        <v>733</v>
      </c>
      <c r="BM129" s="230" t="s">
        <v>741</v>
      </c>
    </row>
    <row r="130" s="2" customFormat="1">
      <c r="A130" s="39"/>
      <c r="B130" s="40"/>
      <c r="C130" s="41"/>
      <c r="D130" s="232" t="s">
        <v>137</v>
      </c>
      <c r="E130" s="41"/>
      <c r="F130" s="233" t="s">
        <v>740</v>
      </c>
      <c r="G130" s="41"/>
      <c r="H130" s="41"/>
      <c r="I130" s="234"/>
      <c r="J130" s="41"/>
      <c r="K130" s="41"/>
      <c r="L130" s="45"/>
      <c r="M130" s="235"/>
      <c r="N130" s="236"/>
      <c r="O130" s="92"/>
      <c r="P130" s="92"/>
      <c r="Q130" s="92"/>
      <c r="R130" s="92"/>
      <c r="S130" s="92"/>
      <c r="T130" s="93"/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T130" s="18" t="s">
        <v>137</v>
      </c>
      <c r="AU130" s="18" t="s">
        <v>87</v>
      </c>
    </row>
    <row r="131" s="13" customFormat="1">
      <c r="A131" s="13"/>
      <c r="B131" s="239"/>
      <c r="C131" s="240"/>
      <c r="D131" s="232" t="s">
        <v>141</v>
      </c>
      <c r="E131" s="241" t="s">
        <v>1</v>
      </c>
      <c r="F131" s="242" t="s">
        <v>742</v>
      </c>
      <c r="G131" s="240"/>
      <c r="H131" s="243">
        <v>1</v>
      </c>
      <c r="I131" s="244"/>
      <c r="J131" s="240"/>
      <c r="K131" s="240"/>
      <c r="L131" s="245"/>
      <c r="M131" s="246"/>
      <c r="N131" s="247"/>
      <c r="O131" s="247"/>
      <c r="P131" s="247"/>
      <c r="Q131" s="247"/>
      <c r="R131" s="247"/>
      <c r="S131" s="247"/>
      <c r="T131" s="248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249" t="s">
        <v>141</v>
      </c>
      <c r="AU131" s="249" t="s">
        <v>87</v>
      </c>
      <c r="AV131" s="13" t="s">
        <v>87</v>
      </c>
      <c r="AW131" s="13" t="s">
        <v>34</v>
      </c>
      <c r="AX131" s="13" t="s">
        <v>85</v>
      </c>
      <c r="AY131" s="249" t="s">
        <v>128</v>
      </c>
    </row>
    <row r="132" s="2" customFormat="1" ht="16.5" customHeight="1">
      <c r="A132" s="39"/>
      <c r="B132" s="40"/>
      <c r="C132" s="219" t="s">
        <v>135</v>
      </c>
      <c r="D132" s="219" t="s">
        <v>130</v>
      </c>
      <c r="E132" s="220" t="s">
        <v>743</v>
      </c>
      <c r="F132" s="221" t="s">
        <v>744</v>
      </c>
      <c r="G132" s="222" t="s">
        <v>731</v>
      </c>
      <c r="H132" s="223">
        <v>1</v>
      </c>
      <c r="I132" s="224"/>
      <c r="J132" s="225">
        <f>ROUND(I132*H132,2)</f>
        <v>0</v>
      </c>
      <c r="K132" s="221" t="s">
        <v>732</v>
      </c>
      <c r="L132" s="45"/>
      <c r="M132" s="226" t="s">
        <v>1</v>
      </c>
      <c r="N132" s="227" t="s">
        <v>42</v>
      </c>
      <c r="O132" s="92"/>
      <c r="P132" s="228">
        <f>O132*H132</f>
        <v>0</v>
      </c>
      <c r="Q132" s="228">
        <v>0</v>
      </c>
      <c r="R132" s="228">
        <f>Q132*H132</f>
        <v>0</v>
      </c>
      <c r="S132" s="228">
        <v>0</v>
      </c>
      <c r="T132" s="229">
        <f>S132*H132</f>
        <v>0</v>
      </c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R132" s="230" t="s">
        <v>733</v>
      </c>
      <c r="AT132" s="230" t="s">
        <v>130</v>
      </c>
      <c r="AU132" s="230" t="s">
        <v>87</v>
      </c>
      <c r="AY132" s="18" t="s">
        <v>128</v>
      </c>
      <c r="BE132" s="231">
        <f>IF(N132="základní",J132,0)</f>
        <v>0</v>
      </c>
      <c r="BF132" s="231">
        <f>IF(N132="snížená",J132,0)</f>
        <v>0</v>
      </c>
      <c r="BG132" s="231">
        <f>IF(N132="zákl. přenesená",J132,0)</f>
        <v>0</v>
      </c>
      <c r="BH132" s="231">
        <f>IF(N132="sníž. přenesená",J132,0)</f>
        <v>0</v>
      </c>
      <c r="BI132" s="231">
        <f>IF(N132="nulová",J132,0)</f>
        <v>0</v>
      </c>
      <c r="BJ132" s="18" t="s">
        <v>85</v>
      </c>
      <c r="BK132" s="231">
        <f>ROUND(I132*H132,2)</f>
        <v>0</v>
      </c>
      <c r="BL132" s="18" t="s">
        <v>733</v>
      </c>
      <c r="BM132" s="230" t="s">
        <v>745</v>
      </c>
    </row>
    <row r="133" s="2" customFormat="1">
      <c r="A133" s="39"/>
      <c r="B133" s="40"/>
      <c r="C133" s="41"/>
      <c r="D133" s="232" t="s">
        <v>137</v>
      </c>
      <c r="E133" s="41"/>
      <c r="F133" s="233" t="s">
        <v>744</v>
      </c>
      <c r="G133" s="41"/>
      <c r="H133" s="41"/>
      <c r="I133" s="234"/>
      <c r="J133" s="41"/>
      <c r="K133" s="41"/>
      <c r="L133" s="45"/>
      <c r="M133" s="235"/>
      <c r="N133" s="236"/>
      <c r="O133" s="92"/>
      <c r="P133" s="92"/>
      <c r="Q133" s="92"/>
      <c r="R133" s="92"/>
      <c r="S133" s="92"/>
      <c r="T133" s="93"/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T133" s="18" t="s">
        <v>137</v>
      </c>
      <c r="AU133" s="18" t="s">
        <v>87</v>
      </c>
    </row>
    <row r="134" s="13" customFormat="1">
      <c r="A134" s="13"/>
      <c r="B134" s="239"/>
      <c r="C134" s="240"/>
      <c r="D134" s="232" t="s">
        <v>141</v>
      </c>
      <c r="E134" s="241" t="s">
        <v>1</v>
      </c>
      <c r="F134" s="242" t="s">
        <v>746</v>
      </c>
      <c r="G134" s="240"/>
      <c r="H134" s="243">
        <v>1</v>
      </c>
      <c r="I134" s="244"/>
      <c r="J134" s="240"/>
      <c r="K134" s="240"/>
      <c r="L134" s="245"/>
      <c r="M134" s="246"/>
      <c r="N134" s="247"/>
      <c r="O134" s="247"/>
      <c r="P134" s="247"/>
      <c r="Q134" s="247"/>
      <c r="R134" s="247"/>
      <c r="S134" s="247"/>
      <c r="T134" s="248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49" t="s">
        <v>141</v>
      </c>
      <c r="AU134" s="249" t="s">
        <v>87</v>
      </c>
      <c r="AV134" s="13" t="s">
        <v>87</v>
      </c>
      <c r="AW134" s="13" t="s">
        <v>34</v>
      </c>
      <c r="AX134" s="13" t="s">
        <v>85</v>
      </c>
      <c r="AY134" s="249" t="s">
        <v>128</v>
      </c>
    </row>
    <row r="135" s="12" customFormat="1" ht="22.8" customHeight="1">
      <c r="A135" s="12"/>
      <c r="B135" s="203"/>
      <c r="C135" s="204"/>
      <c r="D135" s="205" t="s">
        <v>76</v>
      </c>
      <c r="E135" s="217" t="s">
        <v>747</v>
      </c>
      <c r="F135" s="217" t="s">
        <v>748</v>
      </c>
      <c r="G135" s="204"/>
      <c r="H135" s="204"/>
      <c r="I135" s="207"/>
      <c r="J135" s="218">
        <f>BK135</f>
        <v>0</v>
      </c>
      <c r="K135" s="204"/>
      <c r="L135" s="209"/>
      <c r="M135" s="210"/>
      <c r="N135" s="211"/>
      <c r="O135" s="211"/>
      <c r="P135" s="212">
        <f>SUM(P136:P144)</f>
        <v>0</v>
      </c>
      <c r="Q135" s="211"/>
      <c r="R135" s="212">
        <f>SUM(R136:R144)</f>
        <v>0</v>
      </c>
      <c r="S135" s="211"/>
      <c r="T135" s="213">
        <f>SUM(T136:T144)</f>
        <v>0</v>
      </c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R135" s="214" t="s">
        <v>164</v>
      </c>
      <c r="AT135" s="215" t="s">
        <v>76</v>
      </c>
      <c r="AU135" s="215" t="s">
        <v>85</v>
      </c>
      <c r="AY135" s="214" t="s">
        <v>128</v>
      </c>
      <c r="BK135" s="216">
        <f>SUM(BK136:BK144)</f>
        <v>0</v>
      </c>
    </row>
    <row r="136" s="2" customFormat="1" ht="16.5" customHeight="1">
      <c r="A136" s="39"/>
      <c r="B136" s="40"/>
      <c r="C136" s="219" t="s">
        <v>164</v>
      </c>
      <c r="D136" s="219" t="s">
        <v>130</v>
      </c>
      <c r="E136" s="220" t="s">
        <v>749</v>
      </c>
      <c r="F136" s="221" t="s">
        <v>750</v>
      </c>
      <c r="G136" s="222" t="s">
        <v>731</v>
      </c>
      <c r="H136" s="223">
        <v>1</v>
      </c>
      <c r="I136" s="224"/>
      <c r="J136" s="225">
        <f>ROUND(I136*H136,2)</f>
        <v>0</v>
      </c>
      <c r="K136" s="221" t="s">
        <v>732</v>
      </c>
      <c r="L136" s="45"/>
      <c r="M136" s="226" t="s">
        <v>1</v>
      </c>
      <c r="N136" s="227" t="s">
        <v>42</v>
      </c>
      <c r="O136" s="92"/>
      <c r="P136" s="228">
        <f>O136*H136</f>
        <v>0</v>
      </c>
      <c r="Q136" s="228">
        <v>0</v>
      </c>
      <c r="R136" s="228">
        <f>Q136*H136</f>
        <v>0</v>
      </c>
      <c r="S136" s="228">
        <v>0</v>
      </c>
      <c r="T136" s="229">
        <f>S136*H136</f>
        <v>0</v>
      </c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R136" s="230" t="s">
        <v>733</v>
      </c>
      <c r="AT136" s="230" t="s">
        <v>130</v>
      </c>
      <c r="AU136" s="230" t="s">
        <v>87</v>
      </c>
      <c r="AY136" s="18" t="s">
        <v>128</v>
      </c>
      <c r="BE136" s="231">
        <f>IF(N136="základní",J136,0)</f>
        <v>0</v>
      </c>
      <c r="BF136" s="231">
        <f>IF(N136="snížená",J136,0)</f>
        <v>0</v>
      </c>
      <c r="BG136" s="231">
        <f>IF(N136="zákl. přenesená",J136,0)</f>
        <v>0</v>
      </c>
      <c r="BH136" s="231">
        <f>IF(N136="sníž. přenesená",J136,0)</f>
        <v>0</v>
      </c>
      <c r="BI136" s="231">
        <f>IF(N136="nulová",J136,0)</f>
        <v>0</v>
      </c>
      <c r="BJ136" s="18" t="s">
        <v>85</v>
      </c>
      <c r="BK136" s="231">
        <f>ROUND(I136*H136,2)</f>
        <v>0</v>
      </c>
      <c r="BL136" s="18" t="s">
        <v>733</v>
      </c>
      <c r="BM136" s="230" t="s">
        <v>751</v>
      </c>
    </row>
    <row r="137" s="2" customFormat="1">
      <c r="A137" s="39"/>
      <c r="B137" s="40"/>
      <c r="C137" s="41"/>
      <c r="D137" s="232" t="s">
        <v>137</v>
      </c>
      <c r="E137" s="41"/>
      <c r="F137" s="233" t="s">
        <v>750</v>
      </c>
      <c r="G137" s="41"/>
      <c r="H137" s="41"/>
      <c r="I137" s="234"/>
      <c r="J137" s="41"/>
      <c r="K137" s="41"/>
      <c r="L137" s="45"/>
      <c r="M137" s="235"/>
      <c r="N137" s="236"/>
      <c r="O137" s="92"/>
      <c r="P137" s="92"/>
      <c r="Q137" s="92"/>
      <c r="R137" s="92"/>
      <c r="S137" s="92"/>
      <c r="T137" s="93"/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T137" s="18" t="s">
        <v>137</v>
      </c>
      <c r="AU137" s="18" t="s">
        <v>87</v>
      </c>
    </row>
    <row r="138" s="13" customFormat="1">
      <c r="A138" s="13"/>
      <c r="B138" s="239"/>
      <c r="C138" s="240"/>
      <c r="D138" s="232" t="s">
        <v>141</v>
      </c>
      <c r="E138" s="241" t="s">
        <v>1</v>
      </c>
      <c r="F138" s="242" t="s">
        <v>752</v>
      </c>
      <c r="G138" s="240"/>
      <c r="H138" s="243">
        <v>1</v>
      </c>
      <c r="I138" s="244"/>
      <c r="J138" s="240"/>
      <c r="K138" s="240"/>
      <c r="L138" s="245"/>
      <c r="M138" s="246"/>
      <c r="N138" s="247"/>
      <c r="O138" s="247"/>
      <c r="P138" s="247"/>
      <c r="Q138" s="247"/>
      <c r="R138" s="247"/>
      <c r="S138" s="247"/>
      <c r="T138" s="248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49" t="s">
        <v>141</v>
      </c>
      <c r="AU138" s="249" t="s">
        <v>87</v>
      </c>
      <c r="AV138" s="13" t="s">
        <v>87</v>
      </c>
      <c r="AW138" s="13" t="s">
        <v>34</v>
      </c>
      <c r="AX138" s="13" t="s">
        <v>85</v>
      </c>
      <c r="AY138" s="249" t="s">
        <v>128</v>
      </c>
    </row>
    <row r="139" s="2" customFormat="1" ht="16.5" customHeight="1">
      <c r="A139" s="39"/>
      <c r="B139" s="40"/>
      <c r="C139" s="219" t="s">
        <v>171</v>
      </c>
      <c r="D139" s="219" t="s">
        <v>130</v>
      </c>
      <c r="E139" s="220" t="s">
        <v>753</v>
      </c>
      <c r="F139" s="221" t="s">
        <v>754</v>
      </c>
      <c r="G139" s="222" t="s">
        <v>731</v>
      </c>
      <c r="H139" s="223">
        <v>1</v>
      </c>
      <c r="I139" s="224"/>
      <c r="J139" s="225">
        <f>ROUND(I139*H139,2)</f>
        <v>0</v>
      </c>
      <c r="K139" s="221" t="s">
        <v>732</v>
      </c>
      <c r="L139" s="45"/>
      <c r="M139" s="226" t="s">
        <v>1</v>
      </c>
      <c r="N139" s="227" t="s">
        <v>42</v>
      </c>
      <c r="O139" s="92"/>
      <c r="P139" s="228">
        <f>O139*H139</f>
        <v>0</v>
      </c>
      <c r="Q139" s="228">
        <v>0</v>
      </c>
      <c r="R139" s="228">
        <f>Q139*H139</f>
        <v>0</v>
      </c>
      <c r="S139" s="228">
        <v>0</v>
      </c>
      <c r="T139" s="229">
        <f>S139*H139</f>
        <v>0</v>
      </c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R139" s="230" t="s">
        <v>733</v>
      </c>
      <c r="AT139" s="230" t="s">
        <v>130</v>
      </c>
      <c r="AU139" s="230" t="s">
        <v>87</v>
      </c>
      <c r="AY139" s="18" t="s">
        <v>128</v>
      </c>
      <c r="BE139" s="231">
        <f>IF(N139="základní",J139,0)</f>
        <v>0</v>
      </c>
      <c r="BF139" s="231">
        <f>IF(N139="snížená",J139,0)</f>
        <v>0</v>
      </c>
      <c r="BG139" s="231">
        <f>IF(N139="zákl. přenesená",J139,0)</f>
        <v>0</v>
      </c>
      <c r="BH139" s="231">
        <f>IF(N139="sníž. přenesená",J139,0)</f>
        <v>0</v>
      </c>
      <c r="BI139" s="231">
        <f>IF(N139="nulová",J139,0)</f>
        <v>0</v>
      </c>
      <c r="BJ139" s="18" t="s">
        <v>85</v>
      </c>
      <c r="BK139" s="231">
        <f>ROUND(I139*H139,2)</f>
        <v>0</v>
      </c>
      <c r="BL139" s="18" t="s">
        <v>733</v>
      </c>
      <c r="BM139" s="230" t="s">
        <v>755</v>
      </c>
    </row>
    <row r="140" s="2" customFormat="1">
      <c r="A140" s="39"/>
      <c r="B140" s="40"/>
      <c r="C140" s="41"/>
      <c r="D140" s="232" t="s">
        <v>137</v>
      </c>
      <c r="E140" s="41"/>
      <c r="F140" s="233" t="s">
        <v>754</v>
      </c>
      <c r="G140" s="41"/>
      <c r="H140" s="41"/>
      <c r="I140" s="234"/>
      <c r="J140" s="41"/>
      <c r="K140" s="41"/>
      <c r="L140" s="45"/>
      <c r="M140" s="235"/>
      <c r="N140" s="236"/>
      <c r="O140" s="92"/>
      <c r="P140" s="92"/>
      <c r="Q140" s="92"/>
      <c r="R140" s="92"/>
      <c r="S140" s="92"/>
      <c r="T140" s="93"/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T140" s="18" t="s">
        <v>137</v>
      </c>
      <c r="AU140" s="18" t="s">
        <v>87</v>
      </c>
    </row>
    <row r="141" s="13" customFormat="1">
      <c r="A141" s="13"/>
      <c r="B141" s="239"/>
      <c r="C141" s="240"/>
      <c r="D141" s="232" t="s">
        <v>141</v>
      </c>
      <c r="E141" s="241" t="s">
        <v>1</v>
      </c>
      <c r="F141" s="242" t="s">
        <v>756</v>
      </c>
      <c r="G141" s="240"/>
      <c r="H141" s="243">
        <v>1</v>
      </c>
      <c r="I141" s="244"/>
      <c r="J141" s="240"/>
      <c r="K141" s="240"/>
      <c r="L141" s="245"/>
      <c r="M141" s="246"/>
      <c r="N141" s="247"/>
      <c r="O141" s="247"/>
      <c r="P141" s="247"/>
      <c r="Q141" s="247"/>
      <c r="R141" s="247"/>
      <c r="S141" s="247"/>
      <c r="T141" s="248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49" t="s">
        <v>141</v>
      </c>
      <c r="AU141" s="249" t="s">
        <v>87</v>
      </c>
      <c r="AV141" s="13" t="s">
        <v>87</v>
      </c>
      <c r="AW141" s="13" t="s">
        <v>34</v>
      </c>
      <c r="AX141" s="13" t="s">
        <v>85</v>
      </c>
      <c r="AY141" s="249" t="s">
        <v>128</v>
      </c>
    </row>
    <row r="142" s="2" customFormat="1" ht="16.5" customHeight="1">
      <c r="A142" s="39"/>
      <c r="B142" s="40"/>
      <c r="C142" s="219" t="s">
        <v>179</v>
      </c>
      <c r="D142" s="219" t="s">
        <v>130</v>
      </c>
      <c r="E142" s="220" t="s">
        <v>757</v>
      </c>
      <c r="F142" s="221" t="s">
        <v>758</v>
      </c>
      <c r="G142" s="222" t="s">
        <v>731</v>
      </c>
      <c r="H142" s="223">
        <v>1</v>
      </c>
      <c r="I142" s="224"/>
      <c r="J142" s="225">
        <f>ROUND(I142*H142,2)</f>
        <v>0</v>
      </c>
      <c r="K142" s="221" t="s">
        <v>732</v>
      </c>
      <c r="L142" s="45"/>
      <c r="M142" s="226" t="s">
        <v>1</v>
      </c>
      <c r="N142" s="227" t="s">
        <v>42</v>
      </c>
      <c r="O142" s="92"/>
      <c r="P142" s="228">
        <f>O142*H142</f>
        <v>0</v>
      </c>
      <c r="Q142" s="228">
        <v>0</v>
      </c>
      <c r="R142" s="228">
        <f>Q142*H142</f>
        <v>0</v>
      </c>
      <c r="S142" s="228">
        <v>0</v>
      </c>
      <c r="T142" s="229">
        <f>S142*H142</f>
        <v>0</v>
      </c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R142" s="230" t="s">
        <v>733</v>
      </c>
      <c r="AT142" s="230" t="s">
        <v>130</v>
      </c>
      <c r="AU142" s="230" t="s">
        <v>87</v>
      </c>
      <c r="AY142" s="18" t="s">
        <v>128</v>
      </c>
      <c r="BE142" s="231">
        <f>IF(N142="základní",J142,0)</f>
        <v>0</v>
      </c>
      <c r="BF142" s="231">
        <f>IF(N142="snížená",J142,0)</f>
        <v>0</v>
      </c>
      <c r="BG142" s="231">
        <f>IF(N142="zákl. přenesená",J142,0)</f>
        <v>0</v>
      </c>
      <c r="BH142" s="231">
        <f>IF(N142="sníž. přenesená",J142,0)</f>
        <v>0</v>
      </c>
      <c r="BI142" s="231">
        <f>IF(N142="nulová",J142,0)</f>
        <v>0</v>
      </c>
      <c r="BJ142" s="18" t="s">
        <v>85</v>
      </c>
      <c r="BK142" s="231">
        <f>ROUND(I142*H142,2)</f>
        <v>0</v>
      </c>
      <c r="BL142" s="18" t="s">
        <v>733</v>
      </c>
      <c r="BM142" s="230" t="s">
        <v>759</v>
      </c>
    </row>
    <row r="143" s="2" customFormat="1">
      <c r="A143" s="39"/>
      <c r="B143" s="40"/>
      <c r="C143" s="41"/>
      <c r="D143" s="232" t="s">
        <v>137</v>
      </c>
      <c r="E143" s="41"/>
      <c r="F143" s="233" t="s">
        <v>758</v>
      </c>
      <c r="G143" s="41"/>
      <c r="H143" s="41"/>
      <c r="I143" s="234"/>
      <c r="J143" s="41"/>
      <c r="K143" s="41"/>
      <c r="L143" s="45"/>
      <c r="M143" s="235"/>
      <c r="N143" s="236"/>
      <c r="O143" s="92"/>
      <c r="P143" s="92"/>
      <c r="Q143" s="92"/>
      <c r="R143" s="92"/>
      <c r="S143" s="92"/>
      <c r="T143" s="93"/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T143" s="18" t="s">
        <v>137</v>
      </c>
      <c r="AU143" s="18" t="s">
        <v>87</v>
      </c>
    </row>
    <row r="144" s="13" customFormat="1">
      <c r="A144" s="13"/>
      <c r="B144" s="239"/>
      <c r="C144" s="240"/>
      <c r="D144" s="232" t="s">
        <v>141</v>
      </c>
      <c r="E144" s="241" t="s">
        <v>1</v>
      </c>
      <c r="F144" s="242" t="s">
        <v>85</v>
      </c>
      <c r="G144" s="240"/>
      <c r="H144" s="243">
        <v>1</v>
      </c>
      <c r="I144" s="244"/>
      <c r="J144" s="240"/>
      <c r="K144" s="240"/>
      <c r="L144" s="245"/>
      <c r="M144" s="246"/>
      <c r="N144" s="247"/>
      <c r="O144" s="247"/>
      <c r="P144" s="247"/>
      <c r="Q144" s="247"/>
      <c r="R144" s="247"/>
      <c r="S144" s="247"/>
      <c r="T144" s="248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49" t="s">
        <v>141</v>
      </c>
      <c r="AU144" s="249" t="s">
        <v>87</v>
      </c>
      <c r="AV144" s="13" t="s">
        <v>87</v>
      </c>
      <c r="AW144" s="13" t="s">
        <v>34</v>
      </c>
      <c r="AX144" s="13" t="s">
        <v>85</v>
      </c>
      <c r="AY144" s="249" t="s">
        <v>128</v>
      </c>
    </row>
    <row r="145" s="12" customFormat="1" ht="22.8" customHeight="1">
      <c r="A145" s="12"/>
      <c r="B145" s="203"/>
      <c r="C145" s="204"/>
      <c r="D145" s="205" t="s">
        <v>76</v>
      </c>
      <c r="E145" s="217" t="s">
        <v>760</v>
      </c>
      <c r="F145" s="217" t="s">
        <v>761</v>
      </c>
      <c r="G145" s="204"/>
      <c r="H145" s="204"/>
      <c r="I145" s="207"/>
      <c r="J145" s="218">
        <f>BK145</f>
        <v>0</v>
      </c>
      <c r="K145" s="204"/>
      <c r="L145" s="209"/>
      <c r="M145" s="210"/>
      <c r="N145" s="211"/>
      <c r="O145" s="211"/>
      <c r="P145" s="212">
        <f>SUM(P146:P148)</f>
        <v>0</v>
      </c>
      <c r="Q145" s="211"/>
      <c r="R145" s="212">
        <f>SUM(R146:R148)</f>
        <v>0</v>
      </c>
      <c r="S145" s="211"/>
      <c r="T145" s="213">
        <f>SUM(T146:T148)</f>
        <v>0</v>
      </c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R145" s="214" t="s">
        <v>164</v>
      </c>
      <c r="AT145" s="215" t="s">
        <v>76</v>
      </c>
      <c r="AU145" s="215" t="s">
        <v>85</v>
      </c>
      <c r="AY145" s="214" t="s">
        <v>128</v>
      </c>
      <c r="BK145" s="216">
        <f>SUM(BK146:BK148)</f>
        <v>0</v>
      </c>
    </row>
    <row r="146" s="2" customFormat="1" ht="16.5" customHeight="1">
      <c r="A146" s="39"/>
      <c r="B146" s="40"/>
      <c r="C146" s="219" t="s">
        <v>188</v>
      </c>
      <c r="D146" s="219" t="s">
        <v>130</v>
      </c>
      <c r="E146" s="220" t="s">
        <v>762</v>
      </c>
      <c r="F146" s="221" t="s">
        <v>763</v>
      </c>
      <c r="G146" s="222" t="s">
        <v>731</v>
      </c>
      <c r="H146" s="223">
        <v>1</v>
      </c>
      <c r="I146" s="224"/>
      <c r="J146" s="225">
        <f>ROUND(I146*H146,2)</f>
        <v>0</v>
      </c>
      <c r="K146" s="221" t="s">
        <v>732</v>
      </c>
      <c r="L146" s="45"/>
      <c r="M146" s="226" t="s">
        <v>1</v>
      </c>
      <c r="N146" s="227" t="s">
        <v>42</v>
      </c>
      <c r="O146" s="92"/>
      <c r="P146" s="228">
        <f>O146*H146</f>
        <v>0</v>
      </c>
      <c r="Q146" s="228">
        <v>0</v>
      </c>
      <c r="R146" s="228">
        <f>Q146*H146</f>
        <v>0</v>
      </c>
      <c r="S146" s="228">
        <v>0</v>
      </c>
      <c r="T146" s="229">
        <f>S146*H146</f>
        <v>0</v>
      </c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R146" s="230" t="s">
        <v>733</v>
      </c>
      <c r="AT146" s="230" t="s">
        <v>130</v>
      </c>
      <c r="AU146" s="230" t="s">
        <v>87</v>
      </c>
      <c r="AY146" s="18" t="s">
        <v>128</v>
      </c>
      <c r="BE146" s="231">
        <f>IF(N146="základní",J146,0)</f>
        <v>0</v>
      </c>
      <c r="BF146" s="231">
        <f>IF(N146="snížená",J146,0)</f>
        <v>0</v>
      </c>
      <c r="BG146" s="231">
        <f>IF(N146="zákl. přenesená",J146,0)</f>
        <v>0</v>
      </c>
      <c r="BH146" s="231">
        <f>IF(N146="sníž. přenesená",J146,0)</f>
        <v>0</v>
      </c>
      <c r="BI146" s="231">
        <f>IF(N146="nulová",J146,0)</f>
        <v>0</v>
      </c>
      <c r="BJ146" s="18" t="s">
        <v>85</v>
      </c>
      <c r="BK146" s="231">
        <f>ROUND(I146*H146,2)</f>
        <v>0</v>
      </c>
      <c r="BL146" s="18" t="s">
        <v>733</v>
      </c>
      <c r="BM146" s="230" t="s">
        <v>764</v>
      </c>
    </row>
    <row r="147" s="2" customFormat="1">
      <c r="A147" s="39"/>
      <c r="B147" s="40"/>
      <c r="C147" s="41"/>
      <c r="D147" s="232" t="s">
        <v>137</v>
      </c>
      <c r="E147" s="41"/>
      <c r="F147" s="233" t="s">
        <v>763</v>
      </c>
      <c r="G147" s="41"/>
      <c r="H147" s="41"/>
      <c r="I147" s="234"/>
      <c r="J147" s="41"/>
      <c r="K147" s="41"/>
      <c r="L147" s="45"/>
      <c r="M147" s="235"/>
      <c r="N147" s="236"/>
      <c r="O147" s="92"/>
      <c r="P147" s="92"/>
      <c r="Q147" s="92"/>
      <c r="R147" s="92"/>
      <c r="S147" s="92"/>
      <c r="T147" s="93"/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T147" s="18" t="s">
        <v>137</v>
      </c>
      <c r="AU147" s="18" t="s">
        <v>87</v>
      </c>
    </row>
    <row r="148" s="13" customFormat="1">
      <c r="A148" s="13"/>
      <c r="B148" s="239"/>
      <c r="C148" s="240"/>
      <c r="D148" s="232" t="s">
        <v>141</v>
      </c>
      <c r="E148" s="241" t="s">
        <v>1</v>
      </c>
      <c r="F148" s="242" t="s">
        <v>85</v>
      </c>
      <c r="G148" s="240"/>
      <c r="H148" s="243">
        <v>1</v>
      </c>
      <c r="I148" s="244"/>
      <c r="J148" s="240"/>
      <c r="K148" s="240"/>
      <c r="L148" s="245"/>
      <c r="M148" s="296"/>
      <c r="N148" s="297"/>
      <c r="O148" s="297"/>
      <c r="P148" s="297"/>
      <c r="Q148" s="297"/>
      <c r="R148" s="297"/>
      <c r="S148" s="297"/>
      <c r="T148" s="298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49" t="s">
        <v>141</v>
      </c>
      <c r="AU148" s="249" t="s">
        <v>87</v>
      </c>
      <c r="AV148" s="13" t="s">
        <v>87</v>
      </c>
      <c r="AW148" s="13" t="s">
        <v>34</v>
      </c>
      <c r="AX148" s="13" t="s">
        <v>85</v>
      </c>
      <c r="AY148" s="249" t="s">
        <v>128</v>
      </c>
    </row>
    <row r="149" s="2" customFormat="1" ht="6.96" customHeight="1">
      <c r="A149" s="39"/>
      <c r="B149" s="67"/>
      <c r="C149" s="68"/>
      <c r="D149" s="68"/>
      <c r="E149" s="68"/>
      <c r="F149" s="68"/>
      <c r="G149" s="68"/>
      <c r="H149" s="68"/>
      <c r="I149" s="68"/>
      <c r="J149" s="68"/>
      <c r="K149" s="68"/>
      <c r="L149" s="45"/>
      <c r="M149" s="39"/>
      <c r="O149" s="39"/>
      <c r="P149" s="39"/>
      <c r="Q149" s="39"/>
      <c r="R149" s="39"/>
      <c r="S149" s="39"/>
      <c r="T149" s="39"/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</row>
  </sheetData>
  <sheetProtection sheet="1" autoFilter="0" formatColumns="0" formatRows="0" objects="1" scenarios="1" spinCount="100000" saltValue="1mkp5V/CVuGPOAIj0V48OaXK5GQyroca0I9d2w+k5qAJloQMZVGPt5ixPFSZDnfuwjrwoEK1Lj+vCbfi7J/TDw==" hashValue="WQmyuuED6rWcmumq+YcbDiDSWtn7LJ7EK5XPUt6EiLi9hWY4BUCtV3C8IhuA1TLxliNQTW2C8dSaQgo+zMTSOQ==" algorithmName="SHA-512" password="CC35"/>
  <autoFilter ref="C119:K148"/>
  <mergeCells count="9">
    <mergeCell ref="E7:H7"/>
    <mergeCell ref="E9:H9"/>
    <mergeCell ref="E18:H18"/>
    <mergeCell ref="E27:H27"/>
    <mergeCell ref="E85:H85"/>
    <mergeCell ref="E87:H87"/>
    <mergeCell ref="E110:H110"/>
    <mergeCell ref="E112:H112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PC_BOREK\Borek</dc:creator>
  <cp:lastModifiedBy>PC_BOREK\Borek</cp:lastModifiedBy>
  <dcterms:created xsi:type="dcterms:W3CDTF">2025-08-04T16:49:39Z</dcterms:created>
  <dcterms:modified xsi:type="dcterms:W3CDTF">2025-08-04T16:49:45Z</dcterms:modified>
</cp:coreProperties>
</file>