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.1 - stavební část - 4...." sheetId="2" r:id="rId2"/>
    <sheet name="01.2 - stavební část - 1...." sheetId="3" r:id="rId3"/>
    <sheet name="02 - zdravotně technické ..." sheetId="4" r:id="rId4"/>
    <sheet name="03 - vytápění" sheetId="5" r:id="rId5"/>
    <sheet name="04 - silnoproudá elektrot..." sheetId="6" r:id="rId6"/>
    <sheet name="05 - vzduchotechnika" sheetId="7" r:id="rId7"/>
    <sheet name="VON - Vedlejší a ostatní ..." sheetId="8" r:id="rId8"/>
    <sheet name="Pokyny pro vyplnění" sheetId="9" r:id="rId9"/>
  </sheets>
  <definedNames>
    <definedName name="_xlnm.Print_Area" localSheetId="0">'Rekapitulace stavby'!$D$4:$AO$36,'Rekapitulace stavby'!$C$42:$AQ$63</definedName>
    <definedName name="_xlnm.Print_Titles" localSheetId="0">'Rekapitulace stavby'!$52:$52</definedName>
    <definedName name="_xlnm._FilterDatabase" localSheetId="1" hidden="1">'01.1 - stavební část - 4....'!$C$121:$K$1391</definedName>
    <definedName name="_xlnm.Print_Area" localSheetId="1">'01.1 - stavební část - 4....'!$C$4:$J$41,'01.1 - stavební část - 4....'!$C$47:$J$101,'01.1 - stavební část - 4....'!$C$107:$K$1391</definedName>
    <definedName name="_xlnm.Print_Titles" localSheetId="1">'01.1 - stavební část - 4....'!$121:$121</definedName>
    <definedName name="_xlnm._FilterDatabase" localSheetId="2" hidden="1">'01.2 - stavební část - 1....'!$C$102:$K$490</definedName>
    <definedName name="_xlnm.Print_Area" localSheetId="2">'01.2 - stavební část - 1....'!$C$4:$J$41,'01.2 - stavební část - 1....'!$C$47:$J$82,'01.2 - stavební část - 1....'!$C$88:$K$490</definedName>
    <definedName name="_xlnm.Print_Titles" localSheetId="2">'01.2 - stavební část - 1....'!$102:$102</definedName>
    <definedName name="_xlnm._FilterDatabase" localSheetId="3" hidden="1">'02 - zdravotně technické ...'!$C$93:$K$248</definedName>
    <definedName name="_xlnm.Print_Area" localSheetId="3">'02 - zdravotně technické ...'!$C$4:$J$41,'02 - zdravotně technické ...'!$C$47:$J$73,'02 - zdravotně technické ...'!$C$79:$K$248</definedName>
    <definedName name="_xlnm.Print_Titles" localSheetId="3">'02 - zdravotně technické ...'!$93:$93</definedName>
    <definedName name="_xlnm._FilterDatabase" localSheetId="4" hidden="1">'03 - vytápění'!$C$90:$K$140</definedName>
    <definedName name="_xlnm.Print_Area" localSheetId="4">'03 - vytápění'!$C$4:$J$41,'03 - vytápění'!$C$47:$J$70,'03 - vytápění'!$C$76:$K$140</definedName>
    <definedName name="_xlnm.Print_Titles" localSheetId="4">'03 - vytápění'!$90:$90</definedName>
    <definedName name="_xlnm._FilterDatabase" localSheetId="5" hidden="1">'04 - silnoproudá elektrot...'!$C$148:$K$355</definedName>
    <definedName name="_xlnm.Print_Area" localSheetId="5">'04 - silnoproudá elektrot...'!$C$4:$J$41,'04 - silnoproudá elektrot...'!$C$47:$J$128,'04 - silnoproudá elektrot...'!$C$134:$K$355</definedName>
    <definedName name="_xlnm.Print_Titles" localSheetId="5">'04 - silnoproudá elektrot...'!$148:$148</definedName>
    <definedName name="_xlnm._FilterDatabase" localSheetId="6" hidden="1">'05 - vzduchotechnika'!$C$88:$K$141</definedName>
    <definedName name="_xlnm.Print_Area" localSheetId="6">'05 - vzduchotechnika'!$C$4:$J$41,'05 - vzduchotechnika'!$C$47:$J$68,'05 - vzduchotechnika'!$C$74:$K$141</definedName>
    <definedName name="_xlnm.Print_Titles" localSheetId="6">'05 - vzduchotechnika'!$88:$88</definedName>
    <definedName name="_xlnm._FilterDatabase" localSheetId="7" hidden="1">'VON - Vedlejší a ostatní ...'!$C$79:$K$106</definedName>
    <definedName name="_xlnm.Print_Area" localSheetId="7">'VON - Vedlejší a ostatní ...'!$C$4:$J$39,'VON - Vedlejší a ostatní ...'!$C$45:$J$61,'VON - Vedlejší a ostatní ...'!$C$67:$K$106</definedName>
    <definedName name="_xlnm.Print_Titles" localSheetId="7">'VON - Vedlejší a ostatní ...'!$79:$79</definedName>
    <definedName name="_xlnm.Print_Area" localSheetId="8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8" l="1" r="J37"/>
  <c r="J36"/>
  <c i="1" r="AY62"/>
  <c i="8" r="J35"/>
  <c i="1" r="AX62"/>
  <c i="8"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BI86"/>
  <c r="BH86"/>
  <c r="BG86"/>
  <c r="BF86"/>
  <c r="T86"/>
  <c r="R86"/>
  <c r="P86"/>
  <c r="BI84"/>
  <c r="BH84"/>
  <c r="BG84"/>
  <c r="BF84"/>
  <c r="T84"/>
  <c r="R84"/>
  <c r="P84"/>
  <c r="BI82"/>
  <c r="BH82"/>
  <c r="BG82"/>
  <c r="BF82"/>
  <c r="T82"/>
  <c r="R82"/>
  <c r="P82"/>
  <c r="J77"/>
  <c r="J76"/>
  <c r="F76"/>
  <c r="F74"/>
  <c r="E72"/>
  <c r="J55"/>
  <c r="J54"/>
  <c r="F54"/>
  <c r="F52"/>
  <c r="E50"/>
  <c r="J18"/>
  <c r="E18"/>
  <c r="F55"/>
  <c r="J17"/>
  <c r="J12"/>
  <c r="J52"/>
  <c r="E7"/>
  <c r="E70"/>
  <c i="7" r="J39"/>
  <c r="J38"/>
  <c i="1" r="AY61"/>
  <c i="7" r="J37"/>
  <c i="1" r="AX61"/>
  <c i="7"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J86"/>
  <c r="J85"/>
  <c r="F85"/>
  <c r="F83"/>
  <c r="E81"/>
  <c r="J59"/>
  <c r="J58"/>
  <c r="F58"/>
  <c r="F56"/>
  <c r="E54"/>
  <c r="J20"/>
  <c r="E20"/>
  <c r="F86"/>
  <c r="J19"/>
  <c r="J14"/>
  <c r="J83"/>
  <c r="E7"/>
  <c r="E77"/>
  <c i="6" r="J39"/>
  <c r="J38"/>
  <c i="1" r="AY60"/>
  <c i="6" r="J37"/>
  <c i="1" r="AX60"/>
  <c i="6" r="BI355"/>
  <c r="BH355"/>
  <c r="BG355"/>
  <c r="BF355"/>
  <c r="T355"/>
  <c r="R355"/>
  <c r="P355"/>
  <c r="BI354"/>
  <c r="BH354"/>
  <c r="BG354"/>
  <c r="BF354"/>
  <c r="T354"/>
  <c r="R354"/>
  <c r="P354"/>
  <c r="BI353"/>
  <c r="BH353"/>
  <c r="BG353"/>
  <c r="BF353"/>
  <c r="T353"/>
  <c r="R353"/>
  <c r="P353"/>
  <c r="BI352"/>
  <c r="BH352"/>
  <c r="BG352"/>
  <c r="BF352"/>
  <c r="T352"/>
  <c r="R352"/>
  <c r="P352"/>
  <c r="BI349"/>
  <c r="BH349"/>
  <c r="BG349"/>
  <c r="BF349"/>
  <c r="T349"/>
  <c r="R349"/>
  <c r="P349"/>
  <c r="BI348"/>
  <c r="BH348"/>
  <c r="BG348"/>
  <c r="BF348"/>
  <c r="T348"/>
  <c r="R348"/>
  <c r="P348"/>
  <c r="BI346"/>
  <c r="BH346"/>
  <c r="BG346"/>
  <c r="BF346"/>
  <c r="T346"/>
  <c r="T345"/>
  <c r="R346"/>
  <c r="R345"/>
  <c r="P346"/>
  <c r="P345"/>
  <c r="BI344"/>
  <c r="BH344"/>
  <c r="BG344"/>
  <c r="BF344"/>
  <c r="T344"/>
  <c r="R344"/>
  <c r="P344"/>
  <c r="BI343"/>
  <c r="BH343"/>
  <c r="BG343"/>
  <c r="BF343"/>
  <c r="T343"/>
  <c r="R343"/>
  <c r="P343"/>
  <c r="BI342"/>
  <c r="BH342"/>
  <c r="BG342"/>
  <c r="BF342"/>
  <c r="T342"/>
  <c r="R342"/>
  <c r="P342"/>
  <c r="BI340"/>
  <c r="BH340"/>
  <c r="BG340"/>
  <c r="BF340"/>
  <c r="T340"/>
  <c r="R340"/>
  <c r="P340"/>
  <c r="BI339"/>
  <c r="BH339"/>
  <c r="BG339"/>
  <c r="BF339"/>
  <c r="T339"/>
  <c r="R339"/>
  <c r="P339"/>
  <c r="BI338"/>
  <c r="BH338"/>
  <c r="BG338"/>
  <c r="BF338"/>
  <c r="T338"/>
  <c r="R338"/>
  <c r="P338"/>
  <c r="BI337"/>
  <c r="BH337"/>
  <c r="BG337"/>
  <c r="BF337"/>
  <c r="T337"/>
  <c r="R337"/>
  <c r="P337"/>
  <c r="BI335"/>
  <c r="BH335"/>
  <c r="BG335"/>
  <c r="BF335"/>
  <c r="T335"/>
  <c r="R335"/>
  <c r="P335"/>
  <c r="BI334"/>
  <c r="BH334"/>
  <c r="BG334"/>
  <c r="BF334"/>
  <c r="T334"/>
  <c r="R334"/>
  <c r="P334"/>
  <c r="BI333"/>
  <c r="BH333"/>
  <c r="BG333"/>
  <c r="BF333"/>
  <c r="T333"/>
  <c r="R333"/>
  <c r="P333"/>
  <c r="BI331"/>
  <c r="BH331"/>
  <c r="BG331"/>
  <c r="BF331"/>
  <c r="T331"/>
  <c r="R331"/>
  <c r="P331"/>
  <c r="BI330"/>
  <c r="BH330"/>
  <c r="BG330"/>
  <c r="BF330"/>
  <c r="T330"/>
  <c r="R330"/>
  <c r="P330"/>
  <c r="BI329"/>
  <c r="BH329"/>
  <c r="BG329"/>
  <c r="BF329"/>
  <c r="T329"/>
  <c r="R329"/>
  <c r="P329"/>
  <c r="BI328"/>
  <c r="BH328"/>
  <c r="BG328"/>
  <c r="BF328"/>
  <c r="T328"/>
  <c r="R328"/>
  <c r="P328"/>
  <c r="BI327"/>
  <c r="BH327"/>
  <c r="BG327"/>
  <c r="BF327"/>
  <c r="T327"/>
  <c r="R327"/>
  <c r="P327"/>
  <c r="BI326"/>
  <c r="BH326"/>
  <c r="BG326"/>
  <c r="BF326"/>
  <c r="T326"/>
  <c r="R326"/>
  <c r="P326"/>
  <c r="BI325"/>
  <c r="BH325"/>
  <c r="BG325"/>
  <c r="BF325"/>
  <c r="T325"/>
  <c r="R325"/>
  <c r="P325"/>
  <c r="BI323"/>
  <c r="BH323"/>
  <c r="BG323"/>
  <c r="BF323"/>
  <c r="T323"/>
  <c r="T322"/>
  <c r="R323"/>
  <c r="R322"/>
  <c r="P323"/>
  <c r="P322"/>
  <c r="BI321"/>
  <c r="BH321"/>
  <c r="BG321"/>
  <c r="BF321"/>
  <c r="T321"/>
  <c r="R321"/>
  <c r="P321"/>
  <c r="BI320"/>
  <c r="BH320"/>
  <c r="BG320"/>
  <c r="BF320"/>
  <c r="T320"/>
  <c r="R320"/>
  <c r="P320"/>
  <c r="BI319"/>
  <c r="BH319"/>
  <c r="BG319"/>
  <c r="BF319"/>
  <c r="T319"/>
  <c r="R319"/>
  <c r="P319"/>
  <c r="BI318"/>
  <c r="BH318"/>
  <c r="BG318"/>
  <c r="BF318"/>
  <c r="T318"/>
  <c r="R318"/>
  <c r="P318"/>
  <c r="BI316"/>
  <c r="BH316"/>
  <c r="BG316"/>
  <c r="BF316"/>
  <c r="T316"/>
  <c r="T315"/>
  <c r="R316"/>
  <c r="R315"/>
  <c r="P316"/>
  <c r="P315"/>
  <c r="BI314"/>
  <c r="BH314"/>
  <c r="BG314"/>
  <c r="BF314"/>
  <c r="T314"/>
  <c r="T313"/>
  <c r="R314"/>
  <c r="R313"/>
  <c r="P314"/>
  <c r="P313"/>
  <c r="BI312"/>
  <c r="BH312"/>
  <c r="BG312"/>
  <c r="BF312"/>
  <c r="T312"/>
  <c r="T311"/>
  <c r="R312"/>
  <c r="R311"/>
  <c r="P312"/>
  <c r="P311"/>
  <c r="BI310"/>
  <c r="BH310"/>
  <c r="BG310"/>
  <c r="BF310"/>
  <c r="T310"/>
  <c r="T309"/>
  <c r="R310"/>
  <c r="R309"/>
  <c r="P310"/>
  <c r="P309"/>
  <c r="BI308"/>
  <c r="BH308"/>
  <c r="BG308"/>
  <c r="BF308"/>
  <c r="T308"/>
  <c r="R308"/>
  <c r="P308"/>
  <c r="BI307"/>
  <c r="BH307"/>
  <c r="BG307"/>
  <c r="BF307"/>
  <c r="T307"/>
  <c r="R307"/>
  <c r="P307"/>
  <c r="BI306"/>
  <c r="BH306"/>
  <c r="BG306"/>
  <c r="BF306"/>
  <c r="T306"/>
  <c r="R306"/>
  <c r="P306"/>
  <c r="BI305"/>
  <c r="BH305"/>
  <c r="BG305"/>
  <c r="BF305"/>
  <c r="T305"/>
  <c r="R305"/>
  <c r="P305"/>
  <c r="BI303"/>
  <c r="BH303"/>
  <c r="BG303"/>
  <c r="BF303"/>
  <c r="T303"/>
  <c r="T302"/>
  <c r="R303"/>
  <c r="R302"/>
  <c r="P303"/>
  <c r="P302"/>
  <c r="BI301"/>
  <c r="BH301"/>
  <c r="BG301"/>
  <c r="BF301"/>
  <c r="T301"/>
  <c r="T300"/>
  <c r="R301"/>
  <c r="R300"/>
  <c r="P301"/>
  <c r="P300"/>
  <c r="BI297"/>
  <c r="BH297"/>
  <c r="BG297"/>
  <c r="BF297"/>
  <c r="T297"/>
  <c r="T296"/>
  <c r="R297"/>
  <c r="R296"/>
  <c r="P297"/>
  <c r="P296"/>
  <c r="BI295"/>
  <c r="BH295"/>
  <c r="BG295"/>
  <c r="BF295"/>
  <c r="T295"/>
  <c r="T294"/>
  <c r="R295"/>
  <c r="R294"/>
  <c r="P295"/>
  <c r="P294"/>
  <c r="BI293"/>
  <c r="BH293"/>
  <c r="BG293"/>
  <c r="BF293"/>
  <c r="T293"/>
  <c r="T292"/>
  <c r="R293"/>
  <c r="R292"/>
  <c r="P293"/>
  <c r="P292"/>
  <c r="BI291"/>
  <c r="BH291"/>
  <c r="BG291"/>
  <c r="BF291"/>
  <c r="T291"/>
  <c r="T290"/>
  <c r="T289"/>
  <c r="R291"/>
  <c r="R290"/>
  <c r="R289"/>
  <c r="P291"/>
  <c r="P290"/>
  <c r="P289"/>
  <c r="BI288"/>
  <c r="BH288"/>
  <c r="BG288"/>
  <c r="BF288"/>
  <c r="T288"/>
  <c r="T287"/>
  <c r="R288"/>
  <c r="R287"/>
  <c r="P288"/>
  <c r="P287"/>
  <c r="BI286"/>
  <c r="BH286"/>
  <c r="BG286"/>
  <c r="BF286"/>
  <c r="T286"/>
  <c r="T285"/>
  <c r="R286"/>
  <c r="R285"/>
  <c r="P286"/>
  <c r="P285"/>
  <c r="BI284"/>
  <c r="BH284"/>
  <c r="BG284"/>
  <c r="BF284"/>
  <c r="T284"/>
  <c r="R284"/>
  <c r="P284"/>
  <c r="BI283"/>
  <c r="BH283"/>
  <c r="BG283"/>
  <c r="BF283"/>
  <c r="T283"/>
  <c r="R283"/>
  <c r="P283"/>
  <c r="BI281"/>
  <c r="BH281"/>
  <c r="BG281"/>
  <c r="BF281"/>
  <c r="T281"/>
  <c r="R281"/>
  <c r="P281"/>
  <c r="BI280"/>
  <c r="BH280"/>
  <c r="BG280"/>
  <c r="BF280"/>
  <c r="T280"/>
  <c r="R280"/>
  <c r="P280"/>
  <c r="BI278"/>
  <c r="BH278"/>
  <c r="BG278"/>
  <c r="BF278"/>
  <c r="T278"/>
  <c r="T277"/>
  <c r="R278"/>
  <c r="R277"/>
  <c r="P278"/>
  <c r="P277"/>
  <c r="BI276"/>
  <c r="BH276"/>
  <c r="BG276"/>
  <c r="BF276"/>
  <c r="T276"/>
  <c r="R276"/>
  <c r="P276"/>
  <c r="BI275"/>
  <c r="BH275"/>
  <c r="BG275"/>
  <c r="BF275"/>
  <c r="T275"/>
  <c r="R275"/>
  <c r="P275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59"/>
  <c r="BH259"/>
  <c r="BG259"/>
  <c r="BF259"/>
  <c r="T259"/>
  <c r="T258"/>
  <c r="R259"/>
  <c r="R258"/>
  <c r="P259"/>
  <c r="P258"/>
  <c r="BI257"/>
  <c r="BH257"/>
  <c r="BG257"/>
  <c r="BF257"/>
  <c r="T257"/>
  <c r="T256"/>
  <c r="R257"/>
  <c r="R256"/>
  <c r="P257"/>
  <c r="P256"/>
  <c r="BI255"/>
  <c r="BH255"/>
  <c r="BG255"/>
  <c r="BF255"/>
  <c r="T255"/>
  <c r="T254"/>
  <c r="R255"/>
  <c r="R254"/>
  <c r="P255"/>
  <c r="P254"/>
  <c r="BI253"/>
  <c r="BH253"/>
  <c r="BG253"/>
  <c r="BF253"/>
  <c r="T253"/>
  <c r="T252"/>
  <c r="R253"/>
  <c r="R252"/>
  <c r="P253"/>
  <c r="P252"/>
  <c r="BI251"/>
  <c r="BH251"/>
  <c r="BG251"/>
  <c r="BF251"/>
  <c r="T251"/>
  <c r="T250"/>
  <c r="R251"/>
  <c r="R250"/>
  <c r="P251"/>
  <c r="P250"/>
  <c r="BI249"/>
  <c r="BH249"/>
  <c r="BG249"/>
  <c r="BF249"/>
  <c r="T249"/>
  <c r="T248"/>
  <c r="R249"/>
  <c r="R248"/>
  <c r="P249"/>
  <c r="P248"/>
  <c r="BI247"/>
  <c r="BH247"/>
  <c r="BG247"/>
  <c r="BF247"/>
  <c r="T247"/>
  <c r="T246"/>
  <c r="R247"/>
  <c r="R246"/>
  <c r="P247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1"/>
  <c r="BH241"/>
  <c r="BG241"/>
  <c r="BF241"/>
  <c r="T241"/>
  <c r="T240"/>
  <c r="R241"/>
  <c r="R240"/>
  <c r="P241"/>
  <c r="P240"/>
  <c r="BI239"/>
  <c r="BH239"/>
  <c r="BG239"/>
  <c r="BF239"/>
  <c r="T239"/>
  <c r="T238"/>
  <c r="R239"/>
  <c r="R238"/>
  <c r="P239"/>
  <c r="P238"/>
  <c r="BI237"/>
  <c r="BH237"/>
  <c r="BG237"/>
  <c r="BF237"/>
  <c r="T237"/>
  <c r="T236"/>
  <c r="R237"/>
  <c r="R236"/>
  <c r="P237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8"/>
  <c r="BH218"/>
  <c r="BG218"/>
  <c r="BF218"/>
  <c r="T218"/>
  <c r="T217"/>
  <c r="R218"/>
  <c r="R217"/>
  <c r="P218"/>
  <c r="P217"/>
  <c r="BI216"/>
  <c r="BH216"/>
  <c r="BG216"/>
  <c r="BF216"/>
  <c r="T216"/>
  <c r="T215"/>
  <c r="R216"/>
  <c r="R215"/>
  <c r="P216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6"/>
  <c r="BH206"/>
  <c r="BG206"/>
  <c r="BF206"/>
  <c r="T206"/>
  <c r="T205"/>
  <c r="R206"/>
  <c r="R205"/>
  <c r="P206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2"/>
  <c r="BH192"/>
  <c r="BG192"/>
  <c r="BF192"/>
  <c r="T192"/>
  <c r="T191"/>
  <c r="R192"/>
  <c r="R191"/>
  <c r="P192"/>
  <c r="P191"/>
  <c r="BI190"/>
  <c r="BH190"/>
  <c r="BG190"/>
  <c r="BF190"/>
  <c r="T190"/>
  <c r="R190"/>
  <c r="P190"/>
  <c r="BI189"/>
  <c r="BH189"/>
  <c r="BG189"/>
  <c r="BF189"/>
  <c r="T189"/>
  <c r="R189"/>
  <c r="P189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1"/>
  <c r="BH181"/>
  <c r="BG181"/>
  <c r="BF181"/>
  <c r="T181"/>
  <c r="T180"/>
  <c r="R181"/>
  <c r="R180"/>
  <c r="P181"/>
  <c r="P180"/>
  <c r="BI179"/>
  <c r="BH179"/>
  <c r="BG179"/>
  <c r="BF179"/>
  <c r="T179"/>
  <c r="T178"/>
  <c r="R179"/>
  <c r="R178"/>
  <c r="P179"/>
  <c r="P178"/>
  <c r="BI177"/>
  <c r="BH177"/>
  <c r="BG177"/>
  <c r="BF177"/>
  <c r="T177"/>
  <c r="T176"/>
  <c r="R177"/>
  <c r="R176"/>
  <c r="P177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69"/>
  <c r="BH169"/>
  <c r="BG169"/>
  <c r="BF169"/>
  <c r="T169"/>
  <c r="R169"/>
  <c r="P169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J146"/>
  <c r="J145"/>
  <c r="F145"/>
  <c r="F143"/>
  <c r="E141"/>
  <c r="J59"/>
  <c r="J58"/>
  <c r="F58"/>
  <c r="F56"/>
  <c r="E54"/>
  <c r="J20"/>
  <c r="E20"/>
  <c r="F59"/>
  <c r="J19"/>
  <c r="J14"/>
  <c r="J143"/>
  <c r="E7"/>
  <c r="E137"/>
  <c i="5" r="J39"/>
  <c r="J38"/>
  <c i="1" r="AY59"/>
  <c i="5" r="J37"/>
  <c i="1" r="AX59"/>
  <c i="5"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J88"/>
  <c r="J87"/>
  <c r="F87"/>
  <c r="F85"/>
  <c r="E83"/>
  <c r="J59"/>
  <c r="J58"/>
  <c r="F58"/>
  <c r="F56"/>
  <c r="E54"/>
  <c r="J20"/>
  <c r="E20"/>
  <c r="F59"/>
  <c r="J19"/>
  <c r="J14"/>
  <c r="J85"/>
  <c r="E7"/>
  <c r="E79"/>
  <c i="4" r="J39"/>
  <c r="J38"/>
  <c i="1" r="AY58"/>
  <c i="4" r="J37"/>
  <c i="1" r="AX58"/>
  <c i="4"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J91"/>
  <c r="J90"/>
  <c r="F90"/>
  <c r="F88"/>
  <c r="E86"/>
  <c r="J59"/>
  <c r="J58"/>
  <c r="F58"/>
  <c r="F56"/>
  <c r="E54"/>
  <c r="J20"/>
  <c r="E20"/>
  <c r="F59"/>
  <c r="J19"/>
  <c r="J14"/>
  <c r="J88"/>
  <c r="E7"/>
  <c r="E82"/>
  <c i="3" r="J39"/>
  <c r="J38"/>
  <c i="1" r="AY57"/>
  <c i="3" r="J37"/>
  <c i="1" r="AX57"/>
  <c i="3" r="BI490"/>
  <c r="BH490"/>
  <c r="BG490"/>
  <c r="BF490"/>
  <c r="T490"/>
  <c r="R490"/>
  <c r="P490"/>
  <c r="BI461"/>
  <c r="BH461"/>
  <c r="BG461"/>
  <c r="BF461"/>
  <c r="T461"/>
  <c r="R461"/>
  <c r="P461"/>
  <c r="BI459"/>
  <c r="BH459"/>
  <c r="BG459"/>
  <c r="BF459"/>
  <c r="T459"/>
  <c r="R459"/>
  <c r="P459"/>
  <c r="BI457"/>
  <c r="BH457"/>
  <c r="BG457"/>
  <c r="BF457"/>
  <c r="T457"/>
  <c r="R457"/>
  <c r="P457"/>
  <c r="BI442"/>
  <c r="BH442"/>
  <c r="BG442"/>
  <c r="BF442"/>
  <c r="T442"/>
  <c r="R442"/>
  <c r="P442"/>
  <c r="BI440"/>
  <c r="BH440"/>
  <c r="BG440"/>
  <c r="BF440"/>
  <c r="T440"/>
  <c r="R440"/>
  <c r="P440"/>
  <c r="BI434"/>
  <c r="BH434"/>
  <c r="BG434"/>
  <c r="BF434"/>
  <c r="T434"/>
  <c r="R434"/>
  <c r="P434"/>
  <c r="BI432"/>
  <c r="BH432"/>
  <c r="BG432"/>
  <c r="BF432"/>
  <c r="T432"/>
  <c r="R432"/>
  <c r="P432"/>
  <c r="BI427"/>
  <c r="BH427"/>
  <c r="BG427"/>
  <c r="BF427"/>
  <c r="T427"/>
  <c r="R427"/>
  <c r="P427"/>
  <c r="BI422"/>
  <c r="BH422"/>
  <c r="BG422"/>
  <c r="BF422"/>
  <c r="T422"/>
  <c r="R422"/>
  <c r="P422"/>
  <c r="BI416"/>
  <c r="BH416"/>
  <c r="BG416"/>
  <c r="BF416"/>
  <c r="T416"/>
  <c r="R416"/>
  <c r="P416"/>
  <c r="BI414"/>
  <c r="BH414"/>
  <c r="BG414"/>
  <c r="BF414"/>
  <c r="T414"/>
  <c r="R414"/>
  <c r="P414"/>
  <c r="BI412"/>
  <c r="BH412"/>
  <c r="BG412"/>
  <c r="BF412"/>
  <c r="T412"/>
  <c r="R412"/>
  <c r="P412"/>
  <c r="BI398"/>
  <c r="BH398"/>
  <c r="BG398"/>
  <c r="BF398"/>
  <c r="T398"/>
  <c r="R398"/>
  <c r="P398"/>
  <c r="BI396"/>
  <c r="BH396"/>
  <c r="BG396"/>
  <c r="BF396"/>
  <c r="T396"/>
  <c r="R396"/>
  <c r="P396"/>
  <c r="BI395"/>
  <c r="BH395"/>
  <c r="BG395"/>
  <c r="BF395"/>
  <c r="T395"/>
  <c r="R395"/>
  <c r="P395"/>
  <c r="BI385"/>
  <c r="BH385"/>
  <c r="BG385"/>
  <c r="BF385"/>
  <c r="T385"/>
  <c r="R385"/>
  <c r="P385"/>
  <c r="BI384"/>
  <c r="BH384"/>
  <c r="BG384"/>
  <c r="BF384"/>
  <c r="T384"/>
  <c r="R384"/>
  <c r="P384"/>
  <c r="BI382"/>
  <c r="BH382"/>
  <c r="BG382"/>
  <c r="BF382"/>
  <c r="T382"/>
  <c r="R382"/>
  <c r="P382"/>
  <c r="BI372"/>
  <c r="BH372"/>
  <c r="BG372"/>
  <c r="BF372"/>
  <c r="T372"/>
  <c r="R372"/>
  <c r="P372"/>
  <c r="BI370"/>
  <c r="BH370"/>
  <c r="BG370"/>
  <c r="BF370"/>
  <c r="T370"/>
  <c r="R370"/>
  <c r="P370"/>
  <c r="BI368"/>
  <c r="BH368"/>
  <c r="BG368"/>
  <c r="BF368"/>
  <c r="T368"/>
  <c r="R368"/>
  <c r="P368"/>
  <c r="BI358"/>
  <c r="BH358"/>
  <c r="BG358"/>
  <c r="BF358"/>
  <c r="T358"/>
  <c r="R358"/>
  <c r="P358"/>
  <c r="BI355"/>
  <c r="BH355"/>
  <c r="BG355"/>
  <c r="BF355"/>
  <c r="T355"/>
  <c r="T354"/>
  <c r="R355"/>
  <c r="R354"/>
  <c r="P355"/>
  <c r="P354"/>
  <c r="BI353"/>
  <c r="BH353"/>
  <c r="BG353"/>
  <c r="BF353"/>
  <c r="T353"/>
  <c r="R353"/>
  <c r="P353"/>
  <c r="BI351"/>
  <c r="BH351"/>
  <c r="BG351"/>
  <c r="BF351"/>
  <c r="T351"/>
  <c r="R351"/>
  <c r="P351"/>
  <c r="BI350"/>
  <c r="BH350"/>
  <c r="BG350"/>
  <c r="BF350"/>
  <c r="T350"/>
  <c r="R350"/>
  <c r="P350"/>
  <c r="BI349"/>
  <c r="BH349"/>
  <c r="BG349"/>
  <c r="BF349"/>
  <c r="T349"/>
  <c r="R349"/>
  <c r="P349"/>
  <c r="BI340"/>
  <c r="BH340"/>
  <c r="BG340"/>
  <c r="BF340"/>
  <c r="T340"/>
  <c r="R340"/>
  <c r="P340"/>
  <c r="BI335"/>
  <c r="BH335"/>
  <c r="BG335"/>
  <c r="BF335"/>
  <c r="T335"/>
  <c r="R335"/>
  <c r="P335"/>
  <c r="BI330"/>
  <c r="BH330"/>
  <c r="BG330"/>
  <c r="BF330"/>
  <c r="T330"/>
  <c r="R330"/>
  <c r="P330"/>
  <c r="BI324"/>
  <c r="BH324"/>
  <c r="BG324"/>
  <c r="BF324"/>
  <c r="T324"/>
  <c r="R324"/>
  <c r="P324"/>
  <c r="BI316"/>
  <c r="BH316"/>
  <c r="BG316"/>
  <c r="BF316"/>
  <c r="T316"/>
  <c r="R316"/>
  <c r="P316"/>
  <c r="BI305"/>
  <c r="BH305"/>
  <c r="BG305"/>
  <c r="BF305"/>
  <c r="T305"/>
  <c r="R305"/>
  <c r="P305"/>
  <c r="BI301"/>
  <c r="BH301"/>
  <c r="BG301"/>
  <c r="BF301"/>
  <c r="T301"/>
  <c r="R301"/>
  <c r="P301"/>
  <c r="BI291"/>
  <c r="BH291"/>
  <c r="BG291"/>
  <c r="BF291"/>
  <c r="T291"/>
  <c r="R291"/>
  <c r="P291"/>
  <c r="BI281"/>
  <c r="BH281"/>
  <c r="BG281"/>
  <c r="BF281"/>
  <c r="T281"/>
  <c r="R281"/>
  <c r="P281"/>
  <c r="BI271"/>
  <c r="BH271"/>
  <c r="BG271"/>
  <c r="BF271"/>
  <c r="T271"/>
  <c r="R271"/>
  <c r="P271"/>
  <c r="BI267"/>
  <c r="BH267"/>
  <c r="BG267"/>
  <c r="BF267"/>
  <c r="T267"/>
  <c r="R267"/>
  <c r="P267"/>
  <c r="BI257"/>
  <c r="BH257"/>
  <c r="BG257"/>
  <c r="BF257"/>
  <c r="T257"/>
  <c r="R257"/>
  <c r="P257"/>
  <c r="BI247"/>
  <c r="BH247"/>
  <c r="BG247"/>
  <c r="BF247"/>
  <c r="T247"/>
  <c r="R247"/>
  <c r="P247"/>
  <c r="BI237"/>
  <c r="BH237"/>
  <c r="BG237"/>
  <c r="BF237"/>
  <c r="T237"/>
  <c r="R237"/>
  <c r="P237"/>
  <c r="BI233"/>
  <c r="BH233"/>
  <c r="BG233"/>
  <c r="BF233"/>
  <c r="T233"/>
  <c r="R233"/>
  <c r="P233"/>
  <c r="BI227"/>
  <c r="BH227"/>
  <c r="BG227"/>
  <c r="BF227"/>
  <c r="T227"/>
  <c r="R227"/>
  <c r="P227"/>
  <c r="BI222"/>
  <c r="BH222"/>
  <c r="BG222"/>
  <c r="BF222"/>
  <c r="T222"/>
  <c r="R222"/>
  <c r="P222"/>
  <c r="BI215"/>
  <c r="BH215"/>
  <c r="BG215"/>
  <c r="BF215"/>
  <c r="T215"/>
  <c r="R215"/>
  <c r="P215"/>
  <c r="BI204"/>
  <c r="BH204"/>
  <c r="BG204"/>
  <c r="BF204"/>
  <c r="T204"/>
  <c r="R204"/>
  <c r="P204"/>
  <c r="BI200"/>
  <c r="BH200"/>
  <c r="BG200"/>
  <c r="BF200"/>
  <c r="T200"/>
  <c r="R200"/>
  <c r="P200"/>
  <c r="BI194"/>
  <c r="BH194"/>
  <c r="BG194"/>
  <c r="BF194"/>
  <c r="T194"/>
  <c r="R194"/>
  <c r="P194"/>
  <c r="BI190"/>
  <c r="BH190"/>
  <c r="BG190"/>
  <c r="BF190"/>
  <c r="T190"/>
  <c r="R190"/>
  <c r="P190"/>
  <c r="BI183"/>
  <c r="BH183"/>
  <c r="BG183"/>
  <c r="BF183"/>
  <c r="T183"/>
  <c r="T182"/>
  <c r="R183"/>
  <c r="R182"/>
  <c r="P183"/>
  <c r="P182"/>
  <c r="BI176"/>
  <c r="BH176"/>
  <c r="BG176"/>
  <c r="BF176"/>
  <c r="T176"/>
  <c r="T175"/>
  <c r="R176"/>
  <c r="R175"/>
  <c r="P176"/>
  <c r="P175"/>
  <c r="BI170"/>
  <c r="BH170"/>
  <c r="BG170"/>
  <c r="BF170"/>
  <c r="T170"/>
  <c r="R170"/>
  <c r="P170"/>
  <c r="BI158"/>
  <c r="BH158"/>
  <c r="BG158"/>
  <c r="BF158"/>
  <c r="T158"/>
  <c r="R158"/>
  <c r="P158"/>
  <c r="BI134"/>
  <c r="BH134"/>
  <c r="BG134"/>
  <c r="BF134"/>
  <c r="T134"/>
  <c r="T123"/>
  <c r="R134"/>
  <c r="R123"/>
  <c r="P134"/>
  <c r="P123"/>
  <c r="BI124"/>
  <c r="BH124"/>
  <c r="BG124"/>
  <c r="BF124"/>
  <c r="T124"/>
  <c r="R124"/>
  <c r="P124"/>
  <c r="BI116"/>
  <c r="BH116"/>
  <c r="BG116"/>
  <c r="BF116"/>
  <c r="T116"/>
  <c r="R116"/>
  <c r="P116"/>
  <c r="BI106"/>
  <c r="BH106"/>
  <c r="BG106"/>
  <c r="BF106"/>
  <c r="T106"/>
  <c r="R106"/>
  <c r="P106"/>
  <c r="J100"/>
  <c r="J99"/>
  <c r="F99"/>
  <c r="F97"/>
  <c r="E95"/>
  <c r="J59"/>
  <c r="J58"/>
  <c r="F58"/>
  <c r="F56"/>
  <c r="E54"/>
  <c r="J20"/>
  <c r="E20"/>
  <c r="F100"/>
  <c r="J19"/>
  <c r="J14"/>
  <c r="J56"/>
  <c r="E7"/>
  <c r="E91"/>
  <c i="2" r="J39"/>
  <c r="J38"/>
  <c i="1" r="AY56"/>
  <c i="2" r="J37"/>
  <c i="1" r="AX56"/>
  <c i="2" r="BI1391"/>
  <c r="BH1391"/>
  <c r="BG1391"/>
  <c r="BF1391"/>
  <c r="T1391"/>
  <c r="T1390"/>
  <c r="T1389"/>
  <c r="R1391"/>
  <c r="R1390"/>
  <c r="R1389"/>
  <c r="P1391"/>
  <c r="P1390"/>
  <c r="P1389"/>
  <c r="BI1362"/>
  <c r="BH1362"/>
  <c r="BG1362"/>
  <c r="BF1362"/>
  <c r="T1362"/>
  <c r="R1362"/>
  <c r="P1362"/>
  <c r="BI1360"/>
  <c r="BH1360"/>
  <c r="BG1360"/>
  <c r="BF1360"/>
  <c r="T1360"/>
  <c r="R1360"/>
  <c r="P1360"/>
  <c r="BI1340"/>
  <c r="BH1340"/>
  <c r="BG1340"/>
  <c r="BF1340"/>
  <c r="T1340"/>
  <c r="R1340"/>
  <c r="P1340"/>
  <c r="BI1337"/>
  <c r="BH1337"/>
  <c r="BG1337"/>
  <c r="BF1337"/>
  <c r="T1337"/>
  <c r="R1337"/>
  <c r="P1337"/>
  <c r="BI1334"/>
  <c r="BH1334"/>
  <c r="BG1334"/>
  <c r="BF1334"/>
  <c r="T1334"/>
  <c r="R1334"/>
  <c r="P1334"/>
  <c r="BI1329"/>
  <c r="BH1329"/>
  <c r="BG1329"/>
  <c r="BF1329"/>
  <c r="T1329"/>
  <c r="R1329"/>
  <c r="P1329"/>
  <c r="BI1322"/>
  <c r="BH1322"/>
  <c r="BG1322"/>
  <c r="BF1322"/>
  <c r="T1322"/>
  <c r="T1321"/>
  <c r="R1322"/>
  <c r="R1321"/>
  <c r="P1322"/>
  <c r="P1321"/>
  <c r="BI1320"/>
  <c r="BH1320"/>
  <c r="BG1320"/>
  <c r="BF1320"/>
  <c r="T1320"/>
  <c r="R1320"/>
  <c r="P1320"/>
  <c r="BI1307"/>
  <c r="BH1307"/>
  <c r="BG1307"/>
  <c r="BF1307"/>
  <c r="T1307"/>
  <c r="R1307"/>
  <c r="P1307"/>
  <c r="BI1304"/>
  <c r="BH1304"/>
  <c r="BG1304"/>
  <c r="BF1304"/>
  <c r="T1304"/>
  <c r="R1304"/>
  <c r="P1304"/>
  <c r="BI1293"/>
  <c r="BH1293"/>
  <c r="BG1293"/>
  <c r="BF1293"/>
  <c r="T1293"/>
  <c r="R1293"/>
  <c r="P1293"/>
  <c r="BI1291"/>
  <c r="BH1291"/>
  <c r="BG1291"/>
  <c r="BF1291"/>
  <c r="T1291"/>
  <c r="R1291"/>
  <c r="P1291"/>
  <c r="BI1278"/>
  <c r="BH1278"/>
  <c r="BG1278"/>
  <c r="BF1278"/>
  <c r="T1278"/>
  <c r="R1278"/>
  <c r="P1278"/>
  <c r="BI1277"/>
  <c r="BH1277"/>
  <c r="BG1277"/>
  <c r="BF1277"/>
  <c r="T1277"/>
  <c r="R1277"/>
  <c r="P1277"/>
  <c r="BI1275"/>
  <c r="BH1275"/>
  <c r="BG1275"/>
  <c r="BF1275"/>
  <c r="T1275"/>
  <c r="R1275"/>
  <c r="P1275"/>
  <c r="BI1273"/>
  <c r="BH1273"/>
  <c r="BG1273"/>
  <c r="BF1273"/>
  <c r="T1273"/>
  <c r="R1273"/>
  <c r="P1273"/>
  <c r="BI1264"/>
  <c r="BH1264"/>
  <c r="BG1264"/>
  <c r="BF1264"/>
  <c r="T1264"/>
  <c r="R1264"/>
  <c r="P1264"/>
  <c r="BI1262"/>
  <c r="BH1262"/>
  <c r="BG1262"/>
  <c r="BF1262"/>
  <c r="T1262"/>
  <c r="R1262"/>
  <c r="P1262"/>
  <c r="BI1253"/>
  <c r="BH1253"/>
  <c r="BG1253"/>
  <c r="BF1253"/>
  <c r="T1253"/>
  <c r="R1253"/>
  <c r="P1253"/>
  <c r="BI1250"/>
  <c r="BH1250"/>
  <c r="BG1250"/>
  <c r="BF1250"/>
  <c r="T1250"/>
  <c r="R1250"/>
  <c r="P1250"/>
  <c r="BI1248"/>
  <c r="BH1248"/>
  <c r="BG1248"/>
  <c r="BF1248"/>
  <c r="T1248"/>
  <c r="R1248"/>
  <c r="P1248"/>
  <c r="BI1238"/>
  <c r="BH1238"/>
  <c r="BG1238"/>
  <c r="BF1238"/>
  <c r="T1238"/>
  <c r="R1238"/>
  <c r="P1238"/>
  <c r="BI1237"/>
  <c r="BH1237"/>
  <c r="BG1237"/>
  <c r="BF1237"/>
  <c r="T1237"/>
  <c r="R1237"/>
  <c r="P1237"/>
  <c r="BI1236"/>
  <c r="BH1236"/>
  <c r="BG1236"/>
  <c r="BF1236"/>
  <c r="T1236"/>
  <c r="R1236"/>
  <c r="P1236"/>
  <c r="BI1235"/>
  <c r="BH1235"/>
  <c r="BG1235"/>
  <c r="BF1235"/>
  <c r="T1235"/>
  <c r="R1235"/>
  <c r="P1235"/>
  <c r="BI1234"/>
  <c r="BH1234"/>
  <c r="BG1234"/>
  <c r="BF1234"/>
  <c r="T1234"/>
  <c r="R1234"/>
  <c r="P1234"/>
  <c r="BI1232"/>
  <c r="BH1232"/>
  <c r="BG1232"/>
  <c r="BF1232"/>
  <c r="T1232"/>
  <c r="R1232"/>
  <c r="P1232"/>
  <c r="BI1229"/>
  <c r="BH1229"/>
  <c r="BG1229"/>
  <c r="BF1229"/>
  <c r="T1229"/>
  <c r="R1229"/>
  <c r="P1229"/>
  <c r="BI1227"/>
  <c r="BH1227"/>
  <c r="BG1227"/>
  <c r="BF1227"/>
  <c r="T1227"/>
  <c r="R1227"/>
  <c r="P1227"/>
  <c r="BI1224"/>
  <c r="BH1224"/>
  <c r="BG1224"/>
  <c r="BF1224"/>
  <c r="T1224"/>
  <c r="R1224"/>
  <c r="P1224"/>
  <c r="BI1222"/>
  <c r="BH1222"/>
  <c r="BG1222"/>
  <c r="BF1222"/>
  <c r="T1222"/>
  <c r="R1222"/>
  <c r="P1222"/>
  <c r="BI1212"/>
  <c r="BH1212"/>
  <c r="BG1212"/>
  <c r="BF1212"/>
  <c r="T1212"/>
  <c r="R1212"/>
  <c r="P1212"/>
  <c r="BI1211"/>
  <c r="BH1211"/>
  <c r="BG1211"/>
  <c r="BF1211"/>
  <c r="T1211"/>
  <c r="R1211"/>
  <c r="P1211"/>
  <c r="BI1208"/>
  <c r="BH1208"/>
  <c r="BG1208"/>
  <c r="BF1208"/>
  <c r="T1208"/>
  <c r="R1208"/>
  <c r="P1208"/>
  <c r="BI1206"/>
  <c r="BH1206"/>
  <c r="BG1206"/>
  <c r="BF1206"/>
  <c r="T1206"/>
  <c r="R1206"/>
  <c r="P1206"/>
  <c r="BI1203"/>
  <c r="BH1203"/>
  <c r="BG1203"/>
  <c r="BF1203"/>
  <c r="T1203"/>
  <c r="R1203"/>
  <c r="P1203"/>
  <c r="BI1200"/>
  <c r="BH1200"/>
  <c r="BG1200"/>
  <c r="BF1200"/>
  <c r="T1200"/>
  <c r="R1200"/>
  <c r="P1200"/>
  <c r="BI1194"/>
  <c r="BH1194"/>
  <c r="BG1194"/>
  <c r="BF1194"/>
  <c r="T1194"/>
  <c r="R1194"/>
  <c r="P1194"/>
  <c r="BI1192"/>
  <c r="BH1192"/>
  <c r="BG1192"/>
  <c r="BF1192"/>
  <c r="T1192"/>
  <c r="R1192"/>
  <c r="P1192"/>
  <c r="BI1175"/>
  <c r="BH1175"/>
  <c r="BG1175"/>
  <c r="BF1175"/>
  <c r="T1175"/>
  <c r="R1175"/>
  <c r="P1175"/>
  <c r="BI1174"/>
  <c r="BH1174"/>
  <c r="BG1174"/>
  <c r="BF1174"/>
  <c r="T1174"/>
  <c r="R1174"/>
  <c r="P1174"/>
  <c r="BI1170"/>
  <c r="BH1170"/>
  <c r="BG1170"/>
  <c r="BF1170"/>
  <c r="T1170"/>
  <c r="R1170"/>
  <c r="P1170"/>
  <c r="BI1168"/>
  <c r="BH1168"/>
  <c r="BG1168"/>
  <c r="BF1168"/>
  <c r="T1168"/>
  <c r="R1168"/>
  <c r="P1168"/>
  <c r="BI1167"/>
  <c r="BH1167"/>
  <c r="BG1167"/>
  <c r="BF1167"/>
  <c r="T1167"/>
  <c r="R1167"/>
  <c r="P1167"/>
  <c r="BI1166"/>
  <c r="BH1166"/>
  <c r="BG1166"/>
  <c r="BF1166"/>
  <c r="T1166"/>
  <c r="R1166"/>
  <c r="P1166"/>
  <c r="BI1165"/>
  <c r="BH1165"/>
  <c r="BG1165"/>
  <c r="BF1165"/>
  <c r="T1165"/>
  <c r="R1165"/>
  <c r="P1165"/>
  <c r="BI1164"/>
  <c r="BH1164"/>
  <c r="BG1164"/>
  <c r="BF1164"/>
  <c r="T1164"/>
  <c r="R1164"/>
  <c r="P1164"/>
  <c r="BI1163"/>
  <c r="BH1163"/>
  <c r="BG1163"/>
  <c r="BF1163"/>
  <c r="T1163"/>
  <c r="R1163"/>
  <c r="P1163"/>
  <c r="BI1162"/>
  <c r="BH1162"/>
  <c r="BG1162"/>
  <c r="BF1162"/>
  <c r="T1162"/>
  <c r="R1162"/>
  <c r="P1162"/>
  <c r="BI1161"/>
  <c r="BH1161"/>
  <c r="BG1161"/>
  <c r="BF1161"/>
  <c r="T1161"/>
  <c r="R1161"/>
  <c r="P1161"/>
  <c r="BI1160"/>
  <c r="BH1160"/>
  <c r="BG1160"/>
  <c r="BF1160"/>
  <c r="T1160"/>
  <c r="R1160"/>
  <c r="P1160"/>
  <c r="BI1159"/>
  <c r="BH1159"/>
  <c r="BG1159"/>
  <c r="BF1159"/>
  <c r="T1159"/>
  <c r="R1159"/>
  <c r="P1159"/>
  <c r="BI1158"/>
  <c r="BH1158"/>
  <c r="BG1158"/>
  <c r="BF1158"/>
  <c r="T1158"/>
  <c r="R1158"/>
  <c r="P1158"/>
  <c r="BI1157"/>
  <c r="BH1157"/>
  <c r="BG1157"/>
  <c r="BF1157"/>
  <c r="T1157"/>
  <c r="R1157"/>
  <c r="P1157"/>
  <c r="BI1156"/>
  <c r="BH1156"/>
  <c r="BG1156"/>
  <c r="BF1156"/>
  <c r="T1156"/>
  <c r="R1156"/>
  <c r="P1156"/>
  <c r="BI1155"/>
  <c r="BH1155"/>
  <c r="BG1155"/>
  <c r="BF1155"/>
  <c r="T1155"/>
  <c r="R1155"/>
  <c r="P1155"/>
  <c r="BI1153"/>
  <c r="BH1153"/>
  <c r="BG1153"/>
  <c r="BF1153"/>
  <c r="T1153"/>
  <c r="R1153"/>
  <c r="P1153"/>
  <c r="BI1150"/>
  <c r="BH1150"/>
  <c r="BG1150"/>
  <c r="BF1150"/>
  <c r="T1150"/>
  <c r="R1150"/>
  <c r="P1150"/>
  <c r="BI1141"/>
  <c r="BH1141"/>
  <c r="BG1141"/>
  <c r="BF1141"/>
  <c r="T1141"/>
  <c r="R1141"/>
  <c r="P1141"/>
  <c r="BI1140"/>
  <c r="BH1140"/>
  <c r="BG1140"/>
  <c r="BF1140"/>
  <c r="T1140"/>
  <c r="R1140"/>
  <c r="P1140"/>
  <c r="BI1139"/>
  <c r="BH1139"/>
  <c r="BG1139"/>
  <c r="BF1139"/>
  <c r="T1139"/>
  <c r="R1139"/>
  <c r="P1139"/>
  <c r="BI1138"/>
  <c r="BH1138"/>
  <c r="BG1138"/>
  <c r="BF1138"/>
  <c r="T1138"/>
  <c r="R1138"/>
  <c r="P1138"/>
  <c r="BI1135"/>
  <c r="BH1135"/>
  <c r="BG1135"/>
  <c r="BF1135"/>
  <c r="T1135"/>
  <c r="R1135"/>
  <c r="P1135"/>
  <c r="BI1134"/>
  <c r="BH1134"/>
  <c r="BG1134"/>
  <c r="BF1134"/>
  <c r="T1134"/>
  <c r="R1134"/>
  <c r="P1134"/>
  <c r="BI1133"/>
  <c r="BH1133"/>
  <c r="BG1133"/>
  <c r="BF1133"/>
  <c r="T1133"/>
  <c r="R1133"/>
  <c r="P1133"/>
  <c r="BI1131"/>
  <c r="BH1131"/>
  <c r="BG1131"/>
  <c r="BF1131"/>
  <c r="T1131"/>
  <c r="R1131"/>
  <c r="P1131"/>
  <c r="BI1130"/>
  <c r="BH1130"/>
  <c r="BG1130"/>
  <c r="BF1130"/>
  <c r="T1130"/>
  <c r="R1130"/>
  <c r="P1130"/>
  <c r="BI1129"/>
  <c r="BH1129"/>
  <c r="BG1129"/>
  <c r="BF1129"/>
  <c r="T1129"/>
  <c r="R1129"/>
  <c r="P1129"/>
  <c r="BI1128"/>
  <c r="BH1128"/>
  <c r="BG1128"/>
  <c r="BF1128"/>
  <c r="T1128"/>
  <c r="R1128"/>
  <c r="P1128"/>
  <c r="BI1126"/>
  <c r="BH1126"/>
  <c r="BG1126"/>
  <c r="BF1126"/>
  <c r="T1126"/>
  <c r="R1126"/>
  <c r="P1126"/>
  <c r="BI1125"/>
  <c r="BH1125"/>
  <c r="BG1125"/>
  <c r="BF1125"/>
  <c r="T1125"/>
  <c r="R1125"/>
  <c r="P1125"/>
  <c r="BI1123"/>
  <c r="BH1123"/>
  <c r="BG1123"/>
  <c r="BF1123"/>
  <c r="T1123"/>
  <c r="R1123"/>
  <c r="P1123"/>
  <c r="BI1120"/>
  <c r="BH1120"/>
  <c r="BG1120"/>
  <c r="BF1120"/>
  <c r="T1120"/>
  <c r="R1120"/>
  <c r="P1120"/>
  <c r="BI1119"/>
  <c r="BH1119"/>
  <c r="BG1119"/>
  <c r="BF1119"/>
  <c r="T1119"/>
  <c r="R1119"/>
  <c r="P1119"/>
  <c r="BI1117"/>
  <c r="BH1117"/>
  <c r="BG1117"/>
  <c r="BF1117"/>
  <c r="T1117"/>
  <c r="R1117"/>
  <c r="P1117"/>
  <c r="BI1114"/>
  <c r="BH1114"/>
  <c r="BG1114"/>
  <c r="BF1114"/>
  <c r="T1114"/>
  <c r="R1114"/>
  <c r="P1114"/>
  <c r="BI1107"/>
  <c r="BH1107"/>
  <c r="BG1107"/>
  <c r="BF1107"/>
  <c r="T1107"/>
  <c r="R1107"/>
  <c r="P1107"/>
  <c r="BI1099"/>
  <c r="BH1099"/>
  <c r="BG1099"/>
  <c r="BF1099"/>
  <c r="T1099"/>
  <c r="R1099"/>
  <c r="P1099"/>
  <c r="BI1092"/>
  <c r="BH1092"/>
  <c r="BG1092"/>
  <c r="BF1092"/>
  <c r="T1092"/>
  <c r="R1092"/>
  <c r="P1092"/>
  <c r="BI1090"/>
  <c r="BH1090"/>
  <c r="BG1090"/>
  <c r="BF1090"/>
  <c r="T1090"/>
  <c r="R1090"/>
  <c r="P1090"/>
  <c r="BI1087"/>
  <c r="BH1087"/>
  <c r="BG1087"/>
  <c r="BF1087"/>
  <c r="T1087"/>
  <c r="R1087"/>
  <c r="P1087"/>
  <c r="BI1086"/>
  <c r="BH1086"/>
  <c r="BG1086"/>
  <c r="BF1086"/>
  <c r="T1086"/>
  <c r="R1086"/>
  <c r="P1086"/>
  <c r="BI1083"/>
  <c r="BH1083"/>
  <c r="BG1083"/>
  <c r="BF1083"/>
  <c r="T1083"/>
  <c r="R1083"/>
  <c r="P1083"/>
  <c r="BI1082"/>
  <c r="BH1082"/>
  <c r="BG1082"/>
  <c r="BF1082"/>
  <c r="T1082"/>
  <c r="R1082"/>
  <c r="P1082"/>
  <c r="BI1081"/>
  <c r="BH1081"/>
  <c r="BG1081"/>
  <c r="BF1081"/>
  <c r="T1081"/>
  <c r="R1081"/>
  <c r="P1081"/>
  <c r="BI1080"/>
  <c r="BH1080"/>
  <c r="BG1080"/>
  <c r="BF1080"/>
  <c r="T1080"/>
  <c r="R1080"/>
  <c r="P1080"/>
  <c r="BI1079"/>
  <c r="BH1079"/>
  <c r="BG1079"/>
  <c r="BF1079"/>
  <c r="T1079"/>
  <c r="R1079"/>
  <c r="P1079"/>
  <c r="BI1078"/>
  <c r="BH1078"/>
  <c r="BG1078"/>
  <c r="BF1078"/>
  <c r="T1078"/>
  <c r="R1078"/>
  <c r="P1078"/>
  <c r="BI1077"/>
  <c r="BH1077"/>
  <c r="BG1077"/>
  <c r="BF1077"/>
  <c r="T1077"/>
  <c r="R1077"/>
  <c r="P1077"/>
  <c r="BI1076"/>
  <c r="BH1076"/>
  <c r="BG1076"/>
  <c r="BF1076"/>
  <c r="T1076"/>
  <c r="R1076"/>
  <c r="P1076"/>
  <c r="BI1075"/>
  <c r="BH1075"/>
  <c r="BG1075"/>
  <c r="BF1075"/>
  <c r="T1075"/>
  <c r="R1075"/>
  <c r="P1075"/>
  <c r="BI1074"/>
  <c r="BH1074"/>
  <c r="BG1074"/>
  <c r="BF1074"/>
  <c r="T1074"/>
  <c r="R1074"/>
  <c r="P1074"/>
  <c r="BI1073"/>
  <c r="BH1073"/>
  <c r="BG1073"/>
  <c r="BF1073"/>
  <c r="T1073"/>
  <c r="R1073"/>
  <c r="P1073"/>
  <c r="BI1072"/>
  <c r="BH1072"/>
  <c r="BG1072"/>
  <c r="BF1072"/>
  <c r="T1072"/>
  <c r="R1072"/>
  <c r="P1072"/>
  <c r="BI1071"/>
  <c r="BH1071"/>
  <c r="BG1071"/>
  <c r="BF1071"/>
  <c r="T1071"/>
  <c r="R1071"/>
  <c r="P1071"/>
  <c r="BI1070"/>
  <c r="BH1070"/>
  <c r="BG1070"/>
  <c r="BF1070"/>
  <c r="T1070"/>
  <c r="R1070"/>
  <c r="P1070"/>
  <c r="BI1069"/>
  <c r="BH1069"/>
  <c r="BG1069"/>
  <c r="BF1069"/>
  <c r="T1069"/>
  <c r="R1069"/>
  <c r="P1069"/>
  <c r="BI1068"/>
  <c r="BH1068"/>
  <c r="BG1068"/>
  <c r="BF1068"/>
  <c r="T1068"/>
  <c r="R1068"/>
  <c r="P1068"/>
  <c r="BI1067"/>
  <c r="BH1067"/>
  <c r="BG1067"/>
  <c r="BF1067"/>
  <c r="T1067"/>
  <c r="R1067"/>
  <c r="P1067"/>
  <c r="BI1066"/>
  <c r="BH1066"/>
  <c r="BG1066"/>
  <c r="BF1066"/>
  <c r="T1066"/>
  <c r="R1066"/>
  <c r="P1066"/>
  <c r="BI1065"/>
  <c r="BH1065"/>
  <c r="BG1065"/>
  <c r="BF1065"/>
  <c r="T1065"/>
  <c r="R1065"/>
  <c r="P1065"/>
  <c r="BI1063"/>
  <c r="BH1063"/>
  <c r="BG1063"/>
  <c r="BF1063"/>
  <c r="T1063"/>
  <c r="R1063"/>
  <c r="P1063"/>
  <c r="BI1061"/>
  <c r="BH1061"/>
  <c r="BG1061"/>
  <c r="BF1061"/>
  <c r="T1061"/>
  <c r="R1061"/>
  <c r="P1061"/>
  <c r="BI1060"/>
  <c r="BH1060"/>
  <c r="BG1060"/>
  <c r="BF1060"/>
  <c r="T1060"/>
  <c r="R1060"/>
  <c r="P1060"/>
  <c r="BI1058"/>
  <c r="BH1058"/>
  <c r="BG1058"/>
  <c r="BF1058"/>
  <c r="T1058"/>
  <c r="R1058"/>
  <c r="P1058"/>
  <c r="BI1054"/>
  <c r="BH1054"/>
  <c r="BG1054"/>
  <c r="BF1054"/>
  <c r="T1054"/>
  <c r="R1054"/>
  <c r="P1054"/>
  <c r="BI1049"/>
  <c r="BH1049"/>
  <c r="BG1049"/>
  <c r="BF1049"/>
  <c r="T1049"/>
  <c r="R1049"/>
  <c r="P1049"/>
  <c r="BI1048"/>
  <c r="BH1048"/>
  <c r="BG1048"/>
  <c r="BF1048"/>
  <c r="T1048"/>
  <c r="R1048"/>
  <c r="P1048"/>
  <c r="BI1044"/>
  <c r="BH1044"/>
  <c r="BG1044"/>
  <c r="BF1044"/>
  <c r="T1044"/>
  <c r="R1044"/>
  <c r="P1044"/>
  <c r="BI1043"/>
  <c r="BH1043"/>
  <c r="BG1043"/>
  <c r="BF1043"/>
  <c r="T1043"/>
  <c r="R1043"/>
  <c r="P1043"/>
  <c r="BI1040"/>
  <c r="BH1040"/>
  <c r="BG1040"/>
  <c r="BF1040"/>
  <c r="T1040"/>
  <c r="R1040"/>
  <c r="P1040"/>
  <c r="BI1037"/>
  <c r="BH1037"/>
  <c r="BG1037"/>
  <c r="BF1037"/>
  <c r="T1037"/>
  <c r="R1037"/>
  <c r="P1037"/>
  <c r="BI1034"/>
  <c r="BH1034"/>
  <c r="BG1034"/>
  <c r="BF1034"/>
  <c r="T1034"/>
  <c r="R1034"/>
  <c r="P1034"/>
  <c r="BI1031"/>
  <c r="BH1031"/>
  <c r="BG1031"/>
  <c r="BF1031"/>
  <c r="T1031"/>
  <c r="R1031"/>
  <c r="P1031"/>
  <c r="BI1030"/>
  <c r="BH1030"/>
  <c r="BG1030"/>
  <c r="BF1030"/>
  <c r="T1030"/>
  <c r="R1030"/>
  <c r="P1030"/>
  <c r="BI1027"/>
  <c r="BH1027"/>
  <c r="BG1027"/>
  <c r="BF1027"/>
  <c r="T1027"/>
  <c r="R1027"/>
  <c r="P1027"/>
  <c r="BI1025"/>
  <c r="BH1025"/>
  <c r="BG1025"/>
  <c r="BF1025"/>
  <c r="T1025"/>
  <c r="R1025"/>
  <c r="P1025"/>
  <c r="BI1024"/>
  <c r="BH1024"/>
  <c r="BG1024"/>
  <c r="BF1024"/>
  <c r="T1024"/>
  <c r="R1024"/>
  <c r="P1024"/>
  <c r="BI1018"/>
  <c r="BH1018"/>
  <c r="BG1018"/>
  <c r="BF1018"/>
  <c r="T1018"/>
  <c r="R1018"/>
  <c r="P1018"/>
  <c r="BI1016"/>
  <c r="BH1016"/>
  <c r="BG1016"/>
  <c r="BF1016"/>
  <c r="T1016"/>
  <c r="R1016"/>
  <c r="P1016"/>
  <c r="BI1015"/>
  <c r="BH1015"/>
  <c r="BG1015"/>
  <c r="BF1015"/>
  <c r="T1015"/>
  <c r="R1015"/>
  <c r="P1015"/>
  <c r="BI1014"/>
  <c r="BH1014"/>
  <c r="BG1014"/>
  <c r="BF1014"/>
  <c r="T1014"/>
  <c r="R1014"/>
  <c r="P1014"/>
  <c r="BI1013"/>
  <c r="BH1013"/>
  <c r="BG1013"/>
  <c r="BF1013"/>
  <c r="T1013"/>
  <c r="R1013"/>
  <c r="P1013"/>
  <c r="BI1012"/>
  <c r="BH1012"/>
  <c r="BG1012"/>
  <c r="BF1012"/>
  <c r="T1012"/>
  <c r="R1012"/>
  <c r="P1012"/>
  <c r="BI1011"/>
  <c r="BH1011"/>
  <c r="BG1011"/>
  <c r="BF1011"/>
  <c r="T1011"/>
  <c r="R1011"/>
  <c r="P1011"/>
  <c r="BI1010"/>
  <c r="BH1010"/>
  <c r="BG1010"/>
  <c r="BF1010"/>
  <c r="T1010"/>
  <c r="R1010"/>
  <c r="P1010"/>
  <c r="BI1009"/>
  <c r="BH1009"/>
  <c r="BG1009"/>
  <c r="BF1009"/>
  <c r="T1009"/>
  <c r="R1009"/>
  <c r="P1009"/>
  <c r="BI1008"/>
  <c r="BH1008"/>
  <c r="BG1008"/>
  <c r="BF1008"/>
  <c r="T1008"/>
  <c r="R1008"/>
  <c r="P1008"/>
  <c r="BI1007"/>
  <c r="BH1007"/>
  <c r="BG1007"/>
  <c r="BF1007"/>
  <c r="T1007"/>
  <c r="R1007"/>
  <c r="P1007"/>
  <c r="BI1006"/>
  <c r="BH1006"/>
  <c r="BG1006"/>
  <c r="BF1006"/>
  <c r="T1006"/>
  <c r="R1006"/>
  <c r="P1006"/>
  <c r="BI1004"/>
  <c r="BH1004"/>
  <c r="BG1004"/>
  <c r="BF1004"/>
  <c r="T1004"/>
  <c r="R1004"/>
  <c r="P1004"/>
  <c r="BI1000"/>
  <c r="BH1000"/>
  <c r="BG1000"/>
  <c r="BF1000"/>
  <c r="T1000"/>
  <c r="R1000"/>
  <c r="P1000"/>
  <c r="BI996"/>
  <c r="BH996"/>
  <c r="BG996"/>
  <c r="BF996"/>
  <c r="T996"/>
  <c r="R996"/>
  <c r="P996"/>
  <c r="BI993"/>
  <c r="BH993"/>
  <c r="BG993"/>
  <c r="BF993"/>
  <c r="T993"/>
  <c r="R993"/>
  <c r="P993"/>
  <c r="BI991"/>
  <c r="BH991"/>
  <c r="BG991"/>
  <c r="BF991"/>
  <c r="T991"/>
  <c r="R991"/>
  <c r="P991"/>
  <c r="BI987"/>
  <c r="BH987"/>
  <c r="BG987"/>
  <c r="BF987"/>
  <c r="T987"/>
  <c r="R987"/>
  <c r="P987"/>
  <c r="BI986"/>
  <c r="BH986"/>
  <c r="BG986"/>
  <c r="BF986"/>
  <c r="T986"/>
  <c r="R986"/>
  <c r="P986"/>
  <c r="BI982"/>
  <c r="BH982"/>
  <c r="BG982"/>
  <c r="BF982"/>
  <c r="T982"/>
  <c r="R982"/>
  <c r="P982"/>
  <c r="BI979"/>
  <c r="BH979"/>
  <c r="BG979"/>
  <c r="BF979"/>
  <c r="T979"/>
  <c r="R979"/>
  <c r="P979"/>
  <c r="BI976"/>
  <c r="BH976"/>
  <c r="BG976"/>
  <c r="BF976"/>
  <c r="T976"/>
  <c r="R976"/>
  <c r="P976"/>
  <c r="BI969"/>
  <c r="BH969"/>
  <c r="BG969"/>
  <c r="BF969"/>
  <c r="T969"/>
  <c r="R969"/>
  <c r="P969"/>
  <c r="BI967"/>
  <c r="BH967"/>
  <c r="BG967"/>
  <c r="BF967"/>
  <c r="T967"/>
  <c r="R967"/>
  <c r="P967"/>
  <c r="BI957"/>
  <c r="BH957"/>
  <c r="BG957"/>
  <c r="BF957"/>
  <c r="T957"/>
  <c r="R957"/>
  <c r="P957"/>
  <c r="BI956"/>
  <c r="BH956"/>
  <c r="BG956"/>
  <c r="BF956"/>
  <c r="T956"/>
  <c r="R956"/>
  <c r="P956"/>
  <c r="BI952"/>
  <c r="BH952"/>
  <c r="BG952"/>
  <c r="BF952"/>
  <c r="T952"/>
  <c r="R952"/>
  <c r="P952"/>
  <c r="BI949"/>
  <c r="BH949"/>
  <c r="BG949"/>
  <c r="BF949"/>
  <c r="T949"/>
  <c r="R949"/>
  <c r="P949"/>
  <c r="BI946"/>
  <c r="BH946"/>
  <c r="BG946"/>
  <c r="BF946"/>
  <c r="T946"/>
  <c r="R946"/>
  <c r="P946"/>
  <c r="BI943"/>
  <c r="BH943"/>
  <c r="BG943"/>
  <c r="BF943"/>
  <c r="T943"/>
  <c r="R943"/>
  <c r="P943"/>
  <c r="BI942"/>
  <c r="BH942"/>
  <c r="BG942"/>
  <c r="BF942"/>
  <c r="T942"/>
  <c r="R942"/>
  <c r="P942"/>
  <c r="BI939"/>
  <c r="BH939"/>
  <c r="BG939"/>
  <c r="BF939"/>
  <c r="T939"/>
  <c r="R939"/>
  <c r="P939"/>
  <c r="BI938"/>
  <c r="BH938"/>
  <c r="BG938"/>
  <c r="BF938"/>
  <c r="T938"/>
  <c r="R938"/>
  <c r="P938"/>
  <c r="BI935"/>
  <c r="BH935"/>
  <c r="BG935"/>
  <c r="BF935"/>
  <c r="T935"/>
  <c r="R935"/>
  <c r="P935"/>
  <c r="BI933"/>
  <c r="BH933"/>
  <c r="BG933"/>
  <c r="BF933"/>
  <c r="T933"/>
  <c r="R933"/>
  <c r="P933"/>
  <c r="BI931"/>
  <c r="BH931"/>
  <c r="BG931"/>
  <c r="BF931"/>
  <c r="T931"/>
  <c r="R931"/>
  <c r="P931"/>
  <c r="BI928"/>
  <c r="BH928"/>
  <c r="BG928"/>
  <c r="BF928"/>
  <c r="T928"/>
  <c r="R928"/>
  <c r="P928"/>
  <c r="BI923"/>
  <c r="BH923"/>
  <c r="BG923"/>
  <c r="BF923"/>
  <c r="T923"/>
  <c r="R923"/>
  <c r="P923"/>
  <c r="BI921"/>
  <c r="BH921"/>
  <c r="BG921"/>
  <c r="BF921"/>
  <c r="T921"/>
  <c r="R921"/>
  <c r="P921"/>
  <c r="BI918"/>
  <c r="BH918"/>
  <c r="BG918"/>
  <c r="BF918"/>
  <c r="T918"/>
  <c r="R918"/>
  <c r="P918"/>
  <c r="BI914"/>
  <c r="BH914"/>
  <c r="BG914"/>
  <c r="BF914"/>
  <c r="T914"/>
  <c r="R914"/>
  <c r="P914"/>
  <c r="BI912"/>
  <c r="BH912"/>
  <c r="BG912"/>
  <c r="BF912"/>
  <c r="T912"/>
  <c r="R912"/>
  <c r="P912"/>
  <c r="BI909"/>
  <c r="BH909"/>
  <c r="BG909"/>
  <c r="BF909"/>
  <c r="T909"/>
  <c r="R909"/>
  <c r="P909"/>
  <c r="BI905"/>
  <c r="BH905"/>
  <c r="BG905"/>
  <c r="BF905"/>
  <c r="T905"/>
  <c r="R905"/>
  <c r="P905"/>
  <c r="BI903"/>
  <c r="BH903"/>
  <c r="BG903"/>
  <c r="BF903"/>
  <c r="T903"/>
  <c r="R903"/>
  <c r="P903"/>
  <c r="BI900"/>
  <c r="BH900"/>
  <c r="BG900"/>
  <c r="BF900"/>
  <c r="T900"/>
  <c r="R900"/>
  <c r="P900"/>
  <c r="BI897"/>
  <c r="BH897"/>
  <c r="BG897"/>
  <c r="BF897"/>
  <c r="T897"/>
  <c r="R897"/>
  <c r="P897"/>
  <c r="BI891"/>
  <c r="BH891"/>
  <c r="BG891"/>
  <c r="BF891"/>
  <c r="T891"/>
  <c r="R891"/>
  <c r="P891"/>
  <c r="BI888"/>
  <c r="BH888"/>
  <c r="BG888"/>
  <c r="BF888"/>
  <c r="T888"/>
  <c r="R888"/>
  <c r="P888"/>
  <c r="BI885"/>
  <c r="BH885"/>
  <c r="BG885"/>
  <c r="BF885"/>
  <c r="T885"/>
  <c r="R885"/>
  <c r="P885"/>
  <c r="BI883"/>
  <c r="BH883"/>
  <c r="BG883"/>
  <c r="BF883"/>
  <c r="T883"/>
  <c r="R883"/>
  <c r="P883"/>
  <c r="BI882"/>
  <c r="BH882"/>
  <c r="BG882"/>
  <c r="BF882"/>
  <c r="T882"/>
  <c r="R882"/>
  <c r="P882"/>
  <c r="BI879"/>
  <c r="BH879"/>
  <c r="BG879"/>
  <c r="BF879"/>
  <c r="T879"/>
  <c r="R879"/>
  <c r="P879"/>
  <c r="BI877"/>
  <c r="BH877"/>
  <c r="BG877"/>
  <c r="BF877"/>
  <c r="T877"/>
  <c r="R877"/>
  <c r="P877"/>
  <c r="BI876"/>
  <c r="BH876"/>
  <c r="BG876"/>
  <c r="BF876"/>
  <c r="T876"/>
  <c r="R876"/>
  <c r="P876"/>
  <c r="BI875"/>
  <c r="BH875"/>
  <c r="BG875"/>
  <c r="BF875"/>
  <c r="T875"/>
  <c r="R875"/>
  <c r="P875"/>
  <c r="BI874"/>
  <c r="BH874"/>
  <c r="BG874"/>
  <c r="BF874"/>
  <c r="T874"/>
  <c r="R874"/>
  <c r="P874"/>
  <c r="BI873"/>
  <c r="BH873"/>
  <c r="BG873"/>
  <c r="BF873"/>
  <c r="T873"/>
  <c r="R873"/>
  <c r="P873"/>
  <c r="BI872"/>
  <c r="BH872"/>
  <c r="BG872"/>
  <c r="BF872"/>
  <c r="T872"/>
  <c r="R872"/>
  <c r="P872"/>
  <c r="BI871"/>
  <c r="BH871"/>
  <c r="BG871"/>
  <c r="BF871"/>
  <c r="T871"/>
  <c r="R871"/>
  <c r="P871"/>
  <c r="BI870"/>
  <c r="BH870"/>
  <c r="BG870"/>
  <c r="BF870"/>
  <c r="T870"/>
  <c r="R870"/>
  <c r="P870"/>
  <c r="BI869"/>
  <c r="BH869"/>
  <c r="BG869"/>
  <c r="BF869"/>
  <c r="T869"/>
  <c r="R869"/>
  <c r="P869"/>
  <c r="BI867"/>
  <c r="BH867"/>
  <c r="BG867"/>
  <c r="BF867"/>
  <c r="T867"/>
  <c r="R867"/>
  <c r="P867"/>
  <c r="BI865"/>
  <c r="BH865"/>
  <c r="BG865"/>
  <c r="BF865"/>
  <c r="T865"/>
  <c r="R865"/>
  <c r="P865"/>
  <c r="BI861"/>
  <c r="BH861"/>
  <c r="BG861"/>
  <c r="BF861"/>
  <c r="T861"/>
  <c r="R861"/>
  <c r="P861"/>
  <c r="BI859"/>
  <c r="BH859"/>
  <c r="BG859"/>
  <c r="BF859"/>
  <c r="T859"/>
  <c r="R859"/>
  <c r="P859"/>
  <c r="BI857"/>
  <c r="BH857"/>
  <c r="BG857"/>
  <c r="BF857"/>
  <c r="T857"/>
  <c r="R857"/>
  <c r="P857"/>
  <c r="BI851"/>
  <c r="BH851"/>
  <c r="BG851"/>
  <c r="BF851"/>
  <c r="T851"/>
  <c r="R851"/>
  <c r="P851"/>
  <c r="BI849"/>
  <c r="BH849"/>
  <c r="BG849"/>
  <c r="BF849"/>
  <c r="T849"/>
  <c r="R849"/>
  <c r="P849"/>
  <c r="BI843"/>
  <c r="BH843"/>
  <c r="BG843"/>
  <c r="BF843"/>
  <c r="T843"/>
  <c r="R843"/>
  <c r="P843"/>
  <c r="BI841"/>
  <c r="BH841"/>
  <c r="BG841"/>
  <c r="BF841"/>
  <c r="T841"/>
  <c r="R841"/>
  <c r="P841"/>
  <c r="BI838"/>
  <c r="BH838"/>
  <c r="BG838"/>
  <c r="BF838"/>
  <c r="T838"/>
  <c r="R838"/>
  <c r="P838"/>
  <c r="BI836"/>
  <c r="BH836"/>
  <c r="BG836"/>
  <c r="BF836"/>
  <c r="T836"/>
  <c r="R836"/>
  <c r="P836"/>
  <c r="BI830"/>
  <c r="BH830"/>
  <c r="BG830"/>
  <c r="BF830"/>
  <c r="T830"/>
  <c r="R830"/>
  <c r="P830"/>
  <c r="BI828"/>
  <c r="BH828"/>
  <c r="BG828"/>
  <c r="BF828"/>
  <c r="T828"/>
  <c r="R828"/>
  <c r="P828"/>
  <c r="BI826"/>
  <c r="BH826"/>
  <c r="BG826"/>
  <c r="BF826"/>
  <c r="T826"/>
  <c r="R826"/>
  <c r="P826"/>
  <c r="BI824"/>
  <c r="BH824"/>
  <c r="BG824"/>
  <c r="BF824"/>
  <c r="T824"/>
  <c r="R824"/>
  <c r="P824"/>
  <c r="BI816"/>
  <c r="BH816"/>
  <c r="BG816"/>
  <c r="BF816"/>
  <c r="T816"/>
  <c r="R816"/>
  <c r="P816"/>
  <c r="BI814"/>
  <c r="BH814"/>
  <c r="BG814"/>
  <c r="BF814"/>
  <c r="T814"/>
  <c r="R814"/>
  <c r="P814"/>
  <c r="BI812"/>
  <c r="BH812"/>
  <c r="BG812"/>
  <c r="BF812"/>
  <c r="T812"/>
  <c r="R812"/>
  <c r="P812"/>
  <c r="BI807"/>
  <c r="BH807"/>
  <c r="BG807"/>
  <c r="BF807"/>
  <c r="T807"/>
  <c r="R807"/>
  <c r="P807"/>
  <c r="BI805"/>
  <c r="BH805"/>
  <c r="BG805"/>
  <c r="BF805"/>
  <c r="T805"/>
  <c r="R805"/>
  <c r="P805"/>
  <c r="BI803"/>
  <c r="BH803"/>
  <c r="BG803"/>
  <c r="BF803"/>
  <c r="T803"/>
  <c r="R803"/>
  <c r="P803"/>
  <c r="BI793"/>
  <c r="BH793"/>
  <c r="BG793"/>
  <c r="BF793"/>
  <c r="T793"/>
  <c r="R793"/>
  <c r="P793"/>
  <c r="BI791"/>
  <c r="BH791"/>
  <c r="BG791"/>
  <c r="BF791"/>
  <c r="T791"/>
  <c r="R791"/>
  <c r="P791"/>
  <c r="BI789"/>
  <c r="BH789"/>
  <c r="BG789"/>
  <c r="BF789"/>
  <c r="T789"/>
  <c r="R789"/>
  <c r="P789"/>
  <c r="BI782"/>
  <c r="BH782"/>
  <c r="BG782"/>
  <c r="BF782"/>
  <c r="T782"/>
  <c r="R782"/>
  <c r="P782"/>
  <c r="BI780"/>
  <c r="BH780"/>
  <c r="BG780"/>
  <c r="BF780"/>
  <c r="T780"/>
  <c r="R780"/>
  <c r="P780"/>
  <c r="BI775"/>
  <c r="BH775"/>
  <c r="BG775"/>
  <c r="BF775"/>
  <c r="T775"/>
  <c r="R775"/>
  <c r="P775"/>
  <c r="BI773"/>
  <c r="BH773"/>
  <c r="BG773"/>
  <c r="BF773"/>
  <c r="T773"/>
  <c r="R773"/>
  <c r="P773"/>
  <c r="BI765"/>
  <c r="BH765"/>
  <c r="BG765"/>
  <c r="BF765"/>
  <c r="T765"/>
  <c r="R765"/>
  <c r="P765"/>
  <c r="BI763"/>
  <c r="BH763"/>
  <c r="BG763"/>
  <c r="BF763"/>
  <c r="T763"/>
  <c r="R763"/>
  <c r="P763"/>
  <c r="BI755"/>
  <c r="BH755"/>
  <c r="BG755"/>
  <c r="BF755"/>
  <c r="T755"/>
  <c r="R755"/>
  <c r="P755"/>
  <c r="BI752"/>
  <c r="BH752"/>
  <c r="BG752"/>
  <c r="BF752"/>
  <c r="T752"/>
  <c r="R752"/>
  <c r="P752"/>
  <c r="BI749"/>
  <c r="BH749"/>
  <c r="BG749"/>
  <c r="BF749"/>
  <c r="T749"/>
  <c r="R749"/>
  <c r="P749"/>
  <c r="BI746"/>
  <c r="BH746"/>
  <c r="BG746"/>
  <c r="BF746"/>
  <c r="T746"/>
  <c r="R746"/>
  <c r="P746"/>
  <c r="BI741"/>
  <c r="BH741"/>
  <c r="BG741"/>
  <c r="BF741"/>
  <c r="T741"/>
  <c r="R741"/>
  <c r="P741"/>
  <c r="BI739"/>
  <c r="BH739"/>
  <c r="BG739"/>
  <c r="BF739"/>
  <c r="T739"/>
  <c r="R739"/>
  <c r="P739"/>
  <c r="BI730"/>
  <c r="BH730"/>
  <c r="BG730"/>
  <c r="BF730"/>
  <c r="T730"/>
  <c r="R730"/>
  <c r="P730"/>
  <c r="BI728"/>
  <c r="BH728"/>
  <c r="BG728"/>
  <c r="BF728"/>
  <c r="T728"/>
  <c r="R728"/>
  <c r="P728"/>
  <c r="BI719"/>
  <c r="BH719"/>
  <c r="BG719"/>
  <c r="BF719"/>
  <c r="T719"/>
  <c r="R719"/>
  <c r="P719"/>
  <c r="BI717"/>
  <c r="BH717"/>
  <c r="BG717"/>
  <c r="BF717"/>
  <c r="T717"/>
  <c r="R717"/>
  <c r="P717"/>
  <c r="BI709"/>
  <c r="BH709"/>
  <c r="BG709"/>
  <c r="BF709"/>
  <c r="T709"/>
  <c r="R709"/>
  <c r="P709"/>
  <c r="BI690"/>
  <c r="BH690"/>
  <c r="BG690"/>
  <c r="BF690"/>
  <c r="T690"/>
  <c r="R690"/>
  <c r="P690"/>
  <c r="BI688"/>
  <c r="BH688"/>
  <c r="BG688"/>
  <c r="BF688"/>
  <c r="T688"/>
  <c r="R688"/>
  <c r="P688"/>
  <c r="BI680"/>
  <c r="BH680"/>
  <c r="BG680"/>
  <c r="BF680"/>
  <c r="T680"/>
  <c r="R680"/>
  <c r="P680"/>
  <c r="BI672"/>
  <c r="BH672"/>
  <c r="BG672"/>
  <c r="BF672"/>
  <c r="T672"/>
  <c r="R672"/>
  <c r="P672"/>
  <c r="BI669"/>
  <c r="BH669"/>
  <c r="BG669"/>
  <c r="BF669"/>
  <c r="T669"/>
  <c r="R669"/>
  <c r="P669"/>
  <c r="BI666"/>
  <c r="BH666"/>
  <c r="BG666"/>
  <c r="BF666"/>
  <c r="T666"/>
  <c r="T665"/>
  <c r="R666"/>
  <c r="R665"/>
  <c r="P666"/>
  <c r="P665"/>
  <c r="BI664"/>
  <c r="BH664"/>
  <c r="BG664"/>
  <c r="BF664"/>
  <c r="T664"/>
  <c r="R664"/>
  <c r="P664"/>
  <c r="BI662"/>
  <c r="BH662"/>
  <c r="BG662"/>
  <c r="BF662"/>
  <c r="T662"/>
  <c r="R662"/>
  <c r="P662"/>
  <c r="BI661"/>
  <c r="BH661"/>
  <c r="BG661"/>
  <c r="BF661"/>
  <c r="T661"/>
  <c r="R661"/>
  <c r="P661"/>
  <c r="BI660"/>
  <c r="BH660"/>
  <c r="BG660"/>
  <c r="BF660"/>
  <c r="T660"/>
  <c r="R660"/>
  <c r="P660"/>
  <c r="BI655"/>
  <c r="BH655"/>
  <c r="BG655"/>
  <c r="BF655"/>
  <c r="T655"/>
  <c r="R655"/>
  <c r="P655"/>
  <c r="BI651"/>
  <c r="BH651"/>
  <c r="BG651"/>
  <c r="BF651"/>
  <c r="T651"/>
  <c r="R651"/>
  <c r="P651"/>
  <c r="BI647"/>
  <c r="BH647"/>
  <c r="BG647"/>
  <c r="BF647"/>
  <c r="T647"/>
  <c r="R647"/>
  <c r="P647"/>
  <c r="BI644"/>
  <c r="BH644"/>
  <c r="BG644"/>
  <c r="BF644"/>
  <c r="T644"/>
  <c r="R644"/>
  <c r="P644"/>
  <c r="BI641"/>
  <c r="BH641"/>
  <c r="BG641"/>
  <c r="BF641"/>
  <c r="T641"/>
  <c r="R641"/>
  <c r="P641"/>
  <c r="BI640"/>
  <c r="BH640"/>
  <c r="BG640"/>
  <c r="BF640"/>
  <c r="T640"/>
  <c r="R640"/>
  <c r="P640"/>
  <c r="BI637"/>
  <c r="BH637"/>
  <c r="BG637"/>
  <c r="BF637"/>
  <c r="T637"/>
  <c r="R637"/>
  <c r="P637"/>
  <c r="BI632"/>
  <c r="BH632"/>
  <c r="BG632"/>
  <c r="BF632"/>
  <c r="T632"/>
  <c r="R632"/>
  <c r="P632"/>
  <c r="BI628"/>
  <c r="BH628"/>
  <c r="BG628"/>
  <c r="BF628"/>
  <c r="T628"/>
  <c r="R628"/>
  <c r="P628"/>
  <c r="BI623"/>
  <c r="BH623"/>
  <c r="BG623"/>
  <c r="BF623"/>
  <c r="T623"/>
  <c r="R623"/>
  <c r="P623"/>
  <c r="BI620"/>
  <c r="BH620"/>
  <c r="BG620"/>
  <c r="BF620"/>
  <c r="T620"/>
  <c r="R620"/>
  <c r="P620"/>
  <c r="BI617"/>
  <c r="BH617"/>
  <c r="BG617"/>
  <c r="BF617"/>
  <c r="T617"/>
  <c r="R617"/>
  <c r="P617"/>
  <c r="BI611"/>
  <c r="BH611"/>
  <c r="BG611"/>
  <c r="BF611"/>
  <c r="T611"/>
  <c r="R611"/>
  <c r="P611"/>
  <c r="BI608"/>
  <c r="BH608"/>
  <c r="BG608"/>
  <c r="BF608"/>
  <c r="T608"/>
  <c r="R608"/>
  <c r="P608"/>
  <c r="BI595"/>
  <c r="BH595"/>
  <c r="BG595"/>
  <c r="BF595"/>
  <c r="T595"/>
  <c r="R595"/>
  <c r="P595"/>
  <c r="BI590"/>
  <c r="BH590"/>
  <c r="BG590"/>
  <c r="BF590"/>
  <c r="T590"/>
  <c r="R590"/>
  <c r="P590"/>
  <c r="BI579"/>
  <c r="BH579"/>
  <c r="BG579"/>
  <c r="BF579"/>
  <c r="T579"/>
  <c r="R579"/>
  <c r="P579"/>
  <c r="BI578"/>
  <c r="BH578"/>
  <c r="BG578"/>
  <c r="BF578"/>
  <c r="T578"/>
  <c r="R578"/>
  <c r="P578"/>
  <c r="BI577"/>
  <c r="BH577"/>
  <c r="BG577"/>
  <c r="BF577"/>
  <c r="T577"/>
  <c r="R577"/>
  <c r="P577"/>
  <c r="BI576"/>
  <c r="BH576"/>
  <c r="BG576"/>
  <c r="BF576"/>
  <c r="T576"/>
  <c r="R576"/>
  <c r="P576"/>
  <c r="BI573"/>
  <c r="BH573"/>
  <c r="BG573"/>
  <c r="BF573"/>
  <c r="T573"/>
  <c r="R573"/>
  <c r="P573"/>
  <c r="BI570"/>
  <c r="BH570"/>
  <c r="BG570"/>
  <c r="BF570"/>
  <c r="T570"/>
  <c r="R570"/>
  <c r="P570"/>
  <c r="BI567"/>
  <c r="BH567"/>
  <c r="BG567"/>
  <c r="BF567"/>
  <c r="T567"/>
  <c r="R567"/>
  <c r="P567"/>
  <c r="BI564"/>
  <c r="BH564"/>
  <c r="BG564"/>
  <c r="BF564"/>
  <c r="T564"/>
  <c r="R564"/>
  <c r="P564"/>
  <c r="BI560"/>
  <c r="BH560"/>
  <c r="BG560"/>
  <c r="BF560"/>
  <c r="T560"/>
  <c r="R560"/>
  <c r="P560"/>
  <c r="BI555"/>
  <c r="BH555"/>
  <c r="BG555"/>
  <c r="BF555"/>
  <c r="T555"/>
  <c r="R555"/>
  <c r="P555"/>
  <c r="BI551"/>
  <c r="BH551"/>
  <c r="BG551"/>
  <c r="BF551"/>
  <c r="T551"/>
  <c r="R551"/>
  <c r="P551"/>
  <c r="BI550"/>
  <c r="BH550"/>
  <c r="BG550"/>
  <c r="BF550"/>
  <c r="T550"/>
  <c r="R550"/>
  <c r="P550"/>
  <c r="BI549"/>
  <c r="BH549"/>
  <c r="BG549"/>
  <c r="BF549"/>
  <c r="T549"/>
  <c r="R549"/>
  <c r="P549"/>
  <c r="BI548"/>
  <c r="BH548"/>
  <c r="BG548"/>
  <c r="BF548"/>
  <c r="T548"/>
  <c r="R548"/>
  <c r="P548"/>
  <c r="BI545"/>
  <c r="BH545"/>
  <c r="BG545"/>
  <c r="BF545"/>
  <c r="T545"/>
  <c r="R545"/>
  <c r="P545"/>
  <c r="BI543"/>
  <c r="BH543"/>
  <c r="BG543"/>
  <c r="BF543"/>
  <c r="T543"/>
  <c r="R543"/>
  <c r="P543"/>
  <c r="BI540"/>
  <c r="BH540"/>
  <c r="BG540"/>
  <c r="BF540"/>
  <c r="T540"/>
  <c r="R540"/>
  <c r="P540"/>
  <c r="BI537"/>
  <c r="BH537"/>
  <c r="BG537"/>
  <c r="BF537"/>
  <c r="T537"/>
  <c r="R537"/>
  <c r="P537"/>
  <c r="BI530"/>
  <c r="BH530"/>
  <c r="BG530"/>
  <c r="BF530"/>
  <c r="T530"/>
  <c r="R530"/>
  <c r="P530"/>
  <c r="BI517"/>
  <c r="BH517"/>
  <c r="BG517"/>
  <c r="BF517"/>
  <c r="T517"/>
  <c r="R517"/>
  <c r="P517"/>
  <c r="BI516"/>
  <c r="BH516"/>
  <c r="BG516"/>
  <c r="BF516"/>
  <c r="T516"/>
  <c r="R516"/>
  <c r="P516"/>
  <c r="BI513"/>
  <c r="BH513"/>
  <c r="BG513"/>
  <c r="BF513"/>
  <c r="T513"/>
  <c r="R513"/>
  <c r="P513"/>
  <c r="BI499"/>
  <c r="BH499"/>
  <c r="BG499"/>
  <c r="BF499"/>
  <c r="T499"/>
  <c r="R499"/>
  <c r="P499"/>
  <c r="BI498"/>
  <c r="BH498"/>
  <c r="BG498"/>
  <c r="BF498"/>
  <c r="T498"/>
  <c r="R498"/>
  <c r="P498"/>
  <c r="BI493"/>
  <c r="BH493"/>
  <c r="BG493"/>
  <c r="BF493"/>
  <c r="T493"/>
  <c r="R493"/>
  <c r="P493"/>
  <c r="BI490"/>
  <c r="BH490"/>
  <c r="BG490"/>
  <c r="BF490"/>
  <c r="T490"/>
  <c r="R490"/>
  <c r="P490"/>
  <c r="BI485"/>
  <c r="BH485"/>
  <c r="BG485"/>
  <c r="BF485"/>
  <c r="T485"/>
  <c r="R485"/>
  <c r="P485"/>
  <c r="BI472"/>
  <c r="BH472"/>
  <c r="BG472"/>
  <c r="BF472"/>
  <c r="T472"/>
  <c r="R472"/>
  <c r="P472"/>
  <c r="BI467"/>
  <c r="BH467"/>
  <c r="BG467"/>
  <c r="BF467"/>
  <c r="T467"/>
  <c r="R467"/>
  <c r="P467"/>
  <c r="BI462"/>
  <c r="BH462"/>
  <c r="BG462"/>
  <c r="BF462"/>
  <c r="T462"/>
  <c r="R462"/>
  <c r="P462"/>
  <c r="BI456"/>
  <c r="BH456"/>
  <c r="BG456"/>
  <c r="BF456"/>
  <c r="T456"/>
  <c r="R456"/>
  <c r="P456"/>
  <c r="BI450"/>
  <c r="BH450"/>
  <c r="BG450"/>
  <c r="BF450"/>
  <c r="T450"/>
  <c r="R450"/>
  <c r="P450"/>
  <c r="BI448"/>
  <c r="BH448"/>
  <c r="BG448"/>
  <c r="BF448"/>
  <c r="T448"/>
  <c r="R448"/>
  <c r="P448"/>
  <c r="BI439"/>
  <c r="BH439"/>
  <c r="BG439"/>
  <c r="BF439"/>
  <c r="T439"/>
  <c r="R439"/>
  <c r="P439"/>
  <c r="BI437"/>
  <c r="BH437"/>
  <c r="BG437"/>
  <c r="BF437"/>
  <c r="T437"/>
  <c r="R437"/>
  <c r="P437"/>
  <c r="BI434"/>
  <c r="BH434"/>
  <c r="BG434"/>
  <c r="BF434"/>
  <c r="T434"/>
  <c r="R434"/>
  <c r="P434"/>
  <c r="BI432"/>
  <c r="BH432"/>
  <c r="BG432"/>
  <c r="BF432"/>
  <c r="T432"/>
  <c r="R432"/>
  <c r="P432"/>
  <c r="BI418"/>
  <c r="BH418"/>
  <c r="BG418"/>
  <c r="BF418"/>
  <c r="T418"/>
  <c r="R418"/>
  <c r="P418"/>
  <c r="BI414"/>
  <c r="BH414"/>
  <c r="BG414"/>
  <c r="BF414"/>
  <c r="T414"/>
  <c r="R414"/>
  <c r="P414"/>
  <c r="BI412"/>
  <c r="BH412"/>
  <c r="BG412"/>
  <c r="BF412"/>
  <c r="T412"/>
  <c r="R412"/>
  <c r="P412"/>
  <c r="BI408"/>
  <c r="BH408"/>
  <c r="BG408"/>
  <c r="BF408"/>
  <c r="T408"/>
  <c r="R408"/>
  <c r="P408"/>
  <c r="BI394"/>
  <c r="BH394"/>
  <c r="BG394"/>
  <c r="BF394"/>
  <c r="T394"/>
  <c r="R394"/>
  <c r="P394"/>
  <c r="BI393"/>
  <c r="BH393"/>
  <c r="BG393"/>
  <c r="BF393"/>
  <c r="T393"/>
  <c r="R393"/>
  <c r="P393"/>
  <c r="BI388"/>
  <c r="BH388"/>
  <c r="BG388"/>
  <c r="BF388"/>
  <c r="T388"/>
  <c r="R388"/>
  <c r="P388"/>
  <c r="BI384"/>
  <c r="BH384"/>
  <c r="BG384"/>
  <c r="BF384"/>
  <c r="T384"/>
  <c r="R384"/>
  <c r="P384"/>
  <c r="BI373"/>
  <c r="BH373"/>
  <c r="BG373"/>
  <c r="BF373"/>
  <c r="T373"/>
  <c r="R373"/>
  <c r="P373"/>
  <c r="BI370"/>
  <c r="BH370"/>
  <c r="BG370"/>
  <c r="BF370"/>
  <c r="T370"/>
  <c r="R370"/>
  <c r="P370"/>
  <c r="BI369"/>
  <c r="BH369"/>
  <c r="BG369"/>
  <c r="BF369"/>
  <c r="T369"/>
  <c r="R369"/>
  <c r="P369"/>
  <c r="BI362"/>
  <c r="BH362"/>
  <c r="BG362"/>
  <c r="BF362"/>
  <c r="T362"/>
  <c r="R362"/>
  <c r="P362"/>
  <c r="BI360"/>
  <c r="BH360"/>
  <c r="BG360"/>
  <c r="BF360"/>
  <c r="T360"/>
  <c r="R360"/>
  <c r="P360"/>
  <c r="BI353"/>
  <c r="BH353"/>
  <c r="BG353"/>
  <c r="BF353"/>
  <c r="T353"/>
  <c r="R353"/>
  <c r="P353"/>
  <c r="BI351"/>
  <c r="BH351"/>
  <c r="BG351"/>
  <c r="BF351"/>
  <c r="T351"/>
  <c r="R351"/>
  <c r="P351"/>
  <c r="BI347"/>
  <c r="BH347"/>
  <c r="BG347"/>
  <c r="BF347"/>
  <c r="T347"/>
  <c r="R347"/>
  <c r="P347"/>
  <c r="BI345"/>
  <c r="BH345"/>
  <c r="BG345"/>
  <c r="BF345"/>
  <c r="T345"/>
  <c r="R345"/>
  <c r="P345"/>
  <c r="BI341"/>
  <c r="BH341"/>
  <c r="BG341"/>
  <c r="BF341"/>
  <c r="T341"/>
  <c r="R341"/>
  <c r="P341"/>
  <c r="BI336"/>
  <c r="BH336"/>
  <c r="BG336"/>
  <c r="BF336"/>
  <c r="T336"/>
  <c r="R336"/>
  <c r="P336"/>
  <c r="BI332"/>
  <c r="BH332"/>
  <c r="BG332"/>
  <c r="BF332"/>
  <c r="T332"/>
  <c r="R332"/>
  <c r="P332"/>
  <c r="BI301"/>
  <c r="BH301"/>
  <c r="BG301"/>
  <c r="BF301"/>
  <c r="T301"/>
  <c r="R301"/>
  <c r="P301"/>
  <c r="BI300"/>
  <c r="BH300"/>
  <c r="BG300"/>
  <c r="BF300"/>
  <c r="T300"/>
  <c r="R300"/>
  <c r="P300"/>
  <c r="BI297"/>
  <c r="BH297"/>
  <c r="BG297"/>
  <c r="BF297"/>
  <c r="T297"/>
  <c r="R297"/>
  <c r="P297"/>
  <c r="BI296"/>
  <c r="BH296"/>
  <c r="BG296"/>
  <c r="BF296"/>
  <c r="T296"/>
  <c r="R296"/>
  <c r="P296"/>
  <c r="BI293"/>
  <c r="BH293"/>
  <c r="BG293"/>
  <c r="BF293"/>
  <c r="T293"/>
  <c r="R293"/>
  <c r="P293"/>
  <c r="BI289"/>
  <c r="BH289"/>
  <c r="BG289"/>
  <c r="BF289"/>
  <c r="T289"/>
  <c r="R289"/>
  <c r="P289"/>
  <c r="BI285"/>
  <c r="BH285"/>
  <c r="BG285"/>
  <c r="BF285"/>
  <c r="T285"/>
  <c r="R285"/>
  <c r="P285"/>
  <c r="BI283"/>
  <c r="BH283"/>
  <c r="BG283"/>
  <c r="BF283"/>
  <c r="T283"/>
  <c r="R283"/>
  <c r="P283"/>
  <c r="BI279"/>
  <c r="BH279"/>
  <c r="BG279"/>
  <c r="BF279"/>
  <c r="T279"/>
  <c r="R279"/>
  <c r="P279"/>
  <c r="BI275"/>
  <c r="BH275"/>
  <c r="BG275"/>
  <c r="BF275"/>
  <c r="T275"/>
  <c r="R275"/>
  <c r="P275"/>
  <c r="BI271"/>
  <c r="BH271"/>
  <c r="BG271"/>
  <c r="BF271"/>
  <c r="T271"/>
  <c r="R271"/>
  <c r="P271"/>
  <c r="BI269"/>
  <c r="BH269"/>
  <c r="BG269"/>
  <c r="BF269"/>
  <c r="T269"/>
  <c r="R269"/>
  <c r="P269"/>
  <c r="BI266"/>
  <c r="BH266"/>
  <c r="BG266"/>
  <c r="BF266"/>
  <c r="T266"/>
  <c r="R266"/>
  <c r="P266"/>
  <c r="BI263"/>
  <c r="BH263"/>
  <c r="BG263"/>
  <c r="BF263"/>
  <c r="T263"/>
  <c r="R263"/>
  <c r="P263"/>
  <c r="BI256"/>
  <c r="BH256"/>
  <c r="BG256"/>
  <c r="BF256"/>
  <c r="T256"/>
  <c r="R256"/>
  <c r="P256"/>
  <c r="BI255"/>
  <c r="BH255"/>
  <c r="BG255"/>
  <c r="BF255"/>
  <c r="T255"/>
  <c r="R255"/>
  <c r="P255"/>
  <c r="BI247"/>
  <c r="BH247"/>
  <c r="BG247"/>
  <c r="BF247"/>
  <c r="T247"/>
  <c r="R247"/>
  <c r="P247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4"/>
  <c r="BH214"/>
  <c r="BG214"/>
  <c r="BF214"/>
  <c r="T214"/>
  <c r="R214"/>
  <c r="P214"/>
  <c r="BI212"/>
  <c r="BH212"/>
  <c r="BG212"/>
  <c r="BF212"/>
  <c r="T212"/>
  <c r="R212"/>
  <c r="P212"/>
  <c r="BI209"/>
  <c r="BH209"/>
  <c r="BG209"/>
  <c r="BF209"/>
  <c r="T209"/>
  <c r="R209"/>
  <c r="P209"/>
  <c r="BI206"/>
  <c r="BH206"/>
  <c r="BG206"/>
  <c r="BF206"/>
  <c r="T206"/>
  <c r="R206"/>
  <c r="P206"/>
  <c r="BI202"/>
  <c r="BH202"/>
  <c r="BG202"/>
  <c r="BF202"/>
  <c r="T202"/>
  <c r="R202"/>
  <c r="P202"/>
  <c r="BI199"/>
  <c r="BH199"/>
  <c r="BG199"/>
  <c r="BF199"/>
  <c r="T199"/>
  <c r="R199"/>
  <c r="P199"/>
  <c r="BI193"/>
  <c r="BH193"/>
  <c r="BG193"/>
  <c r="BF193"/>
  <c r="T193"/>
  <c r="R193"/>
  <c r="P193"/>
  <c r="BI191"/>
  <c r="BH191"/>
  <c r="BG191"/>
  <c r="BF191"/>
  <c r="T191"/>
  <c r="R191"/>
  <c r="P191"/>
  <c r="BI188"/>
  <c r="BH188"/>
  <c r="BG188"/>
  <c r="BF188"/>
  <c r="T188"/>
  <c r="R188"/>
  <c r="P188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6"/>
  <c r="BH176"/>
  <c r="BG176"/>
  <c r="BF176"/>
  <c r="T176"/>
  <c r="R176"/>
  <c r="P176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5"/>
  <c r="BH165"/>
  <c r="BG165"/>
  <c r="BF165"/>
  <c r="T165"/>
  <c r="R165"/>
  <c r="P165"/>
  <c r="BI162"/>
  <c r="BH162"/>
  <c r="BG162"/>
  <c r="BF162"/>
  <c r="T162"/>
  <c r="R162"/>
  <c r="P162"/>
  <c r="BI158"/>
  <c r="BH158"/>
  <c r="BG158"/>
  <c r="BF158"/>
  <c r="T158"/>
  <c r="R158"/>
  <c r="P158"/>
  <c r="BI155"/>
  <c r="BH155"/>
  <c r="BG155"/>
  <c r="BF155"/>
  <c r="T155"/>
  <c r="R155"/>
  <c r="P155"/>
  <c r="BI151"/>
  <c r="BH151"/>
  <c r="BG151"/>
  <c r="BF151"/>
  <c r="T151"/>
  <c r="R151"/>
  <c r="P151"/>
  <c r="BI147"/>
  <c r="BH147"/>
  <c r="BG147"/>
  <c r="BF147"/>
  <c r="T147"/>
  <c r="R147"/>
  <c r="P147"/>
  <c r="BI141"/>
  <c r="BH141"/>
  <c r="BG141"/>
  <c r="BF141"/>
  <c r="T141"/>
  <c r="R141"/>
  <c r="P141"/>
  <c r="BI137"/>
  <c r="BH137"/>
  <c r="BG137"/>
  <c r="BF137"/>
  <c r="T137"/>
  <c r="R137"/>
  <c r="P137"/>
  <c r="BI128"/>
  <c r="BH128"/>
  <c r="BG128"/>
  <c r="BF128"/>
  <c r="T128"/>
  <c r="R128"/>
  <c r="P128"/>
  <c r="BI125"/>
  <c r="BH125"/>
  <c r="BG125"/>
  <c r="BF125"/>
  <c r="T125"/>
  <c r="R125"/>
  <c r="P125"/>
  <c r="J119"/>
  <c r="J118"/>
  <c r="F118"/>
  <c r="F116"/>
  <c r="E114"/>
  <c r="J59"/>
  <c r="J58"/>
  <c r="F58"/>
  <c r="F56"/>
  <c r="E54"/>
  <c r="J20"/>
  <c r="E20"/>
  <c r="F119"/>
  <c r="J19"/>
  <c r="J14"/>
  <c r="J116"/>
  <c r="E7"/>
  <c r="E110"/>
  <c i="1" r="L50"/>
  <c r="AM50"/>
  <c r="AM49"/>
  <c r="L49"/>
  <c r="AM47"/>
  <c r="L47"/>
  <c r="L45"/>
  <c r="L44"/>
  <c i="8" r="BK98"/>
  <c r="BK92"/>
  <c i="7" r="BK141"/>
  <c r="J124"/>
  <c r="J118"/>
  <c r="BK112"/>
  <c r="BK92"/>
  <c i="6" r="BK342"/>
  <c r="J331"/>
  <c r="BK326"/>
  <c r="J314"/>
  <c r="J305"/>
  <c r="J281"/>
  <c r="BK269"/>
  <c r="J255"/>
  <c r="J245"/>
  <c r="J239"/>
  <c r="BK224"/>
  <c r="BK208"/>
  <c r="BK194"/>
  <c r="J184"/>
  <c r="BK179"/>
  <c r="BK169"/>
  <c r="BK159"/>
  <c i="5" r="BK140"/>
  <c r="BK127"/>
  <c r="BK122"/>
  <c r="BK117"/>
  <c r="J103"/>
  <c r="J95"/>
  <c i="4" r="J243"/>
  <c r="BK235"/>
  <c r="J227"/>
  <c r="J220"/>
  <c r="J206"/>
  <c r="BK202"/>
  <c r="BK198"/>
  <c r="BK192"/>
  <c r="BK186"/>
  <c r="BK177"/>
  <c r="BK171"/>
  <c r="BK164"/>
  <c r="J155"/>
  <c r="J144"/>
  <c r="J136"/>
  <c r="J131"/>
  <c r="BK121"/>
  <c r="BK113"/>
  <c r="J108"/>
  <c r="J103"/>
  <c r="J99"/>
  <c i="3" r="J427"/>
  <c r="J350"/>
  <c r="J324"/>
  <c r="BK267"/>
  <c r="J233"/>
  <c r="J190"/>
  <c i="2" r="BK871"/>
  <c r="J861"/>
  <c r="BK849"/>
  <c r="BK812"/>
  <c r="J782"/>
  <c r="BK773"/>
  <c r="BK749"/>
  <c r="J730"/>
  <c r="J688"/>
  <c r="J664"/>
  <c r="J644"/>
  <c r="J628"/>
  <c r="J608"/>
  <c i="8" r="BK106"/>
  <c r="J86"/>
  <c i="7" r="J130"/>
  <c r="BK124"/>
  <c r="BK109"/>
  <c r="J104"/>
  <c r="J97"/>
  <c i="6" r="J352"/>
  <c r="J342"/>
  <c r="J334"/>
  <c r="BK318"/>
  <c r="BK297"/>
  <c r="BK286"/>
  <c r="BK280"/>
  <c r="BK272"/>
  <c r="BK265"/>
  <c r="BK255"/>
  <c r="BK237"/>
  <c r="J230"/>
  <c r="BK216"/>
  <c r="J200"/>
  <c r="J190"/>
  <c r="J175"/>
  <c r="J166"/>
  <c r="J152"/>
  <c i="5" r="J131"/>
  <c r="BK125"/>
  <c r="BK114"/>
  <c r="J105"/>
  <c r="J97"/>
  <c i="4" r="J237"/>
  <c r="J232"/>
  <c r="J221"/>
  <c r="BK214"/>
  <c r="J209"/>
  <c r="J200"/>
  <c r="J196"/>
  <c r="BK182"/>
  <c r="J176"/>
  <c r="BK160"/>
  <c r="BK153"/>
  <c r="BK149"/>
  <c r="J139"/>
  <c r="J120"/>
  <c r="J111"/>
  <c r="BK103"/>
  <c i="3" r="J490"/>
  <c r="J457"/>
  <c r="J416"/>
  <c r="J385"/>
  <c r="BK370"/>
  <c r="BK351"/>
  <c r="BK281"/>
  <c r="BK170"/>
  <c i="2" r="J1320"/>
  <c r="BK1291"/>
  <c r="J1253"/>
  <c r="BK1227"/>
  <c r="J1212"/>
  <c r="J1192"/>
  <c r="J1166"/>
  <c r="BK1163"/>
  <c r="J1158"/>
  <c r="J1150"/>
  <c r="BK1133"/>
  <c r="BK1123"/>
  <c r="BK1090"/>
  <c r="BK1080"/>
  <c r="BK1076"/>
  <c r="BK1070"/>
  <c r="J1060"/>
  <c r="J1049"/>
  <c r="J1043"/>
  <c r="J1030"/>
  <c r="BK1018"/>
  <c r="BK1013"/>
  <c r="BK1009"/>
  <c r="BK1006"/>
  <c r="BK996"/>
  <c r="BK987"/>
  <c r="BK976"/>
  <c r="J956"/>
  <c r="J946"/>
  <c r="J935"/>
  <c r="J921"/>
  <c r="J905"/>
  <c r="J891"/>
  <c r="BK883"/>
  <c r="J876"/>
  <c r="BK872"/>
  <c r="J849"/>
  <c r="BK838"/>
  <c r="J824"/>
  <c r="BK805"/>
  <c r="BK780"/>
  <c r="BK746"/>
  <c r="BK680"/>
  <c r="BK660"/>
  <c r="BK628"/>
  <c r="BK577"/>
  <c r="BK555"/>
  <c r="J540"/>
  <c r="BK513"/>
  <c r="BK490"/>
  <c r="J462"/>
  <c r="J434"/>
  <c r="J388"/>
  <c r="J362"/>
  <c r="J345"/>
  <c r="BK297"/>
  <c r="J275"/>
  <c r="BK256"/>
  <c r="BK235"/>
  <c r="J212"/>
  <c r="BK187"/>
  <c r="J171"/>
  <c r="J165"/>
  <c r="J147"/>
  <c i="1" r="AS55"/>
  <c i="7" r="BK115"/>
  <c r="BK108"/>
  <c r="J102"/>
  <c r="BK97"/>
  <c i="6" r="J355"/>
  <c r="BK343"/>
  <c r="BK334"/>
  <c r="J325"/>
  <c r="J318"/>
  <c r="J278"/>
  <c r="J269"/>
  <c r="J244"/>
  <c r="J232"/>
  <c r="BK220"/>
  <c r="J186"/>
  <c r="J179"/>
  <c r="BK164"/>
  <c r="BK158"/>
  <c r="BK154"/>
  <c i="5" r="BK137"/>
  <c r="J118"/>
  <c r="J111"/>
  <c r="BK107"/>
  <c r="BK98"/>
  <c r="BK95"/>
  <c i="4" r="J248"/>
  <c r="BK232"/>
  <c r="J222"/>
  <c r="BK201"/>
  <c r="J193"/>
  <c r="J189"/>
  <c r="J181"/>
  <c r="BK173"/>
  <c r="BK163"/>
  <c r="J156"/>
  <c r="BK146"/>
  <c r="BK142"/>
  <c r="J137"/>
  <c r="J130"/>
  <c r="J125"/>
  <c r="BK116"/>
  <c r="J104"/>
  <c i="3" r="BK457"/>
  <c r="BK385"/>
  <c r="BK350"/>
  <c r="BK316"/>
  <c r="J227"/>
  <c r="BK194"/>
  <c r="J134"/>
  <c i="2" r="J1391"/>
  <c r="J1360"/>
  <c r="BK1337"/>
  <c r="J1334"/>
  <c r="J1278"/>
  <c r="J1262"/>
  <c r="BK1237"/>
  <c r="BK1229"/>
  <c r="BK1212"/>
  <c r="J1200"/>
  <c r="BK1167"/>
  <c r="BK1156"/>
  <c r="BK1140"/>
  <c r="J1131"/>
  <c r="BK1125"/>
  <c r="J1114"/>
  <c r="J1086"/>
  <c r="J1077"/>
  <c r="BK1071"/>
  <c r="J1048"/>
  <c r="BK570"/>
  <c r="BK549"/>
  <c r="J530"/>
  <c r="J472"/>
  <c r="J456"/>
  <c r="BK412"/>
  <c r="J373"/>
  <c r="BK341"/>
  <c r="J285"/>
  <c r="J256"/>
  <c r="J237"/>
  <c r="J221"/>
  <c r="BK202"/>
  <c r="J176"/>
  <c r="BK169"/>
  <c r="BK155"/>
  <c i="8" r="J94"/>
  <c i="7" r="J141"/>
  <c r="BK135"/>
  <c r="J129"/>
  <c r="J125"/>
  <c r="BK116"/>
  <c r="J107"/>
  <c r="BK95"/>
  <c r="J92"/>
  <c i="6" r="J344"/>
  <c r="J335"/>
  <c r="BK329"/>
  <c r="J312"/>
  <c r="J306"/>
  <c r="J288"/>
  <c r="BK263"/>
  <c r="BK251"/>
  <c r="BK241"/>
  <c r="BK233"/>
  <c r="BK228"/>
  <c r="BK222"/>
  <c r="J212"/>
  <c r="BK206"/>
  <c r="J203"/>
  <c r="J198"/>
  <c r="BK190"/>
  <c r="BK177"/>
  <c r="J171"/>
  <c r="BK155"/>
  <c i="5" r="BK133"/>
  <c r="BK126"/>
  <c r="J117"/>
  <c r="J113"/>
  <c r="BK104"/>
  <c r="BK94"/>
  <c i="4" r="BK243"/>
  <c r="J231"/>
  <c r="J224"/>
  <c r="J218"/>
  <c r="J212"/>
  <c r="BK206"/>
  <c r="J191"/>
  <c r="BK183"/>
  <c r="J178"/>
  <c r="BK170"/>
  <c r="J164"/>
  <c r="BK159"/>
  <c r="J146"/>
  <c r="BK136"/>
  <c r="J128"/>
  <c r="BK125"/>
  <c r="J116"/>
  <c r="J112"/>
  <c r="BK98"/>
  <c i="3" r="J422"/>
  <c r="BK396"/>
  <c r="BK372"/>
  <c r="BK349"/>
  <c r="J301"/>
  <c r="BK247"/>
  <c r="BK200"/>
  <c r="J106"/>
  <c i="2" r="J1304"/>
  <c r="J1275"/>
  <c r="BK1250"/>
  <c r="J1232"/>
  <c r="BK1211"/>
  <c r="BK1200"/>
  <c r="BK1170"/>
  <c r="BK1166"/>
  <c r="J1160"/>
  <c r="BK1150"/>
  <c r="J1133"/>
  <c r="J1125"/>
  <c r="BK1119"/>
  <c r="J1090"/>
  <c r="J1078"/>
  <c r="J1072"/>
  <c r="BK1068"/>
  <c r="J1063"/>
  <c r="BK1049"/>
  <c r="BK1030"/>
  <c r="J1018"/>
  <c r="J1013"/>
  <c r="BK1010"/>
  <c r="J1006"/>
  <c r="J991"/>
  <c r="BK979"/>
  <c r="J967"/>
  <c r="BK946"/>
  <c r="J939"/>
  <c r="BK931"/>
  <c r="BK914"/>
  <c r="J909"/>
  <c r="BK900"/>
  <c r="BK888"/>
  <c r="BK879"/>
  <c r="BK874"/>
  <c r="BK869"/>
  <c r="BK830"/>
  <c r="J814"/>
  <c r="J791"/>
  <c r="BK782"/>
  <c r="J746"/>
  <c r="J728"/>
  <c r="BK688"/>
  <c r="BK662"/>
  <c r="BK644"/>
  <c r="BK623"/>
  <c r="BK611"/>
  <c r="BK578"/>
  <c r="BK567"/>
  <c r="J550"/>
  <c r="BK537"/>
  <c r="BK498"/>
  <c r="BK456"/>
  <c r="J432"/>
  <c r="BK408"/>
  <c r="BK370"/>
  <c r="BK351"/>
  <c r="J336"/>
  <c r="J297"/>
  <c r="BK285"/>
  <c r="J266"/>
  <c r="BK231"/>
  <c r="BK206"/>
  <c r="J188"/>
  <c r="BK172"/>
  <c r="J158"/>
  <c r="BK125"/>
  <c i="8" r="BK105"/>
  <c r="BK94"/>
  <c r="J82"/>
  <c i="7" r="BK131"/>
  <c r="BK122"/>
  <c r="J113"/>
  <c r="BK107"/>
  <c r="J93"/>
  <c i="6" r="BK344"/>
  <c r="BK339"/>
  <c r="J329"/>
  <c r="BK321"/>
  <c r="BK306"/>
  <c r="J293"/>
  <c r="J271"/>
  <c r="BK262"/>
  <c r="J251"/>
  <c r="J243"/>
  <c r="J226"/>
  <c r="J220"/>
  <c r="BK202"/>
  <c r="BK192"/>
  <c r="BK183"/>
  <c r="J174"/>
  <c r="J164"/>
  <c r="J158"/>
  <c i="5" r="J137"/>
  <c r="J124"/>
  <c r="J120"/>
  <c r="BK110"/>
  <c r="J100"/>
  <c i="4" r="J244"/>
  <c r="BK241"/>
  <c r="J228"/>
  <c r="BK221"/>
  <c r="BK208"/>
  <c r="J205"/>
  <c r="BK200"/>
  <c r="BK193"/>
  <c r="BK189"/>
  <c r="BK184"/>
  <c r="J170"/>
  <c r="J158"/>
  <c r="BK154"/>
  <c r="BK141"/>
  <c r="BK135"/>
  <c r="BK129"/>
  <c r="BK120"/>
  <c r="BK111"/>
  <c r="J105"/>
  <c r="BK100"/>
  <c i="3" r="J434"/>
  <c r="BK412"/>
  <c r="J335"/>
  <c r="BK301"/>
  <c r="BK257"/>
  <c r="BK215"/>
  <c r="BK134"/>
  <c i="2" r="J869"/>
  <c r="J851"/>
  <c r="BK836"/>
  <c r="J789"/>
  <c r="J780"/>
  <c r="BK755"/>
  <c r="J719"/>
  <c r="J680"/>
  <c r="J662"/>
  <c r="J655"/>
  <c r="J637"/>
  <c r="J617"/>
  <c r="J590"/>
  <c i="8" r="J102"/>
  <c i="7" r="BK140"/>
  <c r="J128"/>
  <c r="J115"/>
  <c r="BK103"/>
  <c r="BK98"/>
  <c i="6" r="J353"/>
  <c r="J337"/>
  <c r="BK320"/>
  <c r="BK314"/>
  <c r="BK295"/>
  <c r="BK288"/>
  <c r="BK281"/>
  <c r="BK271"/>
  <c r="J264"/>
  <c r="BK257"/>
  <c r="BK239"/>
  <c r="J234"/>
  <c r="BK218"/>
  <c r="BK209"/>
  <c r="BK199"/>
  <c r="BK189"/>
  <c r="BK174"/>
  <c r="J163"/>
  <c i="5" r="J140"/>
  <c r="BK128"/>
  <c r="J119"/>
  <c r="BK111"/>
  <c r="J101"/>
  <c i="4" r="J245"/>
  <c r="J233"/>
  <c r="BK227"/>
  <c r="J213"/>
  <c r="J208"/>
  <c r="BK204"/>
  <c r="BK191"/>
  <c r="BK179"/>
  <c r="J168"/>
  <c r="J160"/>
  <c r="BK152"/>
  <c r="J148"/>
  <c r="J135"/>
  <c r="J117"/>
  <c r="BK105"/>
  <c r="J98"/>
  <c i="3" r="BK461"/>
  <c r="J442"/>
  <c r="J398"/>
  <c r="BK358"/>
  <c r="BK335"/>
  <c r="J222"/>
  <c r="BK116"/>
  <c i="2" r="BK1293"/>
  <c r="BK1262"/>
  <c r="J1237"/>
  <c r="BK1206"/>
  <c r="J1170"/>
  <c r="BK1165"/>
  <c r="BK1161"/>
  <c r="BK1157"/>
  <c r="J1140"/>
  <c r="BK1131"/>
  <c r="J1119"/>
  <c r="BK1092"/>
  <c r="BK1081"/>
  <c r="BK1077"/>
  <c r="J1073"/>
  <c r="J1066"/>
  <c r="BK1054"/>
  <c r="BK1044"/>
  <c r="J1031"/>
  <c r="J1024"/>
  <c r="BK1014"/>
  <c r="J1010"/>
  <c r="J1004"/>
  <c r="J993"/>
  <c r="J986"/>
  <c r="BK967"/>
  <c r="BK949"/>
  <c r="J942"/>
  <c r="J928"/>
  <c r="BK918"/>
  <c r="J900"/>
  <c r="J888"/>
  <c r="J879"/>
  <c r="J874"/>
  <c r="BK861"/>
  <c r="J841"/>
  <c r="BK828"/>
  <c r="BK814"/>
  <c r="J793"/>
  <c r="BK763"/>
  <c r="J717"/>
  <c r="J666"/>
  <c r="J647"/>
  <c r="J623"/>
  <c r="BK576"/>
  <c r="J564"/>
  <c r="BK545"/>
  <c r="J537"/>
  <c r="J498"/>
  <c r="BK485"/>
  <c r="J439"/>
  <c r="BK414"/>
  <c r="J384"/>
  <c r="BK360"/>
  <c r="BK301"/>
  <c r="BK283"/>
  <c r="J269"/>
  <c r="BK237"/>
  <c r="BK221"/>
  <c r="BK188"/>
  <c r="J178"/>
  <c r="J169"/>
  <c r="BK151"/>
  <c r="BK128"/>
  <c i="8" r="J105"/>
  <c r="J92"/>
  <c r="BK82"/>
  <c i="7" r="J135"/>
  <c r="J127"/>
  <c r="J120"/>
  <c r="BK114"/>
  <c r="BK104"/>
  <c r="J101"/>
  <c r="J95"/>
  <c i="6" r="BK352"/>
  <c r="J328"/>
  <c r="BK323"/>
  <c r="BK305"/>
  <c r="J286"/>
  <c r="J276"/>
  <c r="BK264"/>
  <c r="J237"/>
  <c r="J228"/>
  <c r="BK212"/>
  <c r="J183"/>
  <c r="J169"/>
  <c r="J165"/>
  <c r="J160"/>
  <c r="BK157"/>
  <c r="BK153"/>
  <c i="5" r="J134"/>
  <c r="J125"/>
  <c r="J115"/>
  <c r="BK105"/>
  <c r="J99"/>
  <c r="BK96"/>
  <c i="4" r="J236"/>
  <c r="BK233"/>
  <c r="BK226"/>
  <c r="BK218"/>
  <c r="BK195"/>
  <c r="J192"/>
  <c r="J188"/>
  <c r="J180"/>
  <c r="J171"/>
  <c r="J161"/>
  <c r="J153"/>
  <c r="BK144"/>
  <c r="J141"/>
  <c r="BK134"/>
  <c r="BK128"/>
  <c r="BK124"/>
  <c r="J110"/>
  <c r="J107"/>
  <c r="BK99"/>
  <c i="3" r="BK395"/>
  <c r="J353"/>
  <c r="BK324"/>
  <c r="J247"/>
  <c r="J183"/>
  <c r="J158"/>
  <c i="2" r="BK1391"/>
  <c r="BK1360"/>
  <c r="J1337"/>
  <c r="BK1322"/>
  <c r="J1277"/>
  <c r="BK1238"/>
  <c r="BK1232"/>
  <c r="J1211"/>
  <c r="J1194"/>
  <c r="J1165"/>
  <c r="J1155"/>
  <c r="BK1138"/>
  <c r="J1128"/>
  <c r="BK1117"/>
  <c r="J1087"/>
  <c r="J1080"/>
  <c r="BK1073"/>
  <c r="BK1061"/>
  <c r="BK1040"/>
  <c r="BK564"/>
  <c r="J548"/>
  <c r="J516"/>
  <c r="J467"/>
  <c r="J450"/>
  <c r="BK394"/>
  <c r="J369"/>
  <c r="BK300"/>
  <c r="J279"/>
  <c r="BK247"/>
  <c r="J231"/>
  <c r="BK212"/>
  <c r="J193"/>
  <c r="BK178"/>
  <c r="BK171"/>
  <c r="BK158"/>
  <c r="J128"/>
  <c i="8" r="BK84"/>
  <c i="7" r="BK134"/>
  <c r="BK128"/>
  <c r="BK121"/>
  <c r="J114"/>
  <c r="BK110"/>
  <c r="BK100"/>
  <c i="6" r="BK353"/>
  <c r="J343"/>
  <c r="J333"/>
  <c r="J320"/>
  <c r="J307"/>
  <c r="J291"/>
  <c r="BK276"/>
  <c r="BK267"/>
  <c r="BK253"/>
  <c r="BK243"/>
  <c r="BK234"/>
  <c r="BK230"/>
  <c r="BK226"/>
  <c r="J218"/>
  <c r="J213"/>
  <c r="BK204"/>
  <c r="J199"/>
  <c r="J194"/>
  <c r="J189"/>
  <c r="BK172"/>
  <c r="J159"/>
  <c i="5" r="BK138"/>
  <c r="BK131"/>
  <c r="BK124"/>
  <c r="BK115"/>
  <c r="BK108"/>
  <c r="BK102"/>
  <c i="4" r="BK246"/>
  <c r="BK237"/>
  <c r="BK228"/>
  <c r="BK220"/>
  <c r="BK216"/>
  <c r="J211"/>
  <c r="J202"/>
  <c r="BK185"/>
  <c r="J182"/>
  <c r="J177"/>
  <c r="J169"/>
  <c r="J163"/>
  <c r="J152"/>
  <c r="J149"/>
  <c r="BK143"/>
  <c r="J133"/>
  <c r="BK127"/>
  <c r="J119"/>
  <c r="J115"/>
  <c r="BK106"/>
  <c i="3" r="J459"/>
  <c r="BK416"/>
  <c r="J395"/>
  <c r="BK368"/>
  <c r="BK340"/>
  <c r="J257"/>
  <c r="BK227"/>
  <c r="J194"/>
  <c i="2" r="J1329"/>
  <c r="J1293"/>
  <c r="J1273"/>
  <c r="BK1248"/>
  <c r="J1227"/>
  <c r="J1206"/>
  <c r="BK1194"/>
  <c r="BK1168"/>
  <c r="BK1162"/>
  <c r="J1157"/>
  <c r="J1135"/>
  <c r="BK1128"/>
  <c r="J1120"/>
  <c r="BK1099"/>
  <c r="J1081"/>
  <c r="BK1074"/>
  <c r="J1069"/>
  <c r="BK1065"/>
  <c r="J1058"/>
  <c r="BK1031"/>
  <c r="J1025"/>
  <c r="J1015"/>
  <c r="J1008"/>
  <c r="J1000"/>
  <c r="J987"/>
  <c r="J976"/>
  <c r="BK957"/>
  <c r="BK943"/>
  <c r="J938"/>
  <c r="BK928"/>
  <c r="BK912"/>
  <c r="BK905"/>
  <c r="BK891"/>
  <c r="J882"/>
  <c r="J875"/>
  <c r="J872"/>
  <c r="BK859"/>
  <c r="J828"/>
  <c r="J812"/>
  <c r="BK789"/>
  <c r="J773"/>
  <c r="J749"/>
  <c r="BK730"/>
  <c r="J669"/>
  <c r="BK651"/>
  <c r="J641"/>
  <c r="J620"/>
  <c r="J595"/>
  <c r="J577"/>
  <c r="J570"/>
  <c r="BK551"/>
  <c r="J517"/>
  <c r="J485"/>
  <c r="BK437"/>
  <c r="J414"/>
  <c r="BK384"/>
  <c r="J360"/>
  <c r="J347"/>
  <c r="BK332"/>
  <c r="J296"/>
  <c r="BK279"/>
  <c r="BK269"/>
  <c r="J247"/>
  <c r="J225"/>
  <c r="BK209"/>
  <c r="J191"/>
  <c r="BK176"/>
  <c r="BK165"/>
  <c i="8" r="BK96"/>
  <c r="J88"/>
  <c i="7" r="BK132"/>
  <c r="BK123"/>
  <c r="J116"/>
  <c r="J109"/>
  <c r="BK102"/>
  <c i="6" r="J348"/>
  <c r="J338"/>
  <c r="BK328"/>
  <c r="BK316"/>
  <c r="BK307"/>
  <c r="J301"/>
  <c r="J272"/>
  <c r="J265"/>
  <c r="J257"/>
  <c r="BK249"/>
  <c r="J241"/>
  <c r="J223"/>
  <c r="J204"/>
  <c r="BK195"/>
  <c r="BK186"/>
  <c r="J181"/>
  <c r="BK171"/>
  <c r="J161"/>
  <c r="BK152"/>
  <c i="5" r="J128"/>
  <c r="J121"/>
  <c r="J114"/>
  <c r="J102"/>
  <c i="4" r="J246"/>
  <c r="BK242"/>
  <c r="J229"/>
  <c r="BK224"/>
  <c r="J214"/>
  <c r="BK203"/>
  <c r="BK199"/>
  <c r="J194"/>
  <c r="BK188"/>
  <c r="BK178"/>
  <c r="BK172"/>
  <c r="BK167"/>
  <c r="J162"/>
  <c r="J151"/>
  <c r="BK139"/>
  <c r="J134"/>
  <c r="J123"/>
  <c r="BK119"/>
  <c r="BK112"/>
  <c r="J106"/>
  <c r="BK101"/>
  <c i="3" r="J440"/>
  <c r="BK422"/>
  <c r="J340"/>
  <c r="J316"/>
  <c r="BK291"/>
  <c r="BK237"/>
  <c r="BK204"/>
  <c r="J116"/>
  <c i="2" r="BK867"/>
  <c r="BK841"/>
  <c r="J830"/>
  <c r="J807"/>
  <c r="J775"/>
  <c r="BK752"/>
  <c r="J739"/>
  <c r="J690"/>
  <c r="BK669"/>
  <c r="J660"/>
  <c r="BK641"/>
  <c r="BK620"/>
  <c r="BK595"/>
  <c i="8" r="BK104"/>
  <c r="J98"/>
  <c i="7" r="J138"/>
  <c r="BK126"/>
  <c r="BK117"/>
  <c r="BK106"/>
  <c r="J100"/>
  <c r="BK96"/>
  <c i="6" r="BK349"/>
  <c r="BK335"/>
  <c r="J316"/>
  <c r="BK312"/>
  <c r="BK293"/>
  <c r="BK284"/>
  <c r="BK275"/>
  <c r="J270"/>
  <c r="J263"/>
  <c r="J253"/>
  <c r="J235"/>
  <c r="J222"/>
  <c r="J210"/>
  <c r="BK203"/>
  <c r="BK198"/>
  <c r="BK187"/>
  <c r="J173"/>
  <c r="BK160"/>
  <c i="5" r="J133"/>
  <c r="BK120"/>
  <c r="BK113"/>
  <c r="BK99"/>
  <c i="4" r="J241"/>
  <c r="BK236"/>
  <c r="BK217"/>
  <c r="BK212"/>
  <c r="BK205"/>
  <c r="BK197"/>
  <c r="BK187"/>
  <c r="BK181"/>
  <c r="J173"/>
  <c r="BK156"/>
  <c r="J150"/>
  <c r="BK140"/>
  <c r="J124"/>
  <c r="J113"/>
  <c r="BK104"/>
  <c i="3" r="BK490"/>
  <c r="BK459"/>
  <c r="J414"/>
  <c r="J384"/>
  <c r="J372"/>
  <c r="BK353"/>
  <c r="BK183"/>
  <c i="2" r="BK1304"/>
  <c r="BK1278"/>
  <c r="J1250"/>
  <c r="BK1235"/>
  <c r="J1222"/>
  <c r="J1175"/>
  <c r="BK1164"/>
  <c r="BK1160"/>
  <c r="J1156"/>
  <c r="J1138"/>
  <c r="BK1134"/>
  <c r="J1126"/>
  <c r="BK1107"/>
  <c r="J1083"/>
  <c r="BK1078"/>
  <c r="BK1072"/>
  <c r="J1065"/>
  <c r="BK1058"/>
  <c r="J1037"/>
  <c r="BK1027"/>
  <c r="BK1016"/>
  <c r="J1012"/>
  <c r="J1009"/>
  <c r="BK1007"/>
  <c r="BK991"/>
  <c r="J979"/>
  <c r="J957"/>
  <c r="J949"/>
  <c r="BK939"/>
  <c r="J933"/>
  <c r="J923"/>
  <c r="BK903"/>
  <c r="J885"/>
  <c r="BK877"/>
  <c r="J873"/>
  <c r="J865"/>
  <c r="BK857"/>
  <c r="J836"/>
  <c r="J816"/>
  <c r="J803"/>
  <c r="J765"/>
  <c r="BK728"/>
  <c r="BK690"/>
  <c r="J661"/>
  <c r="BK637"/>
  <c r="J578"/>
  <c r="J567"/>
  <c r="J549"/>
  <c r="BK516"/>
  <c r="J493"/>
  <c r="BK450"/>
  <c r="J437"/>
  <c r="J408"/>
  <c r="BK373"/>
  <c r="J351"/>
  <c r="BK336"/>
  <c r="BK289"/>
  <c r="J271"/>
  <c r="J239"/>
  <c r="BK225"/>
  <c r="BK193"/>
  <c r="J181"/>
  <c r="BK170"/>
  <c r="J155"/>
  <c r="BK141"/>
  <c r="J125"/>
  <c i="8" r="J104"/>
  <c r="J96"/>
  <c r="J84"/>
  <c i="7" r="J137"/>
  <c r="J132"/>
  <c r="J122"/>
  <c r="J117"/>
  <c r="BK111"/>
  <c r="BK99"/>
  <c r="J96"/>
  <c i="6" r="J354"/>
  <c r="J340"/>
  <c r="BK333"/>
  <c r="J326"/>
  <c r="BK319"/>
  <c r="BK303"/>
  <c r="J275"/>
  <c r="J247"/>
  <c r="J233"/>
  <c r="BK221"/>
  <c r="BK184"/>
  <c r="J177"/>
  <c r="J162"/>
  <c r="J156"/>
  <c i="5" r="BK139"/>
  <c r="BK130"/>
  <c r="BK121"/>
  <c r="BK112"/>
  <c r="BK109"/>
  <c r="J104"/>
  <c r="BK97"/>
  <c i="4" r="BK248"/>
  <c r="J235"/>
  <c r="BK231"/>
  <c r="J219"/>
  <c r="BK196"/>
  <c r="J187"/>
  <c r="BK176"/>
  <c r="BK169"/>
  <c r="J157"/>
  <c r="J154"/>
  <c r="J145"/>
  <c r="J140"/>
  <c r="BK133"/>
  <c r="J127"/>
  <c r="BK123"/>
  <c r="BK109"/>
  <c r="BK102"/>
  <c i="3" r="BK414"/>
  <c r="J355"/>
  <c r="J330"/>
  <c r="J267"/>
  <c r="J215"/>
  <c r="J176"/>
  <c r="J124"/>
  <c i="2" r="J1362"/>
  <c r="J1340"/>
  <c r="BK1334"/>
  <c r="BK1320"/>
  <c r="J1264"/>
  <c r="BK1253"/>
  <c r="BK1236"/>
  <c r="BK1224"/>
  <c r="J1174"/>
  <c r="J1163"/>
  <c r="BK1153"/>
  <c r="BK1139"/>
  <c r="BK1130"/>
  <c r="J1092"/>
  <c r="BK1082"/>
  <c r="BK1075"/>
  <c r="BK1069"/>
  <c r="J1054"/>
  <c r="BK1037"/>
  <c r="J560"/>
  <c r="J545"/>
  <c r="J513"/>
  <c r="BK439"/>
  <c r="BK432"/>
  <c r="J370"/>
  <c r="J332"/>
  <c r="J283"/>
  <c r="J255"/>
  <c r="BK223"/>
  <c r="J209"/>
  <c r="BK191"/>
  <c r="J173"/>
  <c r="J162"/>
  <c r="J141"/>
  <c i="8" r="BK88"/>
  <c i="7" r="BK139"/>
  <c r="J131"/>
  <c r="BK127"/>
  <c r="BK120"/>
  <c r="J111"/>
  <c r="BK101"/>
  <c r="BK94"/>
  <c i="6" r="J349"/>
  <c r="J346"/>
  <c r="BK337"/>
  <c r="J330"/>
  <c r="BK308"/>
  <c r="J297"/>
  <c r="BK283"/>
  <c r="J273"/>
  <c r="J262"/>
  <c r="J249"/>
  <c r="J231"/>
  <c r="J227"/>
  <c r="J224"/>
  <c r="J216"/>
  <c r="BK210"/>
  <c r="J202"/>
  <c r="BK197"/>
  <c r="BK173"/>
  <c r="J157"/>
  <c i="5" r="BK134"/>
  <c r="J130"/>
  <c r="BK123"/>
  <c r="J116"/>
  <c r="J107"/>
  <c r="BK101"/>
  <c i="4" r="BK244"/>
  <c r="BK230"/>
  <c r="BK223"/>
  <c r="J217"/>
  <c r="J203"/>
  <c r="J197"/>
  <c r="BK180"/>
  <c r="J175"/>
  <c r="BK168"/>
  <c r="BK162"/>
  <c r="BK158"/>
  <c r="J142"/>
  <c r="BK131"/>
  <c r="J121"/>
  <c r="BK114"/>
  <c r="J100"/>
  <c i="3" r="BK434"/>
  <c r="J412"/>
  <c r="BK384"/>
  <c r="J358"/>
  <c r="BK330"/>
  <c r="J291"/>
  <c r="BK233"/>
  <c r="BK190"/>
  <c i="2" r="J1322"/>
  <c r="J1291"/>
  <c r="J1236"/>
  <c r="J1224"/>
  <c r="BK1208"/>
  <c r="BK1192"/>
  <c r="J1167"/>
  <c r="J1161"/>
  <c r="BK1155"/>
  <c r="J1139"/>
  <c r="J1130"/>
  <c r="BK1126"/>
  <c r="J1107"/>
  <c r="BK1086"/>
  <c r="J1076"/>
  <c r="J1070"/>
  <c r="BK1066"/>
  <c r="J1061"/>
  <c r="J1040"/>
  <c r="J1027"/>
  <c r="J1016"/>
  <c r="BK1012"/>
  <c r="BK1004"/>
  <c r="J996"/>
  <c r="BK986"/>
  <c r="BK952"/>
  <c r="BK935"/>
  <c r="BK923"/>
  <c r="J918"/>
  <c r="J912"/>
  <c r="J903"/>
  <c r="BK885"/>
  <c r="J877"/>
  <c r="J871"/>
  <c r="BK865"/>
  <c r="BK843"/>
  <c r="BK816"/>
  <c r="BK793"/>
  <c r="BK765"/>
  <c r="BK739"/>
  <c r="BK719"/>
  <c r="BK672"/>
  <c r="BK655"/>
  <c r="J632"/>
  <c r="BK590"/>
  <c r="BK573"/>
  <c r="J555"/>
  <c r="BK540"/>
  <c r="BK499"/>
  <c r="BK467"/>
  <c r="J412"/>
  <c r="BK388"/>
  <c r="BK362"/>
  <c r="J341"/>
  <c r="J300"/>
  <c r="J289"/>
  <c r="BK271"/>
  <c r="BK255"/>
  <c r="J235"/>
  <c r="J223"/>
  <c r="J202"/>
  <c r="J187"/>
  <c r="J170"/>
  <c r="J137"/>
  <c i="8" r="BK102"/>
  <c r="BK90"/>
  <c i="7" r="BK138"/>
  <c r="BK125"/>
  <c r="J121"/>
  <c r="J110"/>
  <c r="BK105"/>
  <c i="6" r="BK354"/>
  <c r="BK340"/>
  <c r="BK330"/>
  <c r="BK325"/>
  <c r="BK310"/>
  <c r="J303"/>
  <c r="BK278"/>
  <c r="BK268"/>
  <c r="BK261"/>
  <c r="BK244"/>
  <c r="BK229"/>
  <c r="BK213"/>
  <c r="J197"/>
  <c r="BK185"/>
  <c r="BK175"/>
  <c r="BK165"/>
  <c r="J153"/>
  <c i="5" r="BK129"/>
  <c r="J123"/>
  <c r="BK119"/>
  <c r="J109"/>
  <c r="J96"/>
  <c i="4" r="BK245"/>
  <c r="BK240"/>
  <c r="J226"/>
  <c r="BK219"/>
  <c r="J207"/>
  <c r="J204"/>
  <c r="J201"/>
  <c r="BK190"/>
  <c r="J185"/>
  <c r="BK174"/>
  <c r="J166"/>
  <c r="BK157"/>
  <c r="BK148"/>
  <c r="BK137"/>
  <c r="BK132"/>
  <c r="BK122"/>
  <c r="BK115"/>
  <c r="BK110"/>
  <c r="J102"/>
  <c i="3" r="BK442"/>
  <c r="BK432"/>
  <c r="J370"/>
  <c r="J305"/>
  <c r="J281"/>
  <c r="BK222"/>
  <c r="BK158"/>
  <c i="2" r="J870"/>
  <c r="J857"/>
  <c r="J838"/>
  <c r="BK824"/>
  <c r="BK803"/>
  <c r="J763"/>
  <c r="BK741"/>
  <c r="BK717"/>
  <c r="J672"/>
  <c r="BK661"/>
  <c r="J651"/>
  <c r="BK632"/>
  <c r="J611"/>
  <c r="BK579"/>
  <c i="8" r="J100"/>
  <c i="7" r="J139"/>
  <c r="BK129"/>
  <c r="BK118"/>
  <c r="J108"/>
  <c r="J99"/>
  <c r="J94"/>
  <c i="6" r="BK346"/>
  <c r="J323"/>
  <c r="J319"/>
  <c r="J308"/>
  <c r="BK291"/>
  <c r="J283"/>
  <c r="BK273"/>
  <c r="J267"/>
  <c r="J259"/>
  <c r="BK247"/>
  <c r="BK231"/>
  <c r="J221"/>
  <c r="J214"/>
  <c r="J208"/>
  <c r="J192"/>
  <c r="J185"/>
  <c r="J172"/>
  <c r="BK156"/>
  <c i="5" r="J139"/>
  <c r="J126"/>
  <c r="BK118"/>
  <c r="J110"/>
  <c r="J98"/>
  <c i="4" r="J240"/>
  <c r="BK234"/>
  <c r="J223"/>
  <c r="J216"/>
  <c r="BK211"/>
  <c r="J199"/>
  <c r="J195"/>
  <c r="J183"/>
  <c r="BK175"/>
  <c r="J159"/>
  <c r="BK151"/>
  <c r="J147"/>
  <c r="BK130"/>
  <c r="J114"/>
  <c r="J109"/>
  <c r="BK97"/>
  <c i="3" r="J461"/>
  <c r="BK427"/>
  <c r="J396"/>
  <c r="J382"/>
  <c r="BK355"/>
  <c r="J237"/>
  <c r="BK124"/>
  <c i="2" r="J1307"/>
  <c r="BK1273"/>
  <c r="J1238"/>
  <c r="BK1234"/>
  <c r="J1203"/>
  <c r="J1168"/>
  <c r="J1162"/>
  <c r="BK1159"/>
  <c r="J1153"/>
  <c r="BK1135"/>
  <c r="J1129"/>
  <c r="J1117"/>
  <c r="BK1087"/>
  <c r="BK1079"/>
  <c r="J1074"/>
  <c r="J1068"/>
  <c r="BK1063"/>
  <c r="BK1048"/>
  <c r="BK1034"/>
  <c r="BK1025"/>
  <c r="BK1015"/>
  <c r="J1011"/>
  <c r="BK1008"/>
  <c r="BK1000"/>
  <c r="J982"/>
  <c r="BK969"/>
  <c r="J952"/>
  <c r="J943"/>
  <c r="BK938"/>
  <c r="J931"/>
  <c r="J914"/>
  <c r="J897"/>
  <c r="BK882"/>
  <c r="BK875"/>
  <c r="BK870"/>
  <c r="J859"/>
  <c r="J843"/>
  <c r="J826"/>
  <c r="BK807"/>
  <c r="BK791"/>
  <c r="J752"/>
  <c r="J709"/>
  <c r="BK664"/>
  <c r="BK640"/>
  <c r="BK608"/>
  <c r="J573"/>
  <c r="BK550"/>
  <c r="J543"/>
  <c r="BK517"/>
  <c r="J499"/>
  <c r="BK472"/>
  <c r="J448"/>
  <c r="BK418"/>
  <c r="BK393"/>
  <c r="BK369"/>
  <c r="BK347"/>
  <c r="BK296"/>
  <c r="BK266"/>
  <c r="BK233"/>
  <c r="J199"/>
  <c r="J184"/>
  <c r="BK173"/>
  <c r="BK162"/>
  <c r="BK137"/>
  <c i="8" r="J106"/>
  <c r="BK100"/>
  <c r="BK86"/>
  <c i="7" r="J140"/>
  <c r="J134"/>
  <c r="J123"/>
  <c r="J119"/>
  <c r="J112"/>
  <c r="J106"/>
  <c r="J103"/>
  <c r="J98"/>
  <c i="6" r="BK355"/>
  <c r="J339"/>
  <c r="J327"/>
  <c r="J321"/>
  <c r="J295"/>
  <c r="J284"/>
  <c r="BK270"/>
  <c r="BK259"/>
  <c r="BK235"/>
  <c r="BK227"/>
  <c r="J206"/>
  <c r="BK181"/>
  <c r="BK166"/>
  <c r="BK163"/>
  <c r="BK161"/>
  <c r="J155"/>
  <c i="5" r="J138"/>
  <c r="J129"/>
  <c r="BK116"/>
  <c r="J108"/>
  <c r="BK100"/>
  <c r="J94"/>
  <c i="4" r="BK247"/>
  <c r="J234"/>
  <c r="J230"/>
  <c r="BK209"/>
  <c r="BK194"/>
  <c r="J190"/>
  <c r="J186"/>
  <c r="J174"/>
  <c r="BK166"/>
  <c r="BK155"/>
  <c r="BK147"/>
  <c r="J143"/>
  <c r="BK138"/>
  <c r="J132"/>
  <c r="J126"/>
  <c r="J122"/>
  <c r="BK108"/>
  <c r="J101"/>
  <c i="3" r="BK440"/>
  <c r="J368"/>
  <c r="J349"/>
  <c r="BK271"/>
  <c r="J200"/>
  <c r="J170"/>
  <c r="BK106"/>
  <c i="2" r="BK1362"/>
  <c r="BK1340"/>
  <c r="BK1329"/>
  <c r="BK1275"/>
  <c r="J1248"/>
  <c r="J1235"/>
  <c r="J1229"/>
  <c r="J1208"/>
  <c r="BK1175"/>
  <c r="J1159"/>
  <c r="BK1141"/>
  <c r="J1134"/>
  <c r="BK1120"/>
  <c r="J1099"/>
  <c r="BK1083"/>
  <c r="J1079"/>
  <c r="BK1067"/>
  <c r="BK1043"/>
  <c r="J1034"/>
  <c r="J551"/>
  <c r="BK543"/>
  <c r="BK493"/>
  <c r="BK462"/>
  <c r="BK434"/>
  <c r="J393"/>
  <c r="BK353"/>
  <c r="J293"/>
  <c r="J263"/>
  <c r="J233"/>
  <c r="J214"/>
  <c r="J206"/>
  <c r="BK184"/>
  <c r="J172"/>
  <c r="BK168"/>
  <c r="BK147"/>
  <c i="8" r="J90"/>
  <c i="7" r="BK137"/>
  <c r="BK130"/>
  <c r="J126"/>
  <c r="BK119"/>
  <c r="BK113"/>
  <c r="J105"/>
  <c r="BK93"/>
  <c i="6" r="BK348"/>
  <c r="BK338"/>
  <c r="BK331"/>
  <c r="BK327"/>
  <c r="J310"/>
  <c r="BK301"/>
  <c r="J280"/>
  <c r="J268"/>
  <c r="J261"/>
  <c r="BK245"/>
  <c r="BK232"/>
  <c r="J229"/>
  <c r="BK223"/>
  <c r="BK214"/>
  <c r="J209"/>
  <c r="BK200"/>
  <c r="J195"/>
  <c r="J187"/>
  <c r="BK162"/>
  <c r="J154"/>
  <c i="5" r="J127"/>
  <c r="J122"/>
  <c r="J112"/>
  <c r="BK103"/>
  <c i="4" r="J247"/>
  <c r="J242"/>
  <c r="BK229"/>
  <c r="BK222"/>
  <c r="BK213"/>
  <c r="BK207"/>
  <c r="J198"/>
  <c r="J184"/>
  <c r="J179"/>
  <c r="J172"/>
  <c r="J167"/>
  <c r="BK161"/>
  <c r="BK150"/>
  <c r="BK145"/>
  <c r="J138"/>
  <c r="J129"/>
  <c r="BK126"/>
  <c r="BK117"/>
  <c r="BK107"/>
  <c r="J97"/>
  <c i="3" r="J432"/>
  <c r="BK398"/>
  <c r="BK382"/>
  <c r="J351"/>
  <c r="BK305"/>
  <c r="J271"/>
  <c r="J204"/>
  <c r="BK176"/>
  <c i="2" r="BK1307"/>
  <c r="BK1277"/>
  <c r="BK1264"/>
  <c r="J1234"/>
  <c r="BK1222"/>
  <c r="BK1203"/>
  <c r="BK1174"/>
  <c r="J1164"/>
  <c r="BK1158"/>
  <c r="J1141"/>
  <c r="BK1129"/>
  <c r="J1123"/>
  <c r="BK1114"/>
  <c r="J1082"/>
  <c r="J1075"/>
  <c r="J1071"/>
  <c r="J1067"/>
  <c r="BK1060"/>
  <c r="J1044"/>
  <c r="BK1024"/>
  <c r="J1014"/>
  <c r="BK1011"/>
  <c r="J1007"/>
  <c r="BK993"/>
  <c r="BK982"/>
  <c r="J969"/>
  <c r="BK956"/>
  <c r="BK942"/>
  <c r="BK933"/>
  <c r="BK921"/>
  <c r="BK909"/>
  <c r="BK897"/>
  <c r="J883"/>
  <c r="BK876"/>
  <c r="BK873"/>
  <c r="J867"/>
  <c r="BK851"/>
  <c r="BK826"/>
  <c r="J805"/>
  <c r="BK775"/>
  <c r="J755"/>
  <c r="J741"/>
  <c r="BK709"/>
  <c r="BK666"/>
  <c r="BK647"/>
  <c r="J640"/>
  <c r="BK617"/>
  <c r="J579"/>
  <c r="J576"/>
  <c r="BK560"/>
  <c r="BK548"/>
  <c r="BK530"/>
  <c r="J490"/>
  <c r="BK448"/>
  <c r="J418"/>
  <c r="J394"/>
  <c r="J353"/>
  <c r="BK345"/>
  <c r="J301"/>
  <c r="BK293"/>
  <c r="BK275"/>
  <c r="BK263"/>
  <c r="BK239"/>
  <c r="BK214"/>
  <c r="BK199"/>
  <c r="BK181"/>
  <c r="J168"/>
  <c r="J151"/>
  <c i="3" l="1" r="P105"/>
  <c r="T105"/>
  <c r="R105"/>
  <c i="2" r="T124"/>
  <c r="R192"/>
  <c r="T192"/>
  <c r="P270"/>
  <c r="P299"/>
  <c r="R340"/>
  <c r="BK449"/>
  <c r="J449"/>
  <c r="J71"/>
  <c r="BK471"/>
  <c r="BK544"/>
  <c r="J544"/>
  <c r="J74"/>
  <c r="BK559"/>
  <c r="J559"/>
  <c r="J75"/>
  <c r="BK659"/>
  <c r="J659"/>
  <c r="J76"/>
  <c r="T668"/>
  <c r="BK718"/>
  <c r="J718"/>
  <c r="J80"/>
  <c r="T792"/>
  <c r="P868"/>
  <c r="P878"/>
  <c r="T884"/>
  <c r="BK934"/>
  <c r="J934"/>
  <c r="J85"/>
  <c r="P1005"/>
  <c r="R1017"/>
  <c r="P1059"/>
  <c r="P1064"/>
  <c r="P1091"/>
  <c r="P1127"/>
  <c r="T1132"/>
  <c r="R1154"/>
  <c r="BK1169"/>
  <c r="J1169"/>
  <c r="J94"/>
  <c r="P1233"/>
  <c r="R1276"/>
  <c r="R1328"/>
  <c i="3" r="BK157"/>
  <c r="J157"/>
  <c r="J68"/>
  <c r="T189"/>
  <c r="T174"/>
  <c r="T348"/>
  <c r="P357"/>
  <c r="T371"/>
  <c r="P397"/>
  <c r="R415"/>
  <c r="T433"/>
  <c r="R460"/>
  <c i="4" r="BK96"/>
  <c r="R118"/>
  <c r="T165"/>
  <c r="R210"/>
  <c r="T215"/>
  <c r="R225"/>
  <c r="R239"/>
  <c r="R238"/>
  <c i="5" r="R93"/>
  <c r="T106"/>
  <c r="R132"/>
  <c r="R136"/>
  <c r="R135"/>
  <c i="6" r="R151"/>
  <c r="BK170"/>
  <c r="J170"/>
  <c r="J68"/>
  <c r="P170"/>
  <c r="R182"/>
  <c r="P188"/>
  <c r="R193"/>
  <c r="P196"/>
  <c r="BK201"/>
  <c r="J201"/>
  <c r="J77"/>
  <c r="R201"/>
  <c r="T207"/>
  <c r="R211"/>
  <c r="BK219"/>
  <c r="J219"/>
  <c r="J83"/>
  <c r="R219"/>
  <c r="T225"/>
  <c r="BK242"/>
  <c r="J242"/>
  <c r="J88"/>
  <c r="T242"/>
  <c r="BK260"/>
  <c r="J260"/>
  <c r="J96"/>
  <c r="BK266"/>
  <c r="J266"/>
  <c r="J97"/>
  <c r="BK282"/>
  <c r="J282"/>
  <c r="J101"/>
  <c r="P304"/>
  <c r="R317"/>
  <c r="P324"/>
  <c r="T332"/>
  <c r="R336"/>
  <c r="BK341"/>
  <c r="J341"/>
  <c r="J123"/>
  <c r="R347"/>
  <c r="R351"/>
  <c r="R350"/>
  <c i="7" r="T91"/>
  <c r="BK136"/>
  <c r="J136"/>
  <c r="J67"/>
  <c i="8" r="BK81"/>
  <c r="BK80"/>
  <c r="J80"/>
  <c r="J59"/>
  <c i="2" r="BK124"/>
  <c r="R124"/>
  <c r="P192"/>
  <c r="BK270"/>
  <c r="J270"/>
  <c r="J67"/>
  <c r="R299"/>
  <c r="P340"/>
  <c r="P449"/>
  <c r="R471"/>
  <c r="R544"/>
  <c r="R559"/>
  <c r="P659"/>
  <c r="BK668"/>
  <c r="J668"/>
  <c r="J79"/>
  <c r="P718"/>
  <c r="P792"/>
  <c r="R868"/>
  <c r="T878"/>
  <c r="R884"/>
  <c r="R934"/>
  <c r="T1005"/>
  <c r="P1017"/>
  <c r="BK1064"/>
  <c r="J1064"/>
  <c r="J89"/>
  <c r="BK1091"/>
  <c r="J1091"/>
  <c r="J90"/>
  <c r="BK1127"/>
  <c r="J1127"/>
  <c r="J91"/>
  <c r="BK1132"/>
  <c r="J1132"/>
  <c r="J92"/>
  <c r="BK1154"/>
  <c r="J1154"/>
  <c r="J93"/>
  <c r="P1169"/>
  <c r="T1233"/>
  <c r="P1276"/>
  <c r="T1328"/>
  <c i="3" r="P157"/>
  <c r="P122"/>
  <c r="P189"/>
  <c r="P174"/>
  <c r="BK348"/>
  <c r="J348"/>
  <c r="J73"/>
  <c r="BK357"/>
  <c r="BK371"/>
  <c r="J371"/>
  <c r="J77"/>
  <c r="BK397"/>
  <c r="J397"/>
  <c r="J78"/>
  <c r="BK415"/>
  <c r="J415"/>
  <c r="J79"/>
  <c r="BK433"/>
  <c r="J433"/>
  <c r="J80"/>
  <c r="P460"/>
  <c i="4" r="P96"/>
  <c r="T118"/>
  <c r="P165"/>
  <c r="BK210"/>
  <c r="J210"/>
  <c r="J68"/>
  <c r="T210"/>
  <c r="R215"/>
  <c r="T225"/>
  <c r="P239"/>
  <c r="P238"/>
  <c i="5" r="P93"/>
  <c r="P106"/>
  <c r="T132"/>
  <c r="BK136"/>
  <c r="BK135"/>
  <c r="J135"/>
  <c r="J68"/>
  <c i="6" r="T151"/>
  <c r="R170"/>
  <c r="BK182"/>
  <c r="J182"/>
  <c r="J72"/>
  <c r="T182"/>
  <c r="R188"/>
  <c r="BK193"/>
  <c r="J193"/>
  <c r="J75"/>
  <c r="P193"/>
  <c r="BK196"/>
  <c r="J196"/>
  <c r="J76"/>
  <c r="R196"/>
  <c r="P201"/>
  <c r="P207"/>
  <c r="BK211"/>
  <c r="J211"/>
  <c r="J80"/>
  <c r="T211"/>
  <c r="P219"/>
  <c r="T219"/>
  <c r="R225"/>
  <c r="P242"/>
  <c r="T260"/>
  <c r="T266"/>
  <c r="R279"/>
  <c r="R274"/>
  <c r="R282"/>
  <c r="R304"/>
  <c r="BK324"/>
  <c r="J324"/>
  <c r="J120"/>
  <c r="BK332"/>
  <c r="J332"/>
  <c r="J121"/>
  <c r="BK336"/>
  <c r="J336"/>
  <c r="J122"/>
  <c r="P341"/>
  <c r="P347"/>
  <c r="P351"/>
  <c r="P350"/>
  <c i="7" r="P91"/>
  <c r="P133"/>
  <c r="R136"/>
  <c i="8" r="P81"/>
  <c r="P80"/>
  <c i="1" r="AU62"/>
  <c i="2" r="P124"/>
  <c r="BK192"/>
  <c r="J192"/>
  <c r="J66"/>
  <c r="T270"/>
  <c r="T299"/>
  <c r="BK340"/>
  <c r="J340"/>
  <c r="J70"/>
  <c r="R449"/>
  <c r="P471"/>
  <c r="T544"/>
  <c r="T559"/>
  <c r="R659"/>
  <c r="P668"/>
  <c r="R718"/>
  <c r="R792"/>
  <c r="T868"/>
  <c r="BK884"/>
  <c r="J884"/>
  <c r="J84"/>
  <c r="P934"/>
  <c r="BK1005"/>
  <c r="J1005"/>
  <c r="J86"/>
  <c r="BK1017"/>
  <c r="J1017"/>
  <c r="J87"/>
  <c r="BK1059"/>
  <c r="J1059"/>
  <c r="J88"/>
  <c r="T1059"/>
  <c r="T1064"/>
  <c r="R1091"/>
  <c r="R1127"/>
  <c r="P1132"/>
  <c r="P1154"/>
  <c r="T1169"/>
  <c r="R1233"/>
  <c r="BK1276"/>
  <c r="J1276"/>
  <c r="J96"/>
  <c r="P1328"/>
  <c i="3" r="R157"/>
  <c r="R122"/>
  <c r="BK189"/>
  <c r="J189"/>
  <c r="J72"/>
  <c r="R348"/>
  <c r="T357"/>
  <c r="P371"/>
  <c r="R397"/>
  <c r="P415"/>
  <c r="R433"/>
  <c r="BK460"/>
  <c r="J460"/>
  <c r="J81"/>
  <c i="4" r="T96"/>
  <c r="T95"/>
  <c r="BK118"/>
  <c r="J118"/>
  <c r="J66"/>
  <c r="BK165"/>
  <c r="J165"/>
  <c r="J67"/>
  <c r="BK215"/>
  <c r="J215"/>
  <c r="J69"/>
  <c r="BK225"/>
  <c r="J225"/>
  <c r="J70"/>
  <c r="T239"/>
  <c r="T238"/>
  <c i="5" r="BK93"/>
  <c r="BK106"/>
  <c r="J106"/>
  <c r="J66"/>
  <c r="BK132"/>
  <c r="J132"/>
  <c r="J67"/>
  <c r="T136"/>
  <c r="T135"/>
  <c i="6" r="P151"/>
  <c r="T170"/>
  <c r="P182"/>
  <c r="BK188"/>
  <c r="J188"/>
  <c r="J73"/>
  <c r="T188"/>
  <c r="T193"/>
  <c r="T196"/>
  <c r="T201"/>
  <c r="BK207"/>
  <c r="J207"/>
  <c r="J79"/>
  <c r="R207"/>
  <c r="P211"/>
  <c r="BK225"/>
  <c r="J225"/>
  <c r="J84"/>
  <c r="P225"/>
  <c r="R242"/>
  <c r="R260"/>
  <c r="P266"/>
  <c r="P279"/>
  <c r="P274"/>
  <c r="P282"/>
  <c r="BK304"/>
  <c r="J304"/>
  <c r="J113"/>
  <c r="T317"/>
  <c r="R324"/>
  <c r="P332"/>
  <c r="R332"/>
  <c r="T336"/>
  <c r="T341"/>
  <c r="BK347"/>
  <c r="J347"/>
  <c r="J125"/>
  <c r="BK351"/>
  <c r="J351"/>
  <c r="J127"/>
  <c i="7" r="BK91"/>
  <c r="BK90"/>
  <c r="J90"/>
  <c r="J64"/>
  <c r="BK133"/>
  <c r="J133"/>
  <c r="J66"/>
  <c r="T133"/>
  <c r="T136"/>
  <c i="8" r="R81"/>
  <c r="R80"/>
  <c i="2" r="R270"/>
  <c r="BK299"/>
  <c r="J299"/>
  <c r="J69"/>
  <c r="T340"/>
  <c r="T449"/>
  <c r="T471"/>
  <c r="T470"/>
  <c r="P544"/>
  <c r="P559"/>
  <c r="T659"/>
  <c r="R668"/>
  <c r="T718"/>
  <c r="BK792"/>
  <c r="J792"/>
  <c r="J81"/>
  <c r="BK868"/>
  <c r="J868"/>
  <c r="J82"/>
  <c r="BK878"/>
  <c r="J878"/>
  <c r="J83"/>
  <c r="R878"/>
  <c r="P884"/>
  <c r="T934"/>
  <c r="R1005"/>
  <c r="T1017"/>
  <c r="R1059"/>
  <c r="R1064"/>
  <c r="T1091"/>
  <c r="T1127"/>
  <c r="R1132"/>
  <c r="T1154"/>
  <c r="R1169"/>
  <c r="BK1233"/>
  <c r="J1233"/>
  <c r="J95"/>
  <c r="T1276"/>
  <c r="BK1328"/>
  <c r="J1328"/>
  <c r="J98"/>
  <c i="3" r="T157"/>
  <c r="T122"/>
  <c r="T104"/>
  <c r="R189"/>
  <c r="R174"/>
  <c r="P348"/>
  <c r="R357"/>
  <c r="R371"/>
  <c r="T397"/>
  <c r="T415"/>
  <c r="P433"/>
  <c r="T460"/>
  <c i="4" r="R96"/>
  <c r="P118"/>
  <c r="R165"/>
  <c r="P210"/>
  <c r="P215"/>
  <c r="P225"/>
  <c r="BK239"/>
  <c r="J239"/>
  <c r="J72"/>
  <c i="5" r="T93"/>
  <c r="T92"/>
  <c r="T91"/>
  <c r="R106"/>
  <c r="P132"/>
  <c r="P136"/>
  <c r="P135"/>
  <c i="6" r="BK151"/>
  <c r="J151"/>
  <c r="J65"/>
  <c r="P260"/>
  <c r="R266"/>
  <c r="BK279"/>
  <c r="J279"/>
  <c r="J100"/>
  <c r="T279"/>
  <c r="T274"/>
  <c r="T282"/>
  <c r="T304"/>
  <c r="BK317"/>
  <c r="J317"/>
  <c r="J118"/>
  <c r="P317"/>
  <c r="T324"/>
  <c r="P336"/>
  <c r="R341"/>
  <c r="T347"/>
  <c r="T351"/>
  <c r="T350"/>
  <c i="7" r="R91"/>
  <c r="R90"/>
  <c r="R89"/>
  <c r="R133"/>
  <c r="P136"/>
  <c i="8" r="T81"/>
  <c r="T80"/>
  <c i="2" r="BE128"/>
  <c r="BE155"/>
  <c r="BE158"/>
  <c r="BE162"/>
  <c r="BE169"/>
  <c r="BE171"/>
  <c r="BE172"/>
  <c r="BE173"/>
  <c r="BE187"/>
  <c r="BE193"/>
  <c r="BE202"/>
  <c r="BE212"/>
  <c r="BE221"/>
  <c r="BE225"/>
  <c r="BE237"/>
  <c r="BE247"/>
  <c r="BE256"/>
  <c r="BE263"/>
  <c r="BE283"/>
  <c r="BE289"/>
  <c r="BE296"/>
  <c r="BE300"/>
  <c r="BE301"/>
  <c r="BE336"/>
  <c r="BE347"/>
  <c r="BE360"/>
  <c r="BE369"/>
  <c r="BE373"/>
  <c r="BE393"/>
  <c r="BE394"/>
  <c r="BE414"/>
  <c r="BE434"/>
  <c r="BE450"/>
  <c r="BE462"/>
  <c r="BE467"/>
  <c r="BE472"/>
  <c r="BE493"/>
  <c r="BE498"/>
  <c r="BE516"/>
  <c r="BE537"/>
  <c r="BE543"/>
  <c r="BE545"/>
  <c r="BE549"/>
  <c r="BE564"/>
  <c r="BE577"/>
  <c r="BE579"/>
  <c r="BE608"/>
  <c r="BE611"/>
  <c r="BE620"/>
  <c r="BE628"/>
  <c r="BE637"/>
  <c r="BE661"/>
  <c r="BE680"/>
  <c r="BE690"/>
  <c r="BE717"/>
  <c r="BE730"/>
  <c r="BE752"/>
  <c r="BE763"/>
  <c r="BE773"/>
  <c r="BE780"/>
  <c r="BE803"/>
  <c r="BE805"/>
  <c r="BE807"/>
  <c r="BE812"/>
  <c r="BE836"/>
  <c r="BE838"/>
  <c r="BE841"/>
  <c r="BE849"/>
  <c r="BE857"/>
  <c r="BE861"/>
  <c r="BE870"/>
  <c r="BE872"/>
  <c r="BE879"/>
  <c r="BE883"/>
  <c r="BE885"/>
  <c r="BE888"/>
  <c r="BE897"/>
  <c r="BE900"/>
  <c r="BE903"/>
  <c r="BE909"/>
  <c r="BE912"/>
  <c r="BE914"/>
  <c r="BE921"/>
  <c r="BE923"/>
  <c r="BE928"/>
  <c r="BE931"/>
  <c r="BE938"/>
  <c r="BE939"/>
  <c r="BE942"/>
  <c r="BE943"/>
  <c r="BE946"/>
  <c r="BE949"/>
  <c r="BE952"/>
  <c r="BE956"/>
  <c r="BE976"/>
  <c r="BE979"/>
  <c r="BE982"/>
  <c r="BE993"/>
  <c r="BE996"/>
  <c r="BE1004"/>
  <c r="BE1006"/>
  <c r="BE1008"/>
  <c r="BE1009"/>
  <c r="BE1010"/>
  <c r="BE1011"/>
  <c r="BE1012"/>
  <c r="BE1025"/>
  <c r="BE1027"/>
  <c r="BE1030"/>
  <c r="BE1034"/>
  <c r="BE1037"/>
  <c r="BE1040"/>
  <c r="BE1043"/>
  <c r="BE1044"/>
  <c r="BE1054"/>
  <c r="BE1058"/>
  <c r="BE1071"/>
  <c r="BE1073"/>
  <c r="BE1075"/>
  <c r="BE1077"/>
  <c r="BE1078"/>
  <c r="BE1081"/>
  <c r="BE1082"/>
  <c r="BE1083"/>
  <c r="BE1087"/>
  <c r="BE1107"/>
  <c r="BE1117"/>
  <c r="BE1123"/>
  <c r="BE1134"/>
  <c r="BE1138"/>
  <c r="BE1139"/>
  <c r="BE1140"/>
  <c r="BE1141"/>
  <c r="BE1156"/>
  <c r="BE1161"/>
  <c r="BE1164"/>
  <c r="BE1165"/>
  <c r="BE1175"/>
  <c r="BE1192"/>
  <c r="BE1200"/>
  <c r="BE1212"/>
  <c r="BE1229"/>
  <c r="BE1235"/>
  <c r="BE1236"/>
  <c r="BE1237"/>
  <c r="BE1238"/>
  <c r="BE1262"/>
  <c r="BE1273"/>
  <c r="BE1304"/>
  <c r="BE1320"/>
  <c r="BE1329"/>
  <c r="BE1334"/>
  <c i="3" r="BE116"/>
  <c r="BE124"/>
  <c r="BE134"/>
  <c r="BE158"/>
  <c r="BE215"/>
  <c r="BE271"/>
  <c r="BE316"/>
  <c r="BE335"/>
  <c r="BE355"/>
  <c r="BE385"/>
  <c r="BE414"/>
  <c r="BE440"/>
  <c r="BE457"/>
  <c i="4" r="E50"/>
  <c r="F91"/>
  <c r="BE99"/>
  <c r="BE101"/>
  <c r="BE102"/>
  <c r="BE103"/>
  <c r="BE105"/>
  <c r="BE110"/>
  <c r="BE112"/>
  <c r="BE115"/>
  <c r="BE123"/>
  <c r="BE129"/>
  <c r="BE134"/>
  <c r="BE139"/>
  <c r="BE147"/>
  <c r="BE155"/>
  <c r="BE181"/>
  <c r="BE186"/>
  <c r="BE187"/>
  <c r="BE191"/>
  <c r="BE193"/>
  <c r="BE194"/>
  <c r="BE195"/>
  <c r="BE199"/>
  <c r="BE200"/>
  <c r="BE201"/>
  <c r="BE208"/>
  <c r="BE217"/>
  <c r="BE218"/>
  <c r="BE226"/>
  <c r="BE232"/>
  <c r="BE233"/>
  <c r="BE234"/>
  <c r="BE235"/>
  <c i="5" r="J56"/>
  <c r="BE96"/>
  <c r="BE98"/>
  <c r="BE99"/>
  <c r="BE110"/>
  <c r="BE113"/>
  <c r="BE115"/>
  <c r="BE117"/>
  <c r="BE120"/>
  <c r="BE124"/>
  <c r="BE125"/>
  <c r="BE128"/>
  <c r="BE137"/>
  <c r="BE138"/>
  <c i="6" r="F146"/>
  <c r="BE152"/>
  <c r="BE163"/>
  <c r="BE164"/>
  <c r="BE165"/>
  <c r="BE166"/>
  <c r="BE174"/>
  <c r="BE179"/>
  <c r="BE183"/>
  <c r="BE184"/>
  <c r="BE185"/>
  <c r="BE204"/>
  <c r="BE206"/>
  <c r="BE218"/>
  <c r="BE220"/>
  <c r="BE224"/>
  <c r="BE235"/>
  <c r="BE237"/>
  <c r="BE249"/>
  <c r="BE253"/>
  <c r="BE267"/>
  <c r="BE269"/>
  <c r="BE271"/>
  <c r="BE280"/>
  <c r="BE284"/>
  <c r="BE291"/>
  <c r="BE314"/>
  <c r="BE316"/>
  <c r="BE318"/>
  <c r="BE320"/>
  <c r="BE321"/>
  <c r="BE340"/>
  <c r="BE342"/>
  <c r="BE349"/>
  <c r="BK176"/>
  <c r="J176"/>
  <c r="J69"/>
  <c r="BK178"/>
  <c r="J178"/>
  <c r="J70"/>
  <c r="BK191"/>
  <c r="J191"/>
  <c r="J74"/>
  <c r="BK205"/>
  <c r="J205"/>
  <c r="J78"/>
  <c r="BK248"/>
  <c r="J248"/>
  <c r="J90"/>
  <c r="BK250"/>
  <c r="J250"/>
  <c r="J91"/>
  <c r="BK252"/>
  <c r="J252"/>
  <c r="J92"/>
  <c r="BK256"/>
  <c r="J256"/>
  <c r="J94"/>
  <c r="BK285"/>
  <c r="J285"/>
  <c r="J102"/>
  <c r="BK290"/>
  <c r="J290"/>
  <c r="J105"/>
  <c r="BK302"/>
  <c r="J302"/>
  <c r="J112"/>
  <c r="BK315"/>
  <c r="J315"/>
  <c r="J117"/>
  <c r="BK345"/>
  <c r="J345"/>
  <c r="J124"/>
  <c i="7" r="F59"/>
  <c r="BE93"/>
  <c r="BE96"/>
  <c r="BE97"/>
  <c r="BE102"/>
  <c r="BE104"/>
  <c r="BE110"/>
  <c r="BE112"/>
  <c r="BE115"/>
  <c r="BE117"/>
  <c r="BE121"/>
  <c r="BE123"/>
  <c r="BE126"/>
  <c r="BE128"/>
  <c r="BE132"/>
  <c r="BE137"/>
  <c r="BE139"/>
  <c r="BE140"/>
  <c i="8" r="E48"/>
  <c r="F77"/>
  <c r="BE86"/>
  <c i="2" r="J56"/>
  <c r="F59"/>
  <c r="BE141"/>
  <c r="BE151"/>
  <c r="BE165"/>
  <c r="BE170"/>
  <c r="BE176"/>
  <c r="BE181"/>
  <c r="BE188"/>
  <c r="BE199"/>
  <c r="BE223"/>
  <c r="BE235"/>
  <c r="BE239"/>
  <c r="BE255"/>
  <c r="BE269"/>
  <c r="BE275"/>
  <c r="BE293"/>
  <c r="BE341"/>
  <c r="BE351"/>
  <c r="BE388"/>
  <c r="BE408"/>
  <c r="BE418"/>
  <c r="BE437"/>
  <c r="BE448"/>
  <c r="BE456"/>
  <c r="BE490"/>
  <c r="BE540"/>
  <c r="BE548"/>
  <c r="BE550"/>
  <c r="BE555"/>
  <c r="BE560"/>
  <c r="BE567"/>
  <c r="BE1048"/>
  <c r="BE1049"/>
  <c r="BE1063"/>
  <c r="BE1068"/>
  <c r="BE1070"/>
  <c r="BE1072"/>
  <c r="BE1074"/>
  <c r="BE1079"/>
  <c r="BE1090"/>
  <c r="BE1119"/>
  <c r="BE1126"/>
  <c r="BE1129"/>
  <c r="BE1131"/>
  <c r="BE1133"/>
  <c r="BE1135"/>
  <c r="BE1153"/>
  <c r="BE1157"/>
  <c r="BE1158"/>
  <c r="BE1159"/>
  <c r="BE1160"/>
  <c r="BE1162"/>
  <c r="BE1163"/>
  <c r="BE1166"/>
  <c r="BE1168"/>
  <c r="BE1170"/>
  <c r="BE1194"/>
  <c r="BE1206"/>
  <c r="BE1211"/>
  <c r="BE1222"/>
  <c r="BE1227"/>
  <c r="BE1234"/>
  <c r="BE1248"/>
  <c r="BE1250"/>
  <c r="BE1278"/>
  <c r="BE1291"/>
  <c r="BE1307"/>
  <c r="BE1337"/>
  <c r="BE1340"/>
  <c r="BE1360"/>
  <c r="BE1362"/>
  <c r="BE1391"/>
  <c r="BK1390"/>
  <c r="J1390"/>
  <c r="J100"/>
  <c i="3" r="F59"/>
  <c r="J97"/>
  <c r="BE233"/>
  <c r="BE353"/>
  <c r="BE370"/>
  <c r="BE372"/>
  <c r="BE398"/>
  <c r="BE416"/>
  <c r="BE427"/>
  <c r="BE459"/>
  <c r="BK354"/>
  <c r="J354"/>
  <c r="J74"/>
  <c i="4" r="BE97"/>
  <c r="BE111"/>
  <c r="BE113"/>
  <c r="BE114"/>
  <c r="BE117"/>
  <c r="BE119"/>
  <c r="BE120"/>
  <c r="BE130"/>
  <c r="BE131"/>
  <c r="BE132"/>
  <c r="BE135"/>
  <c r="BE138"/>
  <c r="BE148"/>
  <c r="BE150"/>
  <c r="BE153"/>
  <c r="BE158"/>
  <c r="BE164"/>
  <c r="BE167"/>
  <c r="BE170"/>
  <c r="BE171"/>
  <c r="BE172"/>
  <c r="BE177"/>
  <c r="BE178"/>
  <c r="BE183"/>
  <c r="BE184"/>
  <c r="BE190"/>
  <c r="BE197"/>
  <c r="BE198"/>
  <c r="BE203"/>
  <c r="BE204"/>
  <c r="BE205"/>
  <c r="BE207"/>
  <c r="BE211"/>
  <c r="BE213"/>
  <c r="BE214"/>
  <c r="BE216"/>
  <c r="BE220"/>
  <c r="BE223"/>
  <c r="BE227"/>
  <c r="BE228"/>
  <c r="BE229"/>
  <c r="BE241"/>
  <c r="BE243"/>
  <c r="BE245"/>
  <c r="BE247"/>
  <c r="BE248"/>
  <c i="5" r="F88"/>
  <c r="BE102"/>
  <c r="BE114"/>
  <c r="BE119"/>
  <c r="BE123"/>
  <c r="BE126"/>
  <c r="BE127"/>
  <c r="BE139"/>
  <c r="BE140"/>
  <c i="6" r="J56"/>
  <c r="BE159"/>
  <c r="BE171"/>
  <c r="BE172"/>
  <c r="BE173"/>
  <c r="BE175"/>
  <c r="BE186"/>
  <c r="BE187"/>
  <c r="BE189"/>
  <c r="BE190"/>
  <c r="BE192"/>
  <c r="BE194"/>
  <c r="BE197"/>
  <c r="BE198"/>
  <c r="BE200"/>
  <c r="BE202"/>
  <c r="BE203"/>
  <c r="BE209"/>
  <c r="BE213"/>
  <c r="BE223"/>
  <c r="BE229"/>
  <c r="BE230"/>
  <c r="BE231"/>
  <c r="BE239"/>
  <c r="BE241"/>
  <c r="BE262"/>
  <c r="BE265"/>
  <c r="BE272"/>
  <c r="BE273"/>
  <c r="BE281"/>
  <c r="BE288"/>
  <c r="BE297"/>
  <c r="BE306"/>
  <c r="BE308"/>
  <c r="BE310"/>
  <c r="BE312"/>
  <c r="BE331"/>
  <c r="BE344"/>
  <c r="BE346"/>
  <c r="BE348"/>
  <c r="BE354"/>
  <c r="BE355"/>
  <c r="BK238"/>
  <c r="J238"/>
  <c r="J86"/>
  <c r="BK246"/>
  <c r="J246"/>
  <c r="J89"/>
  <c r="BK287"/>
  <c r="J287"/>
  <c r="J103"/>
  <c r="BK294"/>
  <c r="J294"/>
  <c r="J107"/>
  <c r="BK311"/>
  <c r="J311"/>
  <c r="J115"/>
  <c i="7" r="J56"/>
  <c r="BE98"/>
  <c r="BE99"/>
  <c r="BE100"/>
  <c r="BE106"/>
  <c r="BE108"/>
  <c r="BE113"/>
  <c r="BE116"/>
  <c r="BE124"/>
  <c r="BE125"/>
  <c r="BE127"/>
  <c r="BE129"/>
  <c r="BE130"/>
  <c r="BE131"/>
  <c i="8" r="BE88"/>
  <c r="BE92"/>
  <c r="BE94"/>
  <c i="2" r="E50"/>
  <c r="BE125"/>
  <c r="BE137"/>
  <c r="BE147"/>
  <c r="BE168"/>
  <c r="BE178"/>
  <c r="BE184"/>
  <c r="BE191"/>
  <c r="BE206"/>
  <c r="BE209"/>
  <c r="BE214"/>
  <c r="BE231"/>
  <c r="BE233"/>
  <c r="BE266"/>
  <c r="BE271"/>
  <c r="BE279"/>
  <c r="BE285"/>
  <c r="BE297"/>
  <c r="BE332"/>
  <c r="BE345"/>
  <c r="BE353"/>
  <c r="BE362"/>
  <c r="BE370"/>
  <c r="BE384"/>
  <c r="BE412"/>
  <c r="BE432"/>
  <c r="BE439"/>
  <c r="BE485"/>
  <c r="BE499"/>
  <c r="BE513"/>
  <c r="BE517"/>
  <c r="BE530"/>
  <c r="BE551"/>
  <c r="BE570"/>
  <c r="BE573"/>
  <c r="BE576"/>
  <c r="BE578"/>
  <c r="BE595"/>
  <c r="BE623"/>
  <c r="BE632"/>
  <c r="BE644"/>
  <c r="BE647"/>
  <c r="BE662"/>
  <c r="BE666"/>
  <c r="BE669"/>
  <c r="BE672"/>
  <c r="BE688"/>
  <c r="BE719"/>
  <c r="BE739"/>
  <c r="BE741"/>
  <c r="BE749"/>
  <c r="BE755"/>
  <c r="BE775"/>
  <c r="BE782"/>
  <c r="BE789"/>
  <c r="BE826"/>
  <c r="BE828"/>
  <c r="BE830"/>
  <c r="BE851"/>
  <c r="BE865"/>
  <c r="BE867"/>
  <c r="BE869"/>
  <c r="BE871"/>
  <c r="BE875"/>
  <c r="BE876"/>
  <c r="BE877"/>
  <c r="BE882"/>
  <c r="BE891"/>
  <c r="BE905"/>
  <c r="BE918"/>
  <c r="BE933"/>
  <c r="BE935"/>
  <c r="BE957"/>
  <c r="BE967"/>
  <c r="BE969"/>
  <c r="BE986"/>
  <c r="BE987"/>
  <c r="BE991"/>
  <c r="BE1000"/>
  <c r="BE1007"/>
  <c r="BE1013"/>
  <c r="BE1014"/>
  <c r="BE1015"/>
  <c r="BE1016"/>
  <c r="BE1018"/>
  <c r="BE1024"/>
  <c r="BE1031"/>
  <c r="BE1060"/>
  <c r="BE1061"/>
  <c r="BE1065"/>
  <c r="BE1066"/>
  <c r="BE1067"/>
  <c r="BE1069"/>
  <c r="BE1076"/>
  <c r="BE1080"/>
  <c r="BE1086"/>
  <c r="BE1092"/>
  <c r="BE1099"/>
  <c r="BE1114"/>
  <c r="BE1120"/>
  <c r="BE1125"/>
  <c r="BE1128"/>
  <c r="BE1130"/>
  <c r="BE1150"/>
  <c r="BE1155"/>
  <c r="BE1167"/>
  <c r="BE1174"/>
  <c r="BE1203"/>
  <c r="BE1208"/>
  <c r="BE1224"/>
  <c r="BE1232"/>
  <c r="BE1253"/>
  <c r="BE1264"/>
  <c r="BE1275"/>
  <c r="BE1277"/>
  <c r="BE1293"/>
  <c r="BE1322"/>
  <c r="BK665"/>
  <c r="J665"/>
  <c r="J77"/>
  <c r="BK1321"/>
  <c r="J1321"/>
  <c r="J97"/>
  <c i="3" r="E50"/>
  <c r="BE190"/>
  <c r="BE204"/>
  <c r="BE222"/>
  <c r="BE227"/>
  <c r="BE237"/>
  <c r="BE247"/>
  <c r="BE257"/>
  <c r="BE267"/>
  <c r="BE291"/>
  <c r="BE301"/>
  <c r="BE305"/>
  <c r="BE330"/>
  <c r="BE340"/>
  <c r="BE349"/>
  <c r="BE350"/>
  <c r="BE432"/>
  <c r="BE434"/>
  <c r="BE442"/>
  <c r="BE461"/>
  <c r="BE490"/>
  <c r="BK105"/>
  <c r="BK123"/>
  <c r="J123"/>
  <c r="J67"/>
  <c r="BK175"/>
  <c r="J175"/>
  <c r="J70"/>
  <c i="4" r="J56"/>
  <c r="BE100"/>
  <c r="BE106"/>
  <c r="BE107"/>
  <c r="BE109"/>
  <c r="BE116"/>
  <c r="BE121"/>
  <c r="BE122"/>
  <c r="BE124"/>
  <c r="BE125"/>
  <c r="BE127"/>
  <c r="BE128"/>
  <c r="BE133"/>
  <c r="BE136"/>
  <c r="BE137"/>
  <c r="BE141"/>
  <c r="BE143"/>
  <c r="BE144"/>
  <c r="BE145"/>
  <c r="BE152"/>
  <c r="BE154"/>
  <c r="BE157"/>
  <c r="BE159"/>
  <c r="BE160"/>
  <c r="BE161"/>
  <c r="BE163"/>
  <c r="BE166"/>
  <c r="BE169"/>
  <c r="BE173"/>
  <c r="BE174"/>
  <c r="BE175"/>
  <c r="BE176"/>
  <c r="BE185"/>
  <c r="BE188"/>
  <c r="BE189"/>
  <c r="BE192"/>
  <c r="BE202"/>
  <c r="BE206"/>
  <c r="BE219"/>
  <c r="BE221"/>
  <c r="BE224"/>
  <c r="BE231"/>
  <c r="BE240"/>
  <c r="BE242"/>
  <c r="BE244"/>
  <c r="BE246"/>
  <c i="5" r="E50"/>
  <c r="BE94"/>
  <c r="BE95"/>
  <c r="BE101"/>
  <c r="BE103"/>
  <c r="BE108"/>
  <c r="BE109"/>
  <c r="BE116"/>
  <c r="BE121"/>
  <c r="BE122"/>
  <c r="BE134"/>
  <c i="6" r="E50"/>
  <c r="BE153"/>
  <c r="BE154"/>
  <c r="BE157"/>
  <c r="BE158"/>
  <c r="BE161"/>
  <c r="BE169"/>
  <c r="BE181"/>
  <c r="BE195"/>
  <c r="BE212"/>
  <c r="BE226"/>
  <c r="BE228"/>
  <c r="BE243"/>
  <c r="BE244"/>
  <c r="BE251"/>
  <c r="BE255"/>
  <c r="BE257"/>
  <c r="BE259"/>
  <c r="BE261"/>
  <c r="BE268"/>
  <c r="BE276"/>
  <c r="BE301"/>
  <c r="BE303"/>
  <c r="BE305"/>
  <c r="BE307"/>
  <c r="BE323"/>
  <c r="BE325"/>
  <c r="BE326"/>
  <c r="BE327"/>
  <c r="BE328"/>
  <c r="BE329"/>
  <c r="BE330"/>
  <c r="BE338"/>
  <c r="BE339"/>
  <c r="BE343"/>
  <c r="BK168"/>
  <c r="BK180"/>
  <c r="J180"/>
  <c r="J71"/>
  <c r="BK215"/>
  <c r="J215"/>
  <c r="J81"/>
  <c r="BK217"/>
  <c r="J217"/>
  <c r="J82"/>
  <c r="BK236"/>
  <c r="J236"/>
  <c r="J85"/>
  <c r="BK240"/>
  <c r="J240"/>
  <c r="J87"/>
  <c r="BK254"/>
  <c r="J254"/>
  <c r="J93"/>
  <c r="BK277"/>
  <c r="J277"/>
  <c r="J99"/>
  <c r="BK292"/>
  <c r="J292"/>
  <c r="J106"/>
  <c r="BK300"/>
  <c r="J300"/>
  <c r="J111"/>
  <c r="BK309"/>
  <c r="J309"/>
  <c r="J114"/>
  <c r="BK313"/>
  <c r="J313"/>
  <c r="J116"/>
  <c i="7" r="BE92"/>
  <c r="BE95"/>
  <c r="BE101"/>
  <c r="BE105"/>
  <c r="BE107"/>
  <c r="BE111"/>
  <c r="BE120"/>
  <c r="BE122"/>
  <c r="BE134"/>
  <c i="8" r="J74"/>
  <c r="BE82"/>
  <c r="BE90"/>
  <c r="BE102"/>
  <c r="BE105"/>
  <c r="BE106"/>
  <c i="2" r="BE590"/>
  <c r="BE617"/>
  <c r="BE640"/>
  <c r="BE641"/>
  <c r="BE651"/>
  <c r="BE655"/>
  <c r="BE660"/>
  <c r="BE664"/>
  <c r="BE709"/>
  <c r="BE728"/>
  <c r="BE746"/>
  <c r="BE765"/>
  <c r="BE791"/>
  <c r="BE793"/>
  <c r="BE814"/>
  <c r="BE816"/>
  <c r="BE824"/>
  <c r="BE843"/>
  <c r="BE859"/>
  <c r="BE873"/>
  <c r="BE874"/>
  <c i="3" r="BE106"/>
  <c r="BE170"/>
  <c r="BE176"/>
  <c r="BE183"/>
  <c r="BE194"/>
  <c r="BE200"/>
  <c r="BE281"/>
  <c r="BE324"/>
  <c r="BE351"/>
  <c r="BE358"/>
  <c r="BE368"/>
  <c r="BE382"/>
  <c r="BE384"/>
  <c r="BE395"/>
  <c r="BE396"/>
  <c r="BE412"/>
  <c r="BE422"/>
  <c r="BK182"/>
  <c r="J182"/>
  <c r="J71"/>
  <c i="4" r="BE98"/>
  <c r="BE104"/>
  <c r="BE108"/>
  <c r="BE126"/>
  <c r="BE140"/>
  <c r="BE142"/>
  <c r="BE146"/>
  <c r="BE149"/>
  <c r="BE151"/>
  <c r="BE156"/>
  <c r="BE162"/>
  <c r="BE168"/>
  <c r="BE179"/>
  <c r="BE180"/>
  <c r="BE182"/>
  <c r="BE196"/>
  <c r="BE209"/>
  <c r="BE212"/>
  <c r="BE222"/>
  <c r="BE230"/>
  <c r="BE236"/>
  <c r="BE237"/>
  <c i="5" r="BE97"/>
  <c r="BE100"/>
  <c r="BE104"/>
  <c r="BE105"/>
  <c r="BE107"/>
  <c r="BE111"/>
  <c r="BE112"/>
  <c r="BE118"/>
  <c r="BE129"/>
  <c r="BE130"/>
  <c r="BE131"/>
  <c r="BE133"/>
  <c i="6" r="BE155"/>
  <c r="BE156"/>
  <c r="BE160"/>
  <c r="BE162"/>
  <c r="BE177"/>
  <c r="BE199"/>
  <c r="BE208"/>
  <c r="BE210"/>
  <c r="BE214"/>
  <c r="BE216"/>
  <c r="BE221"/>
  <c r="BE222"/>
  <c r="BE227"/>
  <c r="BE232"/>
  <c r="BE233"/>
  <c r="BE234"/>
  <c r="BE245"/>
  <c r="BE247"/>
  <c r="BE263"/>
  <c r="BE264"/>
  <c r="BE270"/>
  <c r="BE275"/>
  <c r="BE278"/>
  <c r="BE283"/>
  <c r="BE286"/>
  <c r="BE293"/>
  <c r="BE295"/>
  <c r="BE319"/>
  <c r="BE333"/>
  <c r="BE334"/>
  <c r="BE335"/>
  <c r="BE337"/>
  <c r="BE352"/>
  <c r="BE353"/>
  <c r="BK258"/>
  <c r="J258"/>
  <c r="J95"/>
  <c r="BK296"/>
  <c r="J296"/>
  <c r="J108"/>
  <c r="BK322"/>
  <c r="J322"/>
  <c r="J119"/>
  <c i="7" r="E50"/>
  <c r="BE94"/>
  <c r="BE103"/>
  <c r="BE109"/>
  <c r="BE114"/>
  <c r="BE118"/>
  <c r="BE119"/>
  <c r="BE135"/>
  <c r="BE138"/>
  <c r="BE141"/>
  <c i="8" r="BE84"/>
  <c r="BE96"/>
  <c r="BE98"/>
  <c r="BE100"/>
  <c r="BE104"/>
  <c i="4" r="F38"/>
  <c i="1" r="BC58"/>
  <c i="5" r="J36"/>
  <c i="1" r="AW59"/>
  <c i="4" r="F36"/>
  <c i="1" r="BA58"/>
  <c i="6" r="F39"/>
  <c i="1" r="BD60"/>
  <c i="4" r="J36"/>
  <c i="1" r="AW58"/>
  <c i="6" r="F37"/>
  <c i="1" r="BB60"/>
  <c i="8" r="F37"/>
  <c i="1" r="BD62"/>
  <c i="5" r="F39"/>
  <c i="1" r="BD59"/>
  <c i="7" r="F37"/>
  <c i="1" r="BB61"/>
  <c r="AS54"/>
  <c i="4" r="F37"/>
  <c i="1" r="BB58"/>
  <c i="7" r="F39"/>
  <c i="1" r="BD61"/>
  <c i="3" r="F39"/>
  <c i="1" r="BD57"/>
  <c i="5" r="F38"/>
  <c i="1" r="BC59"/>
  <c i="7" r="F38"/>
  <c i="1" r="BC61"/>
  <c i="3" r="F36"/>
  <c i="1" r="BA57"/>
  <c i="6" r="F36"/>
  <c i="1" r="BA60"/>
  <c i="3" r="F38"/>
  <c i="1" r="BC57"/>
  <c i="8" r="F34"/>
  <c i="1" r="BA62"/>
  <c i="2" r="F38"/>
  <c i="1" r="BC56"/>
  <c i="5" r="F37"/>
  <c i="1" r="BB59"/>
  <c i="2" r="F39"/>
  <c i="1" r="BD56"/>
  <c i="2" r="F37"/>
  <c i="1" r="BB56"/>
  <c i="2" r="F36"/>
  <c i="1" r="BA56"/>
  <c i="5" r="F36"/>
  <c i="1" r="BA59"/>
  <c i="3" r="F37"/>
  <c i="1" r="BB57"/>
  <c i="8" r="J34"/>
  <c i="1" r="AW62"/>
  <c i="8" r="F36"/>
  <c i="1" r="BC62"/>
  <c i="7" r="J36"/>
  <c i="1" r="AW61"/>
  <c i="3" r="J36"/>
  <c i="1" r="AW57"/>
  <c i="8" r="F35"/>
  <c i="1" r="BB62"/>
  <c i="6" r="J36"/>
  <c i="1" r="AW60"/>
  <c i="2" r="J36"/>
  <c i="1" r="AW56"/>
  <c i="6" r="F38"/>
  <c i="1" r="BC60"/>
  <c i="7" r="F36"/>
  <c i="1" r="BA61"/>
  <c i="4" r="F39"/>
  <c i="1" r="BD58"/>
  <c i="6" l="1" r="T299"/>
  <c r="T298"/>
  <c r="R299"/>
  <c r="R298"/>
  <c r="R168"/>
  <c r="R167"/>
  <c r="P299"/>
  <c r="P298"/>
  <c r="T168"/>
  <c r="T167"/>
  <c i="3" r="P104"/>
  <c i="6" r="P168"/>
  <c r="P167"/>
  <c r="P150"/>
  <c r="P149"/>
  <c i="1" r="AU60"/>
  <c i="3" r="R104"/>
  <c r="R356"/>
  <c i="2" r="R667"/>
  <c i="5" r="BK92"/>
  <c r="J92"/>
  <c r="J64"/>
  <c i="3" r="T356"/>
  <c r="T103"/>
  <c i="2" r="P667"/>
  <c i="5" r="P92"/>
  <c r="P91"/>
  <c i="1" r="AU59"/>
  <c i="4" r="P95"/>
  <c r="P94"/>
  <c i="1" r="AU58"/>
  <c i="2" r="T667"/>
  <c i="7" r="P90"/>
  <c r="P89"/>
  <c i="1" r="AU61"/>
  <c i="6" r="T150"/>
  <c r="T149"/>
  <c i="3" r="BK356"/>
  <c r="J356"/>
  <c r="J75"/>
  <c i="2" r="BK470"/>
  <c r="J470"/>
  <c r="J72"/>
  <c r="P298"/>
  <c r="P470"/>
  <c r="T298"/>
  <c r="T123"/>
  <c r="T122"/>
  <c r="R298"/>
  <c i="3" r="P356"/>
  <c r="P103"/>
  <c i="1" r="AU57"/>
  <c i="4" r="R95"/>
  <c r="R94"/>
  <c r="T94"/>
  <c i="2" r="P123"/>
  <c r="P122"/>
  <c i="1" r="AU56"/>
  <c i="2" r="R470"/>
  <c i="7" r="T90"/>
  <c r="T89"/>
  <c i="6" r="R150"/>
  <c r="R149"/>
  <c i="5" r="R92"/>
  <c r="R91"/>
  <c i="4" r="BK95"/>
  <c i="6" r="BK274"/>
  <c r="J274"/>
  <c r="J98"/>
  <c i="2" r="J471"/>
  <c r="J73"/>
  <c r="BK667"/>
  <c r="J667"/>
  <c r="J78"/>
  <c r="BK1389"/>
  <c r="J1389"/>
  <c r="J99"/>
  <c i="3" r="BK174"/>
  <c r="J174"/>
  <c r="J69"/>
  <c i="4" r="J96"/>
  <c r="J65"/>
  <c r="BK238"/>
  <c r="J238"/>
  <c r="J71"/>
  <c i="6" r="BK289"/>
  <c r="J289"/>
  <c r="J104"/>
  <c r="BK299"/>
  <c r="J299"/>
  <c r="J110"/>
  <c r="BK350"/>
  <c r="J350"/>
  <c r="J126"/>
  <c i="7" r="BK89"/>
  <c r="J89"/>
  <c i="8" r="J81"/>
  <c r="J60"/>
  <c i="2" r="J124"/>
  <c r="J65"/>
  <c i="3" r="J357"/>
  <c r="J76"/>
  <c i="5" r="J136"/>
  <c r="J69"/>
  <c i="6" r="J168"/>
  <c r="J67"/>
  <c i="3" r="J105"/>
  <c r="J65"/>
  <c r="BK122"/>
  <c r="J122"/>
  <c r="J66"/>
  <c i="5" r="J93"/>
  <c r="J65"/>
  <c i="7" r="J91"/>
  <c r="J65"/>
  <c i="2" r="BK298"/>
  <c r="J298"/>
  <c r="J68"/>
  <c i="6" r="J35"/>
  <c i="1" r="AV60"/>
  <c r="AT60"/>
  <c i="5" r="J35"/>
  <c i="1" r="AV59"/>
  <c r="AT59"/>
  <c i="6" r="F35"/>
  <c i="1" r="AZ60"/>
  <c i="8" r="J33"/>
  <c i="1" r="AV62"/>
  <c r="AT62"/>
  <c i="3" r="F35"/>
  <c i="1" r="AZ57"/>
  <c i="8" r="J30"/>
  <c i="1" r="AG62"/>
  <c r="BB55"/>
  <c r="AX55"/>
  <c i="7" r="F35"/>
  <c i="1" r="AZ61"/>
  <c i="7" r="J35"/>
  <c i="1" r="AV61"/>
  <c r="AT61"/>
  <c i="2" r="F35"/>
  <c i="1" r="AZ56"/>
  <c i="7" r="J32"/>
  <c i="1" r="AG61"/>
  <c i="4" r="J35"/>
  <c i="1" r="AV58"/>
  <c r="AT58"/>
  <c i="3" r="J35"/>
  <c i="1" r="AV57"/>
  <c r="AT57"/>
  <c i="4" r="F35"/>
  <c i="1" r="AZ58"/>
  <c i="8" r="F33"/>
  <c i="1" r="AZ62"/>
  <c r="BA55"/>
  <c r="BA54"/>
  <c r="W30"/>
  <c i="5" r="F35"/>
  <c i="1" r="AZ59"/>
  <c r="BD55"/>
  <c r="BD54"/>
  <c r="W33"/>
  <c r="BC55"/>
  <c r="AY55"/>
  <c i="2" r="J35"/>
  <c i="1" r="AV56"/>
  <c r="AT56"/>
  <c i="2" l="1" r="R123"/>
  <c r="R122"/>
  <c i="4" r="BK94"/>
  <c r="J94"/>
  <c i="3" r="R103"/>
  <c i="7" r="J41"/>
  <c i="8" r="J39"/>
  <c i="6" r="BK167"/>
  <c r="J167"/>
  <c r="J66"/>
  <c i="3" r="BK104"/>
  <c r="J104"/>
  <c r="J64"/>
  <c i="2" r="BK123"/>
  <c r="BK122"/>
  <c r="J122"/>
  <c i="5" r="BK91"/>
  <c r="J91"/>
  <c i="6" r="BK298"/>
  <c r="J298"/>
  <c r="J109"/>
  <c i="4" r="J95"/>
  <c r="J64"/>
  <c i="7" r="J63"/>
  <c i="1" r="AN61"/>
  <c r="AN62"/>
  <c i="2" r="J32"/>
  <c i="1" r="AG56"/>
  <c r="AN56"/>
  <c r="BB54"/>
  <c r="W31"/>
  <c r="AW55"/>
  <c i="4" r="J32"/>
  <c i="1" r="AG58"/>
  <c r="AN58"/>
  <c r="BC54"/>
  <c r="AY54"/>
  <c i="5" r="J32"/>
  <c i="1" r="AG59"/>
  <c r="AN59"/>
  <c r="AW54"/>
  <c r="AK30"/>
  <c r="AU55"/>
  <c r="AU54"/>
  <c r="AZ55"/>
  <c r="AV55"/>
  <c i="6" l="1" r="BK150"/>
  <c r="J150"/>
  <c r="J64"/>
  <c i="2" r="J41"/>
  <c r="J63"/>
  <c r="J123"/>
  <c r="J64"/>
  <c i="3" r="BK103"/>
  <c r="J103"/>
  <c r="J63"/>
  <c i="4" r="J63"/>
  <c i="5" r="J63"/>
  <c r="J41"/>
  <c i="4" r="J41"/>
  <c i="1" r="W32"/>
  <c r="AZ54"/>
  <c r="W29"/>
  <c r="AX54"/>
  <c r="AT55"/>
  <c i="6" l="1" r="BK149"/>
  <c r="J149"/>
  <c i="3" r="J32"/>
  <c i="1" r="AG57"/>
  <c r="AN57"/>
  <c i="6" r="J32"/>
  <c i="1" r="AG60"/>
  <c r="AN60"/>
  <c r="AV54"/>
  <c r="AK29"/>
  <c i="3" l="1" r="J41"/>
  <c i="6" r="J63"/>
  <c r="J41"/>
  <c i="1" r="AT54"/>
  <c r="AG55"/>
  <c r="AN55"/>
  <c l="1"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<sst xmlns="http://schemas.openxmlformats.org/spreadsheetml/2006/main">
  <si>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</si>
  <si>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</si>
  <si>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</si>
  <si>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</si>
  <si>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</si>
  <si>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{f352e834-68b6-416a-9537-4b018edc1292}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</si>
  <si>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</si>
  <si>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</si>
  <si>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</si>
  <si>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</si>
  <si>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</si>
  <si>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</si>
  <si>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</si>
  <si>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</si>
  <si>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2021_12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</si>
  <si>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</si>
  <si>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</si>
  <si>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 xml:space="preserve">Dostavba ZŠ Luka nad  Jihlavou</t>
  </si>
  <si>
    <t>KSO:</t>
  </si>
  <si>
    <t/>
  </si>
  <si>
    <t>CC-CZ:</t>
  </si>
  <si>
    <t>Místo:</t>
  </si>
  <si>
    <t>Luka nad Jihlavou</t>
  </si>
  <si>
    <t>Datum:</t>
  </si>
  <si>
    <t>3. 12. 2021</t>
  </si>
  <si>
    <t>Zadavatel:</t>
  </si>
  <si>
    <t>IČ:</t>
  </si>
  <si>
    <t>Městys Luka nad Jihlavou, 1.máje 76, 58822</t>
  </si>
  <si>
    <t>DIČ:</t>
  </si>
  <si>
    <t>Uchazeč:</t>
  </si>
  <si>
    <t>Vyplň údaj</t>
  </si>
  <si>
    <t>Projektant:</t>
  </si>
  <si>
    <t>Ing.Josef Slabý, Arnolec 30, Jamné 58827</t>
  </si>
  <si>
    <t>True</t>
  </si>
  <si>
    <t>Zpracovatel:</t>
  </si>
  <si>
    <t>Fr.Neuwirth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</si>
  <si>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</si>
  <si>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www.podminky.urs.cz.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</si>
  <si>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</si>
  <si>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</si>
  <si>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</si>
  <si>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</si>
  <si>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</si>
  <si>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</si>
  <si>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</si>
  <si>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</si>
  <si>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</si>
  <si>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</si>
  <si>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</si>
  <si>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</si>
  <si>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</si>
  <si>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</si>
  <si>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</si>
  <si>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</si>
  <si>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</si>
  <si>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</si>
  <si>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</si>
  <si>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</si>
  <si>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</si>
  <si>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</si>
  <si>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</si>
  <si>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</si>
  <si>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</si>
  <si>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</si>
  <si>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</si>
  <si>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</si>
  <si>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</si>
  <si>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</si>
  <si>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</si>
  <si>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</si>
  <si>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</si>
  <si>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</si>
  <si>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</si>
  <si>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</si>
  <si>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</si>
  <si>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</si>
  <si>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SO_01</t>
  </si>
  <si>
    <t>objekt školy</t>
  </si>
  <si>
    <t>STA</t>
  </si>
  <si>
    <t>1</t>
  </si>
  <si>
    <t>{0596a19b-6062-4e98-8884-000d273fe8d7}</t>
  </si>
  <si>
    <t>2</t>
  </si>
  <si>
    <t>/</t>
  </si>
  <si>
    <t>01.1</t>
  </si>
  <si>
    <t>stavební část - 4.N.P. ( nástavba )</t>
  </si>
  <si>
    <t>Soupis</t>
  </si>
  <si>
    <t>{bd20c025-9a51-4502-8f79-55826a3672b6}</t>
  </si>
  <si>
    <t>01.2</t>
  </si>
  <si>
    <t>stavební část - 1.- 3.N.P. ( opravy a změna dispozice )</t>
  </si>
  <si>
    <t>{e4cc1477-1869-44ec-a8f2-9cc478be15b0}</t>
  </si>
  <si>
    <t>02</t>
  </si>
  <si>
    <t>zdravotně technické instalace</t>
  </si>
  <si>
    <t>{416fe656-35c8-4801-8a1a-659f27d90faa}</t>
  </si>
  <si>
    <t>03</t>
  </si>
  <si>
    <t>vytápění</t>
  </si>
  <si>
    <t>{42146a30-f15a-45fa-a95c-5859ebcd2dcc}</t>
  </si>
  <si>
    <t>04</t>
  </si>
  <si>
    <t>silnoproudá elektrotechnika, ochrana před bleskem</t>
  </si>
  <si>
    <t>{90385e6f-df18-40f1-bd69-0a8f169092d2}</t>
  </si>
  <si>
    <t>05</t>
  </si>
  <si>
    <t>vzduchotechnika</t>
  </si>
  <si>
    <t>{dcb6a974-1d3c-47bc-b134-d14d03cb7a78}</t>
  </si>
  <si>
    <t>VON</t>
  </si>
  <si>
    <t>Vedlejší a ostatní náklady</t>
  </si>
  <si>
    <t>{1c64edda-35da-4f13-b7eb-8fff4d8cf0b4}</t>
  </si>
  <si>
    <t>KRYCÍ LIST SOUPISU PRACÍ</t>
  </si>
  <si>
    <t>Objekt:</t>
  </si>
  <si>
    <t>SO_01 - objekt školy</t>
  </si>
  <si>
    <t>Soupis:</t>
  </si>
  <si>
    <t>01.1 - stavební část - 4.N.P. ( nástavba )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</si>
  <si>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</si>
  <si>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</si>
  <si>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</si>
  <si>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</si>
  <si>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</si>
  <si>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</si>
  <si>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4 - Vodorovné konstrukce</t>
  </si>
  <si>
    <t xml:space="preserve">    5 - Okapový chodník - stavební úpravy, přesun kanalizace ( rozsah upřesněn )</t>
  </si>
  <si>
    <t xml:space="preserve">    6 - Úpravy povrchů, podlahy a osazování výplní</t>
  </si>
  <si>
    <t xml:space="preserve">      61 - Úprava povrchů vnitřních</t>
  </si>
  <si>
    <t xml:space="preserve">      62 - Úprava povrchů vnějších</t>
  </si>
  <si>
    <t xml:space="preserve">      63 - Podlahy a podlahové konstrukce</t>
  </si>
  <si>
    <t xml:space="preserve">    9 - Ostatní konstrukce a práce, bourání</t>
  </si>
  <si>
    <t xml:space="preserve">      94 - Lešení a stavební výtahy</t>
  </si>
  <si>
    <t xml:space="preserve">      95 - Různé dokončovací konstrukce a práce pozemních staveb</t>
  </si>
  <si>
    <t xml:space="preserve">      96 - Bourání konstrukcí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</si>
  <si>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</si>
  <si>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</si>
  <si>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</si>
  <si>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</si>
  <si>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 - skladby S 5, S 6, S 8</t>
  </si>
  <si>
    <t xml:space="preserve">    713 - Izolace tepelné</t>
  </si>
  <si>
    <t xml:space="preserve">    725 - Zdravotechnika - zařizovací předměty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</si>
  <si>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</si>
  <si>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</si>
  <si>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</si>
  <si>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763 - 1 - Zastřešení - příhradové vazníky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</si>
  <si>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</si>
  <si>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</si>
  <si>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</si>
  <si>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766 - 1 - Výplně otvorů z plastových profilů</t>
  </si>
  <si>
    <t xml:space="preserve">    766 - 2 - Vybavení tříd nábytkem</t>
  </si>
  <si>
    <t xml:space="preserve">    767 - Konstrukce zámečnické</t>
  </si>
  <si>
    <t xml:space="preserve">    767 - 1 - Výplně otvorů z hliníkových profilů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</si>
  <si>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</si>
  <si>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</si>
  <si>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</si>
  <si>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</si>
  <si>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</si>
  <si>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M - Práce a dodávky M</t>
  </si>
  <si>
    <t xml:space="preserve">    33-M - Montáže dopr.zaříz.,sklad. zař. a váh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</si>
  <si>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</si>
  <si>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</si>
  <si>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</si>
  <si>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</si>
  <si>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</si>
  <si>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</si>
  <si>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</si>
  <si>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</si>
  <si>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</si>
  <si>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</si>
  <si>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</si>
  <si>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</si>
  <si>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</si>
  <si>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</si>
  <si>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</si>
  <si>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</si>
  <si>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</si>
  <si>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</si>
  <si>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</si>
  <si>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311113154</t>
  </si>
  <si>
    <t>Nadzákladové zdi z tvárnic ztraceného bednění hladkých, včetně výplně z betonu třídy C 25/30, tloušťky zdiva přes 250 do 300 mm</t>
  </si>
  <si>
    <t>m2</t>
  </si>
  <si>
    <t>CS ÚRS 2021 01</t>
  </si>
  <si>
    <t>4</t>
  </si>
  <si>
    <t>1435397624</t>
  </si>
  <si>
    <t>VV</t>
  </si>
  <si>
    <t>"výtahová šachta" (2,35+2,00)*2*4,75</t>
  </si>
  <si>
    <t>Mezisoučet</t>
  </si>
  <si>
    <t>311271042</t>
  </si>
  <si>
    <t>Zdivo strojně zděné z pórobetonových velkoformátových bloků pevnost tvárnic přes P2 do P4, na tenkovrstvou maltu, tloušťka zdiva 450 mm, objemová hmotnost do 450 kg/m3 PDK 499×249×450 mm</t>
  </si>
  <si>
    <t>1481941267</t>
  </si>
  <si>
    <t>(14,35+6,70*2)*(3,30+0,15)-(1,015*2,30*2+8,00*1,70)</t>
  </si>
  <si>
    <t>(7,20+4,10*2)*0,55</t>
  </si>
  <si>
    <t>(21,20+17,40)*(2,70+0,15)-(1,15*2,30*14+1,20*1,70*2)</t>
  </si>
  <si>
    <t>(7,80+3,80+0,80)*(3,30+0,15)-(1,20*1,70*2+1,70*1,70)</t>
  </si>
  <si>
    <t>(24,08+7,48*2+4,075+6,475)*3,30-(1,15*1,15*6+3,00*1,70+8,00*1,70)</t>
  </si>
  <si>
    <t>-(24,08+4,075+6,475-14,53)*(3,30-2,15)-1,15*0,15*16</t>
  </si>
  <si>
    <t>"štíty" 14,53*3,60*1/2*2+8,48*3,00*1/2*2</t>
  </si>
  <si>
    <t>311361821</t>
  </si>
  <si>
    <t>Výztuž nadzákladových zdí nosných svislých nebo odkloněných od svislice, rovných nebo oblých z betonářské oceli 10 505 (R) nebo BSt 500</t>
  </si>
  <si>
    <t>t</t>
  </si>
  <si>
    <t>-1531367128</t>
  </si>
  <si>
    <t>dle PD - 80 kg/m3</t>
  </si>
  <si>
    <t>"výtahová šachta" (2,35+2,00)*2*4,75*0,30*0,080</t>
  </si>
  <si>
    <t>311231116</t>
  </si>
  <si>
    <t>Zdivo z cihel pálených nosné z cihel plných dl. 290 mm P 7 až 15, na maltu MC-5 nebo MC-10</t>
  </si>
  <si>
    <t>m3</t>
  </si>
  <si>
    <t>-1120395591</t>
  </si>
  <si>
    <t>podezdívka VSŽ plechů</t>
  </si>
  <si>
    <t>110,00*0,45*0,30+130,00*0,45*0,30+160,00*0,30*0,30+54,00*0,20*0,30+8,00*0,30*0,30</t>
  </si>
  <si>
    <t>-(17,40+1,00*2+7,20+3,525*2)*0,45*0,30</t>
  </si>
  <si>
    <t>(3,625+5,115+24,10+7,50*2)*0,50*0,225</t>
  </si>
  <si>
    <t>5</t>
  </si>
  <si>
    <t>311271021</t>
  </si>
  <si>
    <t>Zdivo strojně zděné z pórobetonových velkoformátových bloků pevnost tvárnic přes P2 do P4, na tenkovrstvou maltu, tloušťka zdiva 300 mm, objemová hmotnost do 450 kg/m3</t>
  </si>
  <si>
    <t>-694184435</t>
  </si>
  <si>
    <t>(13,565*2+17,10+0,815+5,025)*3,15</t>
  </si>
  <si>
    <t>-(0,80*1,97+0,90*1,97*3)</t>
  </si>
  <si>
    <t>6</t>
  </si>
  <si>
    <t>311272031</t>
  </si>
  <si>
    <t>Zdivo z pórobetonových tvárnic na tenké maltové lože, tl. zdiva 200 mm pevnost tvárnic přes P2 do P4, objemová hmotnost přes 450 do 600 kg/m3 hladkých</t>
  </si>
  <si>
    <t>1564664395</t>
  </si>
  <si>
    <t>(12,45+4,825+0,60+6,205+2,79+5,75+0,50+7,515+3,10+0,275*2+1,77)*3,15</t>
  </si>
  <si>
    <t>-(0,80*2+0,90*3)*1,97</t>
  </si>
  <si>
    <t>7</t>
  </si>
  <si>
    <t>342272235</t>
  </si>
  <si>
    <t>Příčky z pórobetonových tvárnic hladkých na tenké maltové lože objemová hmotnost do 500 kg/m3, tloušťka příčky 125 mm</t>
  </si>
  <si>
    <t>-1938739663</t>
  </si>
  <si>
    <t>(4,875+1,90+1,725+1,00+1,975)*3,35-0,70*1,97</t>
  </si>
  <si>
    <t>8</t>
  </si>
  <si>
    <t>342272245</t>
  </si>
  <si>
    <t>Příčky z pórobetonových tvárnic hladkých na tenké maltové lože objemová hmotnost do 500 kg/m3, tloušťka příčky 150 mm</t>
  </si>
  <si>
    <t>582212522</t>
  </si>
  <si>
    <t>(8,60+4,875+2,00+1,65+0,75)*3,35</t>
  </si>
  <si>
    <t>-(0,70*1,97*2+0,80*1,97*2)</t>
  </si>
  <si>
    <t>9</t>
  </si>
  <si>
    <t>342291121</t>
  </si>
  <si>
    <t>Ukotvení příček plochými kotvami, do konstrukce cihelné</t>
  </si>
  <si>
    <t>m</t>
  </si>
  <si>
    <t>2087266694</t>
  </si>
  <si>
    <t>3,15*11+3,35*8</t>
  </si>
  <si>
    <t>10</t>
  </si>
  <si>
    <t>346272216</t>
  </si>
  <si>
    <t>Přizdívky z pórobetonových tvárnic objemová hmotnost do 500 kg/m3, na tenké maltové lože, tloušťka přizdívky 50 mm</t>
  </si>
  <si>
    <t>-1976500044</t>
  </si>
  <si>
    <t>(8,50+8,45+6,75+10,20+4,30)*0,65</t>
  </si>
  <si>
    <t>11</t>
  </si>
  <si>
    <t>317168051</t>
  </si>
  <si>
    <t>Překlady keramické vysoké osazené do maltového lože, šířky překladu 70 mm výšky 238 mm, délky 1000 mm</t>
  </si>
  <si>
    <t>kus</t>
  </si>
  <si>
    <t>-1771588488</t>
  </si>
  <si>
    <t>12</t>
  </si>
  <si>
    <t>317168052</t>
  </si>
  <si>
    <t>Překlady keramické vysoké osazené do maltového lože, šířky překladu 70 mm výšky 238 mm, délky 1250 mm</t>
  </si>
  <si>
    <t>-1457103455</t>
  </si>
  <si>
    <t>13</t>
  </si>
  <si>
    <t>317168053</t>
  </si>
  <si>
    <t>Překlady keramické vysoké osazené do maltového lože, šířky překladu 70 mm výšky 238 mm, délky 1500 mm</t>
  </si>
  <si>
    <t>-322569400</t>
  </si>
  <si>
    <t>14</t>
  </si>
  <si>
    <t>317142432</t>
  </si>
  <si>
    <t>Překlady nenosné z pórobetonu osazené do tenkého maltového lože, výšky do 250 mm, šířky překladu 125 mm, délky překladu přes 1000 do 1250 mm</t>
  </si>
  <si>
    <t>-1691086237</t>
  </si>
  <si>
    <t>317142442</t>
  </si>
  <si>
    <t>Překlady nenosné z pórobetonu osazené do tenkého maltového lože, výšky do 250 mm, šířky překladu 150 mm, délky překladu přes 1000 do 1250 mm</t>
  </si>
  <si>
    <t>-1573186153</t>
  </si>
  <si>
    <t>16</t>
  </si>
  <si>
    <t>317941123</t>
  </si>
  <si>
    <t>Osazování ocelových válcovaných nosníků na zdivu I nebo IE nebo U nebo UE nebo L č. 14 až 22 nebo výšky do 220 mm</t>
  </si>
  <si>
    <t>766900118</t>
  </si>
  <si>
    <t>"I 200" (183,50+209,80)*0,001</t>
  </si>
  <si>
    <t>17</t>
  </si>
  <si>
    <t>M</t>
  </si>
  <si>
    <t>13010722</t>
  </si>
  <si>
    <t>ocel profilová IPN 200 jakost 11 375</t>
  </si>
  <si>
    <t>-711631800</t>
  </si>
  <si>
    <t>0,393*1,15 'Přepočtené koeficientem množství</t>
  </si>
  <si>
    <t>18</t>
  </si>
  <si>
    <t>38 R_001</t>
  </si>
  <si>
    <t>Montáž, výroba a dodávka - ocelová konstrukce rámu z HE300B ( dle PD statiky v.č.: 02 )</t>
  </si>
  <si>
    <t>kg</t>
  </si>
  <si>
    <t>1411217168</t>
  </si>
  <si>
    <t>(945,60+760,70+392,00)*1,15</t>
  </si>
  <si>
    <t>19</t>
  </si>
  <si>
    <t>38 R_002</t>
  </si>
  <si>
    <t>Montáž, výroba a dodávka - ocelová rámová konstrukce ve štítech materiál Jäckl 100×50×5 a U180 ( dle PD statiky v.č.: 02 )</t>
  </si>
  <si>
    <t>-1972873620</t>
  </si>
  <si>
    <t>(269,70+747,30)*1,15</t>
  </si>
  <si>
    <t>20</t>
  </si>
  <si>
    <t>314231164</t>
  </si>
  <si>
    <t>Zdivo komínů a ventilací volně stojících z cihel pálených lícových včetně spárování, pevnosti P 60, na maltu MVC dl. 290 mm (český formát 290x140x65 mm) plných</t>
  </si>
  <si>
    <t>877806656</t>
  </si>
  <si>
    <t>0,90*0,90*7,00</t>
  </si>
  <si>
    <t>314751105</t>
  </si>
  <si>
    <t>Pouzdro komínového průduchu včetně sopouchu ze šamotových vložek vyzdívaných současně při zdění komínového zdiva včetně izolace, komínových dvířek, vyústění kouřovodu a komínové jímky vnitřního průměru 200 mm</t>
  </si>
  <si>
    <t>1342887943</t>
  </si>
  <si>
    <t>22</t>
  </si>
  <si>
    <t>316381113</t>
  </si>
  <si>
    <t>Komínové krycí desky z betonu tř. C 12/15 až C 16/20 s případnou konstrukční obvodovou výztuží včetně bednění, s potěrem nebo s povrchem vyhlazeným ve spádu k okrajům, bez přesahu, tl. přes 100 do 120 mm</t>
  </si>
  <si>
    <t>-908891007</t>
  </si>
  <si>
    <t>"komínová hlava" 0,90*0,90</t>
  </si>
  <si>
    <t>23</t>
  </si>
  <si>
    <t>316 R_001</t>
  </si>
  <si>
    <t>Ukončení komínové hlavy nerez manžetou v systému komínu</t>
  </si>
  <si>
    <t>-898517279</t>
  </si>
  <si>
    <t>Vodorovné konstrukce</t>
  </si>
  <si>
    <t>24</t>
  </si>
  <si>
    <t>411322525</t>
  </si>
  <si>
    <t>Stropy z betonu železového (bez výztuže) trámových, žebrových, kazetových nebo vložkových z tvárnic nebo z hraněných či zaoblených vln zabudovaného plechového bednění tř. C 20/25</t>
  </si>
  <si>
    <t>1848724349</t>
  </si>
  <si>
    <t>nad trapézovým plechem</t>
  </si>
  <si>
    <t>(8,00*23,26+16,95*15,00+8,00*14,00+4,30*1,00-4,00*4,25+7,20*13,88)*0,06</t>
  </si>
  <si>
    <t>výplň vln - 5,0 m/m2</t>
  </si>
  <si>
    <t>639,566*5*(0,054+0,115)*1/2*0,05</t>
  </si>
  <si>
    <t>25</t>
  </si>
  <si>
    <t>411354213</t>
  </si>
  <si>
    <t>Bednění stropů ztracené ocelové žebrované ze širokých tenkostěnných ohýbaných profilů (hraněných trapézových vln), bez úpravy povrchu otevřeného podhledu, bez podpěrné konstrukce, kotvení k horním přírubám nosníků, s osazením nasucho na zdech do připravených ozubů, popř. na rovných zdech, trámech, průvlacích, do traverz s povrchem lesklým, TR50/250 mm, tl.plechu 0,75 mm</t>
  </si>
  <si>
    <t>-507524657</t>
  </si>
  <si>
    <t>8,00*23,26+16,95*15,00+8,00*14,00+4,30*1,00-4,00*4,25+7,20*13,88</t>
  </si>
  <si>
    <t>26</t>
  </si>
  <si>
    <t>411361821</t>
  </si>
  <si>
    <t>Výztuž stropů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 betonářské oceli 10 505 (R) nebo BSt 500</t>
  </si>
  <si>
    <t>439621617</t>
  </si>
  <si>
    <t>výplň vln plechu TR 50/250</t>
  </si>
  <si>
    <t>"R10" 639,566*5*1,20*0,617*0,001</t>
  </si>
  <si>
    <t>27</t>
  </si>
  <si>
    <t>411362021</t>
  </si>
  <si>
    <t>Výztuž stropů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ze svařovaných sítí z drátů typu KARI</t>
  </si>
  <si>
    <t>2137043636</t>
  </si>
  <si>
    <t>"Kari síť 100×100 d=6 mm" 639,566*4,44*1,25*0,001</t>
  </si>
  <si>
    <t>28</t>
  </si>
  <si>
    <t>413941121</t>
  </si>
  <si>
    <t>Osazování ocelových válcovaných nosníků ve stropech I nebo IE nebo U nebo UE nebo L do č.12 nebo výšky do 120 mm</t>
  </si>
  <si>
    <t>-672542201</t>
  </si>
  <si>
    <t>"IPE120" 176,300*0,001</t>
  </si>
  <si>
    <t>29</t>
  </si>
  <si>
    <t>13010744</t>
  </si>
  <si>
    <t>ocel profilová IPE 120 jakost 11 375</t>
  </si>
  <si>
    <t>2007440229</t>
  </si>
  <si>
    <t>0,176*1,15 'Přepočtené koeficientem množství</t>
  </si>
  <si>
    <t>30</t>
  </si>
  <si>
    <t>413941123</t>
  </si>
  <si>
    <t>Osazování ocelových válcovaných nosníků ve stropech I nebo IE nebo U nebo UE nebo L č. 14 až 22 nebo výšky do 220 mm</t>
  </si>
  <si>
    <t>-1625267242</t>
  </si>
  <si>
    <t>"IPE160" 1100,800*0,001</t>
  </si>
  <si>
    <t>"IPE180" (273,70+98,70)*0,001</t>
  </si>
  <si>
    <t>"IPE160 - výtahová šachta" 2,30*3*15,80*0,001</t>
  </si>
  <si>
    <t>Součet</t>
  </si>
  <si>
    <t>31</t>
  </si>
  <si>
    <t>13010748</t>
  </si>
  <si>
    <t>ocel profilová IPE 160 jakost 11 375</t>
  </si>
  <si>
    <t>-369007226</t>
  </si>
  <si>
    <t>1,21*1,15 'Přepočtené koeficientem množství</t>
  </si>
  <si>
    <t>32</t>
  </si>
  <si>
    <t>13010750</t>
  </si>
  <si>
    <t>ocel profilová IPE 180 jakost 11 375</t>
  </si>
  <si>
    <t>-155820155</t>
  </si>
  <si>
    <t>0,372*1,15 'Přepočtené koeficientem množství</t>
  </si>
  <si>
    <t>33</t>
  </si>
  <si>
    <t>413941125</t>
  </si>
  <si>
    <t>Osazování ocelových válcovaných nosníků ve stropech I nebo IE nebo U nebo UE nebo L č. 24 a výše nebo výšky přes 220 mm</t>
  </si>
  <si>
    <t>-100754210</t>
  </si>
  <si>
    <t>"IPE240" 8505,700*0,001</t>
  </si>
  <si>
    <t>"IPE270" 11137,400*0,001</t>
  </si>
  <si>
    <t>"HE300B" 936,200*0,001</t>
  </si>
  <si>
    <t>"HE650B" 11250,000*0,001</t>
  </si>
  <si>
    <t>34</t>
  </si>
  <si>
    <t>13010756</t>
  </si>
  <si>
    <t>ocel profilová IPE 240 jakost 11 375</t>
  </si>
  <si>
    <t>-2063131859</t>
  </si>
  <si>
    <t>8,506*1,15 'Přepočtené koeficientem množství</t>
  </si>
  <si>
    <t>35</t>
  </si>
  <si>
    <t>13010758</t>
  </si>
  <si>
    <t>ocel profilová IPE 270 jakost 11 375</t>
  </si>
  <si>
    <t>1886469873</t>
  </si>
  <si>
    <t>11,137*1,15 'Přepočtené koeficientem množství</t>
  </si>
  <si>
    <t>36</t>
  </si>
  <si>
    <t>13010990</t>
  </si>
  <si>
    <t>ocel profilová HE-B 300 jakost 11 375</t>
  </si>
  <si>
    <t>1426003649</t>
  </si>
  <si>
    <t>0,936*1,15 'Přepočtené koeficientem množství</t>
  </si>
  <si>
    <t>37</t>
  </si>
  <si>
    <t>13011015</t>
  </si>
  <si>
    <t>ocel profilová HE-B 650 jakost 11 375</t>
  </si>
  <si>
    <t>-1991444030</t>
  </si>
  <si>
    <t>11,25*1,15 'Přepočtené koeficientem množství</t>
  </si>
  <si>
    <t>38</t>
  </si>
  <si>
    <t>417321515</t>
  </si>
  <si>
    <t>Ztužující pásy a věnce z betonu železového (bez výztuže) tř. C 25/30</t>
  </si>
  <si>
    <t>934194416</t>
  </si>
  <si>
    <t>"V01" 110,00*0,45*0,20</t>
  </si>
  <si>
    <t>"V02" 130,00*0,45*0,25</t>
  </si>
  <si>
    <t>"V03" 160,00*0,30*0,20</t>
  </si>
  <si>
    <t>"V04" 54,00*0,20*0,20</t>
  </si>
  <si>
    <t>"V05" 8,00*0,30*0,35</t>
  </si>
  <si>
    <t>"HE650B" (8,50+8,45+6,75+10,20+4,30)*0,45*0,65</t>
  </si>
  <si>
    <t>39</t>
  </si>
  <si>
    <t>417351115</t>
  </si>
  <si>
    <t>Bednění bočnic ztužujících pásů a věnců včetně vzpěr zřízení</t>
  </si>
  <si>
    <t>-680477228</t>
  </si>
  <si>
    <t>"V01" 110,00*0,20*2</t>
  </si>
  <si>
    <t>"V02" 130,00*0,25*2</t>
  </si>
  <si>
    <t>"V03" 160,00*0,20*2</t>
  </si>
  <si>
    <t>"V04" 54,00*0,20*2</t>
  </si>
  <si>
    <t>"V05" 8,00*0,35*2</t>
  </si>
  <si>
    <t>"HE650B" (8,50+8,45+6,75+10,20+4,30)*0,65*2</t>
  </si>
  <si>
    <t>40</t>
  </si>
  <si>
    <t>417351116</t>
  </si>
  <si>
    <t>Bednění bočnic ztužujících pásů a věnců včetně vzpěr odstranění</t>
  </si>
  <si>
    <t>1842498263</t>
  </si>
  <si>
    <t>41</t>
  </si>
  <si>
    <t>417361821</t>
  </si>
  <si>
    <t>Výztuž ztužujících pásů a věnců z betonářské oceli 10 505 (R) nebo BSt 500</t>
  </si>
  <si>
    <t>1265434806</t>
  </si>
  <si>
    <t>"V01" 110,00*0,45*0,20*0,140</t>
  </si>
  <si>
    <t>"V02" 130,00*0,45*0,25*0,120</t>
  </si>
  <si>
    <t>"V03" 160,00*0,30*0,20*0,140</t>
  </si>
  <si>
    <t>"V04" 54,00*0,20*0,20*0,160</t>
  </si>
  <si>
    <t>"V05" 8,00*0,30*0,35*0,120</t>
  </si>
  <si>
    <t>42</t>
  </si>
  <si>
    <t>389381001</t>
  </si>
  <si>
    <t>Dobetonování prefabrikovaných konstrukcí</t>
  </si>
  <si>
    <t>1725389300</t>
  </si>
  <si>
    <t>"horní výstupní rameno" 1,50*0,90*0,60</t>
  </si>
  <si>
    <t>43</t>
  </si>
  <si>
    <t>434351141</t>
  </si>
  <si>
    <t>Bednění stupňů betonovaných na podstupňové desce nebo na terénu půdorysně přímočarých zřízení</t>
  </si>
  <si>
    <t>-2130746335</t>
  </si>
  <si>
    <t>1,50*(0,30+0,20)*3+0,90*0,60</t>
  </si>
  <si>
    <t>44</t>
  </si>
  <si>
    <t>434351142</t>
  </si>
  <si>
    <t>Bednění stupňů betonovaných na podstupňové desce nebo na terénu půdorysně přímočarých odstranění</t>
  </si>
  <si>
    <t>-583781326</t>
  </si>
  <si>
    <t>Okapový chodník - stavební úpravy, přesun kanalizace ( rozsah upřesněn )</t>
  </si>
  <si>
    <t>45</t>
  </si>
  <si>
    <t>113106021</t>
  </si>
  <si>
    <t>Rozebrání dlažeb a dílců při překopech inženýrských sítí s přemístěním hmot na skládku na vzdálenost do 3 m nebo s naložením na dopravní prostředek ručně komunikací pro pěší s ložem z kameniva nebo živice a s výplní spár z betonových nebo kameninových dlaždic, desek nebo tvarovek</t>
  </si>
  <si>
    <t>-1407903214</t>
  </si>
  <si>
    <t>pro úpravy kanalizace, napojení přesunutých gajgrů apod.</t>
  </si>
  <si>
    <t>"S03A-F" (2,00+6,00+7,00*2+3,00+3,00+2,00+2,00*7)*0,50</t>
  </si>
  <si>
    <t>46</t>
  </si>
  <si>
    <t>113107012</t>
  </si>
  <si>
    <t>Odstranění podkladů nebo krytů při překopech inženýrských sítí s přemístěním hmot na skládku ve vzdálenosti do 3 m nebo s naložením na dopravní prostředek ručně z kameniva těženého, o tl. vrstvy přes 100 do 200 mm</t>
  </si>
  <si>
    <t>1582242007</t>
  </si>
  <si>
    <t>47</t>
  </si>
  <si>
    <t>596811220</t>
  </si>
  <si>
    <t>Kladení dlažby z betonových nebo kameninových dlaždic komunikací pro pěší s vyplněním spár a se smetením přebytečného materiálu na vzdálenost do 3 m s ložem z kameniva těženého tl. do 30 mm velikosti dlaždic přes 0,09 m2 do 0,25 m2, pro plochy do 50 m2</t>
  </si>
  <si>
    <t>-602366167</t>
  </si>
  <si>
    <t>"S02A-F" (2,00+6,00+7,00*2+3,00+3,00+2,00+2,00*7)*0,50</t>
  </si>
  <si>
    <t>48</t>
  </si>
  <si>
    <t>59246003</t>
  </si>
  <si>
    <t>dlažba plošná betonová terasová hladká 500x500x50mm</t>
  </si>
  <si>
    <t>38218928</t>
  </si>
  <si>
    <t>22*1,03 'Přepočtené koeficientem množství</t>
  </si>
  <si>
    <t>49</t>
  </si>
  <si>
    <t>132212111</t>
  </si>
  <si>
    <t>Hloubení rýh šířky do 800 mm ručně zapažených i nezapažených, s urovnáním dna do předepsaného profilu a spádu v hornině třídy těžitelnosti I skupiny 3 soudržných ( BUDE UPŘESNĚNO DLE SKUTEČNOSTI )</t>
  </si>
  <si>
    <t>1556054752</t>
  </si>
  <si>
    <t>výkop pro kanalizaci, pracovní prostor apod.</t>
  </si>
  <si>
    <t>"S03A-F" (2,00+6,00+7,00*2+3,00+3,00+2,00+2,00*7)*0,50*0,70</t>
  </si>
  <si>
    <t>50</t>
  </si>
  <si>
    <t>174111101</t>
  </si>
  <si>
    <t>Zásyp sypaninou z jakékoliv horniny ručně s uložením výkopku ve vrstvách se zhutněním jam, šachet, rýh nebo kolem objektů v těchto vykopávkách ( BUDE UPŘESNĚNO DLE SKUTEČNOSTI )</t>
  </si>
  <si>
    <t>1191257487</t>
  </si>
  <si>
    <t>51</t>
  </si>
  <si>
    <t>721 R_001</t>
  </si>
  <si>
    <t>Prodloužení stávající dešťové kanalizace KG150 - napojení na nově osazené gajgry, nová kolena ( položka obsahuje veškeré práce souvidející s prodloužením a napojením - dle legendy S02 a S03 ) bude upřesněno</t>
  </si>
  <si>
    <t>-591638215</t>
  </si>
  <si>
    <t>"S03A-F" 2,00+6,00+7,00*2+3,00+3,00+2,00</t>
  </si>
  <si>
    <t>52</t>
  </si>
  <si>
    <t>721242805</t>
  </si>
  <si>
    <t>Demontáž lapačů střešních splavenin DN 150</t>
  </si>
  <si>
    <t>-153631320</t>
  </si>
  <si>
    <t>53</t>
  </si>
  <si>
    <t>721249109</t>
  </si>
  <si>
    <t>Lapače střešních splavenin montáž lapačů střešních splavenin ostatních typů litinových DN 150</t>
  </si>
  <si>
    <t>1514748447</t>
  </si>
  <si>
    <t>Úpravy povrchů, podlahy a osazování výplní</t>
  </si>
  <si>
    <t>61</t>
  </si>
  <si>
    <t>Úprava povrchů vnitřních</t>
  </si>
  <si>
    <t>54</t>
  </si>
  <si>
    <t>612142001</t>
  </si>
  <si>
    <t>Potažení vnitřních ploch pletivem v ploše nebo pruzích, na plném podkladu sklovláknitým vtlačením do tmelu stěn</t>
  </si>
  <si>
    <t>-846380200</t>
  </si>
  <si>
    <t>55</t>
  </si>
  <si>
    <t>612311131</t>
  </si>
  <si>
    <t>Potažení vnitřních ploch štukem tloušťky do 3 mm svislých konstrukcí stěn</t>
  </si>
  <si>
    <t>800458178</t>
  </si>
  <si>
    <t>4.N.P.</t>
  </si>
  <si>
    <t>"4.01" (3,35+5,585*2-0,825)*4,20+(0,825+1,85)*1,00</t>
  </si>
  <si>
    <t>"4.02" (4,65+1,30+3,40)*3,35</t>
  </si>
  <si>
    <t>"4.04" (19,95*2+3,115+0,50)*3,35</t>
  </si>
  <si>
    <t>"4.05" (12,85+4,825)*2*3,35</t>
  </si>
  <si>
    <t>"4.06,07" (1,30+1,05+1,725*2)*2*3,35-(1,05+1,30)*3,35</t>
  </si>
  <si>
    <t>"4.08,09,10" (3,975+4,875)*2*3,35</t>
  </si>
  <si>
    <t>"4.11,12,13,14" (3,75+4,875)*2*3,35</t>
  </si>
  <si>
    <t>"4.15" (1,90+0,90)*2*3,35</t>
  </si>
  <si>
    <t>"4.16" (6,70+13,565)*2*3,35</t>
  </si>
  <si>
    <t>"4.17" (12,275+6,205)*2*3,35</t>
  </si>
  <si>
    <t>"4.18" (5,425+6,205)*2*3,35</t>
  </si>
  <si>
    <t>"4.19" (6,60+5,69)*2*3,35</t>
  </si>
  <si>
    <t>"4.20" (2,825+2,05)*2*3,35</t>
  </si>
  <si>
    <t>"4.21" (7,715+6,665*2+0,90+1,135+5,80)*3,35+3,625*2*2,55+0,90*2*(2,55+3,35)*1/2*2</t>
  </si>
  <si>
    <t>"4.22" (7,715+6,815*2+0,235+5,80)*3,35+6,025*2+2,55+0,90*2*(2,55+3,35)*1/2*2</t>
  </si>
  <si>
    <t>"4.22" (7,715+6,815*2+0,235+5,80)*3,35+6,025*2*2,55+0,90*2*(2,55+3,35)*1/2*2</t>
  </si>
  <si>
    <t>-(1,15*1,15*6+3,90*1,70*4+1,70*1,70*1+1,20*1,70*4+1,15*1,85*16)</t>
  </si>
  <si>
    <t>0,30*(1,15*3*6+(1,15+1,85*2)*16)</t>
  </si>
  <si>
    <t>0,20*((3,90+1,70*2)*4+1,70*3+(1,20+1,70*2)*4)</t>
  </si>
  <si>
    <t>-1,10*2,15+0,30*(1,10+2,12*2)</t>
  </si>
  <si>
    <t>-(0,70*3+0,80*4+0,90*6)*1,97*2</t>
  </si>
  <si>
    <t>0,10*((1,10+2,15*2)*1+(1,20+2,15*2)*3)</t>
  </si>
  <si>
    <t>0,05*(1,10+2,15*2)*2</t>
  </si>
  <si>
    <t>odpočet obkladů</t>
  </si>
  <si>
    <t>-113,578</t>
  </si>
  <si>
    <t>56</t>
  </si>
  <si>
    <t>617321141</t>
  </si>
  <si>
    <t>Omítka vápenocementová vnitřních ploch nanášená ručně dvouvrstvá, tloušťky jádrové omítky do 10 mm a tloušťky štuku do 3 mm štuková uzavřených nebo omezených prostor světlíků nebo výtahových šachet</t>
  </si>
  <si>
    <t>1085838859</t>
  </si>
  <si>
    <t>"strop" 1,75*2,00</t>
  </si>
  <si>
    <t>"stěny nástavby" (1,75+2,00)*2*5,00-1,10*2,12</t>
  </si>
  <si>
    <t>57</t>
  </si>
  <si>
    <t>619995001</t>
  </si>
  <si>
    <t>Začištění omítek (s dodáním hmot) kolem oken, dveří, podlah, obkladů apod.</t>
  </si>
  <si>
    <t>1149278964</t>
  </si>
  <si>
    <t>napojení nových omítek na stávající konstrukce</t>
  </si>
  <si>
    <t>(1,75+2,00)*2+3,35+5,885+5,11</t>
  </si>
  <si>
    <t>62</t>
  </si>
  <si>
    <t>Úprava povrchů vnějších</t>
  </si>
  <si>
    <t>58</t>
  </si>
  <si>
    <t>713131143</t>
  </si>
  <si>
    <t>Montáž tepelné izolace stěn rohožemi, pásy, deskami, dílci, bloky (izolační materiál ve specifikaci) lepením celoplošně s mechanickým kotvením</t>
  </si>
  <si>
    <t>1053430417</t>
  </si>
  <si>
    <t>doplnění fasády - XPS tl.100 mm</t>
  </si>
  <si>
    <t>(7,30*2+17,73)*0,80+(3,725+5,265+24,38)*0,80</t>
  </si>
  <si>
    <t>59</t>
  </si>
  <si>
    <t>28376443</t>
  </si>
  <si>
    <t>deska z polystyrénu XPS, hrana rovná a strukturovaný povrch 300kPa tl 100mm</t>
  </si>
  <si>
    <t>175775411</t>
  </si>
  <si>
    <t>52,56*1,05 'Přepočtené koeficientem množství</t>
  </si>
  <si>
    <t>60</t>
  </si>
  <si>
    <t>622211021</t>
  </si>
  <si>
    <t>Montáž kontaktního zateplení lepením a mechanickým kotvením z polystyrenových desek nebo z kombinovaných desek na vnější stěny, tloušťky desek přes 80 do 120 mm</t>
  </si>
  <si>
    <t>820587861</t>
  </si>
  <si>
    <t>EPS tl.100 mm - štíty</t>
  </si>
  <si>
    <t>8,50*(2,50+3,00*1/2)*2</t>
  </si>
  <si>
    <t>28375938</t>
  </si>
  <si>
    <t>deska EPS 70 fasádní λ=0,039 tl 100mm</t>
  </si>
  <si>
    <t>-69628902</t>
  </si>
  <si>
    <t>68*1,05 'Přepočtené koeficientem množství</t>
  </si>
  <si>
    <t>622221131</t>
  </si>
  <si>
    <t>Montáž kontaktního zateplení lepením a mechanickým kotvením z desek z minerální vlny s kolmou orientací vláken na vnější stěny, tloušťky desek přes 120 do 160 mm</t>
  </si>
  <si>
    <t>1464337206</t>
  </si>
  <si>
    <t>MV tl.140 mm</t>
  </si>
  <si>
    <t>(7,30*2+17,73)*0,80+(1,175*2+17,68)*1,00</t>
  </si>
  <si>
    <t>(7,50+3,80+0,90+21,375+4,50*2)*1,00</t>
  </si>
  <si>
    <t>(3,725+5,225+24,38)*1,00</t>
  </si>
  <si>
    <t>(3,80+0,90)*1,00</t>
  </si>
  <si>
    <t>63</t>
  </si>
  <si>
    <t>63151532</t>
  </si>
  <si>
    <t>deska tepelně izolační minerální kontaktních fasád kolmé vlákno λ=0,041 tl 140mm</t>
  </si>
  <si>
    <t>-412992022</t>
  </si>
  <si>
    <t>126,499*1,05 'Přepočtené koeficientem množství</t>
  </si>
  <si>
    <t>64</t>
  </si>
  <si>
    <t>622531011</t>
  </si>
  <si>
    <t>Omítka tenkovrstvá silikonová vnějších ploch probarvená, včetně penetrace podkladu zrnitá, tloušťky 1,5 mm stěn</t>
  </si>
  <si>
    <t>-1280672800</t>
  </si>
  <si>
    <t>na zateplení MV tl.140 mm</t>
  </si>
  <si>
    <t>65</t>
  </si>
  <si>
    <t>629 R_001</t>
  </si>
  <si>
    <t>Zaříznutí a provedení úpravy stávajícího zateplení pro napojení nového zateplení</t>
  </si>
  <si>
    <t>1424781693</t>
  </si>
  <si>
    <t>66</t>
  </si>
  <si>
    <t>629999011.1</t>
  </si>
  <si>
    <t>Příplatky k cenám úprav vnějších povrchů za zvýšenou pracnost při provádění styku dvou struktur na fasádě - stávající a nová omítka</t>
  </si>
  <si>
    <t>785094245</t>
  </si>
  <si>
    <t>(32,16+8,83+24,38+4,50)*2</t>
  </si>
  <si>
    <t>67</t>
  </si>
  <si>
    <t>629999011</t>
  </si>
  <si>
    <t>Příplatky k cenám úprav vnějších povrchů za zvýšenou pracnost při provádění styku dvou struktur na fasádě</t>
  </si>
  <si>
    <t>93801192</t>
  </si>
  <si>
    <t>napojení struktury ozn.5 na strukturu E 1</t>
  </si>
  <si>
    <t>pohled JZ</t>
  </si>
  <si>
    <t>32,235</t>
  </si>
  <si>
    <t>pohled SZ</t>
  </si>
  <si>
    <t>14,88+5,075+1,00+2,50+4,10*2</t>
  </si>
  <si>
    <t>pohled SV</t>
  </si>
  <si>
    <t>32,235+4,70</t>
  </si>
  <si>
    <t>JV pohled</t>
  </si>
  <si>
    <t>24,100</t>
  </si>
  <si>
    <t>68</t>
  </si>
  <si>
    <t>612325211</t>
  </si>
  <si>
    <t>Vápenocementová omítka jednotlivých malých ploch hladká na stěnách, plochy jednotlivě do 0,09 m2</t>
  </si>
  <si>
    <t>-141603622</t>
  </si>
  <si>
    <t>zapravení po odstranění kotvení svislých klempířských svodů</t>
  </si>
  <si>
    <t>"dle S02" 72</t>
  </si>
  <si>
    <t>69</t>
  </si>
  <si>
    <t>783823135</t>
  </si>
  <si>
    <t>Penetrační nátěr omítek hladkých omítek hladkých, zrnitých tenkovrstvých nebo štukových stupně členitosti 1 a 2 silikonový</t>
  </si>
  <si>
    <t>-912815150</t>
  </si>
  <si>
    <t>štíty</t>
  </si>
  <si>
    <t>"pohled JZ" 8,85*1,00+8,50*(2,50+3,00*1/2)-3,00*1,70+0,30*(3,00+1,70)*2</t>
  </si>
  <si>
    <t>"pohled SV" 8,85*1,00+8,50*(2,50+3,00*1/2)</t>
  </si>
  <si>
    <t>70</t>
  </si>
  <si>
    <t>783827425</t>
  </si>
  <si>
    <t>Krycí (ochranný ) nátěr omítek dvojnásobný hladkých omítek hladkých, zrnitých tenkovrstvých nebo štukových stupně členitosti 1 a 2 silikonový</t>
  </si>
  <si>
    <t>-935328734</t>
  </si>
  <si>
    <t>71</t>
  </si>
  <si>
    <t>629991011</t>
  </si>
  <si>
    <t>Zakrytí vnějších ploch před znečištěním včetně pozdějšího odkrytí výplní otvorů a svislých ploch fólií přilepenou lepící páskou</t>
  </si>
  <si>
    <t>-2016741549</t>
  </si>
  <si>
    <t>1,20*2,15+1,70*1,00</t>
  </si>
  <si>
    <t>2,00*2,60*12+0,70*2,00*6</t>
  </si>
  <si>
    <t>1,40*2,15*5+1,50*2,15*2+0,60*1,00*18+2,00*2,50*4+1,20*2,50*4+0,70*2,00*2</t>
  </si>
  <si>
    <t>3,10*2,25*12+1,25*2,25*3</t>
  </si>
  <si>
    <t>vnější parapety</t>
  </si>
  <si>
    <t>(1,25+1,75+2,05*12+0,75*6+1,45*5+1,55*2+0,65*18+2,05*4+1,25*4+0,75*2+3,15*12+1,30*3)*0,40</t>
  </si>
  <si>
    <t>72</t>
  </si>
  <si>
    <t>621221131</t>
  </si>
  <si>
    <t>Montáž kontaktního zateplení lepením a mechanickým kotvením z desek z minerální vlny s kolmou orientací vláken na vnější podhledy, tloušťky desek přes 120 do 160 mm</t>
  </si>
  <si>
    <t>1437444595</t>
  </si>
  <si>
    <t>skladba P 2</t>
  </si>
  <si>
    <t>7,50*3,20+16,80*5,10</t>
  </si>
  <si>
    <t>73</t>
  </si>
  <si>
    <t>-706152142</t>
  </si>
  <si>
    <t>109,68*1,05 'Přepočtené koeficientem množství</t>
  </si>
  <si>
    <t>74</t>
  </si>
  <si>
    <t>621531011</t>
  </si>
  <si>
    <t>Omítka tenkovrstvá silikonová vnějších ploch probarvená, včetně penetrace podkladu zrnitá, tloušťky 1,5 mm podhledů</t>
  </si>
  <si>
    <t>1925550142</t>
  </si>
  <si>
    <t>75</t>
  </si>
  <si>
    <t>622143004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</si>
  <si>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</si>
  <si>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-2099972566</t>
  </si>
  <si>
    <t>vnější APU lišty</t>
  </si>
  <si>
    <t>(1,20+1,70*2)*4+1,70+8,15*2+3,00+1,70*2+(8,00+1,70*2)*2</t>
  </si>
  <si>
    <t>(1,15+1,85*2)*16+(1,15+0,85*2)*6</t>
  </si>
  <si>
    <t>1,50+2,10*2+1,70+2,10*2+1,70+2,70*2</t>
  </si>
  <si>
    <t>vnitřní APU lišty</t>
  </si>
  <si>
    <t>(1,70+2,10*2+3,375+4,35*2+2,60+3,80*2+2,60+2,58*2+2,50+3,60*2)*2</t>
  </si>
  <si>
    <t>(2,60+3,84*2+2,60+2,58*2+2,60+3,80*2+2,60+3,00*2+2,615+3,20*2)*2</t>
  </si>
  <si>
    <t>76</t>
  </si>
  <si>
    <t>28342205</t>
  </si>
  <si>
    <t>profil začišťovací PVC 6mm s výztužnou tkaninou pro ostění ETICS</t>
  </si>
  <si>
    <t>1306751198</t>
  </si>
  <si>
    <t>540,98*1,05 'Přepočtené koeficientem množství</t>
  </si>
  <si>
    <t>77</t>
  </si>
  <si>
    <t>622252002</t>
  </si>
  <si>
    <t>Montáž profilů kontaktního zateplení ostatních stěnových, dilatačních apod. lepených do tmelu</t>
  </si>
  <si>
    <t>-69862882</t>
  </si>
  <si>
    <t>"rohová lišta s okapničkou - skladba P 2" 7,50+16,80</t>
  </si>
  <si>
    <t>78</t>
  </si>
  <si>
    <t>59051510</t>
  </si>
  <si>
    <t>profil začišťovací s okapnicí PVC s výztužnou tkaninou pro nadpraží ETICS</t>
  </si>
  <si>
    <t>-1452096410</t>
  </si>
  <si>
    <t>24,3*1,05 'Přepočtené koeficientem množství</t>
  </si>
  <si>
    <t>79</t>
  </si>
  <si>
    <t>622142001</t>
  </si>
  <si>
    <t>Potažení vnějších ploch pletivem v ploše nebo pruzích, na plném podkladu sklovláknitým vtlačením do tmelu stěn</t>
  </si>
  <si>
    <t>1312849884</t>
  </si>
  <si>
    <t>skladba 01</t>
  </si>
  <si>
    <t>(14,53*2+32,235*2+0,90)*3,475+14,53*3,55*1/2*2</t>
  </si>
  <si>
    <t>(3,725+5,725)*2*2,55+8,50*2,55*2+8,50*2,85*1/2*2</t>
  </si>
  <si>
    <t>-(1,15*1,15*6+1,20*1,70*4+1,70*1,70+1,15*1,85*16+3,00*1,70+8,00*1,70*2)</t>
  </si>
  <si>
    <t>0,15*(1,15*4*6+(1,15+1,85)*2*16)</t>
  </si>
  <si>
    <t>0,25*((1,20+1,70)*2*4+1,70*4+(8,00+1,70)*2*2)</t>
  </si>
  <si>
    <t>0,30*(3,00+1,70)*2</t>
  </si>
  <si>
    <t>80</t>
  </si>
  <si>
    <t>268107118</t>
  </si>
  <si>
    <t>Podlahy a podlahové konstrukce</t>
  </si>
  <si>
    <t>81</t>
  </si>
  <si>
    <t>632451234</t>
  </si>
  <si>
    <t>Potěr cementový samonivelační litý tř. C 25, tl. přes 45 do 50 mm</t>
  </si>
  <si>
    <t>-910251355</t>
  </si>
  <si>
    <t>"C 1 - tl.57 mm" 64,509</t>
  </si>
  <si>
    <t>"C 2 - tl.57 mm" 38,127</t>
  </si>
  <si>
    <t>"mezipodesta tl.57 mm" 5,193</t>
  </si>
  <si>
    <t>"D 1 - tl.54 mm" 458,152</t>
  </si>
  <si>
    <t>82</t>
  </si>
  <si>
    <t>632451292</t>
  </si>
  <si>
    <t>Potěr cementový samonivelační litý Příplatek k cenám za každých dalších i započatých 5 mm tloušťky přes 50 mm tř. C 25</t>
  </si>
  <si>
    <t>-2077004723</t>
  </si>
  <si>
    <t>"C 1 - tl.57 mm" 64,509*2</t>
  </si>
  <si>
    <t>"C 2 - tl.57 mm" 38,127*2</t>
  </si>
  <si>
    <t>"mezipodesta tl.57 mm" 5,193*2</t>
  </si>
  <si>
    <t>"D 1 - tl.54 mm" 458,152*1</t>
  </si>
  <si>
    <t>83</t>
  </si>
  <si>
    <t>632451021</t>
  </si>
  <si>
    <t>Potěr cementový vyrovnávací z malty (MC-15) v pásu o průměrné (střední) tl. od 10 do 20 mm</t>
  </si>
  <si>
    <t>124609182</t>
  </si>
  <si>
    <t>vyrovnávací potěr pod podezdívku VSŽ plechů</t>
  </si>
  <si>
    <t>110,00*0,45+130,00*0,45+160,00*0,30+54,00*0,20+8,00*0,30</t>
  </si>
  <si>
    <t>-(17,40+1,00*2+7,20+3,525*2)*0,45</t>
  </si>
  <si>
    <t>84</t>
  </si>
  <si>
    <t>632451023</t>
  </si>
  <si>
    <t>Potěr cementový vyrovnávací z malty (MC-15) v pásu o průměrné (střední) tl. 20 - 50 mm</t>
  </si>
  <si>
    <t>-218597076</t>
  </si>
  <si>
    <t>"atika" 0,60*(17,68+1,20*2+7,50+4,70*2+4,50+0,50)</t>
  </si>
  <si>
    <t>Ostatní konstrukce a práce, bourání</t>
  </si>
  <si>
    <t>94</t>
  </si>
  <si>
    <t>Lešení a stavební výtahy</t>
  </si>
  <si>
    <t>85</t>
  </si>
  <si>
    <t>94121 R_001</t>
  </si>
  <si>
    <t>Montáž, příplatek za první a každý další den použití, demontáž - lešení řadového rámového lehkého pracovního s podlahami s provozním ( zatížením tř. 3 do 200 kg/m2 šířky tř. SW06 přes 0,6 do 0,9 m, výšky přes 10 do 25 m ( dobu použití lešení vyjádří dodavatel v jednotkové ceně cenové nabídky )</t>
  </si>
  <si>
    <t>-1989167916</t>
  </si>
  <si>
    <t>pohled JV</t>
  </si>
  <si>
    <t>(24,38+1,00*2)*17,60+14,86*2,50-(6,40*4,90*1/2+1,00*4,90)</t>
  </si>
  <si>
    <t>(14,88+1,00*2)*(12,285+15,385)*1/2+14,88*2,50</t>
  </si>
  <si>
    <t>(3,725+1,00)*(15,571+15,771)*1/2</t>
  </si>
  <si>
    <t>(32,16+1,00)*(15,35+15,95)*1/2+(8,83+1,00*2)*2,90+8,83*(2,90-1,80)+(3,20+1,00)*11,70*2</t>
  </si>
  <si>
    <t>(8,83+1,00*2)*19,375+8,83*(2,90-1,80)</t>
  </si>
  <si>
    <t>(7,16+1,00)*(15,33+15,53)*1/2+(4,675+7,48+1,00*2)*(12,75+13,00)*1/2</t>
  </si>
  <si>
    <t>7,48*3,30+(4,50+1,00)*7,50+9,42*11,00+(8,10+0,90+1,00*2)*11,00</t>
  </si>
  <si>
    <t>86</t>
  </si>
  <si>
    <t>943211111</t>
  </si>
  <si>
    <t>Montáž lešení prostorového rámového lehkého pracovního s podlahami s provozním zatížením tř. 3 do 200 kg/m2, výšky do 10 m</t>
  </si>
  <si>
    <t>-1739897852</t>
  </si>
  <si>
    <t>"výtahová šachta" 1,75*2,00*(8,60-1,80)</t>
  </si>
  <si>
    <t>"schodiště" (3,35*1,55+3,35*3,56+1,50*0,825)*(8,00-1,80)</t>
  </si>
  <si>
    <t>"vnější podhledy" 7,50*3,20*(13,40-1,80)+9,50*5,60*(8,60-1,80)</t>
  </si>
  <si>
    <t>87</t>
  </si>
  <si>
    <t>943211119</t>
  </si>
  <si>
    <t>Montáž lešení prostorového rámového lehkého pracovního s podlahami Příplatek k cenám za půdorysnou plochu do 6 m2</t>
  </si>
  <si>
    <t>1741367053</t>
  </si>
  <si>
    <t>88</t>
  </si>
  <si>
    <t>943211211</t>
  </si>
  <si>
    <t>Montáž lešení prostorového rámového lehkého pracovního s podlahami Příplatek za první a každý další den použití lešení k ceně -1111</t>
  </si>
  <si>
    <t>-1178619678</t>
  </si>
  <si>
    <t>"výtahová šachta" 1,75*2,00*(8,60-1,80)*30</t>
  </si>
  <si>
    <t>"schodiště" (3,35*1,55+3,35*3,56+1,50*0,825)*(8,00-1,80)*30</t>
  </si>
  <si>
    <t>"vnější podhledy" (7,50*3,20*(13,40-1,80)+9,50*5,60*(8,60-1,80))*75</t>
  </si>
  <si>
    <t>89</t>
  </si>
  <si>
    <t>943211811</t>
  </si>
  <si>
    <t>Demontáž lešení prostorového rámového lehkého pracovního s podlahami s provozním zatížením tř. 3 do 200 kg/m2, výšky do 10 m</t>
  </si>
  <si>
    <t>-1009449948</t>
  </si>
  <si>
    <t>90</t>
  </si>
  <si>
    <t>943221111</t>
  </si>
  <si>
    <t>Montáž lešení prostorového rámového těžkého pracovního s podlahami s provozním zatížením tř. 4 do 300 kg/m2, výšky do 10 m</t>
  </si>
  <si>
    <t>-2024882504</t>
  </si>
  <si>
    <t>pro bourání komínových těles</t>
  </si>
  <si>
    <t>3,00*4,00*(5,50-1,80)</t>
  </si>
  <si>
    <t>3,45*4,00*(5,50-1,80)</t>
  </si>
  <si>
    <t>2,75*4,00*(4,20-1,80)</t>
  </si>
  <si>
    <t>2,85*4,00*(4,20-1,80)</t>
  </si>
  <si>
    <t>2,55*4,00*(4,80-1,80)</t>
  </si>
  <si>
    <t>3,75*4,00*(3,50-1,80)</t>
  </si>
  <si>
    <t>3,50*4,00*(3,50-1,80)</t>
  </si>
  <si>
    <t>vyzdívka nového komínu</t>
  </si>
  <si>
    <t>2,50*4,50*(6,50-1,80)</t>
  </si>
  <si>
    <t>91</t>
  </si>
  <si>
    <t>943221211</t>
  </si>
  <si>
    <t>Montáž lešení prostorového rámového těžkého pracovního s podlahami Příplatek za první a každý další den použití lešení k ceně -1111</t>
  </si>
  <si>
    <t>1192933730</t>
  </si>
  <si>
    <t>281,995*30</t>
  </si>
  <si>
    <t>92</t>
  </si>
  <si>
    <t>943221811</t>
  </si>
  <si>
    <t>Demontáž lešení prostorového rámového těžkého pracovního s podlahami s provozním zatížením tř. 4 do 300 kg/m2, výšky do 10 m</t>
  </si>
  <si>
    <t>1710293168</t>
  </si>
  <si>
    <t>93</t>
  </si>
  <si>
    <t>94451 R_001</t>
  </si>
  <si>
    <t>Montáž, příplatek za první a každý další den použití, demontáž - ochranné sítě zavěšené na konstrukci lešení z textilie z umělých vláken ( dobu použití lešení vyjádří dodavatel v jednotkové ceně cenové nabídky )</t>
  </si>
  <si>
    <t>-1745985999</t>
  </si>
  <si>
    <t>949101111</t>
  </si>
  <si>
    <t>Lešení pomocné pracovní pro objekty pozemních staveb pro zatížení do 150 kg/m2, o výšce lešeňové podlahy do 1,9 m</t>
  </si>
  <si>
    <t>-1061704022</t>
  </si>
  <si>
    <t>6,70*13,665+12,275*6,205+4,325*6,205+1,10*2,79+1,05*2,79+4,80*5,69+0,75*4,04</t>
  </si>
  <si>
    <t>7,48*3,625+7,48*6,025+7,715*6,665+0,90*1,50+3,74*0,98+7,715*4,895+4,69*1,77</t>
  </si>
  <si>
    <t>17,10*2,00+1,85*3,115+1,00*2,615+4,65*2,615+1,85*0,825</t>
  </si>
  <si>
    <t>3,75*4,875+3,975*4,875+12,85*4,825-0,60*2,00</t>
  </si>
  <si>
    <t>95</t>
  </si>
  <si>
    <t>949121112</t>
  </si>
  <si>
    <t>Montáž lešení lehkého kozového dílcového o výšce lešeňové podlahy přes 1,2 do 1,9 m</t>
  </si>
  <si>
    <t>sada</t>
  </si>
  <si>
    <t>-1872099142</t>
  </si>
  <si>
    <t>"stavební úpravy ve spodních patrec" 10</t>
  </si>
  <si>
    <t>96</t>
  </si>
  <si>
    <t>949121212</t>
  </si>
  <si>
    <t>Montáž lešení lehkého kozového dílcového Příplatek za první a každý další den použití lešení k ceně -1112</t>
  </si>
  <si>
    <t>1570088686</t>
  </si>
  <si>
    <t>10*30</t>
  </si>
  <si>
    <t>97</t>
  </si>
  <si>
    <t>949121812</t>
  </si>
  <si>
    <t>Demontáž lešení lehkého kozového dílcového o výšce lešeňové podlahy přes 1,2 do 1,9 m</t>
  </si>
  <si>
    <t>1573819474</t>
  </si>
  <si>
    <t>Různé dokončovací konstrukce a práce pozemních staveb</t>
  </si>
  <si>
    <t>98</t>
  </si>
  <si>
    <t>952901111</t>
  </si>
  <si>
    <t>Vyčištění budov nebo objektů před předáním do užívání budov bytové nebo občanské výstavby, světlé výšky podlaží do 4 m</t>
  </si>
  <si>
    <t>CS ÚRS 2020 01</t>
  </si>
  <si>
    <t>-632772016</t>
  </si>
  <si>
    <t>"4.N.P." 32,235*14,35+3,80*0,90+8,48*24,38</t>
  </si>
  <si>
    <t>99</t>
  </si>
  <si>
    <t>95 R_001</t>
  </si>
  <si>
    <t>Montáž a dodávka - sokl pod VZT jednotkami; materiál dřevěné profily a OSB deska tl.25 mm; rozměr 1200×700 mm ( podrobná specifikace dle PSV ozn.502 )</t>
  </si>
  <si>
    <t>-753687114</t>
  </si>
  <si>
    <t>100</t>
  </si>
  <si>
    <t>95 R_002</t>
  </si>
  <si>
    <t>Napojení instalací ZTI na stávající rozvody ve 3.N.P. ( podrobná specifikace dle PD v.č.: 54 )</t>
  </si>
  <si>
    <t>soubor</t>
  </si>
  <si>
    <t>501435637</t>
  </si>
  <si>
    <t>101</t>
  </si>
  <si>
    <t>95 R_004</t>
  </si>
  <si>
    <t>Záchytný systém na střeše, kotevní body, lanka ( dle výkrosové dokumentace střechy )</t>
  </si>
  <si>
    <t>kpl</t>
  </si>
  <si>
    <t>1215282171</t>
  </si>
  <si>
    <t>102</t>
  </si>
  <si>
    <t>619996117</t>
  </si>
  <si>
    <t>Ochrana stavebních konstrukcí a samostatných prvků včetně pozdějšího odstranění obedněním z OSB desek podlahy</t>
  </si>
  <si>
    <t>1871127351</t>
  </si>
  <si>
    <t>stávající střešní krytina - dle řezu D-D</t>
  </si>
  <si>
    <t>17,52*3,675+9,42*0,775+12,40*6,00</t>
  </si>
  <si>
    <t>103</t>
  </si>
  <si>
    <t>629991001</t>
  </si>
  <si>
    <t>Zakrytí vnějších ploch před znečištěním včetně pozdějšího odkrytí ploch podélných rovných (např. chodníků) fólií položenou volně</t>
  </si>
  <si>
    <t>2016014941</t>
  </si>
  <si>
    <t>(17,52*3,675+9,42*0,775+12,40*6,00)*1,15</t>
  </si>
  <si>
    <t>Bourání konstrukcí</t>
  </si>
  <si>
    <t>104</t>
  </si>
  <si>
    <t>975053131</t>
  </si>
  <si>
    <t>Víceřadové podchycení stropů pro osazení nosníků dřevěnou výztuhou v. podchycení do 3,5 m a při zatížení hmotností do 800 kg/m2 ( bude upřesněno )</t>
  </si>
  <si>
    <t>-359681844</t>
  </si>
  <si>
    <t>podepření stávajícího stropu nad 3.N.P. - bude upřesněno dle skutečnosti</t>
  </si>
  <si>
    <t>31,00*5+23,00*3</t>
  </si>
  <si>
    <t>105</t>
  </si>
  <si>
    <t>764001841</t>
  </si>
  <si>
    <t>Demontáž klempířských konstrukcí krytiny ze šablon do suti</t>
  </si>
  <si>
    <t>-2008326300</t>
  </si>
  <si>
    <t>(7,16*15,13+7,88*20,80+9,02*11,28+1,30*17,20+6,92*13,00+9,23*24,68)*1/0,819*1,04</t>
  </si>
  <si>
    <t>106</t>
  </si>
  <si>
    <t>764004801</t>
  </si>
  <si>
    <t>Demontáž klempířských konstrukcí žlabu podokapního do suti</t>
  </si>
  <si>
    <t>-932668554</t>
  </si>
  <si>
    <t>(41,39+24,68+9,30+4,085)*2+17,52</t>
  </si>
  <si>
    <t>107</t>
  </si>
  <si>
    <t>764004861</t>
  </si>
  <si>
    <t>Demontáž klempířských konstrukcí svodu do suti</t>
  </si>
  <si>
    <t>386088220</t>
  </si>
  <si>
    <t>"S02A" 14,00+15,00+9,00*2+15,00+15,00+14,50+14,50-38,50</t>
  </si>
  <si>
    <t>108</t>
  </si>
  <si>
    <t>764004863</t>
  </si>
  <si>
    <t>Demontáž klempířských konstrukcí svodu k dalšímu použití</t>
  </si>
  <si>
    <t>287919306</t>
  </si>
  <si>
    <t>"bude opětně použito" 38,500</t>
  </si>
  <si>
    <t>109</t>
  </si>
  <si>
    <t>762341811</t>
  </si>
  <si>
    <t>Demontáž bednění a laťování bednění střech rovných, obloukových, sklonu do 60° se všemi nadstřešními konstrukcemi z prken hrubých, hoblovaných tl. do 32 mm</t>
  </si>
  <si>
    <t>619681608</t>
  </si>
  <si>
    <t>110</t>
  </si>
  <si>
    <t>766674810</t>
  </si>
  <si>
    <t>Demontáž střešních oken na krytině hladké a drážkové, sklonu do 30°</t>
  </si>
  <si>
    <t>16111353</t>
  </si>
  <si>
    <t>111</t>
  </si>
  <si>
    <t>766674811</t>
  </si>
  <si>
    <t>Demontáž střešních oken na krytině hladké a drážkové, sklonu přes 30 do 45°</t>
  </si>
  <si>
    <t>1750199942</t>
  </si>
  <si>
    <t>112</t>
  </si>
  <si>
    <t>962032241</t>
  </si>
  <si>
    <t>Bourání zdiva nadzákladového z cihel nebo tvárnic z cihel pálených nebo vápenopískových, na maltu cementovou, objemu přes 1 m3</t>
  </si>
  <si>
    <t>546941663</t>
  </si>
  <si>
    <t>nadezdívky v krovu</t>
  </si>
  <si>
    <t>(8,55+4,55+23,00+7,10)*0,50*0,53</t>
  </si>
  <si>
    <t>(32,60*2+5,80+9,475+4,50+13,55+1,00+4,10)*0,50*0,265</t>
  </si>
  <si>
    <t>(3,95+0,60)*0,45*0,265</t>
  </si>
  <si>
    <t>konstrukce v krovu</t>
  </si>
  <si>
    <t>2,10*1,10*4,80+1,00*0,70*4,80+3,26*0,50*4,00*2/3+2,50*0,45*2,70*2/3</t>
  </si>
  <si>
    <t>(1,70+0,50)*0,15*2,50+1,85*0,30*2,50</t>
  </si>
  <si>
    <t>113</t>
  </si>
  <si>
    <t>962032641</t>
  </si>
  <si>
    <t>Bourání zdiva nadzákladového z cihel nebo tvárnic komínového z cihel pálených, šamotových nebo vápenopískových nad střechou na maltu cementovou</t>
  </si>
  <si>
    <t>2003790957</t>
  </si>
  <si>
    <t>stávající komínová tělesa</t>
  </si>
  <si>
    <t>1,50*0,45*5,50+1,95*0,45*5,50+1,25*0,45*4,50+1,35*0,45*4,50</t>
  </si>
  <si>
    <t>1,05*0,45*4,80+2,25*0,45*3,50+2,00*0,45*3,50</t>
  </si>
  <si>
    <t>114</t>
  </si>
  <si>
    <t>762331812</t>
  </si>
  <si>
    <t>Demontáž vázaných konstrukcí krovů sklonu do 60° z hranolů, hranolků, fošen, průřezové plochy přes 120 do 224 cm2</t>
  </si>
  <si>
    <t>25121187</t>
  </si>
  <si>
    <t>krokve 10×14</t>
  </si>
  <si>
    <t>(15,30*8+20,80*6)*1/0,766*1,02</t>
  </si>
  <si>
    <t>(11,30*11+13,00*8)*1/0,819*1,02</t>
  </si>
  <si>
    <t>9,40*23*1/0,866*1,02</t>
  </si>
  <si>
    <t>"pásky 12×12" 1,50*50</t>
  </si>
  <si>
    <t>"sloupky" 1,60*10</t>
  </si>
  <si>
    <t>"nároží, úžlabí 12×16" 204,200</t>
  </si>
  <si>
    <t>"rozpěry 14×16" 3,00*5</t>
  </si>
  <si>
    <t>"vzpěry 14×16" 2,70*10+3,40*3+2,80*2+3,50*5+2,50</t>
  </si>
  <si>
    <t>115</t>
  </si>
  <si>
    <t>762331813</t>
  </si>
  <si>
    <t>Demontáž vázaných konstrukcí krovů sklonu do 60° z hranolů, hranolků, fošen, průřezové plochy přes 224 do 288 cm2</t>
  </si>
  <si>
    <t>766511648</t>
  </si>
  <si>
    <t>"vaznice 15×18" (3,10+18,50)*2</t>
  </si>
  <si>
    <t>116</t>
  </si>
  <si>
    <t>762331814</t>
  </si>
  <si>
    <t>Demontáž vázaných konstrukcí krovů sklonu do 60° z hranolů, hranolků, fošen, průřezové plochy přes 288 do 450 cm2</t>
  </si>
  <si>
    <t>80986216</t>
  </si>
  <si>
    <t>"pozednice 20×15" (41,39+24,68+9,30+4,085)*2+11,25</t>
  </si>
  <si>
    <t>"vaznice 18×24" 7,50*2+4,00+18,50+11,00+3,60+13,80+1,40+4,80+8,40*2+8,70+8,50+2,80*4+7,00</t>
  </si>
  <si>
    <t>"sloupky 18×18" 2,20*14+4,50*4</t>
  </si>
  <si>
    <t>"rozpěra 18×18" 3,50*2+1,20+3,60</t>
  </si>
  <si>
    <t>117</t>
  </si>
  <si>
    <t>762331815</t>
  </si>
  <si>
    <t>Demontáž vázaných konstrukcí krovů sklonu do 60° z hranolů, hranolků, fošen, průřezové plochy přes 450 do 600 cm2</t>
  </si>
  <si>
    <t>721363576</t>
  </si>
  <si>
    <t>"vazné trámy 20×24" 8,00*6+4,50+10,25*2+12,50+11,40+12,00+7,00+3,00*2</t>
  </si>
  <si>
    <t>118</t>
  </si>
  <si>
    <t>762085811</t>
  </si>
  <si>
    <t>Demontáž kotevních želez hmotnosti do 5 kg</t>
  </si>
  <si>
    <t>1993561605</t>
  </si>
  <si>
    <t>"kotvení pozednice" 118</t>
  </si>
  <si>
    <t>119</t>
  </si>
  <si>
    <t>762811811</t>
  </si>
  <si>
    <t>Demontáž záklopů stropů vrchních a zapuštěných z hrubých prken, tl. do 32 mm</t>
  </si>
  <si>
    <t>1691448145</t>
  </si>
  <si>
    <t>horní záklop</t>
  </si>
  <si>
    <t>"P 1,2" 7,15*13,60+6,20*19,10+10,20*9,60+0,50*5,50+8,10*11,30</t>
  </si>
  <si>
    <t>"P 3" 7,60*23,00</t>
  </si>
  <si>
    <t>120</t>
  </si>
  <si>
    <t>762822820</t>
  </si>
  <si>
    <t>Demontáž stropních trámů z hraněného řeziva, průřezové plochy přes 144 do 288 cm2</t>
  </si>
  <si>
    <t>-1928465272</t>
  </si>
  <si>
    <t>profily pod horním záklopem</t>
  </si>
  <si>
    <t>"P 1,2,3" 408,00+175,00</t>
  </si>
  <si>
    <t>121</t>
  </si>
  <si>
    <t>713112813</t>
  </si>
  <si>
    <t>Odstranění tepelné foukané izolace běžných stavebních konstrukcí vodorovných tloušťky vrstvy přes 100 mm</t>
  </si>
  <si>
    <t>-2098821434</t>
  </si>
  <si>
    <t>tl.foukané izolace 180 mm</t>
  </si>
  <si>
    <t>122</t>
  </si>
  <si>
    <t>965042141</t>
  </si>
  <si>
    <t>Bourání mazanin betonových nebo z litého asfaltu tl. do 100 mm, plochy přes 4 m2</t>
  </si>
  <si>
    <t>-77336578</t>
  </si>
  <si>
    <t>"P 1,2" (7,15*13,60+6,20*19,10+10,20*9,60+0,50*5,50+8,10*11,30)*0,050</t>
  </si>
  <si>
    <t>123</t>
  </si>
  <si>
    <t>965049111</t>
  </si>
  <si>
    <t>Bourání mazanin Příplatek k cenám za bourání mazanin betonových se svařovanou sítí, tl. do 100 mm</t>
  </si>
  <si>
    <t>1335628708</t>
  </si>
  <si>
    <t>124</t>
  </si>
  <si>
    <t>963012510</t>
  </si>
  <si>
    <t>Bourání stropů z desek nebo panelů železobetonových prefabrikovaných s dutinami z desek, š. do 300 mm tl. do 140 mm</t>
  </si>
  <si>
    <t>661277840</t>
  </si>
  <si>
    <t>"nad stávajícím schodištěm na půdu" 17,50*0,15</t>
  </si>
  <si>
    <t>125</t>
  </si>
  <si>
    <t>968072455</t>
  </si>
  <si>
    <t>Vybourání kovových rámů oken s křídly, dveřních zárubní, vrat, stěn, ostění nebo obkladů dveřních zárubní, plochy do 2 m2</t>
  </si>
  <si>
    <t>-2063740843</t>
  </si>
  <si>
    <t>"vstup na půdu" 0,90*2,00</t>
  </si>
  <si>
    <t>126</t>
  </si>
  <si>
    <t>966080115</t>
  </si>
  <si>
    <t>Bourání kontaktního zateplení včetně povrchové úpravy omítkou nebo nátěrem z desek z minerální vlny, tloušťky přes 120 do 180 mm</t>
  </si>
  <si>
    <t>-2023068484</t>
  </si>
  <si>
    <t>(8,83+5,20+24,28+8,83+6,75)*0,60</t>
  </si>
  <si>
    <t>(32,30*2+5,80+9,475+4,50+14,88+1,00+4,10)*0,30</t>
  </si>
  <si>
    <t>127</t>
  </si>
  <si>
    <t>966 R_001</t>
  </si>
  <si>
    <t>Zaříznutí stávajícího zateplení ( v úrovni stávajích říms )</t>
  </si>
  <si>
    <t>-457272100</t>
  </si>
  <si>
    <t>8,83+5,20+24,28+8,83+6,75</t>
  </si>
  <si>
    <t>32,30*2+5,80+9,475+4,50+14,88+1,00+4,10</t>
  </si>
  <si>
    <t>128</t>
  </si>
  <si>
    <t>966043121</t>
  </si>
  <si>
    <t>Vybourání částí říms z prostého betonu vyložených do 250 mm tl. do 150 mm</t>
  </si>
  <si>
    <t>187078170</t>
  </si>
  <si>
    <t>JZ a SV štíty</t>
  </si>
  <si>
    <t>8,85*2*2</t>
  </si>
  <si>
    <t>997</t>
  </si>
  <si>
    <t>Přesun sutě</t>
  </si>
  <si>
    <t>129</t>
  </si>
  <si>
    <t>997013116</t>
  </si>
  <si>
    <t>Vnitrostaveništní doprava suti a vybouraných hmot vodorovně do 50 m svisle s použitím mechanizace pro budovy a haly výšky přes 18 do 21 m</t>
  </si>
  <si>
    <t>1646392453</t>
  </si>
  <si>
    <t>130</t>
  </si>
  <si>
    <t>997013501</t>
  </si>
  <si>
    <t>Odvoz suti a vybouraných hmot na skládku nebo meziskládku se složením, na vzdálenost do 1 km</t>
  </si>
  <si>
    <t>1228416667</t>
  </si>
  <si>
    <t>131</t>
  </si>
  <si>
    <t>997013509</t>
  </si>
  <si>
    <t>Odvoz suti a vybouraných hmot na skládku nebo meziskládku se složením, na vzdálenost Příplatek k ceně za každý další i započatý 1 km přes 1 km</t>
  </si>
  <si>
    <t>-1106763649</t>
  </si>
  <si>
    <t>275,697*9 'Přepočtené koeficientem množství</t>
  </si>
  <si>
    <t>132</t>
  </si>
  <si>
    <t>997013631</t>
  </si>
  <si>
    <t>Poplatek za uložení stavebního odpadu na skládce (skládkovné) směsného stavebního a demoličního zatříděného do Katalogu odpadů pod kódem 17 09 04</t>
  </si>
  <si>
    <t>-823842912</t>
  </si>
  <si>
    <t>998</t>
  </si>
  <si>
    <t>Přesun hmot</t>
  </si>
  <si>
    <t>133</t>
  </si>
  <si>
    <t>998011003</t>
  </si>
  <si>
    <t>Přesun hmot pro budovy občanské výstavby, bydlení, výrobu a služby s nosnou svislou konstrukcí zděnou z cihel, tvárnic nebo kamene vodorovná dopravní vzdálenost do 100 m pro budovy výšky přes 12 do 24 m</t>
  </si>
  <si>
    <t>965841024</t>
  </si>
  <si>
    <t>PSV</t>
  </si>
  <si>
    <t>Práce a dodávky PSV</t>
  </si>
  <si>
    <t>711</t>
  </si>
  <si>
    <t>Izolace proti vodě, vlhkosti a plynům</t>
  </si>
  <si>
    <t>134</t>
  </si>
  <si>
    <t>711493111</t>
  </si>
  <si>
    <t>Izolace proti podpovrchové a tlakové vodě - ostatní na ploše vodorovné V dvousložkovou na bázi cementu</t>
  </si>
  <si>
    <t>-892580130</t>
  </si>
  <si>
    <t>"skladba C 2" 38,127</t>
  </si>
  <si>
    <t>135</t>
  </si>
  <si>
    <t>711493121</t>
  </si>
  <si>
    <t>Izolace proti podpovrchové a tlakové vodě - ostatní na ploše svislé S dvousložkovou na bázi cementu</t>
  </si>
  <si>
    <t>-1054749904</t>
  </si>
  <si>
    <t>"4.06" (1,30+1,725)*2*0,20</t>
  </si>
  <si>
    <t>"4.07" (1,05+1,725)*2*0,20</t>
  </si>
  <si>
    <t>"4.08,09,10" (3,975+4,875)*2*0,20</t>
  </si>
  <si>
    <t>"4.11,12,13,14" (3,75+4,875)*2*0,20</t>
  </si>
  <si>
    <t>"4.15" (1,90+0,90)*2*0,20</t>
  </si>
  <si>
    <t>136</t>
  </si>
  <si>
    <t>771591162</t>
  </si>
  <si>
    <t>Příprava podkladu před provedením dlažby montáž profilu dilatační spáry koutové (při styku podlahy se stěnou)</t>
  </si>
  <si>
    <t>64155275</t>
  </si>
  <si>
    <t>"4.06" (1,30+1,725)*2+0,20*4</t>
  </si>
  <si>
    <t>"4.07" (1,05+1,725)*2+0,20*4</t>
  </si>
  <si>
    <t>"4.08,09,10" (3,975+4,875)*2+0,20*10</t>
  </si>
  <si>
    <t>"4.11,12,13,14" (3,75+4,875)*2+0,20*6</t>
  </si>
  <si>
    <t>"4.15" (1,90+0,90)*2+0,20*4</t>
  </si>
  <si>
    <t>137</t>
  </si>
  <si>
    <t>24771221</t>
  </si>
  <si>
    <t>páska pružná těsnící hydroizolační š do 120mm</t>
  </si>
  <si>
    <t>-1903912129</t>
  </si>
  <si>
    <t>57,75*1,1 'Přepočtené koeficientem množství</t>
  </si>
  <si>
    <t>138</t>
  </si>
  <si>
    <t>771591115</t>
  </si>
  <si>
    <t>Podlahy - dokončovací práce spárování silikonem</t>
  </si>
  <si>
    <t>121261552</t>
  </si>
  <si>
    <t>v místnostech s keramickými dlažbami / keramický obklad</t>
  </si>
  <si>
    <t>v místnostech s keramickými dlažbami / keramický sokl</t>
  </si>
  <si>
    <t>"4.06" (1,30+1,725)*2</t>
  </si>
  <si>
    <t>"4.07" (1,05+1,725)*2</t>
  </si>
  <si>
    <t>"4.08,09,10" (3,975+4,875)*2</t>
  </si>
  <si>
    <t>"4.11,12,13,14" (3,75+4,875)*2</t>
  </si>
  <si>
    <t>"4.15" (1,90+0,90)*2</t>
  </si>
  <si>
    <t>skladba C 1</t>
  </si>
  <si>
    <t>"4.02" 4,65+1,30+3,40+0,20*2+0,10*2</t>
  </si>
  <si>
    <t>"4.04" 19,95*2+3,115+0,50+0,30+0,10*2*3+0,05*2</t>
  </si>
  <si>
    <t>"4.20" (2,825+2,55+0,10)*2</t>
  </si>
  <si>
    <t>mezipodesta + schodišťová ramena</t>
  </si>
  <si>
    <t>3,35+1,55*2+(0,30+0,20)*(14+0,16)</t>
  </si>
  <si>
    <t>139</t>
  </si>
  <si>
    <t>781495115</t>
  </si>
  <si>
    <t>Obklad - dokončující práce ostatní práce spárování silikonem</t>
  </si>
  <si>
    <t>-722435239</t>
  </si>
  <si>
    <t>"4.06" 0,20*4</t>
  </si>
  <si>
    <t>"4.07" 0,20*4</t>
  </si>
  <si>
    <t>"4.08,09,10" 0,20*10</t>
  </si>
  <si>
    <t>"4.11,12,13,14" 0,20*6</t>
  </si>
  <si>
    <t>"4.15" 0,20*4</t>
  </si>
  <si>
    <t>140</t>
  </si>
  <si>
    <t>998711103</t>
  </si>
  <si>
    <t>Přesun hmot pro izolace proti vodě, vlhkosti a plynům stanovený z hmotnosti přesunovaného materiálu vodorovná dopravní vzdálenost do 50 m v objektech výšky přes 12 do 60 m</t>
  </si>
  <si>
    <t>-333689138</t>
  </si>
  <si>
    <t>712</t>
  </si>
  <si>
    <t>Povlakové krytiny - skladby S 5, S 6, S 8</t>
  </si>
  <si>
    <t>141</t>
  </si>
  <si>
    <t>712311101</t>
  </si>
  <si>
    <t>Provedení povlakové krytiny střech plochých do 10° natěradly a tmely za studena nátěrem lakem penetračním nebo asfaltovým</t>
  </si>
  <si>
    <t>950559873</t>
  </si>
  <si>
    <t>skladba S 5</t>
  </si>
  <si>
    <t>7,50*4,70+(6,50+4,20)*2*0,85</t>
  </si>
  <si>
    <t>4,40*1,00+(4,00+0,50)*2*0,85</t>
  </si>
  <si>
    <t>skladba S 6</t>
  </si>
  <si>
    <t>16,80*1,20+(16,70+0,70)*2*0,40</t>
  </si>
  <si>
    <t>skladba S 8</t>
  </si>
  <si>
    <t>3,90*1,00+(3,40+0,50)*2*0,75</t>
  </si>
  <si>
    <t>142</t>
  </si>
  <si>
    <t>11163150</t>
  </si>
  <si>
    <t>lak penetrační asfaltový</t>
  </si>
  <si>
    <t>-350203884</t>
  </si>
  <si>
    <t>109,32*0,0003 'Přepočtené koeficientem množství</t>
  </si>
  <si>
    <t>143</t>
  </si>
  <si>
    <t>712331111</t>
  </si>
  <si>
    <t>Provedení povlakové krytiny střech plochých do 10° pásy na sucho podkladní samolepící asfaltový pás</t>
  </si>
  <si>
    <t>1922798732</t>
  </si>
  <si>
    <t>7,50*4,70+(6,50+4,20)*2*(0,85+0,50)</t>
  </si>
  <si>
    <t>4,40*1,00+(4,00+0,50)*2*(0,85+0,50)</t>
  </si>
  <si>
    <t>16,80*1,20+(16,70+0,70)*2*(0,40+0,50)</t>
  </si>
  <si>
    <t>3,90*1,00+(3,40+0,50)*2*(0,75+0,50)</t>
  </si>
  <si>
    <t>144</t>
  </si>
  <si>
    <t>62866281</t>
  </si>
  <si>
    <t>pás asfaltový samolepicí modifikovaný SBS tl 3,0mm s vložkou ze skleněné tkaniny se spalitelnou fólií nebo jemnozrnným minerálním posypem nebo textilií na horním povrchu</t>
  </si>
  <si>
    <t>70358171</t>
  </si>
  <si>
    <t>145,82*1,15 'Přepočtené koeficientem množství</t>
  </si>
  <si>
    <t>145</t>
  </si>
  <si>
    <t>712363005</t>
  </si>
  <si>
    <t>Provedení povlakové krytiny střech plochých do 10° fólií termoplastickou mPVC (měkčené PVC) aplikace fólie na oplechování (na tzv. fóliový plech) horkovzdušným navařením v plné ploše</t>
  </si>
  <si>
    <t>1901283836</t>
  </si>
  <si>
    <t>"koutová lišta" 0,100*5,900</t>
  </si>
  <si>
    <t>"okapnice" 0,200*40,900</t>
  </si>
  <si>
    <t>"tmelící lišta" 0,100*35,500</t>
  </si>
  <si>
    <t>146</t>
  </si>
  <si>
    <t>712363352</t>
  </si>
  <si>
    <t>Povlakové krytiny střech plochých do 10° z tvarovaných poplastovaných lišt pro mPVC vnitřní koutová lišta rš 100 mm</t>
  </si>
  <si>
    <t>288174963</t>
  </si>
  <si>
    <t>1,00+3,90+1,00</t>
  </si>
  <si>
    <t>147</t>
  </si>
  <si>
    <t>712363362</t>
  </si>
  <si>
    <t>Povlakové krytiny střech plochých do 10° z tvarovaných poplastovaných lišt pro mPVC tmelící lišta rš 100 mm</t>
  </si>
  <si>
    <t>-1965039877</t>
  </si>
  <si>
    <t>7,50+4,40+1,00+3,90+1,00+17,70</t>
  </si>
  <si>
    <t>148</t>
  </si>
  <si>
    <t>712363357</t>
  </si>
  <si>
    <t>Povlakové krytiny střech plochých do 10° z tvarovaných poplastovaných lišt pro mPVC okapnice rš 250 mm</t>
  </si>
  <si>
    <t>372665136</t>
  </si>
  <si>
    <t>7,50+4,70*2+4,40+1,00+3,90+1,00+11,70+1,00*2</t>
  </si>
  <si>
    <t>149</t>
  </si>
  <si>
    <t>712363612</t>
  </si>
  <si>
    <t>Provedení povlakové krytiny střech plochých do 10° s mechanicky kotvenou izolací včetně položení fólie a horkovzdušného svaření tl. tepelné izolace přes 240 mm budovy výšky do 18 m, kotvené do trapézového plechu nebo do dřeva krajní pole</t>
  </si>
  <si>
    <t>-822440457</t>
  </si>
  <si>
    <t>7,50*(4,70+0,80)+(7,50+1,00)*0,30*2+4,40*(1,00+0,80)+(4,40+1,00)*0,30*2</t>
  </si>
  <si>
    <t>16,80*(1,20+0,80+0,30*2)</t>
  </si>
  <si>
    <t>3,90*1,00+(3,90+1,00)*0,30*2</t>
  </si>
  <si>
    <t>150</t>
  </si>
  <si>
    <t>28322012</t>
  </si>
  <si>
    <t>fólie hydroizolační střešní mPVC mechanicky kotvená tl 1,5mm šedá</t>
  </si>
  <si>
    <t>159449130</t>
  </si>
  <si>
    <t>108,03*1,15 'Přepočtené koeficientem množství</t>
  </si>
  <si>
    <t>151</t>
  </si>
  <si>
    <t>712391171</t>
  </si>
  <si>
    <t>Provedení povlakové krytiny střech plochých do 10° -ostatní práce provedení vrstvy textilní podkladní</t>
  </si>
  <si>
    <t>1204440480</t>
  </si>
  <si>
    <t>152</t>
  </si>
  <si>
    <t>69311081</t>
  </si>
  <si>
    <t>geotextilie netkaná separační, ochranná, filtrační, drenážní PES 300g/m2</t>
  </si>
  <si>
    <t>534002303</t>
  </si>
  <si>
    <t>153</t>
  </si>
  <si>
    <t>713141152</t>
  </si>
  <si>
    <t>Montáž tepelné izolace střech plochých rohožemi, pásy, deskami, dílci, bloky (izolační materiál ve specifikaci) kladenými volně dvouvrstvá</t>
  </si>
  <si>
    <t>-239577912</t>
  </si>
  <si>
    <t>"EPS100 - ve dvou vrstvách tl.400 mm" 16,70*0,70</t>
  </si>
  <si>
    <t>11,69×0,40=4,676 m3</t>
  </si>
  <si>
    <t>154</t>
  </si>
  <si>
    <t>28372300</t>
  </si>
  <si>
    <t>deska EPS 100 do plochých střech a podlah λ=0,037</t>
  </si>
  <si>
    <t>899716008</t>
  </si>
  <si>
    <t>4,676*1,05 'Přepočtené koeficientem množství</t>
  </si>
  <si>
    <t>155</t>
  </si>
  <si>
    <t>713141153</t>
  </si>
  <si>
    <t>Montáž tepelné izolace střech plochých rohožemi, pásy, deskami, dílci, bloky (izolační materiál ve specifikaci) kladenými volně třívrstvá</t>
  </si>
  <si>
    <t>-2139484893</t>
  </si>
  <si>
    <t>"EPS100 ve třech vrstvách tl.850 mm" 6,50*4,20+4,00*0,50</t>
  </si>
  <si>
    <t>"EPS100 ve třech vrstvách tl.750 mm" 3,90*0,50</t>
  </si>
  <si>
    <t>29,30×0,85+1,95×1,95=28,708 m3</t>
  </si>
  <si>
    <t>156</t>
  </si>
  <si>
    <t>-1577833785</t>
  </si>
  <si>
    <t>28,708*1,05 'Přepočtené koeficientem množství</t>
  </si>
  <si>
    <t>157</t>
  </si>
  <si>
    <t>998712103</t>
  </si>
  <si>
    <t>Přesun hmot pro povlakové krytiny stanovený z hmotnosti přesunovaného materiálu vodorovná dopravní vzdálenost do 50 m v objektech výšky přes 12 do 24 m</t>
  </si>
  <si>
    <t>-1397814196</t>
  </si>
  <si>
    <t>713</t>
  </si>
  <si>
    <t>Izolace tepelné</t>
  </si>
  <si>
    <t>158</t>
  </si>
  <si>
    <t>713111111</t>
  </si>
  <si>
    <t>Montáž tepelné izolace stropů rohožemi, pásy, dílci, deskami, bloky (izolační materiál ve specifikaci) vrchem bez překrytí lepenkou kladenými volně</t>
  </si>
  <si>
    <t>1381377918</t>
  </si>
  <si>
    <t>skladba S 2 a S 3</t>
  </si>
  <si>
    <t>"MV tl.160 mm" 39,815*13,565-1,90*1,15*16-5,70*6,025</t>
  </si>
  <si>
    <t>"MV tl.120 mm" 39,815*13,865-1,90*1,15*16-5,70*3,625</t>
  </si>
  <si>
    <t>skladba S 4</t>
  </si>
  <si>
    <t>"MV tl.160 mm" (1,75*1,50+2,50*1,10*1/2*2)*16</t>
  </si>
  <si>
    <t>"MV tl.120 mm" (1,75*1,50+2,50*1,10*1/2*2)*16</t>
  </si>
  <si>
    <t>159</t>
  </si>
  <si>
    <t>63152358</t>
  </si>
  <si>
    <t>deska tepelně izolační minerální vkládaná do roštů nebo kazet provětrávaných kcí λ=0,035 tl 160mm</t>
  </si>
  <si>
    <t>-513558095</t>
  </si>
  <si>
    <t>556,788*1,05 'Přepočtené koeficientem množství</t>
  </si>
  <si>
    <t>160</t>
  </si>
  <si>
    <t>63148155</t>
  </si>
  <si>
    <t>deska tepelně izolační minerální univerzální λ=0,035 tl 120mm</t>
  </si>
  <si>
    <t>964239026</t>
  </si>
  <si>
    <t>582,412*1,05 'Přepočtené koeficientem množství</t>
  </si>
  <si>
    <t>161</t>
  </si>
  <si>
    <t>713111131</t>
  </si>
  <si>
    <t>Montáž tepelné izolace stropů rohožemi, pásy, dílci, deskami, bloky (izolační materiál ve specifikaci) žebrových spodem s uchycením (drátem, páskou apod.)</t>
  </si>
  <si>
    <t>-1693802753</t>
  </si>
  <si>
    <t>šikminy dle řezu F-F</t>
  </si>
  <si>
    <t>"MV tl.180 mm" 2,00*(6,025+3,625)*2</t>
  </si>
  <si>
    <t>"MV tl.120 mm" 1,60*(6,025+3,625)*2</t>
  </si>
  <si>
    <t>162</t>
  </si>
  <si>
    <t>63152359</t>
  </si>
  <si>
    <t>deska tepelně izolační minerální univerzální λ=0,035 tl 180mm</t>
  </si>
  <si>
    <t>-2039624070</t>
  </si>
  <si>
    <t>38,6*1,05 'Přepočtené koeficientem množství</t>
  </si>
  <si>
    <t>163</t>
  </si>
  <si>
    <t>63148153</t>
  </si>
  <si>
    <t>deska tepelně izolační minerální univerzální λ=0,035 tl 80mm</t>
  </si>
  <si>
    <t>868665963</t>
  </si>
  <si>
    <t>30,88*1,05 'Přepočtené koeficientem množství</t>
  </si>
  <si>
    <t>164</t>
  </si>
  <si>
    <t>713121121</t>
  </si>
  <si>
    <t>Montáž tepelné izolace podlah rohožemi, pásy, deskami, dílci, bloky (izolační materiál ve specifikaci) kladenými volně dvouvrstvá</t>
  </si>
  <si>
    <t>1090104085</t>
  </si>
  <si>
    <t>EPS100 tl.30 mm</t>
  </si>
  <si>
    <t>"C 1,2" 64,509+38,127</t>
  </si>
  <si>
    <t>EPS100 tl.40 mm</t>
  </si>
  <si>
    <t>"D 1" 458,152</t>
  </si>
  <si>
    <t>EPS100 tl.50 mm - celoplošně</t>
  </si>
  <si>
    <t>"C 1,2; D 1" 64,509+38,127+458,152</t>
  </si>
  <si>
    <t>165</t>
  </si>
  <si>
    <t>28372302</t>
  </si>
  <si>
    <t>deska EPS 100 do plochých střech a podlah λ=0,037 tl 30mm</t>
  </si>
  <si>
    <t>1487608682</t>
  </si>
  <si>
    <t>102,636*1,05 'Přepočtené koeficientem množství</t>
  </si>
  <si>
    <t>166</t>
  </si>
  <si>
    <t>28372303</t>
  </si>
  <si>
    <t>deska EPS 100 do plochých střech a podlah λ=0,037 tl 40mm</t>
  </si>
  <si>
    <t>-531136668</t>
  </si>
  <si>
    <t>458,152*1,05 'Přepočtené koeficientem množství</t>
  </si>
  <si>
    <t>167</t>
  </si>
  <si>
    <t>28372305</t>
  </si>
  <si>
    <t>deska EPS 100 do plochých střech a podlah λ=0,037 tl 50mm</t>
  </si>
  <si>
    <t>6796622</t>
  </si>
  <si>
    <t>560,788*1,05 'Přepočtené koeficientem množství</t>
  </si>
  <si>
    <t>168</t>
  </si>
  <si>
    <t>713121211</t>
  </si>
  <si>
    <t>Montáž tepelné izolace podlah okrajovými pásky kladenými volně</t>
  </si>
  <si>
    <t>211193285</t>
  </si>
  <si>
    <t>6,70*2+13,565*2+12,275*2+6,205*2+5,425*2+6,205*2+6,60*2+5,69*2</t>
  </si>
  <si>
    <t>12,85*2+4,825*2+1,30*2+1,05*2+1,725*2*2+3,975*2+4,875*2+3,75*2+4,875*2+1,90*0,90*2</t>
  </si>
  <si>
    <t>12,85*2+4,825*2+24,70*2+3,115*2+0,825-3,35+3,35+1,55*2</t>
  </si>
  <si>
    <t>2,825*2+2,55*2+8,615*2+10,29*2+7,115*2+12,69*2+0,10*2*8+0,05*2</t>
  </si>
  <si>
    <t>169</t>
  </si>
  <si>
    <t>63140274</t>
  </si>
  <si>
    <t>pásek okrajový izolační minerální plovoucích podlah š.150 mm tl.12 mm</t>
  </si>
  <si>
    <t>1037882642</t>
  </si>
  <si>
    <t>395,425*1,1 'Přepočtené koeficientem množství</t>
  </si>
  <si>
    <t>170</t>
  </si>
  <si>
    <t>713191132</t>
  </si>
  <si>
    <t>Montáž tepelné izolace stavebních konstrukcí - doplňky a konstrukční součásti podlah, stropů vrchem nebo střech překrytím fólií separační z PE</t>
  </si>
  <si>
    <t>1389025166</t>
  </si>
  <si>
    <t>"skladba C 1,2; D 1" 64,509+38,127+458,152</t>
  </si>
  <si>
    <t>171</t>
  </si>
  <si>
    <t>69334120</t>
  </si>
  <si>
    <t>fólie dělící PE tl.0,2mm</t>
  </si>
  <si>
    <t>-1343387849</t>
  </si>
  <si>
    <t>560,788*1,1655 'Přepočtené koeficientem množství</t>
  </si>
  <si>
    <t>172</t>
  </si>
  <si>
    <t>713191133</t>
  </si>
  <si>
    <t>Montáž tepelné izolace stavebních konstrukcí - doplňky a konstrukční součásti podlah, stropů vrchem nebo střech překrytím fólií položenou volně s přelepením spojů</t>
  </si>
  <si>
    <t>1839809815</t>
  </si>
  <si>
    <t>39,815*13,865-1,90*1,15*16-5,70*3,625</t>
  </si>
  <si>
    <t>(1,75*1,50+2,50*1,10*1/2*2)*16</t>
  </si>
  <si>
    <t>173</t>
  </si>
  <si>
    <t>28329030</t>
  </si>
  <si>
    <t>fólie kontaktní difuzně propustná pro doplňkovou hydroizolační vrstvu, monolitická třívrstvá PES/PP 150-160g/m2, integrovaná samolepící páska</t>
  </si>
  <si>
    <t>-1393258412</t>
  </si>
  <si>
    <t>582,412*1,1655 'Přepočtené koeficientem množství</t>
  </si>
  <si>
    <t>174</t>
  </si>
  <si>
    <t>713131141</t>
  </si>
  <si>
    <t>Montáž tepelné izolace stěn rohožemi, pásy, deskami, dílci, bloky (izolační materiál ve specifikaci) lepením celoplošně</t>
  </si>
  <si>
    <t>-891947923</t>
  </si>
  <si>
    <t>TI na věncích EPS tl.150 mm</t>
  </si>
  <si>
    <t>(40,715+24,080)*2*0,25</t>
  </si>
  <si>
    <t>TI na věncích EPS tl.100 mm</t>
  </si>
  <si>
    <t>(7,48+4,50*2)*0,20</t>
  </si>
  <si>
    <t>175</t>
  </si>
  <si>
    <t>28375935</t>
  </si>
  <si>
    <t>deska EPS 70 fasádní λ=0,039 tl 150mm</t>
  </si>
  <si>
    <t>1607164923</t>
  </si>
  <si>
    <t>32,398*1,05 'Přepočtené koeficientem množství</t>
  </si>
  <si>
    <t>176</t>
  </si>
  <si>
    <t>63110030</t>
  </si>
  <si>
    <t>3,296*1,05 'Přepočtené koeficientem množství</t>
  </si>
  <si>
    <t>177</t>
  </si>
  <si>
    <t>713111128</t>
  </si>
  <si>
    <t>Montáž tepelné izolace stropů rohožemi, pásy, dílci, deskami, bloky (izolační materiál ve specifikaci) rovných spodem lepením celoplošně s mechanickým kotvením</t>
  </si>
  <si>
    <t>1351337698</t>
  </si>
  <si>
    <t>"MV tl.240 mm" 7,50*3,10+16,80*4,80</t>
  </si>
  <si>
    <t>178</t>
  </si>
  <si>
    <t>63148105</t>
  </si>
  <si>
    <t>deska tepelně izolační minerální univerzální λ=0,038-0,039 tl 120mm</t>
  </si>
  <si>
    <t>-1909532613</t>
  </si>
  <si>
    <t>103,89*2,1 'Přepočtené koeficientem množství</t>
  </si>
  <si>
    <t>179</t>
  </si>
  <si>
    <t>998713103</t>
  </si>
  <si>
    <t>Přesun hmot pro izolace tepelné stanovený z hmotnosti přesunovaného materiálu vodorovná dopravní vzdálenost do 50 m v objektech výšky přes 12 m do 24 m</t>
  </si>
  <si>
    <t>-1899111729</t>
  </si>
  <si>
    <t>725</t>
  </si>
  <si>
    <t>Zdravotechnika - zařizovací předměty</t>
  </si>
  <si>
    <t>180</t>
  </si>
  <si>
    <t>725 R_001</t>
  </si>
  <si>
    <t>Montáž a dodávka - zrcadlo v rámečku na stěnu ( dle tabulek PSV ozn.506 )</t>
  </si>
  <si>
    <t>1977644314</t>
  </si>
  <si>
    <t>181</t>
  </si>
  <si>
    <t>725 R_002</t>
  </si>
  <si>
    <t>Doplňky sociálního zařízení - nerezový box na papírové ručníky, povrch mat ( dle tabulek PSV 506 )</t>
  </si>
  <si>
    <t>-322286813</t>
  </si>
  <si>
    <t>182</t>
  </si>
  <si>
    <t>725 R_003</t>
  </si>
  <si>
    <t>Montáž a dodávka - elektrický osoušeč rukou - typ bude upřesněn ( dle tabulek PSV ozn.506 )</t>
  </si>
  <si>
    <t>-1643409427</t>
  </si>
  <si>
    <t>183</t>
  </si>
  <si>
    <t>725291211</t>
  </si>
  <si>
    <t>Doplňky zařízení koupelen a záchodů nerez mýdelník jednoduchý ( dle tabulek PSV ozn.506 )</t>
  </si>
  <si>
    <t>-2033299093</t>
  </si>
  <si>
    <t>184</t>
  </si>
  <si>
    <t>725 R_004</t>
  </si>
  <si>
    <t>Doplňky sociálního zařízení - odpadkový koš nerez s poklopem, nášlapný, objem 10 l ( dle tabulek PSV 506 )</t>
  </si>
  <si>
    <t>1100712938</t>
  </si>
  <si>
    <t>185</t>
  </si>
  <si>
    <t>725 R_005</t>
  </si>
  <si>
    <t>Doplňky sociálního zařízení - WC štětka, nerez matný povrch ( dle tabulek PSV 506 )</t>
  </si>
  <si>
    <t>953391734</t>
  </si>
  <si>
    <t>186</t>
  </si>
  <si>
    <t>725 R_006</t>
  </si>
  <si>
    <t>Montáž a dodávka - nerezový háček, matný povrch ( dle tabulek PSV 506 )</t>
  </si>
  <si>
    <t>-1534471179</t>
  </si>
  <si>
    <t>187</t>
  </si>
  <si>
    <t>725291631</t>
  </si>
  <si>
    <t>Doplňky zařízení koupelen a záchodů nerezové zásobník papírových ručníků</t>
  </si>
  <si>
    <t>796369271</t>
  </si>
  <si>
    <t>188</t>
  </si>
  <si>
    <t>998725203</t>
  </si>
  <si>
    <t>Přesun hmot pro zařizovací předměty stanovený procentní sazbou (%) z ceny vodorovná dopravní vzdálenost do 50 m v objektech výšky přes 12 do 24 m</t>
  </si>
  <si>
    <t>%</t>
  </si>
  <si>
    <t>-1837430592</t>
  </si>
  <si>
    <t>751</t>
  </si>
  <si>
    <t>Vzduchotechnika</t>
  </si>
  <si>
    <t>189</t>
  </si>
  <si>
    <t>751510042</t>
  </si>
  <si>
    <t>Vzduchotechnické potrubí z pozinkovaného plechu kruhové, trouba spirálně vinutá bez příruby, průměru přes 100 do 200 mm</t>
  </si>
  <si>
    <t>117192511</t>
  </si>
  <si>
    <t>"ozn.S01 - na v.č.: 54" 8,50*16</t>
  </si>
  <si>
    <t>190</t>
  </si>
  <si>
    <t>751 R_001</t>
  </si>
  <si>
    <t>Üprava stávajícího VZT potrubí pro napojení, napojení na nové prodlužovací potrubí d=150 mm</t>
  </si>
  <si>
    <t>1986453436</t>
  </si>
  <si>
    <t>191</t>
  </si>
  <si>
    <t>998751102</t>
  </si>
  <si>
    <t>Přesun hmot pro vzduchotechniku stanovený z hmotnosti přesunovaného materiálu vodorovná dopravní vzdálenost do 100 m v objektech výšky přes 12 do 24 m</t>
  </si>
  <si>
    <t>-740693974</t>
  </si>
  <si>
    <t>762</t>
  </si>
  <si>
    <t>Konstrukce tesařské</t>
  </si>
  <si>
    <t>192</t>
  </si>
  <si>
    <t>762 R_001</t>
  </si>
  <si>
    <t>Provedení prostupu dřevěnou stropní konstrukcí pro výtahovou šachtu, vyřezání trámů, doplnění ocelových výměn apod., podpěrná konstrukce ( podrobná specifikace dle PD odkaz 46 )</t>
  </si>
  <si>
    <t>1540906910</t>
  </si>
  <si>
    <t>2,30*2,35</t>
  </si>
  <si>
    <t>193</t>
  </si>
  <si>
    <t>762361313</t>
  </si>
  <si>
    <t>Konstrukční vrstva pod klempířské prvky pro oplechování horních ploch zdí a nadezdívek (atik) z desek dřevoštěpkových šroubovaných do podkladu, tloušťky desky 25 mm</t>
  </si>
  <si>
    <t>1751145652</t>
  </si>
  <si>
    <t>194</t>
  </si>
  <si>
    <t>762342214</t>
  </si>
  <si>
    <t>Bednění a laťování montáž laťování střech jednoduchých sklonu do 60° při osové vzdálenosti latí přes 150 do 360 mm</t>
  </si>
  <si>
    <t>-163450468</t>
  </si>
  <si>
    <t>sklon 26°</t>
  </si>
  <si>
    <t>(40,715*14,53+3,80*0,90-5,80*3,90*1/2*2)*1/0,898*1,025</t>
  </si>
  <si>
    <t>sklon 34°</t>
  </si>
  <si>
    <t>(5,80*3,90*1/2*2+8,48*3,725+8,48*5,265)*1/0,829*1,025</t>
  </si>
  <si>
    <t>195</t>
  </si>
  <si>
    <t>762342441</t>
  </si>
  <si>
    <t>Bednění a laťování montáž lišt trojúhelníkových nebo kontralatí</t>
  </si>
  <si>
    <t>469469196</t>
  </si>
  <si>
    <t>"kontralatě 60×40 mm" 840,000</t>
  </si>
  <si>
    <t>196</t>
  </si>
  <si>
    <t>762395000</t>
  </si>
  <si>
    <t>Spojovací prostředky krovů, bednění a laťování, nadstřešních konstrukcí svory, prkna, hřebíky, pásová ocel, vruty</t>
  </si>
  <si>
    <t>1297163511</t>
  </si>
  <si>
    <t>"latě a kontralatě 6×4" 0,06*0,04*(2600,00+840,00)</t>
  </si>
  <si>
    <t>197</t>
  </si>
  <si>
    <t>60514106</t>
  </si>
  <si>
    <t>řezivo jehličnaté lať pevnostní třída S10-13 průřez 40x60mm</t>
  </si>
  <si>
    <t>-279185485</t>
  </si>
  <si>
    <t>8,256*1,1 'Přepočtené koeficientem množství</t>
  </si>
  <si>
    <t>198</t>
  </si>
  <si>
    <t>762512261</t>
  </si>
  <si>
    <t>Podlahové konstrukce podkladové montáž roštu podkladového</t>
  </si>
  <si>
    <t>-256376187</t>
  </si>
  <si>
    <t>pod lávku v krovu</t>
  </si>
  <si>
    <t>"profil 3,2×20" 3,40*41</t>
  </si>
  <si>
    <t>199</t>
  </si>
  <si>
    <t>-2050207462</t>
  </si>
  <si>
    <t>"prkna tl.32 mm" 0,032*0,200*139,400</t>
  </si>
  <si>
    <t>200</t>
  </si>
  <si>
    <t>60511120</t>
  </si>
  <si>
    <t>řezivo stavební prkna prismovaná středová tl 25(32)mm dl 2-5m</t>
  </si>
  <si>
    <t>-1580894823</t>
  </si>
  <si>
    <t>0,892*1,1 'Přepočtené koeficientem množství</t>
  </si>
  <si>
    <t>201</t>
  </si>
  <si>
    <t>762521108</t>
  </si>
  <si>
    <t>Položení podlah nehoblovaných na sraz z fošen hrubých</t>
  </si>
  <si>
    <t>245324155</t>
  </si>
  <si>
    <t>"skladba S 3" 40,00*3,50</t>
  </si>
  <si>
    <t>"skladba S 4" 1,50*1,75*16</t>
  </si>
  <si>
    <t>202</t>
  </si>
  <si>
    <t>762595001</t>
  </si>
  <si>
    <t>Spojovací prostředky podlah a podkladových konstrukcí hřebíky, vruty</t>
  </si>
  <si>
    <t>1387228768</t>
  </si>
  <si>
    <t>"fošny tl.50 mm" 182,000</t>
  </si>
  <si>
    <t>203</t>
  </si>
  <si>
    <t>60511130</t>
  </si>
  <si>
    <t>řezivo stavební fošny prismované středové š 160-220mm dl 2-5m</t>
  </si>
  <si>
    <t>1571637240</t>
  </si>
  <si>
    <t>9,1*1,1 'Přepočtené koeficientem množství</t>
  </si>
  <si>
    <t>204</t>
  </si>
  <si>
    <t>762439001</t>
  </si>
  <si>
    <t>Obložení stěn montáž roštu podkladového</t>
  </si>
  <si>
    <t>1324136120</t>
  </si>
  <si>
    <t>"vodorovný rošt 60×40 mm po 0,30 m" 1565,000</t>
  </si>
  <si>
    <t>"svislý rošt 60×40 mm po 0,50 m" 950,000</t>
  </si>
  <si>
    <t>205</t>
  </si>
  <si>
    <t>762195000</t>
  </si>
  <si>
    <t>Spojovací prostředky stěn a příček hřebíky, svory, fixační prkna</t>
  </si>
  <si>
    <t>2069322029</t>
  </si>
  <si>
    <t>"latě - rošt na fasádě" 2515,00*0,04*0,06</t>
  </si>
  <si>
    <t>206</t>
  </si>
  <si>
    <t>1663952977</t>
  </si>
  <si>
    <t>6,036*1,1 'Přepočtené koeficientem množství</t>
  </si>
  <si>
    <t>207</t>
  </si>
  <si>
    <t>998762103</t>
  </si>
  <si>
    <t>Přesun hmot pro konstrukce tesařské stanovený z hmotnosti přesunovaného materiálu vodorovná dopravní vzdálenost do 50 m v objektech výšky přes 12 do 24 m</t>
  </si>
  <si>
    <t>-1699920427</t>
  </si>
  <si>
    <t>763</t>
  </si>
  <si>
    <t>Konstrukce suché výstavby</t>
  </si>
  <si>
    <t>208</t>
  </si>
  <si>
    <t>763113337</t>
  </si>
  <si>
    <t>Příčka instalační ze sádrokartonových desek s nosnou konstrukcí ze zdvojených ocelových profilů UW, CW s mezerou, CW profily navzájem spojeny páskem sádry dvojitě opláštěná deskami protipožárními impregnovanými DFH2 tl. 2 x 12,5 mm EI 90, Rw do 54 dB, příčka tl. 205 - 700 mm, profil 75, s izolací</t>
  </si>
  <si>
    <t>-1301271735</t>
  </si>
  <si>
    <t>"Z 2" 1,825*3,15</t>
  </si>
  <si>
    <t>209</t>
  </si>
  <si>
    <t>763111717</t>
  </si>
  <si>
    <t>Příčka ze sádrokartonových desek ostatní konstrukce a práce na příčkách ze sádrokartonových desek základní penetrační nátěr (oboustranný)</t>
  </si>
  <si>
    <t>-235093653</t>
  </si>
  <si>
    <t>210</t>
  </si>
  <si>
    <t>763121433</t>
  </si>
  <si>
    <t>Stěna předsazená ze sádrokartonových desek s nosnou konstrukcí z ocelových profilů CW, UW jednoduše opláštěná deskou protipožární impregnovanou DFH2 tl. 12,5 mm s izolací, EI 30, Rw do 12 dB, stěna tl. 112,5 mm, profil 100</t>
  </si>
  <si>
    <t>-153415152</t>
  </si>
  <si>
    <t>"Z 1" 0,60*3,35</t>
  </si>
  <si>
    <t>211</t>
  </si>
  <si>
    <t>763121714</t>
  </si>
  <si>
    <t>Stěna předsazená ze sádrokartonových desek ostatní konstrukce a práce na předsazených stěnách ze sádrokartonových desek základní penetrační nátěr</t>
  </si>
  <si>
    <t>-1813182097</t>
  </si>
  <si>
    <t>212</t>
  </si>
  <si>
    <t>763131431</t>
  </si>
  <si>
    <t>Podhled ze sádrokartonových desek dvouvrstvá zavěšená spodní konstrukce z ocelových profilů CD, UD jednoduše opláštěná deskou protipožární DF, tl. 12,5 mm, bez izolace, REI do 90</t>
  </si>
  <si>
    <t>1574453289</t>
  </si>
  <si>
    <t>"310" (1,50+1,80+4,80)*16</t>
  </si>
  <si>
    <t>213</t>
  </si>
  <si>
    <t>-1224475180</t>
  </si>
  <si>
    <t>"311A,B,C" 431,70+159,80+2,20</t>
  </si>
  <si>
    <t>214</t>
  </si>
  <si>
    <t>763131451</t>
  </si>
  <si>
    <t>Podhled ze sádrokartonových desek dvouvrstvá zavěšená spodní konstrukce z ocelových profilů CD, UD jednoduše opláštěná deskou impregnovanou H2, tl. 12,5 mm, bez izolace</t>
  </si>
  <si>
    <t>-666575269</t>
  </si>
  <si>
    <t>"307A-E" 2,30+1,90+15,50+16,40+1,70</t>
  </si>
  <si>
    <t>215</t>
  </si>
  <si>
    <t>763131471</t>
  </si>
  <si>
    <t>Podhled ze sádrokartonových desek dvouvrstvá zavěšená spodní konstrukce z ocelových profilů CD, UD jednoduše opláštěná deskou impregnovanou protipožární DFH2, tl. 12,5 mm, bez izolace, REI do 90</t>
  </si>
  <si>
    <t>-603625100</t>
  </si>
  <si>
    <t>"312A" (1,00+1,50*3,65)*2</t>
  </si>
  <si>
    <t>"312B" (1,00+1,50*5,90)*2</t>
  </si>
  <si>
    <t>216</t>
  </si>
  <si>
    <t>763131714</t>
  </si>
  <si>
    <t>Podhled ze sádrokartonových desek ostatní práce a konstrukce na podhledech ze sádrokartonových desek základní penetrační nátěr</t>
  </si>
  <si>
    <t>-1042566525</t>
  </si>
  <si>
    <t>217</t>
  </si>
  <si>
    <t>763131751</t>
  </si>
  <si>
    <t>Podhled ze sádrokartonových desek - ostatní práce a konstrukce na podhledech ze sádrokartonových desek montáž parotěsné zábrany</t>
  </si>
  <si>
    <t>746623518</t>
  </si>
  <si>
    <t>2,00*(6,025+3,625)*2</t>
  </si>
  <si>
    <t>218</t>
  </si>
  <si>
    <t>28329028</t>
  </si>
  <si>
    <t>fólie PE vyztužená Al vrstvou pro parotěsnou vrstvu 150g/m2 s integrovanou lepící páskou</t>
  </si>
  <si>
    <t>1419171765</t>
  </si>
  <si>
    <t>621,012*1,1235 'Přepočtené koeficientem množství</t>
  </si>
  <si>
    <t>219</t>
  </si>
  <si>
    <t>763164551</t>
  </si>
  <si>
    <t>Obklad konstrukcí sádrokartonovými deskami včetně ochranných úhelníků ve tvaru L rozvinuté šíře přes 0,8 m, opláštěný deskou standardní A, tl. 12,5 mm</t>
  </si>
  <si>
    <t>-1511534388</t>
  </si>
  <si>
    <t>"300" (0,70+0,275)*3,80*1</t>
  </si>
  <si>
    <t>"301" (0,70+0,65)*3,80*1</t>
  </si>
  <si>
    <t>"302" (0,70+0,275)*4,32*2</t>
  </si>
  <si>
    <t>"303" (0,70+0,275)*3,45*2</t>
  </si>
  <si>
    <t>"304" (0,70+0,275)*3,35*1+0,50*3,35*1</t>
  </si>
  <si>
    <t>220</t>
  </si>
  <si>
    <t>763164611</t>
  </si>
  <si>
    <t>Obklad konstrukcí sádrokartonovými deskami včetně ochranných úhelníků ve tvaru U rozvinuté šíře do 0,6 m, opláštěný deskou standardní A, tl. 12,5 mm</t>
  </si>
  <si>
    <t>-411559065</t>
  </si>
  <si>
    <t>"305" 0,15*3*1,70*5</t>
  </si>
  <si>
    <t>221</t>
  </si>
  <si>
    <t>763164651</t>
  </si>
  <si>
    <t>Obklad konstrukcí sádrokartonovými deskami včetně ochranných úhelníků ve tvaru U rozvinuté šíře přes 1,2 m, opláštěný deskou standardní A, tl. 12,5 mm</t>
  </si>
  <si>
    <t>1671794746</t>
  </si>
  <si>
    <t>"306" (0,95+0,20*2)*3,50*1</t>
  </si>
  <si>
    <t>222</t>
  </si>
  <si>
    <t>763164757</t>
  </si>
  <si>
    <t>Obklad konstrukcí sádrokartonovými deskami včetně ochranných úhelníků uzavřeného tvaru rozvinuté šíře přes 1,6 m, opláštěný deskou protipožární DF, tl. 2 x 12,5 mm</t>
  </si>
  <si>
    <t>-38426248</t>
  </si>
  <si>
    <t>"313" 0,75*4*3,90*5</t>
  </si>
  <si>
    <t>"314" (0,80+1,40)*2*0,25*1</t>
  </si>
  <si>
    <t>223</t>
  </si>
  <si>
    <t>1395923145</t>
  </si>
  <si>
    <t>224</t>
  </si>
  <si>
    <t>763431001</t>
  </si>
  <si>
    <t>Montáž podhledu minerálního včetně zavěšeného roštu viditelného s panely vyjímatelnými, velikosti panelů do 0,36 m2</t>
  </si>
  <si>
    <t>-1866127751</t>
  </si>
  <si>
    <t>dle PSV ozn.313</t>
  </si>
  <si>
    <t>"A - J" 31,90+42,80+60,80+90,70+76,20+30,10+33,40+7,20+76,20+91,20</t>
  </si>
  <si>
    <t>225</t>
  </si>
  <si>
    <t>59036018</t>
  </si>
  <si>
    <t>panel akustický barvená hrana viditelný rošt bílá rastr š.15, tl 20 mm ( parametry a podrobná specifikace podhledu dle PSV ozn.313 )</t>
  </si>
  <si>
    <t>-726890374</t>
  </si>
  <si>
    <t>540,5*1,1 'Přepočtené koeficientem množství</t>
  </si>
  <si>
    <t>226</t>
  </si>
  <si>
    <t>763431201</t>
  </si>
  <si>
    <t>Montáž podhledu minerálního napojení na stěnu lištou obvodovou</t>
  </si>
  <si>
    <t>1311326944</t>
  </si>
  <si>
    <t>540,500*0,708</t>
  </si>
  <si>
    <t>227</t>
  </si>
  <si>
    <t>763411115</t>
  </si>
  <si>
    <t>Sanitární příčky vhodné do mokrého prostředí dělící z kompaktních desek tl. 10 mm</t>
  </si>
  <si>
    <t>-1733878670</t>
  </si>
  <si>
    <t>"500" (3,85+1,70*2)*2,10-0,70*2,00*3</t>
  </si>
  <si>
    <t>"501" (2,875+1,80)*2,10-(0,70+0,80)*2,00</t>
  </si>
  <si>
    <t>228</t>
  </si>
  <si>
    <t>763411125</t>
  </si>
  <si>
    <t>Sanitární příčky vhodné do mokrého prostředí dveře vnitřní do sanitárních příček šířky do 800 mm, výšky do 2 000 mm z kompaktních desek včetně nerezového kování tl. 10 mm</t>
  </si>
  <si>
    <t>723828888</t>
  </si>
  <si>
    <t>"500" 3</t>
  </si>
  <si>
    <t>"501" 2</t>
  </si>
  <si>
    <t>229</t>
  </si>
  <si>
    <t>998763303</t>
  </si>
  <si>
    <t>Přesun hmot pro konstrukce montované z desek sádrokartonových, sádrovláknitých, cementovláknitých nebo cementových stanovený z hmotnosti přesunovaného materiálu vodorovná dopravní vzdálenost do 50 m v objektech výšky přes 12 do 24 m</t>
  </si>
  <si>
    <t>245061011</t>
  </si>
  <si>
    <t>763 - 1</t>
  </si>
  <si>
    <t>Zastřešení - příhradové vazníky</t>
  </si>
  <si>
    <t>230</t>
  </si>
  <si>
    <t>763_1 R_001</t>
  </si>
  <si>
    <t>Oboustr. kotvení (úhelníky s prolisem pevná/posuv.); mechanická kotva; šroub + matice</t>
  </si>
  <si>
    <t>-881384196</t>
  </si>
  <si>
    <t>231</t>
  </si>
  <si>
    <t>763_1 R_002</t>
  </si>
  <si>
    <t>Hřeby</t>
  </si>
  <si>
    <t>2144664567</t>
  </si>
  <si>
    <t>232</t>
  </si>
  <si>
    <t>763_1 R_003</t>
  </si>
  <si>
    <t>Ztužení vazníků - řezivo 25x100 mm</t>
  </si>
  <si>
    <t>-1707680090</t>
  </si>
  <si>
    <t>233</t>
  </si>
  <si>
    <t>763_1 R_004</t>
  </si>
  <si>
    <t>Impregnace máčením (bochemit QB)</t>
  </si>
  <si>
    <t>-1002879967</t>
  </si>
  <si>
    <t>234</t>
  </si>
  <si>
    <t>763_1 R_005</t>
  </si>
  <si>
    <t>Dodávka příhradových vazníků (technologie např.MiTek) vč. výkresové dokumentace</t>
  </si>
  <si>
    <t>-1199633995</t>
  </si>
  <si>
    <t>235</t>
  </si>
  <si>
    <t>763_1 R_006</t>
  </si>
  <si>
    <t>Montáž větrování</t>
  </si>
  <si>
    <t>bm</t>
  </si>
  <si>
    <t>1804185970</t>
  </si>
  <si>
    <t>236</t>
  </si>
  <si>
    <t>763_1 R_007</t>
  </si>
  <si>
    <t>Příplatek za dělení</t>
  </si>
  <si>
    <t>-1919772274</t>
  </si>
  <si>
    <t>237</t>
  </si>
  <si>
    <t>763_1 R_008</t>
  </si>
  <si>
    <t>Montáž střech z příhradových vazníků</t>
  </si>
  <si>
    <t>-130875599</t>
  </si>
  <si>
    <t>238</t>
  </si>
  <si>
    <t>763_1 R_009</t>
  </si>
  <si>
    <t>Jeřábnické práce budou účtovány dle skutečnosti pouze odhad</t>
  </si>
  <si>
    <t>hodina</t>
  </si>
  <si>
    <t>-1381018609</t>
  </si>
  <si>
    <t>239</t>
  </si>
  <si>
    <t>763_1 R_010</t>
  </si>
  <si>
    <t>Doprava vazníků</t>
  </si>
  <si>
    <t>-2059794040</t>
  </si>
  <si>
    <t>240</t>
  </si>
  <si>
    <t>998763403</t>
  </si>
  <si>
    <t>Přesun hmot pro konstrukce montované z desek stanovený procentní sazbou (%) z ceny vodorovná dopravní vzdálenost do 50 m v objektech výšky přes 12 do 24 m</t>
  </si>
  <si>
    <t>616632982</t>
  </si>
  <si>
    <t>764</t>
  </si>
  <si>
    <t>Konstrukce klempířské</t>
  </si>
  <si>
    <t>241</t>
  </si>
  <si>
    <t>764111641.1</t>
  </si>
  <si>
    <t>Krytina z pozinkovaného plechu tl.0,5 mm s povrchovou úpravou polyestersat 25 ( na spodním líci sound control ) s úpravou u okapů, prostupů a výčnělků střechy rovné, sklon střechy do 30° ( položka obsahuje jednoduché sněhové zábrany, součástí je nástřešní žlab )</t>
  </si>
  <si>
    <t>1672754780</t>
  </si>
  <si>
    <t>242</t>
  </si>
  <si>
    <t>764002414</t>
  </si>
  <si>
    <t>Montáž strukturované oddělovací rohože jakékoli rš</t>
  </si>
  <si>
    <t>-722696342</t>
  </si>
  <si>
    <t>243</t>
  </si>
  <si>
    <t>28329223</t>
  </si>
  <si>
    <t>fólie difuzně propustné s nakašírovanou strukturovanou rohoží pod hladkou plechovou krytinu</t>
  </si>
  <si>
    <t>-1935939829</t>
  </si>
  <si>
    <t>775,566*1,15 'Přepočtené koeficientem množství</t>
  </si>
  <si>
    <t>244</t>
  </si>
  <si>
    <t>764203152</t>
  </si>
  <si>
    <t>Montáž oplechování střešních prvků střešního výlezu střechy s krytinou skládanou nebo plechovou</t>
  </si>
  <si>
    <t>1058887394</t>
  </si>
  <si>
    <t>"ozn.503" 3</t>
  </si>
  <si>
    <t>245</t>
  </si>
  <si>
    <t>55350421</t>
  </si>
  <si>
    <t>vikýř univerzální pro profilované krytiny Pz s polyesterovou úpravou 60x60cm</t>
  </si>
  <si>
    <t>1209983510</t>
  </si>
  <si>
    <t>246</t>
  </si>
  <si>
    <t>764212666</t>
  </si>
  <si>
    <t>Oplechování střešních prvků z pozinkovaného plechu s povrchovou úpravou okapu okapovým plechem střechy rovné rš 500 mm ( rš 430 mm )</t>
  </si>
  <si>
    <t>1868883592</t>
  </si>
  <si>
    <t>"403A-F" 33,00+29,00+5,50+6,00+4,00+3,50</t>
  </si>
  <si>
    <t>247</t>
  </si>
  <si>
    <t>764216604</t>
  </si>
  <si>
    <t>Oplechování parapetů z pozinkovaného plechu s povrchovou úpravou rovných mechanicky kotvené, bez rohů rš do 330 mm</t>
  </si>
  <si>
    <t>516572546</t>
  </si>
  <si>
    <t>1,25*4+8,05*2+1,75*1</t>
  </si>
  <si>
    <t>248</t>
  </si>
  <si>
    <t>764216605</t>
  </si>
  <si>
    <t>Oplechování parapetů z pozinkovaného plechu s povrchovou úpravou rovných mechanicky kotvené, bez rohů rš do 400 mm</t>
  </si>
  <si>
    <t>1196400453</t>
  </si>
  <si>
    <t>3,05*1</t>
  </si>
  <si>
    <t>249</t>
  </si>
  <si>
    <t>764218606</t>
  </si>
  <si>
    <t>Oplechování říms a ozdobných prvků z pozinkovaného plechu s povrchovou úpravou rovných, bez rohů mechanicky kotvené rš 500 mm ( rš 480 mm )</t>
  </si>
  <si>
    <t>1402880742</t>
  </si>
  <si>
    <t>"401" 15,00*2</t>
  </si>
  <si>
    <t>250</t>
  </si>
  <si>
    <t>764511662</t>
  </si>
  <si>
    <t>Kotlík pro hranatý atikový žlab z Pz s povrchovou úpravou svod d=125 mm</t>
  </si>
  <si>
    <t>-178853314</t>
  </si>
  <si>
    <t>251</t>
  </si>
  <si>
    <t>764518623</t>
  </si>
  <si>
    <t>Svod z pozinkovaného plechu s upraveným povrchem včetně objímek, kolen a odskoků kruhový, průměru 125 mm</t>
  </si>
  <si>
    <t>2114112193</t>
  </si>
  <si>
    <t>"400A-E" 14,50+0,50*3+15,50+0,50*3+(10,00+0,50*3)*2+16,00+0,50*3+17,50+0,50*3</t>
  </si>
  <si>
    <t>"400F-J" 17,50+0,50*3+15,70+0,50*3+14,80+0,50*3+15,20+0,50*3+14,70+0,50*3+14,00+0,50*3</t>
  </si>
  <si>
    <t>252</t>
  </si>
  <si>
    <t>764326441</t>
  </si>
  <si>
    <t>Ventilační turbína z hliníkového plechu s lemováním na střechách s krytinou skládanou mimo prejzovou nebo z plechu, průměru do 300 mm</t>
  </si>
  <si>
    <t>1912795828</t>
  </si>
  <si>
    <t>253</t>
  </si>
  <si>
    <t>764316623</t>
  </si>
  <si>
    <t>Ventilační nástavce vč.lemování z pozinkovaného plechu s povrchovou úpravou výšky do 1000 mm, se stříškou střech s krytinou skládanou mimo prejzovou nebo z plechu, průměru přes 100 do 150 mm</t>
  </si>
  <si>
    <t>-703171499</t>
  </si>
  <si>
    <t>"dle odkazu S01 na v.č.: 54" 16</t>
  </si>
  <si>
    <t>"odvětrání ZTI" 7</t>
  </si>
  <si>
    <t>"odvětrání vátahové šachty" 1</t>
  </si>
  <si>
    <t>254</t>
  </si>
  <si>
    <t>764518623.1</t>
  </si>
  <si>
    <t>Montáž - svod z pozinkovaného plechu s upraveným povrchem včetně objímek, kolen a odskoků kruhový, průměru 125 mm</t>
  </si>
  <si>
    <t>-1555045981</t>
  </si>
  <si>
    <t>použity stávající demontované svody</t>
  </si>
  <si>
    <t>3,50*11</t>
  </si>
  <si>
    <t>255</t>
  </si>
  <si>
    <t>998764103</t>
  </si>
  <si>
    <t>Přesun hmot pro konstrukce klempířské stanovený z hmotnosti přesunovaného materiálu vodorovná dopravní vzdálenost do 50 m v objektech výšky přes 12 do 24 m</t>
  </si>
  <si>
    <t>191656696</t>
  </si>
  <si>
    <t>765</t>
  </si>
  <si>
    <t>Krytina skládaná</t>
  </si>
  <si>
    <t>256</t>
  </si>
  <si>
    <t>765191011</t>
  </si>
  <si>
    <t>Montáž pojistné hydroizolační nebo parotěsné fólie kladené ve sklonu přes 20° volně na krokve</t>
  </si>
  <si>
    <t>2109657867</t>
  </si>
  <si>
    <t>257</t>
  </si>
  <si>
    <t>-1804685372</t>
  </si>
  <si>
    <t>775,566*1,1 'Přepočtené koeficientem množství</t>
  </si>
  <si>
    <t>258</t>
  </si>
  <si>
    <t>998765103</t>
  </si>
  <si>
    <t>Přesun hmot pro krytiny skládané stanovený z hmotnosti přesunovaného materiálu vodorovná dopravní vzdálenost do 50 m na objektech výšky přes 12 do 24 m</t>
  </si>
  <si>
    <t>1032243379</t>
  </si>
  <si>
    <t>766</t>
  </si>
  <si>
    <t>Konstrukce truhlářské</t>
  </si>
  <si>
    <t>259</t>
  </si>
  <si>
    <t>766 R_001</t>
  </si>
  <si>
    <t>Montáž a dodávka - vnitřní dveře jednokřídlové hladké foliové vč.ocelové zárubně typ CGU 150 mm; kování nerez se štítkem, bezp.fab; přechodová lišta v barvě krytiny; povrchová úprava RAL9010; tabulka účelu místnosti; rozměr 70×197 cm ( podrobná specifikace dle PSV ozn.12/L,P )</t>
  </si>
  <si>
    <t>-566104341</t>
  </si>
  <si>
    <t>260</t>
  </si>
  <si>
    <t>766 R_002</t>
  </si>
  <si>
    <t>Montáž a dodávka - vnitřní dveře jednokřídlové hladké foliové vč.ocelové zárubně typ CGU 150 mm; kování nerez se štítkem, bezp.fab; přechodová lišta v barvě krytiny; povrchová úprava RAL9010; tabulka účelu místnosti; rozměr 80×197 cm ( podrobná specifikace dle PSV ozn.13/L,P )</t>
  </si>
  <si>
    <t>2038618824</t>
  </si>
  <si>
    <t>261</t>
  </si>
  <si>
    <t>766 R_003</t>
  </si>
  <si>
    <t>Montáž a dodávka - vnitřní dveře jednokřídlové hladké foliové vč.ocelové zárubně typ CGU 150 mm; kování nerez se štítkem, bezp.fab; práh v barvě krytiny; povrchová úprava RAL9010; tabulka účelu místnosti; rozměr 90×197 cm ( podrobná specifikace dle PSV ozn.14/L,P )</t>
  </si>
  <si>
    <t>-907090258</t>
  </si>
  <si>
    <t>262</t>
  </si>
  <si>
    <t>766 R_004</t>
  </si>
  <si>
    <t>Montáž a dodávka - vnitřní dveře jednokřídlové hladké foliové vč.ocelové zárubně typ CGU 150 mm; kování nerez se štítkem, bezp.fab; práh v barvě krytiny; povrchová úprava RAL9010; tabulka účelu místnosti; rozměr 90×197 cm ( podrobná specifikace dle PSV ozn.17P )</t>
  </si>
  <si>
    <t>-712993943</t>
  </si>
  <si>
    <t>263</t>
  </si>
  <si>
    <t>766 R_005</t>
  </si>
  <si>
    <t>Montáž a dodávka - vnitřní dveře jednokřídlové hladké foliové vč.ocelové zárubně typ CGU 150 mm; kování nerez se štítkem, bezp.fab; práh v barvě krytiny; povrchová úprava RAL9010; tabulka účelu místnosti; rozměr 90×197 cm ( podrobná specifikace dle PSV ozn.18P )</t>
  </si>
  <si>
    <t>-1866237058</t>
  </si>
  <si>
    <t>264</t>
  </si>
  <si>
    <t>766 R_006</t>
  </si>
  <si>
    <t>Montáž a dodávka - vnitřní dveře jednokřídlové hladké foliové vč.ocelové zárubně typ CGU 150 mm; EI30DP3-C (samozavírač) kování nerez se štítkem, bezp.fab; práh v barvě krytiny; povrchová úprava RAL9010; tabulka účelu místnosti; rozměr 80×197 cm ( podrobná specifikace dle PSV ozn.16P )</t>
  </si>
  <si>
    <t>1022885926</t>
  </si>
  <si>
    <t>265</t>
  </si>
  <si>
    <t>766 R_007</t>
  </si>
  <si>
    <t>Montáž a dodávka - vnitřní dveře jednokřídlové hladké foliové vč.ocelové zárubně typ CGU 150 mm; EI30DP3-C (samozavírač) kování nerez se štítkem, bezp.fab; práh v barvě krytiny; povrchová úprava RAL9010; tabulka účelu místnosti; rozměr 90×197 cm ( podrobná specifikace dle PSV ozn.10/L,P )</t>
  </si>
  <si>
    <t>1552220310</t>
  </si>
  <si>
    <t>266</t>
  </si>
  <si>
    <t>766 R_008</t>
  </si>
  <si>
    <t>Montáž a dodávka - vnitřní dveře jednokřídlové hladké foliové vč.ocelové zárubně typ CGU 150 mm; EI30DP3-C (samozavírač) kování nerez se štítkem, bezp.fab; práh v barvě krytiny; povrchová úprava RAL9010; tabulka účelu místnosti; rozměr 90×197 cm ( podrobná specifikace dle PSV ozn.11P )</t>
  </si>
  <si>
    <t>-1094789752</t>
  </si>
  <si>
    <t>267</t>
  </si>
  <si>
    <t>766 R_009</t>
  </si>
  <si>
    <t>Montáž a dodávka - vnitřní dveře jednokřídlové hladké foliové vč.ocelové zárubně typ CGU 150 mm; EI30DP3-C (samozavírač) kování nerez se štítkem, bezp.fab; práh v barvě krytiny; povrchová úprava RAL9010; tabulka účelu místnosti; rozměr 90×197 cm ( podrobná specifikace dle PSV ozn.15P )</t>
  </si>
  <si>
    <t>-1915638712</t>
  </si>
  <si>
    <t>268</t>
  </si>
  <si>
    <t>766 R_010</t>
  </si>
  <si>
    <t>Montáž střešního okna typu GGL vč.příslušenství</t>
  </si>
  <si>
    <t>-2099851342</t>
  </si>
  <si>
    <t>269</t>
  </si>
  <si>
    <t>R_001</t>
  </si>
  <si>
    <t>střešní okno dřevěné kyvné GGL SK08 3068 ( pozn.k dodávce oken - nástřešní okna vč.vnitřních žaluzií elektricky ovládaných; vertikální okna stíněna mechanicky ovládanými žaluziemi )</t>
  </si>
  <si>
    <t>-18417624</t>
  </si>
  <si>
    <t>270</t>
  </si>
  <si>
    <t>R_002</t>
  </si>
  <si>
    <t>oplechování okna ZWC SK08 0000T</t>
  </si>
  <si>
    <t>-1730373887</t>
  </si>
  <si>
    <t>271</t>
  </si>
  <si>
    <t>R_003</t>
  </si>
  <si>
    <t>izolační rám + plisovaná manžeta BDX SK08 2000</t>
  </si>
  <si>
    <t>-1964235766</t>
  </si>
  <si>
    <t>272</t>
  </si>
  <si>
    <t>R_004</t>
  </si>
  <si>
    <t>doplňkové vertikální okno dřevěné VFE SK35 3068</t>
  </si>
  <si>
    <t>1593560888</t>
  </si>
  <si>
    <t>273</t>
  </si>
  <si>
    <t>R_005</t>
  </si>
  <si>
    <t>7311 - spodní žlábek na rámu V22 768336SK0</t>
  </si>
  <si>
    <t>62618605</t>
  </si>
  <si>
    <t>274</t>
  </si>
  <si>
    <t>R_006</t>
  </si>
  <si>
    <t>příložka 750164S3</t>
  </si>
  <si>
    <t>482521881</t>
  </si>
  <si>
    <t>275</t>
  </si>
  <si>
    <t>R_007</t>
  </si>
  <si>
    <t>spojovací lišta mezi vertikály 520900S</t>
  </si>
  <si>
    <t>-526083490</t>
  </si>
  <si>
    <t>276</t>
  </si>
  <si>
    <t>R_008</t>
  </si>
  <si>
    <t>krycí plech EF - XK99 AL MK 768547SK0</t>
  </si>
  <si>
    <t>-20447244</t>
  </si>
  <si>
    <t>277</t>
  </si>
  <si>
    <t>766231113</t>
  </si>
  <si>
    <t>Montáž sklápěcich schodů na půdu s vyřezáním otvoru a kompletizací</t>
  </si>
  <si>
    <t>1459443893</t>
  </si>
  <si>
    <t>"504" 1</t>
  </si>
  <si>
    <t>278</t>
  </si>
  <si>
    <t>55347583.1</t>
  </si>
  <si>
    <t>schody skládací protipožární,mech. z Al profilů, El 30 TI, pro výšku max.320 cm, 11 schodnic 120×70 cm; vč.madla u výlezu</t>
  </si>
  <si>
    <t>1921843903</t>
  </si>
  <si>
    <t>279</t>
  </si>
  <si>
    <t>R_009</t>
  </si>
  <si>
    <t>Montáž a dodávka - vnitřní parapety v technologii střešních oken svislých</t>
  </si>
  <si>
    <t>854357954</t>
  </si>
  <si>
    <t>1,15*22</t>
  </si>
  <si>
    <t>280</t>
  </si>
  <si>
    <t>998766203</t>
  </si>
  <si>
    <t>Přesun hmot pro konstrukce truhlářské stanovený procentní sazbou (%) z ceny vodorovná dopravní vzdálenost do 50 m v objektech výšky přes 12 do 24 m</t>
  </si>
  <si>
    <t>-1723992300</t>
  </si>
  <si>
    <t>766 - 1</t>
  </si>
  <si>
    <t>Výplně otvorů z plastových profilů</t>
  </si>
  <si>
    <t>281</t>
  </si>
  <si>
    <t>766_1 R_001</t>
  </si>
  <si>
    <t xml:space="preserve">Montáž výplní otvorů z plastových profilů </t>
  </si>
  <si>
    <t>-1294232639</t>
  </si>
  <si>
    <t>okna</t>
  </si>
  <si>
    <t>"ozn.50" (1,20+1,70)*2*4</t>
  </si>
  <si>
    <t>"ozn.51" (3,00+1,70*3)*2*1</t>
  </si>
  <si>
    <t>"ozn.52" (8,00+1,70*6)*2*2</t>
  </si>
  <si>
    <t>"ozn.53" (1,70*6+8,15)*2*1</t>
  </si>
  <si>
    <t>282</t>
  </si>
  <si>
    <t>611 R_001</t>
  </si>
  <si>
    <t>Dodávka - výplně otvorů z plastových profilů - okna, stěny, barva bílá/světlý dub; zasklení 3 sklem (Un=0,9 W/m2.K) - parametry dle PD; bude upřesněno cenovou nabídkou specializované firmy ( podrobná specifikace viz.PD )</t>
  </si>
  <si>
    <t>celkem</t>
  </si>
  <si>
    <t>-2098973112</t>
  </si>
  <si>
    <t>okno 120×170 OS - 4 ks</t>
  </si>
  <si>
    <t>okno 300×170 sestava 3×OS - 1 ks</t>
  </si>
  <si>
    <t>okno 800×170 sestava 6×OS- 1 ks</t>
  </si>
  <si>
    <t xml:space="preserve">okno 170×115+115+175+115+115+180 svislá sestava OS+fix+fix+OS+fix+fix  - 1 ks</t>
  </si>
  <si>
    <t>okno 300×145 - 1 ks</t>
  </si>
  <si>
    <t>283</t>
  </si>
  <si>
    <t>766_1 R_002</t>
  </si>
  <si>
    <t>Montáž a dodávka - systém certifikovaný parotěsný a paropropustný systém pro montážní spáru</t>
  </si>
  <si>
    <t>1215901022</t>
  </si>
  <si>
    <t>"ozn.50" (1,20+1,70*2)*4</t>
  </si>
  <si>
    <t>"ozn.51" (3,00+1,70*2)*1</t>
  </si>
  <si>
    <t>"ozn.52" (8,00+1,70*4*2)*2</t>
  </si>
  <si>
    <t>"ozn.53" (1,70+8,15*2)*1</t>
  </si>
  <si>
    <t>284</t>
  </si>
  <si>
    <t>766694111</t>
  </si>
  <si>
    <t>Montáž ostatních truhlářských konstrukcí parapetních desek dřevěných nebo plastových šířky do 300 mm</t>
  </si>
  <si>
    <t>598226245</t>
  </si>
  <si>
    <t>"šířka 300 mm" 1,25*4+8,05*2+1,75*1</t>
  </si>
  <si>
    <t>285</t>
  </si>
  <si>
    <t>61144400</t>
  </si>
  <si>
    <t>parapet plastový vnitřní komůrkový tl 20mm š 200mm</t>
  </si>
  <si>
    <t>-641844557</t>
  </si>
  <si>
    <t>22,85*1,05 'Přepočtené koeficientem množství</t>
  </si>
  <si>
    <t>286</t>
  </si>
  <si>
    <t>61144019</t>
  </si>
  <si>
    <t>koncovka k parapetu plastovému vnitřnímu 1 pár</t>
  </si>
  <si>
    <t>-807983966</t>
  </si>
  <si>
    <t>287</t>
  </si>
  <si>
    <t>766694121</t>
  </si>
  <si>
    <t>Montáž ostatních truhlářských konstrukcí parapetních desek dřevěných nebo plastových šířky přes 300 mm</t>
  </si>
  <si>
    <t>1697002179</t>
  </si>
  <si>
    <t>"šířka 350 mm" 3,05*1</t>
  </si>
  <si>
    <t>288</t>
  </si>
  <si>
    <t>61144403</t>
  </si>
  <si>
    <t>parapet plastový vnitřní komůrkový tl 20mm š 350mm</t>
  </si>
  <si>
    <t>1335641102</t>
  </si>
  <si>
    <t>3,05*1,05 'Přepočtené koeficientem množství</t>
  </si>
  <si>
    <t>289</t>
  </si>
  <si>
    <t>-1190090868</t>
  </si>
  <si>
    <t>290</t>
  </si>
  <si>
    <t>1143049080</t>
  </si>
  <si>
    <t>766 - 2</t>
  </si>
  <si>
    <t>Vybavení tříd nábytkem</t>
  </si>
  <si>
    <t>291</t>
  </si>
  <si>
    <t>766_2 R_001</t>
  </si>
  <si>
    <t>Pevná celočalouněná učitelská školní židle_x000d_
- bezpečnostní krytí vyčnívajících částí nýtů opěrky_x000d_
- pevná konstrukce_x000d_
- pohodlné čalounění sedáku i opěráku_x000d_
- vyztužení židle po celém obvodu sedáku</t>
  </si>
  <si>
    <t>-217106498</t>
  </si>
  <si>
    <t>292</t>
  </si>
  <si>
    <t>766_2 R_002</t>
  </si>
  <si>
    <t>Katedra se 4 zásuvkami_x000d_
- vel. 6_x000d_
- možnost doplnění zamykání_x000d_
- velikost pracovní desky 130 × 60 cm (PUR 130 × 65 cm)</t>
  </si>
  <si>
    <t>-859002435</t>
  </si>
  <si>
    <t>293</t>
  </si>
  <si>
    <t>766_2 R_003</t>
  </si>
  <si>
    <t>Komplet 1 dvoumístné školní lavice a 2 žákovských židlí_x000d_
- certifikovaný výrobek_x000d_
- výšková nastavitelnost pro žáky s výškou 119 – 176,5 cm (vel. 3 – 5) nebo 146 – 207 cm (vel. 5 – 7)_x000d_
- možnost volby pracovní desky a pozinkovaných odkládacích košů_x000d_
- s nivelačními šrouby na nohách lavice k vyrovnání nerovnosti podlahy_x000d_
- s bezpečným háčkem na zavěšení aktovky_x000d_
- s háčkem pro zavěšení pytlíku na školní potřeby</t>
  </si>
  <si>
    <t>-696997987</t>
  </si>
  <si>
    <t>294</t>
  </si>
  <si>
    <t>246860834</t>
  </si>
  <si>
    <t>767</t>
  </si>
  <si>
    <t>Konstrukce zámečnické</t>
  </si>
  <si>
    <t>295</t>
  </si>
  <si>
    <t>767330111</t>
  </si>
  <si>
    <t>Montáž tubusových světlovodů kopule s lemováním šikmá střecha</t>
  </si>
  <si>
    <t>761095555</t>
  </si>
  <si>
    <t>296</t>
  </si>
  <si>
    <t>55381004</t>
  </si>
  <si>
    <t>světlovod tubusový základní sada bez světlovodného tubusu D 550mm</t>
  </si>
  <si>
    <t>1092437541</t>
  </si>
  <si>
    <t>297</t>
  </si>
  <si>
    <t>767330123</t>
  </si>
  <si>
    <t>Montáž tubusových světlovodů tubus, průměru přes 350 do 550 mm</t>
  </si>
  <si>
    <t>-334479816</t>
  </si>
  <si>
    <t>4,00*5</t>
  </si>
  <si>
    <t>298</t>
  </si>
  <si>
    <t>55381112</t>
  </si>
  <si>
    <t>světlovodný tubus D 550mm</t>
  </si>
  <si>
    <t>-540547913</t>
  </si>
  <si>
    <t>299</t>
  </si>
  <si>
    <t>767330133</t>
  </si>
  <si>
    <t>Montáž tubusových světlovodů rozptylovač světla přes 350 do 550 mm</t>
  </si>
  <si>
    <t>2086237652</t>
  </si>
  <si>
    <t>300</t>
  </si>
  <si>
    <t>55381054</t>
  </si>
  <si>
    <t>difuzér tubusového světlovodu dekor Al</t>
  </si>
  <si>
    <t>315948186</t>
  </si>
  <si>
    <t>301</t>
  </si>
  <si>
    <t>767 R_001</t>
  </si>
  <si>
    <t>Montáž a dodávka - schodišťové zábradlí z Jäcklů 40×25×3 a 25×25×2 mm kotvení kulatinou d=100 mm do zdiva; do schodiště kotveno na chemické kotvy 4 ks na 1 ks čtvercové krytky; samostatná madla; povrchová úprava ( podrobná specifikace dle PSV ozn.350-355 ) váha celkem cca.350,00 kg</t>
  </si>
  <si>
    <t>-1933436884</t>
  </si>
  <si>
    <t>ozn.350 - díl rovný - dl.1,70 m</t>
  </si>
  <si>
    <t>ozn.351 - díl rovný - dl.1,80 m</t>
  </si>
  <si>
    <t>ozn.352 - díl šikmý - dl.5,11 m</t>
  </si>
  <si>
    <t>ozn.353 - díl šikmý - dl.6,80 m</t>
  </si>
  <si>
    <t>ozn.354 - madlo šikmé - dl.5,11 m</t>
  </si>
  <si>
    <t>ozn.355 - madlo šikmé - dl.6,80 m</t>
  </si>
  <si>
    <t>302</t>
  </si>
  <si>
    <t>767 R_002</t>
  </si>
  <si>
    <t>Montáž a dodávka - pomocný ocelový rošt pro kotvení tepelné izolace podhledu, povrchová úprava - skladba P 2</t>
  </si>
  <si>
    <t>1802405110</t>
  </si>
  <si>
    <t>(7,50*3,10+12,40*4,80)*15,00</t>
  </si>
  <si>
    <t>303</t>
  </si>
  <si>
    <t>998767203</t>
  </si>
  <si>
    <t>Přesun hmot pro zámečnické konstrukce stanovený procentní sazbou (%) z ceny vodorovná dopravní vzdálenost do 50 m v objektech výšky přes 12 do 24 m</t>
  </si>
  <si>
    <t>-1558273951</t>
  </si>
  <si>
    <t>767 - 1</t>
  </si>
  <si>
    <t>Výplně otvorů z hliníkových profilů</t>
  </si>
  <si>
    <t>304</t>
  </si>
  <si>
    <t>767_1 R_001</t>
  </si>
  <si>
    <t>Montáž a dodávka - hliníková venkovní sestava dveří a bočního světlíku, rozměr 150×210 cm 60+90 cm ( podrobná specifikace a parametry dle PSV ozn.100 )</t>
  </si>
  <si>
    <t>-1042467842</t>
  </si>
  <si>
    <t>305</t>
  </si>
  <si>
    <t>767_1 R_002</t>
  </si>
  <si>
    <t>Montáž a dodávka - hliníková venkovní sestava dveří dvoukřídlových asymetrických, rozměr 170×210 cm 75+95 cm ( podrobná specifikace a parametry dle PSV ozn.101 )</t>
  </si>
  <si>
    <t>325338794</t>
  </si>
  <si>
    <t>306</t>
  </si>
  <si>
    <t>767_1 R_003</t>
  </si>
  <si>
    <t>Montáž a dodávka - hliníková vnitřní sestava dveří dvoukřídlových asymetrických s pevným nadsvětlíkem, rozměr 170×210+65 cm 75+95 cm ( podrobná specifikace a parametry dle PSV ozn.102 )</t>
  </si>
  <si>
    <t>1697881836</t>
  </si>
  <si>
    <t>307</t>
  </si>
  <si>
    <t>767_1 R_004</t>
  </si>
  <si>
    <t>Montáž a dodávka - hliníková vnitřní sestava dveří dvoukřídlových s bočními světlíky a s pevným nadsvětlíkem, rozměr 337,5×210+2×112,5/170×210 cm ( podrobná specifikace a parametry dle PSV ozn.103 )</t>
  </si>
  <si>
    <t>1984163855</t>
  </si>
  <si>
    <t>308</t>
  </si>
  <si>
    <t>767_1 R_005</t>
  </si>
  <si>
    <t>Montáž a dodávka - hliníková vnitřní sestava dveří dvoukřídlových s bočními světlíky a s pevným nadsvětlíkem a prostavovacím dílem, rozměr 260×210+105+65/170×210 cm ( podrobná specifikace a parametry dle PSV ozn.104 )</t>
  </si>
  <si>
    <t>312899579</t>
  </si>
  <si>
    <t>309</t>
  </si>
  <si>
    <t>767_1 R_006</t>
  </si>
  <si>
    <t>Montáž a dodávka - hliníková vnitřní sestava dveří dvoukřídlových s bočními světlíky a se zakulaceným nadsvětlíkem, rozměr 260×210+105+27+48/170×210 cm ( podrobná specifikace a parametry dle PSV ozn.105 )</t>
  </si>
  <si>
    <t>670838713</t>
  </si>
  <si>
    <t>310</t>
  </si>
  <si>
    <t>767_1 R_007</t>
  </si>
  <si>
    <t>Montáž a dodávka - hliníková vnitřní sestava dveří dvoukřídlových s bočními světlíky a s pevným nadsvětlíkem a prostavovacím dílem, rozměr 250×210+105+45/180×210 cm ( podrobná specifikace a parametry dle PSV ozn.106 )</t>
  </si>
  <si>
    <t>1144735481</t>
  </si>
  <si>
    <t>311</t>
  </si>
  <si>
    <t>767_1 R_008</t>
  </si>
  <si>
    <t>Montáž a dodávka - hliníková venkovní sestava dveří dvoukřídlových asymetrických s pevným nadsvětlíkem, rozměr 170×210+60 cm 95+75 cm ( podrobná specifikace a parametry dle PSV ozn.107 )</t>
  </si>
  <si>
    <t>-1898550954</t>
  </si>
  <si>
    <t>312</t>
  </si>
  <si>
    <t>767_1 R_009</t>
  </si>
  <si>
    <t>Montáž a dodávka - hliníková vnitřní sestava dveří dvoukřídlových s bočními světlíky a s pevným nadsvětlíkem, rozměr 260×210+140+27+34/170×210 cm ( podrobná specifikace a parametry dle PSV ozn.108 )</t>
  </si>
  <si>
    <t>1015272678</t>
  </si>
  <si>
    <t>313</t>
  </si>
  <si>
    <t>767_1 R_010</t>
  </si>
  <si>
    <t>Montáž a dodávka - hliníková vnitřní sestava dveří dvoukřídlových s bočními světlíky a se zakulaceným nadsvětlíkem, rozměr 260×210+105+27+48/170×210 cm ( podrobná specifikace a parametry dle PSV ozn.109 )</t>
  </si>
  <si>
    <t>-1986178771</t>
  </si>
  <si>
    <t>314</t>
  </si>
  <si>
    <t>767_1 R_011</t>
  </si>
  <si>
    <t>Montáž a dodávka - hliníková vnitřní sestava dveří dvoukřídlových s bočními světlíky a s pevným nadsvětlíkem a prostavovacím dílem, rozměr 260×210+140+30/170×210 cm ( podrobná specifikace a parametry dle PSV ozn.110 )</t>
  </si>
  <si>
    <t>-1117029565</t>
  </si>
  <si>
    <t>315</t>
  </si>
  <si>
    <t>767_1 R_012</t>
  </si>
  <si>
    <t>Montáž a dodávka - hliníková vnitřní sestava dveří dvoukřídlových s bočními světlíky a s pevným nadsvětlíkem, rozměr 260×210+90/170×210 cm ( podrobná specifikace a parametry dle PSV ozn.111 )</t>
  </si>
  <si>
    <t>-1844051889</t>
  </si>
  <si>
    <t>316</t>
  </si>
  <si>
    <t>767_1 R_013</t>
  </si>
  <si>
    <t>Montáž a dodávka - hliníková vnitřní sestava dveří dvoukřídlových s bočními světlíky a s pevným nadsvětlíkem a prostavovacím dílem, rozměr 261,5×210+90+20/170×210 cm ( podrobná specifikace a parametry dle PSV ozn.112 )</t>
  </si>
  <si>
    <t>-939477841</t>
  </si>
  <si>
    <t>317</t>
  </si>
  <si>
    <t>-283893711</t>
  </si>
  <si>
    <t>771</t>
  </si>
  <si>
    <t>Podlahy z dlaždic</t>
  </si>
  <si>
    <t>318</t>
  </si>
  <si>
    <t>776111112</t>
  </si>
  <si>
    <t>Příprava podkladu broušení podlah nového podkladu betonového</t>
  </si>
  <si>
    <t>1928157420</t>
  </si>
  <si>
    <t>C 1,2; mezipodesta; schodišťové stupně</t>
  </si>
  <si>
    <t>64,509+38,127+5,193+45,00*(0,30+0,20)</t>
  </si>
  <si>
    <t>319</t>
  </si>
  <si>
    <t>771111011</t>
  </si>
  <si>
    <t>Příprava podkladu před provedením dlažby vysátí podlah</t>
  </si>
  <si>
    <t>-230371220</t>
  </si>
  <si>
    <t>320</t>
  </si>
  <si>
    <t>771574263</t>
  </si>
  <si>
    <t>Montáž podlah z dlaždic keramických lepených flexibilním lepidlem maloformátových pro vysoké mechanické zatížení protiskluzných nebo reliéfních (bezbariérových) přes 9 do 12 ks/m2</t>
  </si>
  <si>
    <t>1135919704</t>
  </si>
  <si>
    <t>"4.02" 4,65*2,1615+1,85*0,825+1,20*0,10+0,90*0,20</t>
  </si>
  <si>
    <t>"4.04" 19,95*2,00+1,85*1,115+1,10*0,30+1,70*0,10+1,00*0,615+(1,20*2+1,10*2)*0,10+(0,80+0,90*2)*0,15+(0,90+1,00*3)*0,20</t>
  </si>
  <si>
    <t>"4.20" 2,825*2,55+1,20*0,10+1,00*0,20*3</t>
  </si>
  <si>
    <t>skladba C 2</t>
  </si>
  <si>
    <t>"4.06" 1,30*1,725+0,80*0,125</t>
  </si>
  <si>
    <t>"4.07" 1,05*1,725</t>
  </si>
  <si>
    <t>"4.08,09,10" 1,95*4,875+2,025*2,875</t>
  </si>
  <si>
    <t>"4.11,12,13,14" 1,85*4,875+2,025*3,85</t>
  </si>
  <si>
    <t>"4.15" 1,90*0,90+0,80*0,15</t>
  </si>
  <si>
    <t>mezipodesta</t>
  </si>
  <si>
    <t>3,35*1,55</t>
  </si>
  <si>
    <t>321</t>
  </si>
  <si>
    <t>59761409</t>
  </si>
  <si>
    <t>dlažba keramická slinutá protiskluzná do interiéru i exteriéru pro vysoké mechanické namáhání přes 9 do 12ks/m2</t>
  </si>
  <si>
    <t>-162549780</t>
  </si>
  <si>
    <t>107,829*1,05 'Přepočtené koeficientem množství</t>
  </si>
  <si>
    <t>322</t>
  </si>
  <si>
    <t>771577111</t>
  </si>
  <si>
    <t>Montáž podlah z dlaždic keramických lepených flexibilním lepidlem Příplatek k cenám za plochu do 5 m2 jednotlivě</t>
  </si>
  <si>
    <t>-361838173</t>
  </si>
  <si>
    <t>323</t>
  </si>
  <si>
    <t>771111012</t>
  </si>
  <si>
    <t>Příprava podkladu před provedením dlažby vysátí schodišť</t>
  </si>
  <si>
    <t>1755799109</t>
  </si>
  <si>
    <t>"nástupnice a podstupnice" 1,50*14+1,50*16</t>
  </si>
  <si>
    <t>324</t>
  </si>
  <si>
    <t>771274123</t>
  </si>
  <si>
    <t>Montáž obkladů schodišť z dlaždic keramických lepených flexibilním lepidlem stupnic protiskluzných nebo reliéfních, šířky přes 250 do 300 mm</t>
  </si>
  <si>
    <t>2093465190</t>
  </si>
  <si>
    <t>"3.N.P./4.N.P." 1,50*14+1,50*16</t>
  </si>
  <si>
    <t>325</t>
  </si>
  <si>
    <t>59761330</t>
  </si>
  <si>
    <t>schodovka protiskluzná šířky 330×330mm velikost bude upřesněna ( nástupní a výstupní schodišťový stupeň v odlišném barevném provedení )</t>
  </si>
  <si>
    <t>-1814550533</t>
  </si>
  <si>
    <t>137,181891891892*1,25 'Přepočtené koeficientem množství</t>
  </si>
  <si>
    <t>326</t>
  </si>
  <si>
    <t>771274232</t>
  </si>
  <si>
    <t>Montáž obkladů schodišť z dlaždic keramických lepených flexibilním lepidlem podstupnic hladkých, výšky přes 150 do 200 mm</t>
  </si>
  <si>
    <t>-287982849</t>
  </si>
  <si>
    <t>327</t>
  </si>
  <si>
    <t>-669909913</t>
  </si>
  <si>
    <t>328</t>
  </si>
  <si>
    <t>771474112</t>
  </si>
  <si>
    <t>Montáž soklů z dlaždic keramických lepených flexibilním lepidlem rovných, výšky přes 65 do 90 mm</t>
  </si>
  <si>
    <t>1886533599</t>
  </si>
  <si>
    <t>"4.02" 4,65+1,30+3,40+0,20*2+0,10*2-(0,80+0,90)</t>
  </si>
  <si>
    <t>"4.04" 19,95*2+3,115+0,50+0,30+0,10*2*3+0,05*2-(0,70*2+0,80*3+0,90*3+1,10)</t>
  </si>
  <si>
    <t>"4.20" (2,825+2,55+0,10)*2-0,90*3</t>
  </si>
  <si>
    <t>3,35+1,55*2</t>
  </si>
  <si>
    <t>329</t>
  </si>
  <si>
    <t>59761416</t>
  </si>
  <si>
    <t>sokl-dlažba keramická slinutá hladká do interiéru i exteriéru 300x80mm ( bude upřesněno )</t>
  </si>
  <si>
    <t>1435473704</t>
  </si>
  <si>
    <t>59,865*3,5 'Přepočtené koeficientem množství</t>
  </si>
  <si>
    <t>330</t>
  </si>
  <si>
    <t>771474132</t>
  </si>
  <si>
    <t>Montáž soklů z dlaždic keramických lepených flexibilním lepidlem schodišťových stupňovitých, výšky přes 65 do 90 mm</t>
  </si>
  <si>
    <t>759348787</t>
  </si>
  <si>
    <t>"3.N.P./4.N.P." (0,30+0,16)*14+(0,30+0,16)*16</t>
  </si>
  <si>
    <t>331</t>
  </si>
  <si>
    <t>1374051338</t>
  </si>
  <si>
    <t>13,8*3,66667 'Přepočtené koeficientem množství</t>
  </si>
  <si>
    <t>332</t>
  </si>
  <si>
    <t>771591111</t>
  </si>
  <si>
    <t>Příprava podkladu před provedením dlažby nátěr penetrační na podlahu</t>
  </si>
  <si>
    <t>1791733049</t>
  </si>
  <si>
    <t>107,829+45,00*(0,30+0,20)</t>
  </si>
  <si>
    <t>333</t>
  </si>
  <si>
    <t>998771103</t>
  </si>
  <si>
    <t>Přesun hmot pro podlahy z dlaždic stanovený z hmotnosti přesunovaného materiálu vodorovná dopravní vzdálenost do 50 m v objektech výšky přes 12 do 24 m</t>
  </si>
  <si>
    <t>774049978</t>
  </si>
  <si>
    <t>776</t>
  </si>
  <si>
    <t>Podlahy povlakové</t>
  </si>
  <si>
    <t>334</t>
  </si>
  <si>
    <t>1838668366</t>
  </si>
  <si>
    <t>335</t>
  </si>
  <si>
    <t>776111311</t>
  </si>
  <si>
    <t>Příprava podkladu vysátí podlah</t>
  </si>
  <si>
    <t>1448334476</t>
  </si>
  <si>
    <t>336</t>
  </si>
  <si>
    <t>776121311</t>
  </si>
  <si>
    <t>Příprava podkladu penetrace vodou ředitelná na savý podklad (válečkováním) ředěná v poměru 1:1 podlah</t>
  </si>
  <si>
    <t>-1628983792</t>
  </si>
  <si>
    <t>337</t>
  </si>
  <si>
    <t>776141121</t>
  </si>
  <si>
    <t>Příprava podkladu vyrovnání samonivelační stěrkou podlah min.pevnosti 30 MPa, tloušťky do 3 mm</t>
  </si>
  <si>
    <t>-1983073804</t>
  </si>
  <si>
    <t>338</t>
  </si>
  <si>
    <t>776231111</t>
  </si>
  <si>
    <t>Montáž podlahovin z vinylu lepením lamel nebo čtverců standardním lepidlem</t>
  </si>
  <si>
    <t>67180742</t>
  </si>
  <si>
    <t>skladba D 1</t>
  </si>
  <si>
    <t>"4.05" 12,25*4,825+0,60*2,825</t>
  </si>
  <si>
    <t>"4.16" 6,70*13,565+1,20*0,10</t>
  </si>
  <si>
    <t>"4.17" 12,275*6,205+1,10*0,10</t>
  </si>
  <si>
    <t>"4.18" 4,325*6,205+1,10*2,479+1,10*0,10</t>
  </si>
  <si>
    <t>"4.19" 5,55*4,04+4,80*1,65+1,05*2,79</t>
  </si>
  <si>
    <t>"4.21" 7,48*3,625+7,715*5,685+0,90*1,50+3,74*0,98</t>
  </si>
  <si>
    <t>"4.22" 7,48*6,025+7,715*4,895+4,69*1,77</t>
  </si>
  <si>
    <t>339</t>
  </si>
  <si>
    <t>28411051</t>
  </si>
  <si>
    <t>dílce vinylové tl 2,5mm, nášlapná vrstva 0,55mm, úprava PUR, třída zátěže 23/33/42, otlak 0,05mm, R10, třída otěru T, hořlavost Bfl S1, bez ftalátů ( bude upřesněno )</t>
  </si>
  <si>
    <t>-626769158</t>
  </si>
  <si>
    <t>458,152*1,1 'Přepočtené koeficientem množství</t>
  </si>
  <si>
    <t>340</t>
  </si>
  <si>
    <t>776223112</t>
  </si>
  <si>
    <t>Montáž podlahovin z PVC spoj podlah svařováním za studena</t>
  </si>
  <si>
    <t>888900717</t>
  </si>
  <si>
    <t>458,152*4</t>
  </si>
  <si>
    <t>341</t>
  </si>
  <si>
    <t>776421111</t>
  </si>
  <si>
    <t>Montáž lišt obvodových lepených</t>
  </si>
  <si>
    <t>1448198394</t>
  </si>
  <si>
    <t>"4.05" (12,85+4,825)*2-0,90</t>
  </si>
  <si>
    <t>"4.16" (6,70+13,565+0,10)*2-0,90</t>
  </si>
  <si>
    <t>"4.17" (12,275+6,205+0,10)*2-0,90</t>
  </si>
  <si>
    <t>"4.18" (5,425+6,205+0,10)*2-0,80</t>
  </si>
  <si>
    <t>"4.19" (6,60+5,69)*2-0,80</t>
  </si>
  <si>
    <t>"4.21" (8,615+10,29)*2-0,90</t>
  </si>
  <si>
    <t>"4.22" (7,715+12,69)*2-0,90</t>
  </si>
  <si>
    <t>342</t>
  </si>
  <si>
    <t>284 R_001</t>
  </si>
  <si>
    <t>systémová lišta (materiál plast) pro vytahovaný sokl; rozměr 100×25×2,5 mm odstín šedý a bílý</t>
  </si>
  <si>
    <t>-54617446</t>
  </si>
  <si>
    <t>233,8*1,05 'Přepočtené koeficientem množství</t>
  </si>
  <si>
    <t>343</t>
  </si>
  <si>
    <t>776421711</t>
  </si>
  <si>
    <t>Montáž lišt vložení podlahoviny do lišt</t>
  </si>
  <si>
    <t>1699674459</t>
  </si>
  <si>
    <t>344</t>
  </si>
  <si>
    <t>273709308</t>
  </si>
  <si>
    <t>23,38*1,1 'Přepočtené koeficientem množství</t>
  </si>
  <si>
    <t>345</t>
  </si>
  <si>
    <t>998776102</t>
  </si>
  <si>
    <t>Přesun hmot pro podlahy povlakové stanovený z hmotnosti přesunovaného materiálu vodorovná dopravní vzdálenost do 50 m v objektech výšky přes 6 do 12 m</t>
  </si>
  <si>
    <t>-1660673218</t>
  </si>
  <si>
    <t>781</t>
  </si>
  <si>
    <t>Dokončovací práce - obklady</t>
  </si>
  <si>
    <t>346</t>
  </si>
  <si>
    <t>781121011</t>
  </si>
  <si>
    <t>Příprava podkladu před provedením obkladu nátěr penetrační na stěnu</t>
  </si>
  <si>
    <t>256468924</t>
  </si>
  <si>
    <t>347</t>
  </si>
  <si>
    <t>781474112</t>
  </si>
  <si>
    <t>Montáž obkladů vnitřních stěn z dlaždic keramických lepených flexibilním lepidlem maloformátových hladkých přes 9 do 12 ks/m2</t>
  </si>
  <si>
    <t>348647050</t>
  </si>
  <si>
    <t>"4.05" 1,50*1,50</t>
  </si>
  <si>
    <t>"4.06" (1,30+1,725)*2*2,20-0,70*2,00*2</t>
  </si>
  <si>
    <t>"4.07" (1,05+1,725)*2*2,20-0,70*2,00</t>
  </si>
  <si>
    <t>"4.08,09,10" (3,975+4,875)*2*2,20-0,80*2,00</t>
  </si>
  <si>
    <t>"4.11,12,13,14" (3,75+4,875)*2*2,20-0,80*2,00</t>
  </si>
  <si>
    <t>"4.15" (1,90+0,90)*2*2,20-0,70*2,00</t>
  </si>
  <si>
    <t>"4.16" 1,50*1,50</t>
  </si>
  <si>
    <t>"4.17" 1,50*1,50</t>
  </si>
  <si>
    <t>"4.21" 2,275*1,50</t>
  </si>
  <si>
    <t>"4.22" 1,77*1,50</t>
  </si>
  <si>
    <t>348</t>
  </si>
  <si>
    <t>59761026</t>
  </si>
  <si>
    <t>obklad keramický hladký do 12ks/m2 ( velikost a odstín - dle stávajícího obkladu</t>
  </si>
  <si>
    <t>645974136</t>
  </si>
  <si>
    <t>118,748*1,1 'Přepočtené koeficientem množství</t>
  </si>
  <si>
    <t>349</t>
  </si>
  <si>
    <t>781477111</t>
  </si>
  <si>
    <t>Montáž obkladů vnitřních stěn z dlaždic keramických Příplatek k cenám za plochu do 10 m2 jednotlivě</t>
  </si>
  <si>
    <t>-346882147</t>
  </si>
  <si>
    <t>"4.06" (1,30+1,725)*2*2,00-0,70*2,00*2</t>
  </si>
  <si>
    <t>"4.07" (1,05+1,725)*2*2,00-0,70*2,00</t>
  </si>
  <si>
    <t>"4.15" (1,90+0,90)*2*2,00-0,70*2,00</t>
  </si>
  <si>
    <t>350</t>
  </si>
  <si>
    <t>781494111</t>
  </si>
  <si>
    <t>Obklad - dokončující práce profily ukončovací lepené flexibilním lepidlem rohové ( materiál nerez )</t>
  </si>
  <si>
    <t>834733655</t>
  </si>
  <si>
    <t>1,20*2+1,00*4+2,20*4</t>
  </si>
  <si>
    <t>351</t>
  </si>
  <si>
    <t>781494511</t>
  </si>
  <si>
    <t>Obklad - dokončující práce profily ukončovací lepené flexibilním lepidlem ukončovací ( materiál nerez )</t>
  </si>
  <si>
    <t>-897231109</t>
  </si>
  <si>
    <t>"4.05" 1,50*3</t>
  </si>
  <si>
    <t>"4.16" 1,50*3</t>
  </si>
  <si>
    <t>"4.17" 1,50*3</t>
  </si>
  <si>
    <t>"4.21" 2,275+1,50*2</t>
  </si>
  <si>
    <t>"4.22" 1,77+1,50*2</t>
  </si>
  <si>
    <t>352</t>
  </si>
  <si>
    <t>998781103</t>
  </si>
  <si>
    <t>Přesun hmot pro obklady keramické stanovený z hmotnosti přesunovaného materiálu vodorovná dopravní vzdálenost do 50 m v objektech výšky přes 12 do 24 m</t>
  </si>
  <si>
    <t>-301240983</t>
  </si>
  <si>
    <t>783</t>
  </si>
  <si>
    <t>Dokončovací práce - nátěry</t>
  </si>
  <si>
    <t>353</t>
  </si>
  <si>
    <t>783213011</t>
  </si>
  <si>
    <t>Preventivní napouštěcí nátěr tesařských prvků proti dřevokazným houbám, hmyzu a plísním nezabudovaných do konstrukce jednonásobný syntetický</t>
  </si>
  <si>
    <t>512027729</t>
  </si>
  <si>
    <t>"latě a kontralatě" (0,06+0,04)*2*(2600,00+840,00)</t>
  </si>
  <si>
    <t>"prkna záklopu" (0,175+0,032)*2*1654,663</t>
  </si>
  <si>
    <t>"fošnová podlaha" (0,20+0,05)*2*910,00</t>
  </si>
  <si>
    <t>"rošt fošnové podlahy" (0,032+0,20)*2*139,40</t>
  </si>
  <si>
    <t>784</t>
  </si>
  <si>
    <t>Dokončovací práce - malby a tapety</t>
  </si>
  <si>
    <t>354</t>
  </si>
  <si>
    <t>619991001</t>
  </si>
  <si>
    <t>Zakrytí vnitřních ploch před znečištěním včetně pozdějšího odkrytí podlah fólií přilepenou lepící páskou</t>
  </si>
  <si>
    <t>-1063223961</t>
  </si>
  <si>
    <t>zakrytí podlah</t>
  </si>
  <si>
    <t>"keramická dlažba, vinylová podlaha" 107,829+458,152</t>
  </si>
  <si>
    <t>"schodiště" 45,00*0,60</t>
  </si>
  <si>
    <t>355</t>
  </si>
  <si>
    <t>619991011</t>
  </si>
  <si>
    <t>Zakrytí vnitřních ploch před znečištěním včetně pozdějšího odkrytí konstrukcí a prvků obalením fólií a přelepením páskou</t>
  </si>
  <si>
    <t>-1353365113</t>
  </si>
  <si>
    <t>"keramické obklady" 118,748</t>
  </si>
  <si>
    <t>356</t>
  </si>
  <si>
    <t>619991021</t>
  </si>
  <si>
    <t>Zakrytí vnitřních ploch před znečištěním včetně pozdějšího odkrytí rámů oken a dveří, keramických soklů oblepením malířskou páskou</t>
  </si>
  <si>
    <t>-1188857741</t>
  </si>
  <si>
    <t>"keramický sokl + vinylový sokl" (59,865+13,800)+233,800</t>
  </si>
  <si>
    <t>357</t>
  </si>
  <si>
    <t>784171111</t>
  </si>
  <si>
    <t>Zakrytí nemalovaných ploch (materiál ve specifikaci) včetně pozdějšího odkrytí svislých ploch např. stěn, oken, dveří v místnostech výšky do 3,80</t>
  </si>
  <si>
    <t>1216770903</t>
  </si>
  <si>
    <t>okna a stěny</t>
  </si>
  <si>
    <t>1,20*1,70*4+3,00*1,70+8,00*1,70*2+1,70*8,15</t>
  </si>
  <si>
    <t>1,15*1,40*22+1,15*1,00*38</t>
  </si>
  <si>
    <t>vstupní a vnitřní stěny</t>
  </si>
  <si>
    <t>(1,50*2,10+1,70*2,10+1,70*2,75+3,375*4,35+2,60*3,80+2,60*2,58)*2</t>
  </si>
  <si>
    <t>(2,50*3,60+1,70*2,70+2,60*3,84+2,60*2,58+2,60*3,80+2,60*3,00+2,615*3,20)*2</t>
  </si>
  <si>
    <t>vnitřní parapety</t>
  </si>
  <si>
    <t>"300" (1,25*4+8,05*2+1,75)*0,35</t>
  </si>
  <si>
    <t>"350" 3,05*0,40</t>
  </si>
  <si>
    <t>vnitřní dveře</t>
  </si>
  <si>
    <t>1,00*2,00*12*2</t>
  </si>
  <si>
    <t xml:space="preserve">schodišťové zábradlí </t>
  </si>
  <si>
    <t>(1,70+1,80+5,11+6,80)*1,10*2</t>
  </si>
  <si>
    <t>zařizovací předměty</t>
  </si>
  <si>
    <t>3,00*22</t>
  </si>
  <si>
    <t>358</t>
  </si>
  <si>
    <t>58124844</t>
  </si>
  <si>
    <t>fólie pro malířské potřeby zakrývací tl 25µ 4x5m</t>
  </si>
  <si>
    <t>3356618</t>
  </si>
  <si>
    <t>488,544*1,1 'Přepočtené koeficientem množství</t>
  </si>
  <si>
    <t>359</t>
  </si>
  <si>
    <t>784211101</t>
  </si>
  <si>
    <t>Malby z malířských směsí otěruvzdorných za mokra dvojnásobné, bílé za mokra otěruvzdorné výborně v místnostech výšky do 3,80 m</t>
  </si>
  <si>
    <t>-1432845541</t>
  </si>
  <si>
    <t>stropy SDK</t>
  </si>
  <si>
    <t>0,000</t>
  </si>
  <si>
    <t>stěny omítané</t>
  </si>
  <si>
    <t>"4.01" (3,35+5,585*2-0,825)*5,80</t>
  </si>
  <si>
    <t>"4.02" (4,65+1,30+3,40)*3,00</t>
  </si>
  <si>
    <t>"4.04" (19,95*2+3,115+0,50)*3,00</t>
  </si>
  <si>
    <t>"4.05" (12,85+4,825)*2*3,00</t>
  </si>
  <si>
    <t>"4.06,07" (1,30+1,05+1,725*2)*2*3,00-(1,05+1,30)*3,00</t>
  </si>
  <si>
    <t>"4.08,09,10" (3,975+4,875)*2*3,00</t>
  </si>
  <si>
    <t>"4.11,12,13,14" (3,75+4,875)*2*3,00</t>
  </si>
  <si>
    <t>"4.15" (1,90+0,90)*2*3,00</t>
  </si>
  <si>
    <t>"4.16" (6,70+13,565)*2*3,00</t>
  </si>
  <si>
    <t>"4.17" (12,275+6,205)*2*3,00</t>
  </si>
  <si>
    <t>"4.18" (5,425+6,205)*2*3,00</t>
  </si>
  <si>
    <t>"4.19" (6,60+5,69)*2*3,00</t>
  </si>
  <si>
    <t>"4.20" (2,825+2,05)*2*3,00</t>
  </si>
  <si>
    <t>"4.21" (7,715+6,665*2+0,90+1,135+5,80)*3,00+3,625*2*2,40+0,90*2*(2,40+3,00)*1/2*2</t>
  </si>
  <si>
    <t>"4.22" (7,715+6,815*2+0,235+5,80)*3,00+6,025*2*2,40+0,90*2*(2,40+3,00)*1/2*2</t>
  </si>
  <si>
    <t>-3,90*1,70*4+0,20*1,70*3*4</t>
  </si>
  <si>
    <t>-118,748</t>
  </si>
  <si>
    <t>Práce a dodávky M</t>
  </si>
  <si>
    <t>33-M</t>
  </si>
  <si>
    <t>Montáže dopr.zaříz.,sklad. zař. a váh</t>
  </si>
  <si>
    <t>360</t>
  </si>
  <si>
    <t>33_M R_001</t>
  </si>
  <si>
    <t>Rozšíření stávajícího výtahu o 1 stanici - demontáž stávajícího výtahu + dodávku materiálu pro nastavení + následně vlastní montáž včetně nové dokumentace a předání_x000d_
( podrobná specifikace dle PD )</t>
  </si>
  <si>
    <t>-350700337</t>
  </si>
  <si>
    <t>01.2 - stavební část - 1.- 3.N.P. ( opravy a změna dispozice )</t>
  </si>
  <si>
    <t>Martin Lang</t>
  </si>
  <si>
    <t>411388531</t>
  </si>
  <si>
    <t>Zabetonování otvorů ve stropech nebo v klenbách včetně lešení, bednění, odbednění a výztuže (materiál v ceně) ve stropech železobetonových, tvárnicových a prefabrikovaných</t>
  </si>
  <si>
    <t>CS ÚRS 2021 02</t>
  </si>
  <si>
    <t>-829091596</t>
  </si>
  <si>
    <t>1.pp</t>
  </si>
  <si>
    <t>"v.č.50 - ozn.006" 2*0,70*0,20*0,30</t>
  </si>
  <si>
    <t>1.np</t>
  </si>
  <si>
    <t>"v.č.51 - ozn.120" 2*0,70*0,20*0,30</t>
  </si>
  <si>
    <t>2.np</t>
  </si>
  <si>
    <t>"v.č.52 - ozn.218" 2*0,70*0,20*0,30</t>
  </si>
  <si>
    <t>3.np</t>
  </si>
  <si>
    <t>"v.č.53 - ozn.316" 2*0,70*0,20*0,30</t>
  </si>
  <si>
    <t>434191423</t>
  </si>
  <si>
    <t>Osazování schodišťových stupňů kamenných s vyspárováním styčných spár, s provizorním dřevěným zábradlím a dočasným zakrytím stupnic prkny na desku, stupňů pemrlovaných nebo ostatních</t>
  </si>
  <si>
    <t>765090975</t>
  </si>
  <si>
    <t>"v.č.51 - ozn.110" 3*2,60</t>
  </si>
  <si>
    <t>"v.č.52 - ozn.210" 3*2,60</t>
  </si>
  <si>
    <t>611321141</t>
  </si>
  <si>
    <t>Omítka vápenocementová vnitřních ploch nanášená ručně dvouvrstvá, tloušťky jádrové omítky do 10 mm a tloušťky štuku do 3 mm štuková vodorovných konstrukcí stropů rovných</t>
  </si>
  <si>
    <t>290913588</t>
  </si>
  <si>
    <t>"v.č.50 - ozn.006" 10,00*2</t>
  </si>
  <si>
    <t>"v.č.51 - ozn.120" 20,00*2</t>
  </si>
  <si>
    <t>"v.č.52 - ozn.218" 20,00*2</t>
  </si>
  <si>
    <t>"v.č.53 - ozn.316" 20,00*2</t>
  </si>
  <si>
    <t>612325302</t>
  </si>
  <si>
    <t>Vápenocementová omítka ostění nebo nadpraží štuková</t>
  </si>
  <si>
    <t>-1743839203</t>
  </si>
  <si>
    <t>"v.č.50 - ozn.001" 10,00</t>
  </si>
  <si>
    <t>"v.č.50 - ozn.009" 10,00</t>
  </si>
  <si>
    <t>"v.č.50 - ozn.010" 10,00</t>
  </si>
  <si>
    <t>"v.č.50 - ozn.011" 30,00</t>
  </si>
  <si>
    <t>"v.č.51 - ozn.112" 10,00</t>
  </si>
  <si>
    <t>"v.č.51 - ozn.116" 30,00</t>
  </si>
  <si>
    <t>"v.č.51 - ozn.117" 20,00</t>
  </si>
  <si>
    <t>"v.č.51 - ozn.118" 20,00</t>
  </si>
  <si>
    <t>"v.č.51 - ozn.119" 10,00</t>
  </si>
  <si>
    <t>"v.č.52 - ozn.212" 10,00</t>
  </si>
  <si>
    <t>"v.č.52 - ozn.217" 20,00</t>
  </si>
  <si>
    <t>"v.č.52 - ozn.221" 60,00</t>
  </si>
  <si>
    <t>"v.č.53 - ozn.310" 10,00</t>
  </si>
  <si>
    <t>"v.č.53 - ozn.314" 30,00</t>
  </si>
  <si>
    <t>"v.č.53 - ozn.315" 20,00</t>
  </si>
  <si>
    <t>"v.č.53 - ozn.319" 60,00</t>
  </si>
  <si>
    <t>631312141</t>
  </si>
  <si>
    <t>Doplnění dosavadních mazanin prostým betonem s dodáním hmot, bez potěru, plochy jednotlivě rýh v dosavadních mazaninách</t>
  </si>
  <si>
    <t>-1884340356</t>
  </si>
  <si>
    <t>"v.č.50 - ozn.003" 0,30*3,375*0,13</t>
  </si>
  <si>
    <t>"v.č.50 - ozn.008" 0,35*1,50*0,13</t>
  </si>
  <si>
    <t>"v.č.51 - ozn.113" 0,30*2,60*2*0,13</t>
  </si>
  <si>
    <t>"v.č.51 - ozn.118" 0,30*2,50*0,13</t>
  </si>
  <si>
    <t>"v.č.52 - ozn.213" 0,30*2,60*2*0,13</t>
  </si>
  <si>
    <t>"v.č.53 - ozn.311" 0,30*2,60*2*0,13</t>
  </si>
  <si>
    <t>637211112</t>
  </si>
  <si>
    <t>Okapový chodník z dlaždic betonových se zalitím spár cementovou maltou do cementové malty MC-10, tl. dlaždic 60 mm</t>
  </si>
  <si>
    <t>-1819356930</t>
  </si>
  <si>
    <t>"v.č.50 - ozn.007" 0,50*1,50</t>
  </si>
  <si>
    <t>-1738655422</t>
  </si>
  <si>
    <t>19,30+22,60+20,00+16,70</t>
  </si>
  <si>
    <t>6,60+7,20+40,00+7,70+15,10+7,20</t>
  </si>
  <si>
    <t>17,00+7,20+40,00+5,00+12,70+7,20</t>
  </si>
  <si>
    <t>17,00+6,50+40,00+5,00+13,40+6,50</t>
  </si>
  <si>
    <t>-1534279678</t>
  </si>
  <si>
    <t>19,30+22,60+12,40+20,20+3,70+11,50+1,60+16,70</t>
  </si>
  <si>
    <t>8,60+68,60+71,80+12,70+73,80+17,00+17,60+7,70+15,10+7,20</t>
  </si>
  <si>
    <t>17,00+72,50+71,80+12,70+73,80+17,50+12,70+7,20</t>
  </si>
  <si>
    <t>17,00+72,50+74,50+12,70+76,00+17,50+13,40+6,50</t>
  </si>
  <si>
    <t>962081141</t>
  </si>
  <si>
    <t>Bourání zdiva příček nebo vybourání otvorů ze skleněných tvárnic, tl. do 150 mm</t>
  </si>
  <si>
    <t>-225274405</t>
  </si>
  <si>
    <t>"v.č.20 - ozn.09" 1,70*0,65</t>
  </si>
  <si>
    <t>963023612</t>
  </si>
  <si>
    <t>Vybourání schodišťových stupňů oblých, rovných nebo kosých ze zdi kamenné oboustranně</t>
  </si>
  <si>
    <t>744607276</t>
  </si>
  <si>
    <t>"v.č.21 - ozn.10" 3*2,66</t>
  </si>
  <si>
    <t>"v.č.22 - ozn.20" 3*2,60</t>
  </si>
  <si>
    <t>968062456</t>
  </si>
  <si>
    <t>Vybourání dřevěných rámů oken s křídly, dveřních zárubní, vrat, stěn, ostění nebo obkladů dveřních zárubní, plochy přes 2 m2</t>
  </si>
  <si>
    <t>-376217385</t>
  </si>
  <si>
    <t>"v.č.20 - ozn.09 - vnitřní dveře" 1,70*2,10</t>
  </si>
  <si>
    <t>-404733673</t>
  </si>
  <si>
    <t>vybourání zárubní včt.dveřního křídla</t>
  </si>
  <si>
    <t>"v.č.20 - ozn.01" 0,90*1,97</t>
  </si>
  <si>
    <t>"v.č.21 - ozn.14" 0,90*1,97</t>
  </si>
  <si>
    <t>"v.č.22 - ozn.24" 0,90*1,97</t>
  </si>
  <si>
    <t>"v.č.23 - ozn.30" 0,90*1,97</t>
  </si>
  <si>
    <t>968072456</t>
  </si>
  <si>
    <t>Vybourání kovových rámů oken s křídly, dveřních zárubní, vrat, stěn, ostění nebo obkladů dveřních zárubní, plochy přes 2 m2</t>
  </si>
  <si>
    <t>-1824081044</t>
  </si>
  <si>
    <t>"v.č.20 - ozn.08 - vstupní hliníkové dveře" 1,70*2,10</t>
  </si>
  <si>
    <t>"v.č.21 - ozn.16 - vnitřní hliníkové dveře" 2,50*3,60</t>
  </si>
  <si>
    <t>"v.č.21 - ozn.17 - vstupní hliníkové dveře" 1,70*2,10</t>
  </si>
  <si>
    <t>968082017</t>
  </si>
  <si>
    <t>Vybourání plastových rámů oken s křídly, dveřních zárubní, vrat rámu oken s křídly, plochy přes 2 do 4 m2</t>
  </si>
  <si>
    <t>191321018</t>
  </si>
  <si>
    <t>vybourání plastových oken</t>
  </si>
  <si>
    <t>"v.č.20 - ozn.06" 1,50*2,15</t>
  </si>
  <si>
    <t>968082018</t>
  </si>
  <si>
    <t>Vybourání plastových rámů oken s křídly, dveřních zárubní, vrat rámu oken s křídly, plochy přes 4 m2</t>
  </si>
  <si>
    <t>-874682371</t>
  </si>
  <si>
    <t>"v.č.22 - ozn.26" 1,70*9,90</t>
  </si>
  <si>
    <t>"v.č.23 - ozn.34" 1,70*9,90</t>
  </si>
  <si>
    <t>971033651</t>
  </si>
  <si>
    <t>Vybourání otvorů ve zdivu základovém nebo nadzákladovém z cihel, tvárnic, příčkovek z cihel pálených na maltu vápennou nebo vápenocementovou plochy do 4 m2, tl. do 600 mm</t>
  </si>
  <si>
    <t>1818371415</t>
  </si>
  <si>
    <t>"v.č.20 - ozn.06" 1,50*2,25*0,44</t>
  </si>
  <si>
    <t>972012311</t>
  </si>
  <si>
    <t>Vybourání výplní otvorů z lehkých betonů v prefabrikovaných stropech tl. přes 120 mm, plochy do 0,25 m2</t>
  </si>
  <si>
    <t>-253215479</t>
  </si>
  <si>
    <t>"v.č.20 - ozn.07" 2</t>
  </si>
  <si>
    <t>"v.č.21 - ozn.18" 2</t>
  </si>
  <si>
    <t>"v.č.22 - ozn.27" 2</t>
  </si>
  <si>
    <t>"v.č.23 - ozn.35" 2</t>
  </si>
  <si>
    <t>974042567</t>
  </si>
  <si>
    <t>Vysekání rýh v betonové nebo jiné monolitické dlažbě s betonovým podkladem do hl. 150 mm a šířky do 300 mm</t>
  </si>
  <si>
    <t>-40569665</t>
  </si>
  <si>
    <t>"v.č.20 - ozn.03" 3,375</t>
  </si>
  <si>
    <t>"v.č.21 - ozn.13" 2*2,60</t>
  </si>
  <si>
    <t>"v.č.22 - ozn.23" 2*2,60</t>
  </si>
  <si>
    <t>"v.č.23 - ozn.32" 2*2,60</t>
  </si>
  <si>
    <t>977312113</t>
  </si>
  <si>
    <t>Řezání stávajících betonových mazanin s vyztužením hloubky přes 100 do 150 mm</t>
  </si>
  <si>
    <t>254481316</t>
  </si>
  <si>
    <t>"v.č.20 - ozn.03" 3,375*2</t>
  </si>
  <si>
    <t>"v.č.21 - ozn.13" 2*2,60*2</t>
  </si>
  <si>
    <t>"v.č.22 - ozn.23" 2*2,60*2</t>
  </si>
  <si>
    <t>"v.č.23 - ozn.32" 2*2,60*2</t>
  </si>
  <si>
    <t>978071621</t>
  </si>
  <si>
    <t>Odsekání omítky (včetně podkladní) a odstranění tepelné nebo vodotěsné izolace z desek, objemové hmotnosti do 120 kg/m3, tl. přes 50 mm, plochy přes 1 m2</t>
  </si>
  <si>
    <t>-1532954209</t>
  </si>
  <si>
    <t>"v.č.20 - ozn.06" 1,50*2,25</t>
  </si>
  <si>
    <t>713130813</t>
  </si>
  <si>
    <t>Odstranění tepelné izolace stěn a příček z rohoží, pásů, dílců, desek, bloků volně kladených z vláknitých materiálů, tloušťka izolace přes 100 mm</t>
  </si>
  <si>
    <t>1918939932</t>
  </si>
  <si>
    <t>"v.č.20 - ozn.04 - odstranění po provedení oprav" 3,375*4,350</t>
  </si>
  <si>
    <t>"v.č.21 - ozn.15 - odstranění po provedení oprav" 2*2,60*3,80</t>
  </si>
  <si>
    <t>"v.č.22 - ozn.25 - odstranění po provedení oprav" 2,60*3,84+2,60*4,32</t>
  </si>
  <si>
    <t>"v.č.23 - ozn.33 - odstranění po provedení oprav" 2,60*3,80+2,60*3,45</t>
  </si>
  <si>
    <t>762111811</t>
  </si>
  <si>
    <t>Demontáž stěn a příček z hranolků, fošen nebo latí</t>
  </si>
  <si>
    <t>-1406551125</t>
  </si>
  <si>
    <t>762431828</t>
  </si>
  <si>
    <t>Demontáž obložení stěn z dřevoštěpkových desek šroubovaných na pero a drážku, tloušťka desky přes 15 mm</t>
  </si>
  <si>
    <t>1399832929</t>
  </si>
  <si>
    <t>"v.č.20 - ozn.04 - odstranění po provedení oprav" 3,375*4,350*2</t>
  </si>
  <si>
    <t>"v.č.21 - ozn.15 - odstranění po provedení oprav" 2*2,60*3,80*2</t>
  </si>
  <si>
    <t>"v.č.22 - ozn.25 - odstranění po provedení oprav" (2,60*3,84+2,60*4,32)*2</t>
  </si>
  <si>
    <t>"v.č.23 - ozn.33 - odstranění po provedení oprav" (2,60*3,80+2,60*3,45)*2</t>
  </si>
  <si>
    <t>763111811</t>
  </si>
  <si>
    <t>Demontáž příček ze sádrokartonových desek s nosnou konstrukcí z ocelových profilů jednoduchých, opláštění jednoduché</t>
  </si>
  <si>
    <t>-935485792</t>
  </si>
  <si>
    <t>"v.č.21 - ozn.19" 3,80*(0,70+0,60)</t>
  </si>
  <si>
    <t>763431801</t>
  </si>
  <si>
    <t>Demontáž podhledu minerálního na zavěšeném na roštu viditelném</t>
  </si>
  <si>
    <t>-1124978596</t>
  </si>
  <si>
    <t>"v.č.21 - ozn.12" 2,50*2,60+2,30*2,60</t>
  </si>
  <si>
    <t>"v.č.21 - ozn.20" 3,90*1,70</t>
  </si>
  <si>
    <t>"v.č.22 - ozn.22" 2,50*2,60+2,70*2,60</t>
  </si>
  <si>
    <t>"v.č.22 - ozn.28" 3,00*1,70</t>
  </si>
  <si>
    <t>"v.č.23 - ozn.31" 2,50*2,60+2,40*2,60</t>
  </si>
  <si>
    <t>"v.č.23 - ozn.36" 3,00*1,70</t>
  </si>
  <si>
    <t>764002851</t>
  </si>
  <si>
    <t>Demontáž klempířských konstrukcí oplechování parapetů do suti</t>
  </si>
  <si>
    <t>472714519</t>
  </si>
  <si>
    <t>"v.č.20 - ozn.06" 1,50</t>
  </si>
  <si>
    <t>"v.č.22 - ozn.26" 1,70</t>
  </si>
  <si>
    <t>"v.č.23 - ozn.34" 1,70</t>
  </si>
  <si>
    <t>766211811</t>
  </si>
  <si>
    <t>Demontáž madel schodišťových</t>
  </si>
  <si>
    <t>653762687</t>
  </si>
  <si>
    <t>"v.č.21 - ozn.11" 0,60</t>
  </si>
  <si>
    <t>"v.č.22 - ozn.21" 0,60</t>
  </si>
  <si>
    <t>766411811</t>
  </si>
  <si>
    <t>Demontáž obložení stěn panely, plochy do 1,5 m2</t>
  </si>
  <si>
    <t>197850192</t>
  </si>
  <si>
    <t>"v.č.20 - ozn.02" 1,10*1,00</t>
  </si>
  <si>
    <t>"v.č.20 - ozn.05" 1,10*1,00</t>
  </si>
  <si>
    <t>766411822</t>
  </si>
  <si>
    <t>Demontáž obložení stěn podkladových roštů</t>
  </si>
  <si>
    <t>1842230255</t>
  </si>
  <si>
    <t>766441821</t>
  </si>
  <si>
    <t>Demontáž parapetních desek dřevěných nebo plastových šířky do 300 mm délky přes 1 m</t>
  </si>
  <si>
    <t>1583460237</t>
  </si>
  <si>
    <t>997013156</t>
  </si>
  <si>
    <t>Vnitrostaveništní doprava suti a vybouraných hmot vodorovně do 50 m svisle s omezením mechanizace pro budovy a haly výšky přes 18 do 21 m</t>
  </si>
  <si>
    <t>634144816</t>
  </si>
  <si>
    <t>312701422</t>
  </si>
  <si>
    <t>-428111273</t>
  </si>
  <si>
    <t>19,105*9 'Přepočtené koeficientem množství</t>
  </si>
  <si>
    <t>-1364176622</t>
  </si>
  <si>
    <t>998017003</t>
  </si>
  <si>
    <t>Přesun hmot pro budovy občanské výstavby, bydlení, výrobu a služby s omezením mechanizace vodorovná dopravní vzdálenost do 100 m pro budovy s jakoukoliv nosnou konstrukcí výšky přes 12 do 24 m</t>
  </si>
  <si>
    <t>-123700061</t>
  </si>
  <si>
    <t>713131151</t>
  </si>
  <si>
    <t>Montáž tepelné izolace stěn rohožemi, pásy, deskami, dílci, bloky (izolační materiál ve specifikaci) vložením jednovrstvě</t>
  </si>
  <si>
    <t>1665065497</t>
  </si>
  <si>
    <t>"v.č.20 - ozn.04" 3,375*4,350</t>
  </si>
  <si>
    <t>"v.č.21 - ozn.15" 2*2,60*3,80</t>
  </si>
  <si>
    <t>"v.č.22 - ozn.25 " 2,60*3,84+2,60*4,32</t>
  </si>
  <si>
    <t>"v.č.23 - ozn.33" 2,60*3,80+2,60*3,45</t>
  </si>
  <si>
    <t>63152102</t>
  </si>
  <si>
    <t>pás tepelně izolační univerzální λ=0,032-0,033 tl 140mm</t>
  </si>
  <si>
    <t>524899837</t>
  </si>
  <si>
    <t>74,507*1,05 'Přepočtené koeficientem množství</t>
  </si>
  <si>
    <t>-203824095</t>
  </si>
  <si>
    <t>762123130</t>
  </si>
  <si>
    <t>Montáž konstrukce stěn a příček vázaných z fošen, hranolů, hranolků, průřezové plochy přes 144 do 224 cm2</t>
  </si>
  <si>
    <t>288178274</t>
  </si>
  <si>
    <t>"v.č.20 - ozn.04" 2*3,375+4*4,350</t>
  </si>
  <si>
    <t>"v.č.21 - ozn.15" (2*2,60+3*3,80)*2</t>
  </si>
  <si>
    <t>"v.č.22 - ozn.25 " 2*2,60+3*3,84+2*2,60+3*4,32</t>
  </si>
  <si>
    <t>"v.č.23 - ozn.33" 2*2,60+3*3,80+2*2,60+3*3,45</t>
  </si>
  <si>
    <t>60512135</t>
  </si>
  <si>
    <t>hranol stavební řezivo průřezu do 288cm2 do dl 6m</t>
  </si>
  <si>
    <t>-2061496968</t>
  </si>
  <si>
    <t>124,38*0,022 'Přepočtené koeficientem množství</t>
  </si>
  <si>
    <t>367204372</t>
  </si>
  <si>
    <t>762431024</t>
  </si>
  <si>
    <t>Obložení stěn z dřevoštěpkových desek OSB přibíjených na pero a drážku nebroušených, tloušťky desky 18 mm</t>
  </si>
  <si>
    <t>390244981</t>
  </si>
  <si>
    <t>"v.č.20 - ozn.04" 2*(3,375*4,350)</t>
  </si>
  <si>
    <t>"v.č.21 - ozn.15" 2*2,60*3,80*2</t>
  </si>
  <si>
    <t>"v.č.22 - ozn.25 " (2,60*3,84+2,60*4,32)*2</t>
  </si>
  <si>
    <t>"v.č.23 - ozn.33" (2,60*3,80+2,60*3,45)*2</t>
  </si>
  <si>
    <t>762495000</t>
  </si>
  <si>
    <t>Spojovací prostředky olištování spár, obložení stropů, střešních podhledů a stěn hřebíky, vruty</t>
  </si>
  <si>
    <t>645387864</t>
  </si>
  <si>
    <t>2037395557</t>
  </si>
  <si>
    <t>-409815632</t>
  </si>
  <si>
    <t>"v.č.51 - ozn.114" 2*2,60*1,10</t>
  </si>
  <si>
    <t>"v.č.51 - ozn.115" 2,50*2,60</t>
  </si>
  <si>
    <t>"v.č.51 - ozn.122" 3,40*1,70</t>
  </si>
  <si>
    <t>"v.č.52 - ozn.214" 2*2,60*1,10</t>
  </si>
  <si>
    <t>"v.č.52 - ozn.215" 2,50*2,60</t>
  </si>
  <si>
    <t>"v.č.52 - ozn.220" 3,00*1,70</t>
  </si>
  <si>
    <t>"v.č.53 - ozn.312" 2*2,60*1,10</t>
  </si>
  <si>
    <t>"v.č.53 - ozn.313" 2,50*2,60</t>
  </si>
  <si>
    <t>"v.č.53 - ozn.318" 3,00*1,70</t>
  </si>
  <si>
    <t>59036010</t>
  </si>
  <si>
    <t>panel akustický nebarvená hrana viditelný rošt bílá rastr š 24mm tl 20mm</t>
  </si>
  <si>
    <t>-1015273414</t>
  </si>
  <si>
    <t>52,64*1,05 'Přepočtené koeficientem množství</t>
  </si>
  <si>
    <t>-963646231</t>
  </si>
  <si>
    <t>766211520</t>
  </si>
  <si>
    <t>Montáž madel schodišťových dřevěných z jednoho kusu průběžných, šířky přes 300 mm</t>
  </si>
  <si>
    <t>-1033120344</t>
  </si>
  <si>
    <t>"v.č.51 - ozn.111" 0,60</t>
  </si>
  <si>
    <t>"v.č.52 - ozn.211" 0,60</t>
  </si>
  <si>
    <t>766414212</t>
  </si>
  <si>
    <t>Montáž obložení stěn plochy do 5 m2 panely obkladovými z měkkého dřeva, plochy přes 0,60 do 1,50 m2</t>
  </si>
  <si>
    <t>-710715058</t>
  </si>
  <si>
    <t>"v.č.50 - ozn.002" 1,10*1,00</t>
  </si>
  <si>
    <t>"v.č.50 - ozn.004" 1,10*1,00</t>
  </si>
  <si>
    <t>766417211</t>
  </si>
  <si>
    <t>Montáž obložení stěn rošt podkladový</t>
  </si>
  <si>
    <t>-1500827092</t>
  </si>
  <si>
    <t>"v.č.50 - ozn.002" 3*1,10+3*1,00</t>
  </si>
  <si>
    <t>"v.č.50 - ozn.004" 3*1,10+3*1,00</t>
  </si>
  <si>
    <t>1320997986</t>
  </si>
  <si>
    <t>-1482065145</t>
  </si>
  <si>
    <t>"v.č.51 - ozn.110" 3*2*(0,16+0,28)</t>
  </si>
  <si>
    <t>"v.č.52 - ozn.210" 3*2*(0,16+0,28)</t>
  </si>
  <si>
    <t>59761338</t>
  </si>
  <si>
    <t>sokl-dlažba keramická slinutá hladká do interiéru i exteriéru 445x85mm</t>
  </si>
  <si>
    <t>1269577069</t>
  </si>
  <si>
    <t>5,28*2,475 'Přepočtené koeficientem množství</t>
  </si>
  <si>
    <t>771573913</t>
  </si>
  <si>
    <t>Opravy podlah z dlaždic keramických lepených při velikosti dlaždic přes 9 do 12 ks/m2</t>
  </si>
  <si>
    <t>1706135509</t>
  </si>
  <si>
    <t>"v.č.50 - ozn.003" 24</t>
  </si>
  <si>
    <t>"v.č.50 - ozn.005" 18</t>
  </si>
  <si>
    <t>"v.č.50 - ozn.008" 5</t>
  </si>
  <si>
    <t>"v.č.50 - ozn.010" 6</t>
  </si>
  <si>
    <t>"v.č.51 - ozn.113" 18*2</t>
  </si>
  <si>
    <t>"v.č.51 - ozn.118" 9*2</t>
  </si>
  <si>
    <t>"v.č.51 - ozn.119" 6</t>
  </si>
  <si>
    <t>"v.č.52 - ozn.213" 18*2</t>
  </si>
  <si>
    <t>"v.č.53 - ozn.311" 18*2</t>
  </si>
  <si>
    <t>59761003</t>
  </si>
  <si>
    <t>dlažba keramická hutná hladká do interiéru přes 9 do 12ks/m2</t>
  </si>
  <si>
    <t>-1472411889</t>
  </si>
  <si>
    <t>185*0,121 'Přepočtené koeficientem množství</t>
  </si>
  <si>
    <t>1504686091</t>
  </si>
  <si>
    <t>784181101</t>
  </si>
  <si>
    <t>Penetrace podkladu jednonásobná základní akrylátová bezbarvá v místnostech výšky do 3,80 m</t>
  </si>
  <si>
    <t>1273317246</t>
  </si>
  <si>
    <t>"v.č.51 - ozn.115" 3,15*(2,70*2+2,60)</t>
  </si>
  <si>
    <t>"v.č.52 - ozn.215" 3,84*(2,70*2+2,60)</t>
  </si>
  <si>
    <t>"v.č.52 - ozn.216" 30,00</t>
  </si>
  <si>
    <t>784221101</t>
  </si>
  <si>
    <t>Malby z malířských směsí otěruvzdorných za sucha dvojnásobné, bílé za sucha otěruvzdorné dobře v místnostech výšky do 3,80 m</t>
  </si>
  <si>
    <t>47106048</t>
  </si>
  <si>
    <t>02 - zdravotně technické instalace</t>
  </si>
  <si>
    <t>Michal Wšiansky</t>
  </si>
  <si>
    <t xml:space="preserve">    D1 -  VNITŘNÍ KANALIZACE:</t>
  </si>
  <si>
    <t xml:space="preserve">    D2 -  ROZVOD VODY :</t>
  </si>
  <si>
    <t xml:space="preserve">    D3 -  ZAŘIZOVACÍ PŘEDMĚTY  :</t>
  </si>
  <si>
    <t xml:space="preserve">    D4 -  STROJNÍ ZAŘÍZENÍ :</t>
  </si>
  <si>
    <t xml:space="preserve">    D5 -  IZOLACE - VODA  pěnový PE - tep. vodivost při 10°C = 0,04 W/mK,  ( - 65 až + 90°C ) :</t>
  </si>
  <si>
    <t xml:space="preserve">    D6 -  STAVEBNÍ PRÁCE :</t>
  </si>
  <si>
    <t>HZS - Hodinové zúčtovací sazby</t>
  </si>
  <si>
    <t xml:space="preserve">    D7 -  HZS</t>
  </si>
  <si>
    <t>D1</t>
  </si>
  <si>
    <t xml:space="preserve"> VNITŘNÍ KANALIZACE:</t>
  </si>
  <si>
    <t>721 19-4104</t>
  </si>
  <si>
    <t>vyvedení a upevnění odpadních výpustek - DN 32 - 40</t>
  </si>
  <si>
    <t>ks</t>
  </si>
  <si>
    <t>721 19-4105</t>
  </si>
  <si>
    <t>vyvedení a upevnění odpadních výpustek - DN 50</t>
  </si>
  <si>
    <t>721 19-4109</t>
  </si>
  <si>
    <t>vyvedení a upevnění odpadních výpustek - DN 100</t>
  </si>
  <si>
    <t>pc</t>
  </si>
  <si>
    <t>čistící kus - HT RE DN 100 vč. montáže</t>
  </si>
  <si>
    <t>721 17-4004</t>
  </si>
  <si>
    <t>potrubí PP - HT - ležaté - DN 70, vč. tvarovek a montáže</t>
  </si>
  <si>
    <t>721 17-4005</t>
  </si>
  <si>
    <t>potrubí PP - HT - ležaté - DN 100, vč. tvarovek a montáže</t>
  </si>
  <si>
    <t>721 17-4024</t>
  </si>
  <si>
    <t>potrubí PP - HT - odpadní - DN 70, vč. tvarovek a montáže</t>
  </si>
  <si>
    <t>721 17-4025</t>
  </si>
  <si>
    <t>potrubí PP - HT - odpadní - DN 100, vč. tvarovek a montáže</t>
  </si>
  <si>
    <t>721 17-4042</t>
  </si>
  <si>
    <t>potrubí PP - HT - připojovací - DN 40, vč. tvarovek a montáže</t>
  </si>
  <si>
    <t>721 17-4043</t>
  </si>
  <si>
    <t>potrubí PP - HT - připojovací - DN 50, vč. tvarovek a montáže</t>
  </si>
  <si>
    <t>721 17-4044</t>
  </si>
  <si>
    <t>potrubí PP - HT - připojovací - DN 70, vč. tvarovek a montáže</t>
  </si>
  <si>
    <t>721 17-4045</t>
  </si>
  <si>
    <t>potrubí PP - HT - připojovací - DN 100, vč. tvarovek a montáže</t>
  </si>
  <si>
    <t>pc.1</t>
  </si>
  <si>
    <t>uchycení potrubí - DN 32 - 100</t>
  </si>
  <si>
    <t>HL</t>
  </si>
  <si>
    <t>vtok ( nálevka ) s mechanickým zápach. uzávěrem ( kulička ), DN 32, vč. montáže</t>
  </si>
  <si>
    <t>HL.1</t>
  </si>
  <si>
    <t>Podlahová vpust - DN40/50 s vodorovným odtokem, izolačním límcem a zápachovým uzávěrem - zápachový uzávěr fungující i bez vody v sifonu, výškově nastavitelným nástavcem 12-80mm, nerezovým rámečkem KLICK-KLACK 121x 121mm a vtokovou mřížkou z nerezové oceli 115 x 115mm včetně stavebního ochranného krytu rámečku. Stavební ochranný kryt izolační příruby je v balení.., Q = 0,50 l/s, vč. montáže</t>
  </si>
  <si>
    <t>721 27-3152</t>
  </si>
  <si>
    <t>ventilační hlavice - DN 70, vč. montáže</t>
  </si>
  <si>
    <t>721 27-3153</t>
  </si>
  <si>
    <t>ventilační hlavice - DN 100, vč. montáže</t>
  </si>
  <si>
    <t>721 29-0111</t>
  </si>
  <si>
    <t>tlakové zkoušky do DN 125 - vodou</t>
  </si>
  <si>
    <t>727 22-3125</t>
  </si>
  <si>
    <t>Protipožární manžeta prostupu plastového potrubí bez izolace D 75 mm stropem tl 150 mm požární odolnost EI 90-120</t>
  </si>
  <si>
    <t>727 22-3127</t>
  </si>
  <si>
    <t>Protipožární manžeta prostupu plastového potrubí bez izolace D 110 mm stropem tl 150 mm požární odolnost EI 90-120</t>
  </si>
  <si>
    <t>998 72-1103</t>
  </si>
  <si>
    <t>přesun hmot pro vnitřní kanalizaci vodorovně do 50 m, v objektech výšky přes 12 do 24 m</t>
  </si>
  <si>
    <t>D2</t>
  </si>
  <si>
    <t xml:space="preserve"> ROZVOD VODY :</t>
  </si>
  <si>
    <t>722 13-0233</t>
  </si>
  <si>
    <t>ocelový pozinkovaný rozvod požární vody - DN 25 vč. uchycení</t>
  </si>
  <si>
    <t>722 13-0234</t>
  </si>
  <si>
    <t>ocelový pozinkovaný rozvod požární vody - DN 32 vč. uchycení</t>
  </si>
  <si>
    <t>pc.2</t>
  </si>
  <si>
    <t>nerezové potrubí DN 40 - tř. 1.4401 - závitové</t>
  </si>
  <si>
    <t>722 17-4002</t>
  </si>
  <si>
    <t>vnitřní rozvod vody PPr, PN 16 - d 20x2,8, vč. uchycení</t>
  </si>
  <si>
    <t>722 17-4003</t>
  </si>
  <si>
    <t>vnitřní rozvod vody PPr, PN 16 - d 25x3,5, vč. uchycení</t>
  </si>
  <si>
    <t>722 17-4004</t>
  </si>
  <si>
    <t>vnitřní rozvod vody PPr, PN 16 - d 32x4,4, vč. uchycení</t>
  </si>
  <si>
    <t>722 17-4005</t>
  </si>
  <si>
    <t>vnitřní rozvod vody PPr, PN 16 - d 40x5,6, vč. uchycení</t>
  </si>
  <si>
    <t>722 17-4006</t>
  </si>
  <si>
    <t>vnitřní rozvod vody PPr, PN 16 - d 50x6,9, vč. uchycení</t>
  </si>
  <si>
    <t>pc.3</t>
  </si>
  <si>
    <t>vnitřní rozvod vody PP-RCT - STABI PLUS, PN 20 ( teplá + cirkulace ) - d 20x2,8, vč. uchycení</t>
  </si>
  <si>
    <t>pc.4</t>
  </si>
  <si>
    <t>vnitřní rozvod vody PP-RCT - STABI PLUS, PN 20 ( teplá + cirkulace ) - d 25x3,5, vč. uchycení</t>
  </si>
  <si>
    <t>722 18-2011</t>
  </si>
  <si>
    <t>upevnění plastového potrubí - žlab - d 20, vč. montáže</t>
  </si>
  <si>
    <t>722 18-2012</t>
  </si>
  <si>
    <t>upevnění plastového potrubí - žlab - d 25, vč. montáže</t>
  </si>
  <si>
    <t>722 18-2013</t>
  </si>
  <si>
    <t>upevnění plastového potrubí - žlab - d 32, vč. montáže</t>
  </si>
  <si>
    <t>722 18-2014</t>
  </si>
  <si>
    <t>upevnění plastového potrubí - žlab - d 40, vč. montáže</t>
  </si>
  <si>
    <t>pc.5</t>
  </si>
  <si>
    <t>nástěnné kolena hostalen - d 20x1/2" vč. montáže</t>
  </si>
  <si>
    <t>722 19-0401</t>
  </si>
  <si>
    <t>přípojky vodovodní - vyvedení a upevnění výpustek - do DN 25</t>
  </si>
  <si>
    <t>pc.6</t>
  </si>
  <si>
    <t>kulový kohout ( vnitřní/vnitřní závit ) - včetně přechodek - KK DN 15 vč. montáže</t>
  </si>
  <si>
    <t>pc.7</t>
  </si>
  <si>
    <t>kulový kohout ( vnitřní/vnitřní závit ) - včetně přechodek - KK DN 20 vč. montáže</t>
  </si>
  <si>
    <t>pc.8</t>
  </si>
  <si>
    <t>kulový kohout ( vnitřní/vnitřní závit ) - včetně přechodek - KK DN 32 vč. montáže</t>
  </si>
  <si>
    <t>pc.9</t>
  </si>
  <si>
    <t>kulový kohout ( vnitřní/vnitřní závit ) - včetně přechodek - KK DN 40 vč. montáže</t>
  </si>
  <si>
    <t>pc.10</t>
  </si>
  <si>
    <t>kulový kohout se zpětným ventilem ( vnitřní/vnitřní závit ) - včetně přechodek - KK DN 20 vč. montáže</t>
  </si>
  <si>
    <t>pc.11</t>
  </si>
  <si>
    <t>kontrolovatelný zpětný ventil - ZK DN 15 vč. montáže</t>
  </si>
  <si>
    <t>pc.12</t>
  </si>
  <si>
    <t>kontrolovatelný zpětný ventil - ZK DN 20 vč. montáže</t>
  </si>
  <si>
    <t>pc.13</t>
  </si>
  <si>
    <t>kontrolovatelný zpětný ventil - ZK DN 32 vč. montáže</t>
  </si>
  <si>
    <t>pc.14</t>
  </si>
  <si>
    <t>kontrolovatelný zpětný ventil - ZK DN 40 vč. montáže</t>
  </si>
  <si>
    <t>pc.15</t>
  </si>
  <si>
    <t>filtr mosazný - F DN 20, PN 16, 120°C vč. montáže</t>
  </si>
  <si>
    <t>pc.16</t>
  </si>
  <si>
    <t>filtr mosazný - F DN 40, PN 16, 120°C vč. montáže</t>
  </si>
  <si>
    <t>pc.17</t>
  </si>
  <si>
    <t>přípojky ke strojům a zařízením - DN 15 vč. montáže</t>
  </si>
  <si>
    <t>pc.18</t>
  </si>
  <si>
    <t>přípojky ke strojům a zařízením - DN 20 vč. montáže</t>
  </si>
  <si>
    <t>pc.19</t>
  </si>
  <si>
    <t>vypouštěcí kulový kohout - VK DN 15 vč. přechodky a montáže</t>
  </si>
  <si>
    <t>pc.20</t>
  </si>
  <si>
    <t>rohový ventil - DN 15 vč. montáže</t>
  </si>
  <si>
    <t>pc.21</t>
  </si>
  <si>
    <t>přip. hadička - DN 10 vč. montáže</t>
  </si>
  <si>
    <t>pc.22</t>
  </si>
  <si>
    <t>hydrant skříň plná typ. D25/30 , hadice Ø 25 mm x 30 m, tryska proudnice Ø 6 mm, 710x710x245 mm vč. montáže</t>
  </si>
  <si>
    <t>pc.23</t>
  </si>
  <si>
    <t>příplatek za montáž vodoměrné sestavy vč. šroubení - do DN 40</t>
  </si>
  <si>
    <t>pc.24</t>
  </si>
  <si>
    <t>štítek nalepovací - ŠKOLA 1 - 3.NP - vč. montáže</t>
  </si>
  <si>
    <t>pc.25</t>
  </si>
  <si>
    <t>štítek nalepovací - ŠKOLA 4.NP - vč. montáže</t>
  </si>
  <si>
    <t>pc.26</t>
  </si>
  <si>
    <t>štítek nalepovací - POŽÁRNÍ VODA - vč. montáže</t>
  </si>
  <si>
    <t>pc.27</t>
  </si>
  <si>
    <t>štítek nalepovací - BYT - vč. montáže</t>
  </si>
  <si>
    <t>pc.28</t>
  </si>
  <si>
    <t>štítek nalepovací - ZAHRADA - vč. montáže</t>
  </si>
  <si>
    <t>722 29-0226</t>
  </si>
  <si>
    <t>tlakové zkoušky do DN 50</t>
  </si>
  <si>
    <t>722 29-0229</t>
  </si>
  <si>
    <t>tlakové zkoušky přes DN 50 do DN 100</t>
  </si>
  <si>
    <t>727 22-2002</t>
  </si>
  <si>
    <t>protipožární ochranné manžety plastového potrubí prostup stěnou tloušťky 100 mm požární odolnost EI 90 D 40 mm</t>
  </si>
  <si>
    <t>727 22-3122</t>
  </si>
  <si>
    <t>protipožární manžeta prostupu plastového potrubí bez izolace D 40 mm stropem tl 150 mm požární odolnost EI 90-120</t>
  </si>
  <si>
    <t>727 11-1002</t>
  </si>
  <si>
    <t>trubní ucpávka ocelového potrubí bez izolace DN 32 stěnou tl 100 mm požární odolnost EI 120</t>
  </si>
  <si>
    <t>727 11-1042</t>
  </si>
  <si>
    <t>trubní ucpávka ocelového potrubí bez izolace DN 32 stropem tl 150 mm požární odolnost EI 120</t>
  </si>
  <si>
    <t>998 72-2101</t>
  </si>
  <si>
    <t>přesun hmot pro vnitřní vodovod vodorovně do 50 m, v objektech výšky do 6 m</t>
  </si>
  <si>
    <t>D3</t>
  </si>
  <si>
    <t xml:space="preserve"> ZAŘIZOVACÍ PŘEDMĚTY  :</t>
  </si>
  <si>
    <t>725 11-9125</t>
  </si>
  <si>
    <t>montáž závěsných klozetových mís a výlevek vč. sedátka, závěsných výlevek</t>
  </si>
  <si>
    <t>725 23-9101</t>
  </si>
  <si>
    <t>montáž závěsných bidetů</t>
  </si>
  <si>
    <t>725 12-9102</t>
  </si>
  <si>
    <t>montáž pisoárů automatických</t>
  </si>
  <si>
    <t>725 21-9102</t>
  </si>
  <si>
    <t>montáž umyvadla na šrouby do zdiva</t>
  </si>
  <si>
    <t>725 33-9111</t>
  </si>
  <si>
    <t>montáž výlevky</t>
  </si>
  <si>
    <t>725 11-9101</t>
  </si>
  <si>
    <t>montáž splachovače vysokopoloženého</t>
  </si>
  <si>
    <t>725 53-9201</t>
  </si>
  <si>
    <t>montáž tlakových ohřívačů závěsných do 15 litrů</t>
  </si>
  <si>
    <t>soub</t>
  </si>
  <si>
    <t>725 53-9204</t>
  </si>
  <si>
    <t>montáž tlakových ohřívačů závěsných přes 80 do 125 litrů</t>
  </si>
  <si>
    <t>725 82-9101</t>
  </si>
  <si>
    <t>montáž baterie dřezové, umyvadlové pákové nastěnné - chromované</t>
  </si>
  <si>
    <t>725 82-9131</t>
  </si>
  <si>
    <t>montáž baterie umyvadlové pákové, stojánkové G 1/2 - chromované</t>
  </si>
  <si>
    <t>725 82-9141</t>
  </si>
  <si>
    <t>montáž baterie bidetové pákové, stojánkové G 1/2 - chromované</t>
  </si>
  <si>
    <t>725 86-9101</t>
  </si>
  <si>
    <t>montáž zápachových uzávěrek - umyvadlových DN 40</t>
  </si>
  <si>
    <t>pc.29</t>
  </si>
  <si>
    <t>montáž zápachových uzávěrek - bidetových DN 40</t>
  </si>
  <si>
    <t>726 11-1204</t>
  </si>
  <si>
    <t>montáž instalačního systému pro klozety - do zděných stěn</t>
  </si>
  <si>
    <t>726 11-1202</t>
  </si>
  <si>
    <t>montáž instalačního systému pro bidety - do zděných stěn</t>
  </si>
  <si>
    <t>726 13-1201</t>
  </si>
  <si>
    <t>montáž instalačního systému pro umyvadla - do lehkých stěn</t>
  </si>
  <si>
    <t>726 13-1204</t>
  </si>
  <si>
    <t>montáž instalačního systému pro klozety - do lehkých stěn</t>
  </si>
  <si>
    <t>pc.30</t>
  </si>
  <si>
    <t>mont. prvek pod omítku pro závěsné WC se spl. nádržkou, 108 cm, šířka 42 cm, spl.mn. 3/6 l, přip. koleno</t>
  </si>
  <si>
    <t>pc.31</t>
  </si>
  <si>
    <t>mont. prvek pod omítku pro závěsný bidet, šířka 42 cm, přip. koleno</t>
  </si>
  <si>
    <t>pc.32</t>
  </si>
  <si>
    <t>mont. prvek do lehkých stěn pro závěsné WC se spl. nádržkou, 112 cm, šířka 50 cm, spl.mn. 3/6 l, přip koleno</t>
  </si>
  <si>
    <t>pc.33</t>
  </si>
  <si>
    <t>mont. prvek do lehkých stěn pro umyvadlo se stoj. bateri, 82-98 cm, šířka 50 cm, přip. koleno</t>
  </si>
  <si>
    <t>pc.34</t>
  </si>
  <si>
    <t>ovládací tlačítko alp.bílá, dvě množství splachování</t>
  </si>
  <si>
    <t>pc.35</t>
  </si>
  <si>
    <t>keramický pisoár s automatickým inteligentním (IQ) splachovačem ( 12V ), vč sifonu</t>
  </si>
  <si>
    <t>pc.36</t>
  </si>
  <si>
    <t>napájecí zdroj ZAC 1/20 - vč. montáže a propojení</t>
  </si>
  <si>
    <t>pc.37</t>
  </si>
  <si>
    <t>WC závěsné - hluboké splachování, bílá</t>
  </si>
  <si>
    <t>pc.38</t>
  </si>
  <si>
    <t>sedátko s poklopem - antibakteriální</t>
  </si>
  <si>
    <t>pc.39</t>
  </si>
  <si>
    <t>bidet závěsný - bílá</t>
  </si>
  <si>
    <t>pc.40</t>
  </si>
  <si>
    <t>umyvadlo 55 cm, bílá, s otvorem pro baterii uprostřed</t>
  </si>
  <si>
    <t>pc.41</t>
  </si>
  <si>
    <t>umyvadlo 55 cm, bílá, bez otvoru pro baterii</t>
  </si>
  <si>
    <t>pc.42</t>
  </si>
  <si>
    <t>stojící výlevka z diturvitu s mřížkou</t>
  </si>
  <si>
    <t>pc.43</t>
  </si>
  <si>
    <t>vysokopoložená splach.nádrž vč. trubky</t>
  </si>
  <si>
    <t>pc.44</t>
  </si>
  <si>
    <t>stoj. umyvad. bat. bez otevírání odpadu, chrom, max.průtok 7 l/min/3bar</t>
  </si>
  <si>
    <t>pc.45</t>
  </si>
  <si>
    <t>stoj. bidetová. bat., s ootevíráním odpadu chrom, max.průtok 7 l/min/3bar</t>
  </si>
  <si>
    <t>pc.46</t>
  </si>
  <si>
    <t>nástěnná umyvadlová bat., chrom, max.průtok 15 l/min/3bar</t>
  </si>
  <si>
    <t>pc.47</t>
  </si>
  <si>
    <t>nástěnná dřezová ( výlevka ) bat., chrom, max.průtok 15 l/min/3bar</t>
  </si>
  <si>
    <t>pc.48</t>
  </si>
  <si>
    <t>sifon - umyvadlový, nerez vtok , DN 40</t>
  </si>
  <si>
    <t>pc.49</t>
  </si>
  <si>
    <t>sifon - bidetový, DN 40</t>
  </si>
  <si>
    <t>pc.50</t>
  </si>
  <si>
    <t>el. zásob. ohřívač vody 10 litrů ( 10 l, 2,0 kW, 230V, IPX4, Pmax 8bar, v. 360 mm, š. 360 mm, h. 298 mm )</t>
  </si>
  <si>
    <t>pc.51</t>
  </si>
  <si>
    <t>el. zásob. ohřívač vody 100 litrů ( 100 l, 1,5 kW, 230V, IPX4, Pmax 8bar, v. 1251 mm, š. 506 mm, h. 275 mm )</t>
  </si>
  <si>
    <t>725 98-0122</t>
  </si>
  <si>
    <t>dvířka 15/20</t>
  </si>
  <si>
    <t>725 98-0124</t>
  </si>
  <si>
    <t>dvířka 20/20</t>
  </si>
  <si>
    <t>pc.52</t>
  </si>
  <si>
    <t>demontáž a zpětná montáž WC kombi</t>
  </si>
  <si>
    <t>pc.53</t>
  </si>
  <si>
    <t>demontáž a zpětná montáž výlevky vč. splachovací nádržky</t>
  </si>
  <si>
    <t>998 72-5103</t>
  </si>
  <si>
    <t>přesun hmot pro zařizovací předměty vodorovně do 50 m, v objektech výšky přes 12 do 24 m</t>
  </si>
  <si>
    <t>D4</t>
  </si>
  <si>
    <t xml:space="preserve"> STROJNÍ ZAŘÍZENÍ :</t>
  </si>
  <si>
    <t>pc.54</t>
  </si>
  <si>
    <t>pojistný ventil PV DN 15 - DUCO typ. 1/2"x3/4" , otv.tlak 600 kPa vč. montáže</t>
  </si>
  <si>
    <t>pc.55</t>
  </si>
  <si>
    <t>pojistný ventil PV DN 20 - DUCO typ. 3/4"x1" , otv.tlak 600 kPa vč. montáže</t>
  </si>
  <si>
    <t>pc.56</t>
  </si>
  <si>
    <t>manometr ( 0 - 10 bar ) vč. uzávěru , vč. montáže</t>
  </si>
  <si>
    <t>998 72-4103</t>
  </si>
  <si>
    <t>přesun hmot pro strojní zařízení vodorovně do 50 m, v objektech výšky přes 12 do 24 m</t>
  </si>
  <si>
    <t>D5</t>
  </si>
  <si>
    <t xml:space="preserve"> IZOLACE - VODA  pěnový PE - tep. vodivost při 10°C = 0,04 W/mK,  ( - 65 až + 90°C ) :</t>
  </si>
  <si>
    <t>pc.57</t>
  </si>
  <si>
    <t>montáž izolace - návlekové trubice</t>
  </si>
  <si>
    <t>pc.58</t>
  </si>
  <si>
    <t>izolace potrubí - tl.13 x Ø 20 mm</t>
  </si>
  <si>
    <t>pc.59</t>
  </si>
  <si>
    <t>izolace potrubí - tl.13 x Ø 25 mm</t>
  </si>
  <si>
    <t>pc.60</t>
  </si>
  <si>
    <t>izolace potrubí - tl. 20 x Ø 20 mm</t>
  </si>
  <si>
    <t>pc.61</t>
  </si>
  <si>
    <t>izolace potrubí - tl. 25 x Ø 25 mm</t>
  </si>
  <si>
    <t>pc.62</t>
  </si>
  <si>
    <t>izolace potrubí - tl. 25 x Ø 32 mm</t>
  </si>
  <si>
    <t>pc.63</t>
  </si>
  <si>
    <t>izolace potrubí - tl. 25 x Ø 40 mm</t>
  </si>
  <si>
    <t>pc.64</t>
  </si>
  <si>
    <t>izolace potrubí - tl. 25 x Ø 50 mm</t>
  </si>
  <si>
    <t>998 71-3103</t>
  </si>
  <si>
    <t>přesun hmot pro izolace vodorovně do 50 m, v objektech výšky přes 12 do 24 m</t>
  </si>
  <si>
    <t>D6</t>
  </si>
  <si>
    <t xml:space="preserve"> STAVEBNÍ PRÁCE :</t>
  </si>
  <si>
    <t>pc.65</t>
  </si>
  <si>
    <t>bourání konstrukcí/prostupy vč. naložení na dopravní prostředek - ze zdiva keramického</t>
  </si>
  <si>
    <t>pc.66</t>
  </si>
  <si>
    <t>vysekání drážky ve zdivu cihelném pro kanalizaci vč. zapravení - tl. 75x75 mm</t>
  </si>
  <si>
    <t>pc.67</t>
  </si>
  <si>
    <t>vysekání drážky ve zdivu cihelném pro kanalizaci vč. zapravení - tl. 100x100 mm</t>
  </si>
  <si>
    <t>pc.68</t>
  </si>
  <si>
    <t>vysekání drážky ve zdivu cihelném pro kanalizaci vč. zapravení - tl. 150x150 mm</t>
  </si>
  <si>
    <t>pc.69</t>
  </si>
  <si>
    <t>vysekání drážky ve zdivu cihelném pro vodu vč. zapravení - tl. 70x70 mm</t>
  </si>
  <si>
    <t>pc.70</t>
  </si>
  <si>
    <t>vysekání drážky ve zdivu cihelném pro vodu vč. zapravení - tl. 140x70 mm</t>
  </si>
  <si>
    <t>997 01-3214</t>
  </si>
  <si>
    <t>vnitrostaveništní doprava suti a vybouraných hmot vodorovně do 50 m svisle ručně pro budovy a haly výšky přes 12 do 24 m</t>
  </si>
  <si>
    <t>997 01-3501</t>
  </si>
  <si>
    <t>odvoz suti a vybouraných hmot na skládku nebo meziskládku do 1 km se složením</t>
  </si>
  <si>
    <t>997 01-3509</t>
  </si>
  <si>
    <t>příplatek k odvozu suti a vybouraných hmot na skládku ZKD 1 km přes 1 km</t>
  </si>
  <si>
    <t>pc.71</t>
  </si>
  <si>
    <t>skládkovné</t>
  </si>
  <si>
    <t>PC.72</t>
  </si>
  <si>
    <t>Provedení prostupu stropení konstrukcí 350×200 mm; zpětné zapravení po provedení instalací, utěsnění</t>
  </si>
  <si>
    <t>PC.73</t>
  </si>
  <si>
    <t>Provedení prostupu stropení konstrukcí 200×200 mm; zpětné zapravení po provedení instalací, utěsnění</t>
  </si>
  <si>
    <t>HZS</t>
  </si>
  <si>
    <t>Hodinové zúčtovací sazby</t>
  </si>
  <si>
    <t>D7</t>
  </si>
  <si>
    <t xml:space="preserve"> HZS</t>
  </si>
  <si>
    <t>hzs</t>
  </si>
  <si>
    <t>ostatní přídavné výpomoci</t>
  </si>
  <si>
    <t>hod</t>
  </si>
  <si>
    <t>512</t>
  </si>
  <si>
    <t>hzs.1</t>
  </si>
  <si>
    <t>vypuštění a napuštení rozvodu vody</t>
  </si>
  <si>
    <t>hzs.2</t>
  </si>
  <si>
    <t>demontáž instalací ZTI</t>
  </si>
  <si>
    <t>hzs.3</t>
  </si>
  <si>
    <t>zřízení staveniště</t>
  </si>
  <si>
    <t>hzs.4</t>
  </si>
  <si>
    <t>montáž ve výšce</t>
  </si>
  <si>
    <t>hzs.5</t>
  </si>
  <si>
    <t>uvedení do provozu</t>
  </si>
  <si>
    <t>hzs.6</t>
  </si>
  <si>
    <t>úklid staveniště</t>
  </si>
  <si>
    <t>hzs.7</t>
  </si>
  <si>
    <t>nepředvídané práce a fakturace - fakturace dle skutečnosti</t>
  </si>
  <si>
    <t>hzs.8</t>
  </si>
  <si>
    <t>přesun hmot</t>
  </si>
  <si>
    <t>03 - vytápění</t>
  </si>
  <si>
    <t>Ing.Jiří Jánský</t>
  </si>
  <si>
    <t>PSV - PSV</t>
  </si>
  <si>
    <t xml:space="preserve">    73 - Vytápění</t>
  </si>
  <si>
    <t xml:space="preserve">    D3 - HODINOVÉ SAZBY</t>
  </si>
  <si>
    <t>3463121</t>
  </si>
  <si>
    <t>Montáž izolace tepelné potrubí potrubními pouzdry bez úpravy uchycenými sponami 1x</t>
  </si>
  <si>
    <t>28377093</t>
  </si>
  <si>
    <t>pouzdro izolační potrubní z pěnového polyetylenu 15/6mm</t>
  </si>
  <si>
    <t>28377101</t>
  </si>
  <si>
    <t>pouzdro izolační potrubní z pěnového polyetylenu 18/9mm</t>
  </si>
  <si>
    <t>28377103</t>
  </si>
  <si>
    <t>pouzdro izolační potrubní z pěnového polyetylenu 22/9mm</t>
  </si>
  <si>
    <t>28377111</t>
  </si>
  <si>
    <t>pouzdro izolační potrubní z pěnového polyetylenu 28/9mm</t>
  </si>
  <si>
    <t>28377051</t>
  </si>
  <si>
    <t>pouzdro izolační potrubní z pěnového polyetylenu 32/9mm</t>
  </si>
  <si>
    <t>28377061</t>
  </si>
  <si>
    <t>pouzdro izolační potrubní z pěnového polyetylenu 45/9mm</t>
  </si>
  <si>
    <t>713463215</t>
  </si>
  <si>
    <t>Montáž izolace tepelné ohybů potrubními pouzdry s Al fólií staženými Al páskou 1x D do 50 mm/POTRUBÍ V KOTELNĚ/</t>
  </si>
  <si>
    <t>63154573</t>
  </si>
  <si>
    <t>pouzdro izolační potrubní z minerální vlny s Al fólií max. 250/100°C 42/40mm</t>
  </si>
  <si>
    <t>713321212</t>
  </si>
  <si>
    <t>Montáž izolace tepelné těles 2x pásy v pletivu plocha rovná pletivo Pz OPRAVA TEPELNÉ IZOLACE/</t>
  </si>
  <si>
    <t>63153791</t>
  </si>
  <si>
    <t>deska z minerální vlny pro technickou izolaci s Al fólií 55kg/m3 max.teplota do 500°C tl 40mm</t>
  </si>
  <si>
    <t>998713203</t>
  </si>
  <si>
    <t>Přesun hmot pro izolace tepelné stanovený procentní sazbou (%) z ceny vodorovná dopravní vzdálenost do 50 m v objektech výšky přes 12 do 24 m</t>
  </si>
  <si>
    <t>-2113715272</t>
  </si>
  <si>
    <t>Vytápění</t>
  </si>
  <si>
    <t>61040800</t>
  </si>
  <si>
    <t>PŘEDMONTOVANÝ SMĚŠOVACÍ UZEL S EKVITERMNÍ REGULACI, GRC211,90C-1+VRG 432,.DN 32 /Wilo 32/7,5 2,3 m3/h,25 kPa</t>
  </si>
  <si>
    <t>SB</t>
  </si>
  <si>
    <t>733223301</t>
  </si>
  <si>
    <t>Potrubí měděné tvrdé spojované lisováním D 15x1 mm</t>
  </si>
  <si>
    <t>733223302</t>
  </si>
  <si>
    <t>Potrubí měděné tvrdé spojované lisováním D 18x1 mm</t>
  </si>
  <si>
    <t>733223303</t>
  </si>
  <si>
    <t>Potrubí měděné tvrdé spojované lisováním D 22x1 mm</t>
  </si>
  <si>
    <t>733223304</t>
  </si>
  <si>
    <t>Potrubí měděné tvrdé spojované lisováním D 28x1,5 mm</t>
  </si>
  <si>
    <t>733223305</t>
  </si>
  <si>
    <t>Potrubí měděné tvrdé spojované lisováním D 35x1,5 mm</t>
  </si>
  <si>
    <t>733223306</t>
  </si>
  <si>
    <t>Potrubí měděné tvrdé spojované lisováním D 42x1,5 mm</t>
  </si>
  <si>
    <t>733224207</t>
  </si>
  <si>
    <t>Příplatek k potrubí měděnému za potrubí vedené v kotelnách nebo strojovnách D 42x1,5 mm</t>
  </si>
  <si>
    <t>733291101</t>
  </si>
  <si>
    <t>Zkouška těsnosti potrubí měděné D do 35x1,5</t>
  </si>
  <si>
    <t>733291102</t>
  </si>
  <si>
    <t>Zkouška těsnosti potrubí měděné D přes 35x1,5 do 64x2</t>
  </si>
  <si>
    <t>733111117</t>
  </si>
  <si>
    <t>Potrubí ocelové závitové černé bezešvé běžné v kotelnách nebo strojovnách DN 40</t>
  </si>
  <si>
    <t>998733203</t>
  </si>
  <si>
    <t>Přesun hmot procentní pro rozvody potrubí v objektech v přes 12 do 24 m</t>
  </si>
  <si>
    <t>734291123</t>
  </si>
  <si>
    <t>Kohout plnící a vypouštěcí G 1/2 PN 10 do 90°C závitový</t>
  </si>
  <si>
    <t>734261402</t>
  </si>
  <si>
    <t>Armatura připojovací rohová G 1/2x18 PN 10 do 110°C radiátorů typu VK</t>
  </si>
  <si>
    <t>998734203</t>
  </si>
  <si>
    <t>Přesun hmot procentní pro armatury v objektech v přes 12 do 24 m</t>
  </si>
  <si>
    <t>735152172</t>
  </si>
  <si>
    <t>Otopné těleso panel VK jednodeskové bez přídavné přestupní plochy výška/délka 600/500 mm výkon 302 W</t>
  </si>
  <si>
    <t>735152376</t>
  </si>
  <si>
    <t>Otopné těleso panelové VK dvoudeskové bez přídavné přestupní plochy výška/délka 600/900 mm výkon 880 W</t>
  </si>
  <si>
    <t>735152377</t>
  </si>
  <si>
    <t>Otopné těleso panel VK dvoudeskové bez přídavné přestupní plochy výška/délka 600/1000 mm výkon 978 W</t>
  </si>
  <si>
    <t>735152378</t>
  </si>
  <si>
    <t>Otopné těleso panel VK dvoudeskové bez přídavné přestupní plochy výška/délka 600/1100 mm výkon 1076 W</t>
  </si>
  <si>
    <t>735152379</t>
  </si>
  <si>
    <t>Otopné těleso panel VK dvoudeskové bez přídavné přestupní plochy výška/délka 600/1200 mm výkon 1174 W</t>
  </si>
  <si>
    <t>735152381</t>
  </si>
  <si>
    <t>Otopné těleso panel VK dvoudeskové bez přídavné přestupní plochy výška/délka 600/1600 mm výkon 1565 W</t>
  </si>
  <si>
    <t>735152385</t>
  </si>
  <si>
    <t>Otopné těleso panel VK dvoudeskové bez přídavné přestupní plochy výška/délka 600/2600 mm výkon 2543 W</t>
  </si>
  <si>
    <t>735152386</t>
  </si>
  <si>
    <t>Otopné těleso panel VK dvoudeskové bez přídavné přestupní plochy výška/délka 600/3000 mm výkon 2934 W</t>
  </si>
  <si>
    <t>735152576</t>
  </si>
  <si>
    <t>Otopné těleso panelové VK dvoudeskové 2 přídavné přestupní plochy výška/délka 600/900 mm výkon 1511 W</t>
  </si>
  <si>
    <t>998735203</t>
  </si>
  <si>
    <t>Přesun hmot pro otopná tělesa stanovený procentní sazbou (%) z ceny vodorovná dopravní vzdálenost do 50 m v objektech výšky přes 12 do 24 m</t>
  </si>
  <si>
    <t>783614651</t>
  </si>
  <si>
    <t>Základní antikorozní jednonásobný syntetický potrubí DN do 50 mm</t>
  </si>
  <si>
    <t>783617615</t>
  </si>
  <si>
    <t>Krycí dvojnásobný syntetický tepelně odolný nátěr potrubí DN do 50 mm</t>
  </si>
  <si>
    <t>HODINOVÉ SAZBY</t>
  </si>
  <si>
    <t>Pol49</t>
  </si>
  <si>
    <t>TOPNÁ ZKOUŠKA</t>
  </si>
  <si>
    <t>HOD</t>
  </si>
  <si>
    <t>Pol50</t>
  </si>
  <si>
    <t>ODVZDUŠNĚNÍ A NAPUŠTĚNÍ SYSTÉMU</t>
  </si>
  <si>
    <t>Pol51</t>
  </si>
  <si>
    <t>DROBNÉ STAVEBNÍ ÚPRAVY</t>
  </si>
  <si>
    <t>Pol52</t>
  </si>
  <si>
    <t>DOKUMENTACE SKUTEČNÉHO PROVEDENÍ</t>
  </si>
  <si>
    <t>04 - silnoproudá elektrotechnika, ochrana před bleskem</t>
  </si>
  <si>
    <t>Adam Novák</t>
  </si>
  <si>
    <t>Rozpočet a výkaz výměr zpracován v SW ASTRA Zlín - rozpočtování v oboru elektro, aktuální cenová úroveň (2021). Import do KROS4.</t>
  </si>
  <si>
    <t>D1 - Silnoproudá elektrotechnika, ochrana před bleskem</t>
  </si>
  <si>
    <t xml:space="preserve">    D2 - Rozvaděč R4</t>
  </si>
  <si>
    <t xml:space="preserve">    D3 - Elektromontáže</t>
  </si>
  <si>
    <t xml:space="preserve">      D4 - Silnoproud</t>
  </si>
  <si>
    <t xml:space="preserve">        D5 - Svitidla</t>
  </si>
  <si>
    <t xml:space="preserve">        D6 - Nouzové svitidla</t>
  </si>
  <si>
    <t xml:space="preserve">        D7 - Recyklace</t>
  </si>
  <si>
    <t xml:space="preserve">        D8 - ZÁSUVKA NN</t>
  </si>
  <si>
    <t xml:space="preserve">        D9 - Přepínače</t>
  </si>
  <si>
    <t xml:space="preserve">        D10 - KRYT SPÍNAČE</t>
  </si>
  <si>
    <t xml:space="preserve">        D11 - RÁMEČEK</t>
  </si>
  <si>
    <t xml:space="preserve">        D12 - SNÍMAČ POHYBU PRO STROPNÍ MONTÁŽ, KOMPLETNÍ</t>
  </si>
  <si>
    <t xml:space="preserve">        D13 - Podlahová krabice</t>
  </si>
  <si>
    <t xml:space="preserve">        D14 - KRABICE</t>
  </si>
  <si>
    <t xml:space="preserve">        D15 - SVORKOVNICE KRABICOVÁ</t>
  </si>
  <si>
    <t xml:space="preserve">        D16 - KABEL SILOVÝ,IZOLACE PVC S VODIČEM PE</t>
  </si>
  <si>
    <t xml:space="preserve">        D17 - KABEL SILOVÝ,IZOLACE PVC BEZ VODIČE PE</t>
  </si>
  <si>
    <t xml:space="preserve">        D18 - KABEL SE SNÍŽENOU HOŘLAVOSTÍ, S FUNKČNÍ SCHOPNOSTÍ PŘI POŽÁRU P60-R,  TŘÍDA REAKCE NA OHEŇ - B2 ca, </t>
  </si>
  <si>
    <t xml:space="preserve">        D19 - ŠŇŮRA STŘEDNÍ</t>
  </si>
  <si>
    <t xml:space="preserve">        D20 - VODIČ JEDNOŽILOVÝ  (CY)</t>
  </si>
  <si>
    <t xml:space="preserve">        D21 - TRUBKY, LIŠTY</t>
  </si>
  <si>
    <t xml:space="preserve">        D22 -  VYSEKANI KAPES VE ZDIVU CIHELNEM PRO KRABICE</t>
  </si>
  <si>
    <t xml:space="preserve">        D23 - VYBOURANI OTVORU VE ZDIVU CIHELNEM DO PLOCHY 2.25 dm2</t>
  </si>
  <si>
    <t xml:space="preserve">        D24 - VYBOURANI OTVORU VE ZDIVU CIHELNEM DO PRUMERU 60mm</t>
  </si>
  <si>
    <t xml:space="preserve">        D25 -  VYSEKANI RYH VE ZDIVU CIHELNEM - HLOUBKA 30mm</t>
  </si>
  <si>
    <t xml:space="preserve">        D26 -  HRUBA VYPLN RYH MALTOU</t>
  </si>
  <si>
    <t xml:space="preserve">        D27 -  OMITKA RYH VE STENACH MALTOU</t>
  </si>
  <si>
    <t xml:space="preserve">        D28 -  ODVOZ SUTI</t>
  </si>
  <si>
    <t xml:space="preserve">        D29 -  HODINOVE ZUCTOVACI SAZBY</t>
  </si>
  <si>
    <t xml:space="preserve">        D30 -  PROVEDENI REVIZNICH ZKOUSEK DLE CSN 33 2000-6</t>
  </si>
  <si>
    <t xml:space="preserve">        D31 - TIČR - ZPRÁVA</t>
  </si>
  <si>
    <t xml:space="preserve">      D32 - Vyhřívání okapových žlabů</t>
  </si>
  <si>
    <t xml:space="preserve">      D33 - Přístroje</t>
  </si>
  <si>
    <t xml:space="preserve">      D34 - Inetraktivní tabule</t>
  </si>
  <si>
    <t xml:space="preserve">      D35 - Slaboproud</t>
  </si>
  <si>
    <t xml:space="preserve">        D36 - Kabely</t>
  </si>
  <si>
    <t xml:space="preserve">        D37 - </t>
  </si>
  <si>
    <t xml:space="preserve">        1002-10643 - KRYT ZÁSUVKY KOMUNIKAČNÍ (DATOVÉ NEBO REPRODUKTOROVÉ) PŘÍMÉ</t>
  </si>
  <si>
    <t xml:space="preserve">        1002-5159 - RÁMEČEK</t>
  </si>
  <si>
    <t xml:space="preserve">      D38 - Demontáže</t>
  </si>
  <si>
    <t xml:space="preserve">        D39 - Demontáž rozvaděčů demontáž kabelů hliníkových bez ukončení uložených pod omítkou stěn AYKYL, AYKYLS</t>
  </si>
  <si>
    <t xml:space="preserve">        D40 - demontáž krabic elektroinstalačních protahovacích nebo odbočných a přístrojových  zapuštěných plasto</t>
  </si>
  <si>
    <t xml:space="preserve">        D41 - demontáž zásuvek a vypínačů domovních se zapojením vodičů, vestavných 10 popř.16 A bez odvrtání prof</t>
  </si>
  <si>
    <t xml:space="preserve">        D42 - demontáž svítidel žárovkových se zapojením vodičů bytových nebo do spol.místností stropních přisazen</t>
  </si>
  <si>
    <t xml:space="preserve">    D43 - Bleskosvod</t>
  </si>
  <si>
    <t xml:space="preserve">      D44 - Uzemnění</t>
  </si>
  <si>
    <t xml:space="preserve">        D45 - ZINKOVANÉ PROVEDENÍ OCELOVÝ DRÁT POZINKOVANÝ</t>
  </si>
  <si>
    <t xml:space="preserve">        D46 - OCELOVÝ PÁSEK POZINKOVANÝ</t>
  </si>
  <si>
    <t xml:space="preserve">        D47 - SVORKA HROMOSVODNÍ,UZEMŇOVACÍ</t>
  </si>
  <si>
    <t xml:space="preserve">        D48 - VYTÝČENÍ TRATI</t>
  </si>
  <si>
    <t xml:space="preserve">        D49 - HLOUBENÍ KABELOVÉ RÝHY</t>
  </si>
  <si>
    <t xml:space="preserve">        D50 - ZÁHOZ KABELOVÉ RÝHY</t>
  </si>
  <si>
    <t xml:space="preserve">        D51 - ÚPRAVA POVRCHU</t>
  </si>
  <si>
    <t xml:space="preserve">        9999-1117 - FOLIE VÝSTRAŽNÁ Z PVC</t>
  </si>
  <si>
    <t xml:space="preserve">        D52 - HVI vodiče + trubky s jímači</t>
  </si>
  <si>
    <t xml:space="preserve">        D53 - Uchycení HVI vodiče</t>
  </si>
  <si>
    <t xml:space="preserve">        D54 - Pospojování</t>
  </si>
  <si>
    <t xml:space="preserve">        D55 - MONTÁŽNÍ PRÁCE</t>
  </si>
  <si>
    <t xml:space="preserve">        D56 - CUB</t>
  </si>
  <si>
    <t xml:space="preserve">        D57 - PROVEDENI REVIZNICH ZKOUSEK DLE CSN 33 2000-6</t>
  </si>
  <si>
    <t xml:space="preserve">        D58 - Demontáž hromosvodu</t>
  </si>
  <si>
    <t>Silnoproudá elektrotechnika, ochrana před bleskem</t>
  </si>
  <si>
    <t>Rozvaděč R4</t>
  </si>
  <si>
    <t>1182-16413</t>
  </si>
  <si>
    <t>Rozvodnicová skříň - zapuštěná -oceloplechová - IP30 - počet modulů 6x33, 1092x734x155mm</t>
  </si>
  <si>
    <t>Ks</t>
  </si>
  <si>
    <t>1182-16356</t>
  </si>
  <si>
    <t>63-3 Vypínač</t>
  </si>
  <si>
    <t>1182-14080</t>
  </si>
  <si>
    <t>Svodič přepětí - typ B - zajistit kourdinovou ochrannu</t>
  </si>
  <si>
    <t>1182-14028</t>
  </si>
  <si>
    <t>10C-1N-030A Proudový chránič s nadproudovou ochranou</t>
  </si>
  <si>
    <t>1182-14029</t>
  </si>
  <si>
    <t>16B-1N-030A Proudový chránič s nadproudovou ochranou</t>
  </si>
  <si>
    <t>1182-14030</t>
  </si>
  <si>
    <t>20B-1N-030A Proudový chránič s nadproudovou ochranou</t>
  </si>
  <si>
    <t>1182-18554</t>
  </si>
  <si>
    <t>PS-1100 Pomocný spínač</t>
  </si>
  <si>
    <t>1182-14567</t>
  </si>
  <si>
    <t>16-001-A230 Impulzní relé</t>
  </si>
  <si>
    <t>1182-10256</t>
  </si>
  <si>
    <t>20-11-A230 Instalační stykač</t>
  </si>
  <si>
    <t>1182-15997</t>
  </si>
  <si>
    <t>32-20-A230 Instalační stykač</t>
  </si>
  <si>
    <t>1182-15627</t>
  </si>
  <si>
    <t>16B-1 Jistič</t>
  </si>
  <si>
    <t>1182-15756</t>
  </si>
  <si>
    <t>16B-3 Jistič</t>
  </si>
  <si>
    <t>1182-15625</t>
  </si>
  <si>
    <t>10B-1 Jistič</t>
  </si>
  <si>
    <t>1182-15624</t>
  </si>
  <si>
    <t>6B-1 Jistič</t>
  </si>
  <si>
    <t>1182-16061</t>
  </si>
  <si>
    <t>D16-001-A230 Digitální spínací hodiny</t>
  </si>
  <si>
    <t>Elektromontáže</t>
  </si>
  <si>
    <t>Silnoproud</t>
  </si>
  <si>
    <t>1191-292</t>
  </si>
  <si>
    <t>motáž rozvaděčů OCEP, plastových rozvodnic, nebo rozvaděčových skříní na stavbě, včetně připojení, M</t>
  </si>
  <si>
    <t>Svitidla</t>
  </si>
  <si>
    <t>1063-61687</t>
  </si>
  <si>
    <t>"A" Zapuštěnné svitidlo, 38W, 4212lm, Ra90, 4000K 595 x 595 x 57 mm</t>
  </si>
  <si>
    <t>1063-56296</t>
  </si>
  <si>
    <t>"B" Asynchroní reflektor na tabuli - závesný, 39W. 3785lm, Ra80, 4000K 175 x 1468 x 60 mm</t>
  </si>
  <si>
    <t>1263-5443</t>
  </si>
  <si>
    <t>"C" Zapuštěné svitidlo 0-4K, IP43/20 LED, 26W, 1650lm 235x235x130mm</t>
  </si>
  <si>
    <t>1263-5423</t>
  </si>
  <si>
    <t>"D" Zapuštěné svitidlo-3K, IP20/IP40 LED, 20W, 1601lm</t>
  </si>
  <si>
    <t>1263-5290</t>
  </si>
  <si>
    <t>"E" Zapuštěné svitidlo M600 3K, IP40 LED, 31W, 3159lm</t>
  </si>
  <si>
    <t>Nouzové svitidla</t>
  </si>
  <si>
    <t>1263-7912</t>
  </si>
  <si>
    <t>"N" Nouzvé svitidlo s vlastními akumulátory IP42, 150lm, 1h LED</t>
  </si>
  <si>
    <t>Recyklace</t>
  </si>
  <si>
    <t>1184-445</t>
  </si>
  <si>
    <t>příspěvek na recyklaci svítidla</t>
  </si>
  <si>
    <t>D8</t>
  </si>
  <si>
    <t>ZÁSUVKA NN</t>
  </si>
  <si>
    <t>1002-4593</t>
  </si>
  <si>
    <t>Zásuvka jednonásobná (bezšroubové svorky), s ochranným kolíkem, s clonkami; řazení 2P+PE; b. bílá (do hořl. podkladů B až E)</t>
  </si>
  <si>
    <t>D9</t>
  </si>
  <si>
    <t>Přepínače</t>
  </si>
  <si>
    <t>1002-4450</t>
  </si>
  <si>
    <t>Přístroj přepínače sériového (bezšroubové svorky); řazení 5 (do hořl. podkladů B až E)</t>
  </si>
  <si>
    <t>1002-4451</t>
  </si>
  <si>
    <t>Přístroj přepínače střídavého (bezšroubové svorky); řazení 6, 6So (do hořl. podkladů B až E)</t>
  </si>
  <si>
    <t>1002-4452</t>
  </si>
  <si>
    <t>Přístroj přepínače křížového (bezšroubové svorky); řazení 7, 7So (do hořl. podkladů B až E)</t>
  </si>
  <si>
    <t>1002-4448</t>
  </si>
  <si>
    <t>Přístroj spínače jednopólového (bezšroubové svorky); řazení 1, 1So (do hořl. podkladů B až E)</t>
  </si>
  <si>
    <t>1002-4456</t>
  </si>
  <si>
    <t>Přístroj ovládače zapínacího se svorkou N (bezšroubové svorky); řazení 1/0, 1/0So, 1/0S (do hořl. podkladů B až E)</t>
  </si>
  <si>
    <t>D10</t>
  </si>
  <si>
    <t>KRYT SPÍNAČE</t>
  </si>
  <si>
    <t>1002-15</t>
  </si>
  <si>
    <t>Kryt spínače kolébkového, dělený; b. bílá (do hořl. podkladů B až E - při použití bezšroubových přístrojů)</t>
  </si>
  <si>
    <t>1002-14</t>
  </si>
  <si>
    <t>Kryt spínače kolébkového; b. bílá (do hořl. podkladů B až E - při použití bezšroubových přístrojů)</t>
  </si>
  <si>
    <t>D11</t>
  </si>
  <si>
    <t>RÁMEČEK</t>
  </si>
  <si>
    <t>1002-24</t>
  </si>
  <si>
    <t>Rámeček pro elektroinstalační přístroje, jednonásobný; b. bílá (do hořl. podkladů B až E - při použití bezšroubových přístrojů)</t>
  </si>
  <si>
    <t>D12</t>
  </si>
  <si>
    <t>SNÍMAČ POHYBU PRO STROPNÍ MONTÁŽ, KOMPLETNÍ</t>
  </si>
  <si>
    <t>1002-11293</t>
  </si>
  <si>
    <t>Snímač pohybu, povrchová montáž; b. bílá</t>
  </si>
  <si>
    <t>1002-9442</t>
  </si>
  <si>
    <t>Krabice pro snímač pohybu, b. bílá,</t>
  </si>
  <si>
    <t>D13</t>
  </si>
  <si>
    <t>Podlahová krabice</t>
  </si>
  <si>
    <t>1141-7869</t>
  </si>
  <si>
    <t>Zásuvkový box do podlahy pro 6 modulů</t>
  </si>
  <si>
    <t>Pol3</t>
  </si>
  <si>
    <t>Zásuvkový modul 230V/16A do zásuvkového boxu</t>
  </si>
  <si>
    <t>Pol4</t>
  </si>
  <si>
    <t>Datový modul Cat5e pro zásuvkový box</t>
  </si>
  <si>
    <t>1002-9442.1</t>
  </si>
  <si>
    <t>Rámeček pro zásuvkový box</t>
  </si>
  <si>
    <t>D14</t>
  </si>
  <si>
    <t>KRABICE</t>
  </si>
  <si>
    <t>1123-4000</t>
  </si>
  <si>
    <t>KRABICE PŘÍSTROJOVÁ</t>
  </si>
  <si>
    <t>1123-3</t>
  </si>
  <si>
    <t>KRABICE ODBOČNÁ</t>
  </si>
  <si>
    <t>1123-7271</t>
  </si>
  <si>
    <t>KRABICE ODB. S EQ SVORK.</t>
  </si>
  <si>
    <t>D15</t>
  </si>
  <si>
    <t>SVORKOVNICE KRABICOVÁ</t>
  </si>
  <si>
    <t>1265-19</t>
  </si>
  <si>
    <t>4x0,5-2,5mm2</t>
  </si>
  <si>
    <t>D16</t>
  </si>
  <si>
    <t>KABEL SILOVÝ,IZOLACE PVC S VODIČEM PE</t>
  </si>
  <si>
    <t>7004-8068</t>
  </si>
  <si>
    <t>CYKY-J 3x1.5 mm2</t>
  </si>
  <si>
    <t>7004-8069</t>
  </si>
  <si>
    <t>CYKY-J 3x2.5 mm2</t>
  </si>
  <si>
    <t>7004-8083</t>
  </si>
  <si>
    <t>CYKY-J 5x16 mm2</t>
  </si>
  <si>
    <t>D17</t>
  </si>
  <si>
    <t>KABEL SILOVÝ,IZOLACE PVC BEZ VODIČE PE</t>
  </si>
  <si>
    <t>7004-8054</t>
  </si>
  <si>
    <t>CYKY-O 2x1.5 mm2</t>
  </si>
  <si>
    <t>7004-8056</t>
  </si>
  <si>
    <t>CYKY-O 3x1.5 mm2</t>
  </si>
  <si>
    <t>7004-8059</t>
  </si>
  <si>
    <t>CYKY-O 4x1.5 mm2</t>
  </si>
  <si>
    <t>D18</t>
  </si>
  <si>
    <t xml:space="preserve">KABEL SE SNÍŽENOU HOŘLAVOSTÍ, S FUNKČNÍ SCHOPNOSTÍ PŘI POŽÁRU P60-R,  TŘÍDA REAKCE NA OHEŇ - B2 ca, </t>
  </si>
  <si>
    <t>7004-8183</t>
  </si>
  <si>
    <t>1-CXKH-R-J 3x1.5 mm2</t>
  </si>
  <si>
    <t>D19</t>
  </si>
  <si>
    <t>ŠŇŮRA STŘEDNÍ</t>
  </si>
  <si>
    <t>7002-589</t>
  </si>
  <si>
    <t>H05VV-F-X 2x0.75</t>
  </si>
  <si>
    <t>D20</t>
  </si>
  <si>
    <t xml:space="preserve">VODIČ JEDNOŽILOVÝ  (CY)</t>
  </si>
  <si>
    <t>7004-8006</t>
  </si>
  <si>
    <t>H07V-U 4</t>
  </si>
  <si>
    <t>7004-8007</t>
  </si>
  <si>
    <t>H07V-U 6</t>
  </si>
  <si>
    <t>7004-8008</t>
  </si>
  <si>
    <t>H07V-U 10</t>
  </si>
  <si>
    <t>7002-9</t>
  </si>
  <si>
    <t>H07V-R 16</t>
  </si>
  <si>
    <t>1192-184</t>
  </si>
  <si>
    <t>H07V-R 25</t>
  </si>
  <si>
    <t>D21</t>
  </si>
  <si>
    <t>TRUBKY, LIŠTY</t>
  </si>
  <si>
    <t>1123-64</t>
  </si>
  <si>
    <t>2323 TRUBKA OHEBNÁ</t>
  </si>
  <si>
    <t>1123-66</t>
  </si>
  <si>
    <t>2336 TRUBKA OHEBNÁ</t>
  </si>
  <si>
    <t>1123-4894</t>
  </si>
  <si>
    <t>8025HF TRUBKA TUHÁ 1250 N HF,</t>
  </si>
  <si>
    <t>1123-6670</t>
  </si>
  <si>
    <t>1232HFPP_K50 SUPER MONOFLEX 750 N PP</t>
  </si>
  <si>
    <t>1123-4118</t>
  </si>
  <si>
    <t>LV 18X13 LIŠTA VKLÁDACÍ (3m)</t>
  </si>
  <si>
    <t>1123-7746</t>
  </si>
  <si>
    <t>LHD 40X20 LIŠTA HRANATÁ</t>
  </si>
  <si>
    <t>1123-7751</t>
  </si>
  <si>
    <t>LHD 40X40 LIŠTA HRANATÁ</t>
  </si>
  <si>
    <t>1123-6379</t>
  </si>
  <si>
    <t>DZ 60X60 ŽLAB KABELOVÝ DRÁTĚNÝ, včetně podpěr</t>
  </si>
  <si>
    <t>1123-6381</t>
  </si>
  <si>
    <t>DZ 60X200 ŽLAB KABELOVÝ DRÁTĚNÝ, včetně podpěr</t>
  </si>
  <si>
    <t>Pol5</t>
  </si>
  <si>
    <t>Průchodka protipožární do dutých stěn</t>
  </si>
  <si>
    <t>D22</t>
  </si>
  <si>
    <t xml:space="preserve"> VYSEKANI KAPES VE ZDIVU CIHELNEM PRO KRABICE</t>
  </si>
  <si>
    <t>Pol6</t>
  </si>
  <si>
    <t>50x50x50 mm</t>
  </si>
  <si>
    <t>D23</t>
  </si>
  <si>
    <t>VYBOURANI OTVORU VE ZDIVU CIHELNEM DO PLOCHY 2.25 dm2</t>
  </si>
  <si>
    <t>Pol7</t>
  </si>
  <si>
    <t>Stena do 450mm</t>
  </si>
  <si>
    <t>D24</t>
  </si>
  <si>
    <t>VYBOURANI OTVORU VE ZDIVU CIHELNEM DO PRUMERU 60mm</t>
  </si>
  <si>
    <t>Pol8</t>
  </si>
  <si>
    <t>D25</t>
  </si>
  <si>
    <t xml:space="preserve"> VYSEKANI RYH VE ZDIVU CIHELNEM - HLOUBKA 30mm</t>
  </si>
  <si>
    <t>Pol9</t>
  </si>
  <si>
    <t>Sire 30 mm</t>
  </si>
  <si>
    <t>Pol10</t>
  </si>
  <si>
    <t>Sire 70 mm</t>
  </si>
  <si>
    <t>Pol11</t>
  </si>
  <si>
    <t>Sire 100 mm</t>
  </si>
  <si>
    <t>D26</t>
  </si>
  <si>
    <t xml:space="preserve"> HRUBA VYPLN RYH MALTOU</t>
  </si>
  <si>
    <t>Pol12</t>
  </si>
  <si>
    <t>Jakekoliv sire</t>
  </si>
  <si>
    <t>D27</t>
  </si>
  <si>
    <t xml:space="preserve"> OMITKA RYH VE STENACH MALTOU</t>
  </si>
  <si>
    <t>Pol13</t>
  </si>
  <si>
    <t>Sire do 150 mm</t>
  </si>
  <si>
    <t>D28</t>
  </si>
  <si>
    <t xml:space="preserve"> ODVOZ SUTI</t>
  </si>
  <si>
    <t>Pol14</t>
  </si>
  <si>
    <t>doprava suti na stavě, odvoz suti na skládku včetně poplatku za uložení</t>
  </si>
  <si>
    <t>D29</t>
  </si>
  <si>
    <t xml:space="preserve"> HODINOVE ZUCTOVACI SAZBY</t>
  </si>
  <si>
    <t>Pol15</t>
  </si>
  <si>
    <t>Montáže pro ostatní specialisty a dokončovací práce</t>
  </si>
  <si>
    <t>D30</t>
  </si>
  <si>
    <t xml:space="preserve"> PROVEDENI REVIZNICH ZKOUSEK DLE CSN 33 2000-6</t>
  </si>
  <si>
    <t>Pol16</t>
  </si>
  <si>
    <t>Výchozí revize včetně vypracování revizní zprávy</t>
  </si>
  <si>
    <t>D31</t>
  </si>
  <si>
    <t>TIČR - ZPRÁVA</t>
  </si>
  <si>
    <t>Pol17</t>
  </si>
  <si>
    <t>Výchozí tičr zpráva</t>
  </si>
  <si>
    <t>D32</t>
  </si>
  <si>
    <t>Vyhřívání okapových žlabů</t>
  </si>
  <si>
    <t>Pol18</t>
  </si>
  <si>
    <t>Úchytky na kabel plastové do okapového žlabu</t>
  </si>
  <si>
    <t>D33</t>
  </si>
  <si>
    <t>Přístroje</t>
  </si>
  <si>
    <t>Pol25</t>
  </si>
  <si>
    <t>Osoušeče rukou 1800W, Kartáčovaný nerez, hmotnost 4,1kg, 221x291x152mm</t>
  </si>
  <si>
    <t>Pol26</t>
  </si>
  <si>
    <t>Trafo pro ovládní maximálně pěti rolet na střešních oknech</t>
  </si>
  <si>
    <t>Pol27</t>
  </si>
  <si>
    <t>Panel pro ovládání rolet pro střešní okna</t>
  </si>
  <si>
    <t>Pol28</t>
  </si>
  <si>
    <t>Školní zvonek, napasovat na stávající rozvod školního zvonku</t>
  </si>
  <si>
    <t>Pol29</t>
  </si>
  <si>
    <t>Reproduktor školního rozhlasu, zajistit funkčnost se stávajícím školním rozhlasem</t>
  </si>
  <si>
    <t>D34</t>
  </si>
  <si>
    <t>Inetraktivní tabule</t>
  </si>
  <si>
    <t>Pol30</t>
  </si>
  <si>
    <t>Interaktivní tabule 127x391cm 16:10, 20 dotyk.bodů, +USB aktivní</t>
  </si>
  <si>
    <t>Pol31</t>
  </si>
  <si>
    <t>Dataprojektor EB-725W</t>
  </si>
  <si>
    <t>Pol32</t>
  </si>
  <si>
    <t>Průžinový pojezd k interaktivni tabuly,</t>
  </si>
  <si>
    <t>Pol33</t>
  </si>
  <si>
    <t>Trojsvazková kabeláž pro nástěnnou montáž</t>
  </si>
  <si>
    <t>Pol34</t>
  </si>
  <si>
    <t>Montáž</t>
  </si>
  <si>
    <t>Pol35</t>
  </si>
  <si>
    <t>Montážní materiál+instalace SW</t>
  </si>
  <si>
    <t>Pol36</t>
  </si>
  <si>
    <t>Doprava</t>
  </si>
  <si>
    <t>D35</t>
  </si>
  <si>
    <t>Slaboproud</t>
  </si>
  <si>
    <t>1182-16406</t>
  </si>
  <si>
    <t>Multimediální rack nástěný</t>
  </si>
  <si>
    <t>Pol37</t>
  </si>
  <si>
    <t>Montáž rozvaděče na stavbě, včetně připojení rozvodů</t>
  </si>
  <si>
    <t>D36</t>
  </si>
  <si>
    <t>Kabely</t>
  </si>
  <si>
    <t>Pol38</t>
  </si>
  <si>
    <t>DC-404 C5E FTP - DATOVÝ KABEL, LANKO, C5E STÍNĚNÝ</t>
  </si>
  <si>
    <t>D37</t>
  </si>
  <si>
    <t>1123-1115</t>
  </si>
  <si>
    <t>Trubka ohebná 2336 průměr 36 125N</t>
  </si>
  <si>
    <t>1002-10643</t>
  </si>
  <si>
    <t>KRYT ZÁSUVKY KOMUNIKAČNÍ (DATOVÉ NEBO REPRODUKTOROVÉ) PŘÍMÉ</t>
  </si>
  <si>
    <t>1002-10456</t>
  </si>
  <si>
    <t>Kryt zásuvky komunikační, s kovovým upevňovacím třmenem, pro 2x keystone nebo 2x repro; b. bílá</t>
  </si>
  <si>
    <t>1002-213</t>
  </si>
  <si>
    <t>Přístroj zásuvky datové (noname), Modular Jack RJ 45-8 Cat. 5e</t>
  </si>
  <si>
    <t>1002-5159</t>
  </si>
  <si>
    <t>1002-24.1</t>
  </si>
  <si>
    <t>Rámeček pro elektroinstalační přístroje, jednonásobný; d. Tango; b. bílá (do hořl. podkladů B až E - při použití bezšroubových přístrojů)</t>
  </si>
  <si>
    <t>Pol39</t>
  </si>
  <si>
    <t>D38</t>
  </si>
  <si>
    <t>Demontáže</t>
  </si>
  <si>
    <t>D39</t>
  </si>
  <si>
    <t>Demontáž rozvaděčů demontáž kabelů hliníkových bez ukončení uložených pod omítkou stěn AYKYL, AYKYLS</t>
  </si>
  <si>
    <t>9998-8419</t>
  </si>
  <si>
    <t>3 x 2,5 mm2</t>
  </si>
  <si>
    <t>D40</t>
  </si>
  <si>
    <t xml:space="preserve">demontáž krabic elektroinstalačních protahovacích nebo odbočných a přístrojových  zapuštěných plasto</t>
  </si>
  <si>
    <t>9998-530</t>
  </si>
  <si>
    <t>KU68/2-1902, KO97</t>
  </si>
  <si>
    <t>D41</t>
  </si>
  <si>
    <t>demontáž zásuvek a vypínačů domovních se zapojením vodičů, vestavných 10 popř.16 A bez odvrtání prof</t>
  </si>
  <si>
    <t>9998-4235</t>
  </si>
  <si>
    <t>zásuvek 2P + PE, vypínačů</t>
  </si>
  <si>
    <t>D42</t>
  </si>
  <si>
    <t>demontáž svítidel žárovkových se zapojením vodičů bytových nebo do spol.místností stropních přisazen</t>
  </si>
  <si>
    <t>Pol40</t>
  </si>
  <si>
    <t>Demontáž světelných zdrojů se sklem</t>
  </si>
  <si>
    <t>D43</t>
  </si>
  <si>
    <t>Bleskosvod</t>
  </si>
  <si>
    <t>D44</t>
  </si>
  <si>
    <t>Uzemnění</t>
  </si>
  <si>
    <t>D45</t>
  </si>
  <si>
    <t>ZINKOVANÉ PROVEDENÍ OCELOVÝ DRÁT POZINKOVANÝ</t>
  </si>
  <si>
    <t>1244-3</t>
  </si>
  <si>
    <t>Drát 10 drát ø 10mm(0,62kg/m), pevně</t>
  </si>
  <si>
    <t>D46</t>
  </si>
  <si>
    <t>OCELOVÝ PÁSEK POZINKOVANÝ</t>
  </si>
  <si>
    <t>1244-8</t>
  </si>
  <si>
    <t>Páska 30x4 páska 30x4 (0,95 kg/m), pevně</t>
  </si>
  <si>
    <t>D47</t>
  </si>
  <si>
    <t>SVORKA HROMOSVODNÍ,UZEMŇOVACÍ</t>
  </si>
  <si>
    <t>1244-433</t>
  </si>
  <si>
    <t>SR 3b N svorka páska-drát nerez</t>
  </si>
  <si>
    <t>1244-431</t>
  </si>
  <si>
    <t>SR 2b N svorka páska-páska nerez</t>
  </si>
  <si>
    <t>1030-201540</t>
  </si>
  <si>
    <t>480 150 Sada zaváděcí tyče 1,5 m FeZn se zkušební svorkou</t>
  </si>
  <si>
    <t>1244-412</t>
  </si>
  <si>
    <t>SS N spojovací nerez</t>
  </si>
  <si>
    <t>D48</t>
  </si>
  <si>
    <t>VYTÝČENÍ TRATI</t>
  </si>
  <si>
    <t>460 01-0024</t>
  </si>
  <si>
    <t>Kabelové vedení v zastaveném prostoru</t>
  </si>
  <si>
    <t>km</t>
  </si>
  <si>
    <t>D49</t>
  </si>
  <si>
    <t>HLOUBENÍ KABELOVÉ RÝHY</t>
  </si>
  <si>
    <t>9999-1002</t>
  </si>
  <si>
    <t>Zemina třídy 4, šíře 350mm,hloubka 800mm</t>
  </si>
  <si>
    <t>D50</t>
  </si>
  <si>
    <t>ZÁHOZ KABELOVÉ RÝHY</t>
  </si>
  <si>
    <t>9999-1182</t>
  </si>
  <si>
    <t>D51</t>
  </si>
  <si>
    <t>ÚPRAVA POVRCHU</t>
  </si>
  <si>
    <t>460 62-0014</t>
  </si>
  <si>
    <t>Provizorní úprava terénu v zemina třídy 4</t>
  </si>
  <si>
    <t>9999-1189</t>
  </si>
  <si>
    <t>Položeni drnu</t>
  </si>
  <si>
    <t>9999-1190</t>
  </si>
  <si>
    <t>Osetí povrchu travou</t>
  </si>
  <si>
    <t>Pol41</t>
  </si>
  <si>
    <t>Rozebrání dlažby</t>
  </si>
  <si>
    <t>Pol42</t>
  </si>
  <si>
    <t>Pložození dlažby včetně nového lože</t>
  </si>
  <si>
    <t>9999-1117</t>
  </si>
  <si>
    <t>FOLIE VÝSTRAŽNÁ Z PVC</t>
  </si>
  <si>
    <t>9999-1119</t>
  </si>
  <si>
    <t>Šířka 33cm</t>
  </si>
  <si>
    <t>D52</t>
  </si>
  <si>
    <t>HVI vodiče + trubky s jímači</t>
  </si>
  <si>
    <t>1030-201087</t>
  </si>
  <si>
    <t>819 135 Vodič HVI long černý D 20 buben 100 m, přesnou délu je nutné stanovit na stavbě, vodič nejde nastavovat!!!!!</t>
  </si>
  <si>
    <t>1030-200692</t>
  </si>
  <si>
    <t>105 330 Podpůrná trubka GFK/Al L 3200 mm, jímač 1 m</t>
  </si>
  <si>
    <t>105 332</t>
  </si>
  <si>
    <t>105 331 Podpůrná trubka GFK/Al L 3200 mm, jímač 2,5 m</t>
  </si>
  <si>
    <t>1030-201206</t>
  </si>
  <si>
    <t>819 294 Sada pro upevnění 4 vodičů HVI long D20 na podpůrnou trubku</t>
  </si>
  <si>
    <t>1030-201064</t>
  </si>
  <si>
    <t>540 103 Uzemňovací objímka na anténní stožár 3/4"-3"</t>
  </si>
  <si>
    <t>1030-201001</t>
  </si>
  <si>
    <t>405 020 PA svorka k připojení vodiče 4-95 mm²</t>
  </si>
  <si>
    <t>1030-200058</t>
  </si>
  <si>
    <t>105 360 Úchyt pro trubku</t>
  </si>
  <si>
    <t>D53</t>
  </si>
  <si>
    <t>Uchycení HVI vodiče</t>
  </si>
  <si>
    <t>1030-201424</t>
  </si>
  <si>
    <t>Podpěra vedení HVI Ø 20/23 na plechové střechy se stojatým falcem 0,7-8 mm</t>
  </si>
  <si>
    <t>1030-200855</t>
  </si>
  <si>
    <t>275 320 Kovová podpěra vodiče HVI Ø 20 s upínacím páskem na potrubí D 50-300 mm</t>
  </si>
  <si>
    <t>1030-201486</t>
  </si>
  <si>
    <t>275 259 Kovová podpěra vodiče HVI 20/23 mm M8 s plastovou podložkou</t>
  </si>
  <si>
    <t>D54</t>
  </si>
  <si>
    <t>Pospojování</t>
  </si>
  <si>
    <t>1244-370</t>
  </si>
  <si>
    <t>Drát 8 AlMgSi T/4 drát o 8mm AlMgSi T/4 (0,135kg/m) měkký</t>
  </si>
  <si>
    <t>1244-401</t>
  </si>
  <si>
    <t>PV 23 N na plechovou střechu nerez</t>
  </si>
  <si>
    <t>1244-415</t>
  </si>
  <si>
    <t>SP N připojovací nerez, D+M</t>
  </si>
  <si>
    <t>1244-412.1</t>
  </si>
  <si>
    <t>SS N spojovací nerez, D+M</t>
  </si>
  <si>
    <t>D55</t>
  </si>
  <si>
    <t>MONTÁŽNÍ PRÁCE</t>
  </si>
  <si>
    <t>9999-840</t>
  </si>
  <si>
    <t>Tvarování mont.dílu</t>
  </si>
  <si>
    <t>9999-840.1</t>
  </si>
  <si>
    <t>bezpečnostní tabulka</t>
  </si>
  <si>
    <t>9999-840.2</t>
  </si>
  <si>
    <t>Smršťovací návlek - přechod ze země na vzduch, z betonu na vzduch</t>
  </si>
  <si>
    <t>D56</t>
  </si>
  <si>
    <t>CUB</t>
  </si>
  <si>
    <t>1123-7271.1</t>
  </si>
  <si>
    <t>KO 125 E/EQ02_KA KRABICE ODB. S EQ SVORK.</t>
  </si>
  <si>
    <t>D57</t>
  </si>
  <si>
    <t>PROVEDENI REVIZNICH ZKOUSEK DLE CSN 33 2000-6</t>
  </si>
  <si>
    <t>Pol43</t>
  </si>
  <si>
    <t>Pol44</t>
  </si>
  <si>
    <t>Taška stožárová 45x40 s průchodkou</t>
  </si>
  <si>
    <t>D58</t>
  </si>
  <si>
    <t>Demontáž hromosvodu</t>
  </si>
  <si>
    <t>Pol45</t>
  </si>
  <si>
    <t>Demontáž hromosvodového vedení</t>
  </si>
  <si>
    <t>Pol46</t>
  </si>
  <si>
    <t>Demontáž podpěr. svorek atd</t>
  </si>
  <si>
    <t>Pol47</t>
  </si>
  <si>
    <t>Demontáž jímačů</t>
  </si>
  <si>
    <t>Pol48</t>
  </si>
  <si>
    <t>Zapravení fasády po podpěrách</t>
  </si>
  <si>
    <t>05 - vzduchotechnika</t>
  </si>
  <si>
    <t xml:space="preserve">    D1 - VZDUCHOTECHNIKA</t>
  </si>
  <si>
    <t xml:space="preserve">    D2 - IZOLACE TEPELNÁ</t>
  </si>
  <si>
    <t>VZDUCHOTECHNIKA</t>
  </si>
  <si>
    <t>Pol53</t>
  </si>
  <si>
    <t>PROVEDENÍ VÝVOD ZPRAVA - VZD JEDNOTKA PRO LOKÁLNÍ VĚTRÁNÍ TŘÍD / PRO MONTÁŽ DO PROSTORU TŘÍDY/, VZDUCHOVÝ VÝKON 550 m3/h, 200 Pa, EL PŘEDEHŘEV, EL DOHŘEV, VÝSRUP VZUDCHU Z JEDNOTKY NA KRUHOVÉ POTRUBÍ, OBKLAD JEDNOTKY BÍLÉ LAMINO, PROPOJENÍ PŘÍVODNÍHO A ODPADNÍHO POTRUBÍ PŘES FASÁDU, PRODLOUŽENÍ O 0,5 M, TEPELNÁ IZOLACE , ZÁKRYT, VENKOVNÍ ŽALUZIE ZÁKLADNÍ NÁTĚR, EXTERNÍ OVLÁDÁNÍ</t>
  </si>
  <si>
    <t>KS</t>
  </si>
  <si>
    <t>Pol54</t>
  </si>
  <si>
    <t>PROVEDENÍ VÝVOD ZLEVA - VZD JEDNOTKA PRO LOKÁLNÍ VĚTRÁNÍ TŘÍD / PRO MONTÁŽ DO PROSTORU TŘÍDY/, VZDUCHOVÝ VÝKON 550 m3/h, 200 Pa, EL PŘEDEHŘEV, EL DOHŘEV, VÝSRUP VZUDCHU Z JEDNOTKY NA KRUHOVÉ POTRUBÍ, OBKLAD JEDNOTKY BÍLÉ LAMINO, PROPOJENÍ PŘÍVODNÍHO A ODPADNÍHO POTRUBÍ PŘES FASÁDU, PRODLOUŽENÍ O 0,5 M, TEPELNÁ IZOLACE , ZÁKRYT, VENKOVNÍ ŽALUZIE ZÁKLADNÍ NÁTĚR, EXTERNÍ OVLÁDÁNÍ</t>
  </si>
  <si>
    <t>Pol55</t>
  </si>
  <si>
    <t>PODSTAVEC POD VZD JEDNOTKU VÝŠKY 100 MM / ATIP/</t>
  </si>
  <si>
    <t>751611115</t>
  </si>
  <si>
    <t>Montáž centrální vzduchotechnické jednotky s rekuperací tepla stojaté s výměnou vzduchu přes 500 do 1000 m3/h</t>
  </si>
  <si>
    <t>Pol56</t>
  </si>
  <si>
    <t>MALÝ DIAGONÁLNÍ VENTILÁTOR DO POTRUBÍ S DOBĚHEM DN 100, 120 M3/H,80 Pa</t>
  </si>
  <si>
    <t>751111011</t>
  </si>
  <si>
    <t>Montáž ventilátoru axiálního nízkotlakého nástěnného základního D do 100 mm</t>
  </si>
  <si>
    <t>Pol57</t>
  </si>
  <si>
    <t>MALÝ DIAGONÁLNÍ VENTILÁTOR DO POTRUBÍ S DOBĚHEM DN 150, 300 M3/H, 150 Pa</t>
  </si>
  <si>
    <t>751111012</t>
  </si>
  <si>
    <t>Montáž ventilátoru axiálního nízkotlakého nástěnného základního D přes 100 do 200 mm</t>
  </si>
  <si>
    <t>751322011</t>
  </si>
  <si>
    <t>Montáž talířového ventilátoru D do 100 mm</t>
  </si>
  <si>
    <t>42972201</t>
  </si>
  <si>
    <t>talířový ventil pro přívod a odvod vzduchu plastový D 100mm</t>
  </si>
  <si>
    <t>751322012</t>
  </si>
  <si>
    <t>Montáž talířového ventilátoru D přes 100 do 200 mm</t>
  </si>
  <si>
    <t>42972202</t>
  </si>
  <si>
    <t>talířový ventil pro přívod a odvod vzduchu plastový D 125mm</t>
  </si>
  <si>
    <t>Pol58</t>
  </si>
  <si>
    <t>TLUMIČ HLUKU KRUHOVÝ, DN 100-L=600</t>
  </si>
  <si>
    <t>751344111</t>
  </si>
  <si>
    <t>Montáž tlumiče hluku pro kruhové potrubí D do 100 mm</t>
  </si>
  <si>
    <t>Pol59</t>
  </si>
  <si>
    <t>TLUMIČ HLUKU KRUHOVÝ, DN 160-L=900</t>
  </si>
  <si>
    <t>751344112</t>
  </si>
  <si>
    <t>Montáž tlumiče hluku pro kruhové potrubí D přes 100 do 200 mm</t>
  </si>
  <si>
    <t>Pol60</t>
  </si>
  <si>
    <t>ZPĚTNÁ KLAPKA TĚSNÁ DN 100</t>
  </si>
  <si>
    <t>751398101</t>
  </si>
  <si>
    <t>Montáž uzavírací klapky do kruhového potrubí bez příruby D do 100 mm</t>
  </si>
  <si>
    <t>Pol61</t>
  </si>
  <si>
    <t>ZPĚTNÁ KLAPKA TĚSNÁ DN 160</t>
  </si>
  <si>
    <t>751398102</t>
  </si>
  <si>
    <t>Montáž uzavírací klapky do kruhového potrubí bez příruby D přes 100 do 200 mm</t>
  </si>
  <si>
    <t>751511181</t>
  </si>
  <si>
    <t>Montáž potrubí plechového skupiny I kruhového bez příruby tloušťky plechu 0,6 mm D do 100 mm</t>
  </si>
  <si>
    <t>VÝÚSTKA1</t>
  </si>
  <si>
    <t>Výústka textilní - Tvar Kruhový, Rozměr 250 mm, Celková délka 8000 mm, První konec Začátek, Druhý konec Zaslepení, 2ks Zip 250, Průtok 550 m3/h, Použitelný přetlak 100 Pa, Tlaková ztráta třením = 1,4 Pa, Tkanina PMS - 100 % polyester, nekonečné vlákno (multifilament), hmotnost 214 g/m², tloušťka 0,30 mm, prodyšnost 55 m³/h/m² při 120 Pa, pevnost (osnova/útek) 1830/1020 N (ČSN EN ISO 13934-1), požární odolnost - třída B-s1, d0 dle ČSN EN 13501-1+A1:2010, teplotní odolnost -60 až +110°C, srážlivost (osnova/útek) 0,5/0,5 % při 40°C dle ČSN EN ISO 6330-2000, vhodná pro čisté prostory - třída č. 4 (ČSN EN ISO 14644-1), pratelná v pračce, Barva Bílá Seznam montážního materiálu:8ks 2000mm Hliníkový profil, 6ks Hliníková spojka profilů přímá, 34ks Plastové háčky 157 mm, 1ks Kruhový 250 mm Nerez připojovací pásek</t>
  </si>
  <si>
    <t>VÝÚSTKA2</t>
  </si>
  <si>
    <t>Tvar Kruhový, Rozměr 250 mm, Celková délka 5600 mm, První konec Zaslepení, Druhý konec Zaslepení,Průtok 550 m3/h, Použitelný přetlak 100 Pa, Tlaková ztráta třením = 7,5 Pa, Počet vstupů vzduchu 1, 1 Nástavec Kruhový 250, Začátek, Tkanina PMS - 100 % polyester, nekonečné vlákno (multifilament), hmotnost 214 g/m², tloušťka 0,30 mm, prodyšnost 55 m³/h/m² při 120 Pa, pevnost (osnova/útek) 1830/1020 N (ČSN EN ISO 13934-1), požární odolnost - třída B-s1, d0 dle ČSN EN 13501-1+A1:2010, teplotní odolnost -60 až +110°C, srážlivost (osnova/útek) 0,5/0,5 % při 40°C dle ČSN EN ISO 6330-2000, vhodná pro čisté prostory - třída č. 4 (ČSN EN ISO 14644-1), pratelná v pračce, Barva Bílá Seznam montážního materiálu:6ks 2000mm Hliníkový profil, 4ks Hliníková spojka profilů přímá, 26ks Plastové háčky 157 mm, 1ks Kruhový 250 mm Nerez připojovací pásek</t>
  </si>
  <si>
    <t>VÝÚSTKA3</t>
  </si>
  <si>
    <t>Výústka textilní - Tvar Kruhový, Rozměr 250 mm, Celková délka 11000 mm, První konec Zaslepení, Druhý konec Zaslepení,Průtok 550 m3/h, Použitelný přetlak 100 Pa, Tlaková ztráta třením = 8,6 Pa, Počet vstupů vzduchu 1, 1 Nástavec Kruhový 250, Začátek, Tkanina PMS - 100 % polyester, nekonečné vlákno (multifilament), hmotnost 214 g/m², tloušťka 0,30 mm, prodyšnost 55 m³/h/m² při 120 Pa, pevnost (osnova/útek) 1830/1020 N (ČSN EN ISO 13934-1), požární odolnost - třída B-s1, d0 dle ČSN EN 13501-1+A1:2010, teplotní odolnost -60 až +110°C, srážlivost (osnova/útek) 0,5/0,5 % při 40°C dle ČSN EN ISO 6330-2000, vhodná pro čisté prostory - třída č. 4 (ČSN EN ISO 14644-1), pratelná v pračce, Barva Bílá Seznam montážního materiálu: 11ks 2000mm Hliníkový profil, 10 ks Hliníková spojka profilů přímá, 46ks Plastové háčky 157 mm, 1ks Kruhový 250 mm Nerez připojovací pásek</t>
  </si>
  <si>
    <t>VÝÚSTKA5</t>
  </si>
  <si>
    <t>Výústka textilní - Tvar Půlkruhový, Rozměr 500 mm, Celková délka 6800 mm, První konec Začátek, Druhý konec Zaslepení, 1ks Zip 250,,Průtok 550 m3/h, Použitelný přetlak 100 Pa, Tlaková ztráta třením = 3,3 Pa,Přechod na Kruhový 250/500, Začátek, Tkanina PMS - 100 % polyester, nekonečné vlákno (multifilament), hmotnost 214 g/m², tloušťka 0,30 mm, prodyšnost 55 m³/h/m² při 120 Pa, pevnost (osnova/útek) 1830/1020 N (ČSN EN ISO 13934-1), požární odolnost - třída B-s1, d0 dle ČSN EN 13501-1+A1:2010, teplotní odolnost -60 až +110°C, srážlivost (osnova/útek) 0,5/0,5 % při 40°C dle ČSN EN ISO 6330-2000, vhodná pro čisté prostory - třída č. 4 (ČSN EN ISO 14644-1), pratelná v pračce, Barva Bílá Seznam montážního materiálu: 6 ks 2000mm Hliníkový profil,2ks 200mm Hliníkový profil, 6 ks Hliníková spojka profilů přímá, 4ks Napínač v profilu, 28ks Plastové háčky 32 mm, 1ks Kruhový 250 mm Nerez připojovací pásek</t>
  </si>
  <si>
    <t>VÝÚSTKA4</t>
  </si>
  <si>
    <t>Výústka taxtilní - Tvar Kruhový, Rozměr 250 mm, Celková délka 5000 mm, První konec Začátek, Druhý konec Zaslepení, 1ks Zip 250,,Průtok 550 m3/h, Použitelný přetlak 100 Pa, Tlaková ztráta třením = 0,8 Pa, Počet vstupů vzduchu 1, 1 Nástavec Kruhový 250, Začátek, Tkanina PMS - 100 % polyester, nekonečné vlákno (multifilament), hmotnost 214 g/m², tloušťka 0,30 mm, prodyšnost 55 m³/h/m² při 120 Pa, pevnost (osnova/útek) 1830/1020 N (ČSN EN ISO 13934-1), požární odolnost - třída B-s1, d0 dle ČSN EN 13501-1+A1:2010, teplotní odolnost -60 až +110°C, srážlivost (osnova/útek) 0,5/0,5 % při 40°C dle ČSN EN ISO 6330-2000, vhodná pro čisté prostory - třída č. 4 (ČSN EN ISO 14644-1), pratelná v pračce, Barva Bílá Seznam montážního materiálu: 5 ks 2000mm Hliníkový profil, 4 ks Hliníková spojka profilů přímá, 22ks Plastové háčky 157 mm, 1ks Kruhový 250 mm Nerez připojovací pásek</t>
  </si>
  <si>
    <t>MONTÁŽ TEXTILNÍCH VÝÚSTEK</t>
  </si>
  <si>
    <t>Pol62</t>
  </si>
  <si>
    <t>POTRUBÍ SPIRO DN 100-2 KS TVAROVEK /1 M</t>
  </si>
  <si>
    <t>751511182</t>
  </si>
  <si>
    <t>Montáž potrubí plechového skupiny I kruhového bez příruby tloušťky plechu 0,6 mm D přes 100 do 200 mm</t>
  </si>
  <si>
    <t>Pol63</t>
  </si>
  <si>
    <t>POTRUBÍ SPIRO DN 125-2 KS TVAROVEK /1 M</t>
  </si>
  <si>
    <t>Pol64</t>
  </si>
  <si>
    <t>POTRUBÍ SPIRO DN 160-1 KS TVAROVEK /1 M</t>
  </si>
  <si>
    <t>751511183</t>
  </si>
  <si>
    <t>Montáž potrubí plechového skupiny I kruhového bez příruby tloušťky plechu 0,6 mm D přes 200 do 300 mm</t>
  </si>
  <si>
    <t>Pol65</t>
  </si>
  <si>
    <t>POTRUBÍ SPIRO DN 250-1 KS TVAROVEK /1 M</t>
  </si>
  <si>
    <t>Pol66</t>
  </si>
  <si>
    <t>PROTIDEŠŤOVÁ STŘÍŠKA DN 250</t>
  </si>
  <si>
    <t>751537011</t>
  </si>
  <si>
    <t>Montáž potrubí ohebného kruhového neizolovaného z Al laminátové hadice D do 100 mm</t>
  </si>
  <si>
    <t>42981795</t>
  </si>
  <si>
    <t>hadice ohebná neizolovaná z Al folie s vícenásobným zámkem D 100mm</t>
  </si>
  <si>
    <t>751537012</t>
  </si>
  <si>
    <t>Montáž potrubí ohebného kruhového neizolovaného z Al laminátové hadice D přes 100 do 200 mm</t>
  </si>
  <si>
    <t>42981796</t>
  </si>
  <si>
    <t>hadice ohebná neizolovaná z Al folie s vícenásobným zámkem D 125mm</t>
  </si>
  <si>
    <t>IZOLACE TEPELNÁ</t>
  </si>
  <si>
    <t>713361121</t>
  </si>
  <si>
    <t>Montáž izolace tepelné těles tvarovkami nebo deskami plocha tvarová 1 vrstvá ( DN 100-0,5 M2/M-10 M 5 M2; DN 125-0,55 M2/M-6 M 3,3 M2; DN 160-0,66 M2/M-7 M 4,62 M2;</t>
  </si>
  <si>
    <t>63150981</t>
  </si>
  <si>
    <t>rohož izolační z minerální vlny lamelová s Al fólií 25-40kg/m3 tl 30mm</t>
  </si>
  <si>
    <t>Pol67</t>
  </si>
  <si>
    <t>ZAREGULOVÁNÍ SOUSTAVY</t>
  </si>
  <si>
    <t>Pol68</t>
  </si>
  <si>
    <t>OŽIVENÍ A DOPRAVY VZD JEDNOTEK 5X8 HOD</t>
  </si>
  <si>
    <t>Pol69</t>
  </si>
  <si>
    <t>STAVEBNÍ VÝPOMOCE</t>
  </si>
  <si>
    <t>Pol70</t>
  </si>
  <si>
    <t>Pol71</t>
  </si>
  <si>
    <t>NÁTĚR VÝÚSTEK DLE BARVY FASÁDY</t>
  </si>
  <si>
    <t>VON - Vedlejší a ostatní náklady</t>
  </si>
  <si>
    <t>František Neuwirth</t>
  </si>
  <si>
    <t>02 - Vedlejší náklady</t>
  </si>
  <si>
    <t>Vedlejší náklady</t>
  </si>
  <si>
    <t>02-001</t>
  </si>
  <si>
    <t>Zařízení staveniště.</t>
  </si>
  <si>
    <t>1024</t>
  </si>
  <si>
    <t>P</t>
  </si>
  <si>
    <t>Poznámka k položce:_x000d_
Vybudování, provoz a odstranění zařízení staveniště, včetně zřízení připojení na energie a zajištění měření jejich spotřeby, včetně zřízení sociálních zařízení. Zhotovitel zajistí na vlastní náklady veškerá potřebná povolení k užívání veřejných ploch, včetně záboru veřejného prostranství na náklady zhotovitele, bude-li stavba vyžadovat. Zhotovitel zajistí na vlastní náklady zabezpečení provádění díla tak, aby v souvislosti s prováděním díla nedošlo ke zranění osob a škodám na majetku osob a subjektů užívajících objekty a pozemky dotčené stavbou, k poškození stávajících staveb, jejich součástí, zařízení a přilehlých nemovitostí. Součástí zařízení staveniště bude oplocení, osvětlení a značení v souladu s požadavky BOZP, dále vyklizení prostoru staveniště, závěrečný úklid staveniště a komunikačních tras.</t>
  </si>
  <si>
    <t>02-002.1</t>
  </si>
  <si>
    <t>Vystěhování a vyklizení místností a jejich zpětné nastěhování a zprovoznění po ukončení stavebních úprav.</t>
  </si>
  <si>
    <t>Poznámka k položce:_x000d_
Zhotovitel zajistí vlastními prostředky vystěhování a vyklizení místností dotčených stavebními úpravami na základě požadavku uživatele objektu, včetně odpojení vybavení učeben a jejich uložení u správce budov (nábytek, dekorace, PC, tiskárny, projektory, plátna, apod.). Po ukončení provádění stavebních úprav bude provedeno zpětné nastěhování vybavení místností a jejich zprovoznění. Vybavení, které nelze vystěhovat bude ochráněno proti poškození a znečištění. Uložení vystěhovaného vybavení může být v rámci 1.N.P. až 4.N.P. budovy školy.</t>
  </si>
  <si>
    <t>02-003</t>
  </si>
  <si>
    <t>Zajištění požadavků BOZP.</t>
  </si>
  <si>
    <t xml:space="preserve">Poznámka k položce:_x000d_
Realizace souboru požadavků a opatření vyplývajících z přílohy Plán bezpečnosti a ochrany zdraví při práci na staveništi.                                                                                                                                                          Viz Obchodní podmínky zadavatele.</t>
  </si>
  <si>
    <t>02-004</t>
  </si>
  <si>
    <t>Zajištění požadavků PBŘ.</t>
  </si>
  <si>
    <t xml:space="preserve">Poznámka k položce:_x000d_
Realizace souboru požadavků a opatření vyplývajících ze závěru kapitoly D.1.3 - Požárně bezpečnostní řešení, není-li uvedeno jinak.     Viz kapitola D.1.3 - Požárně bezpečnostní řešení.</t>
  </si>
  <si>
    <t>02-005</t>
  </si>
  <si>
    <t>Zajištění místnosti pro umožnění výkonu činností TDI, AD, SÚ.</t>
  </si>
  <si>
    <t>Poznámka k položce:_x000d_
Poskytnutí vytápěné a osvětlené místnosti nebo její části včetně vybavení pracovním stolem a 6 židlemi pro konání kontrolních dnů, případně pro umožnění výkonu činností TDS, AD, SÚ.</t>
  </si>
  <si>
    <t>02-010</t>
  </si>
  <si>
    <t>Závěrečný úklid staveniště a komunikačních tras.</t>
  </si>
  <si>
    <t>Poznámka k položce:_x000d_
Po ukončení provádění stavebních prací bude proveden kompletní závěrečný úklid staveniště a komunikačních tras vně i uvnitř objektu, a to i mokrou cestou. Poškozené zatravněné plochy budou ozeleněny a upraveny. Ostatní dotčené plochy a konstrukce budou uvedeny do původního stavu.</t>
  </si>
  <si>
    <t>R10002</t>
  </si>
  <si>
    <t>projektová dokumentace skutečného provedení</t>
  </si>
  <si>
    <t>-1497788282</t>
  </si>
  <si>
    <t>Poznámka k položce:_x000d_
"náklady na vyhotovení dokumentace skutečného provedení stavby"			_x000d_
"předání objednateli v 3 x v tištěné podobě, 1 x v digitální podobě na CD - formát xls, doc, pdf a zároveň dwg"</t>
  </si>
  <si>
    <t>R10004</t>
  </si>
  <si>
    <t>geodetické zaměření řešených stavebních objektů po dokončení díla</t>
  </si>
  <si>
    <t>-1462691933</t>
  </si>
  <si>
    <t>Poznámka k položce:_x000d_
geodetické zaměření řešených stavebních objektů (zpevněné plochy, parkoviště, chodníky...)			_x000d_
ve 3 tištěných vyhotoveních + 1 x elektronicky CD</t>
  </si>
  <si>
    <t>R100072</t>
  </si>
  <si>
    <t>kompletace dokladové části stavby k předání a převzetí a kolaudaci</t>
  </si>
  <si>
    <t>292625583</t>
  </si>
  <si>
    <t>Poznámka k položce:_x000d_
doklady o vlastnostech materiálů, o provedených zkouškách a měření, o výchozích kontrolách provozuschopnosti			_x000d_
o zaškolení obsluhy, revizní zprávy - bez závad, doklady o oprávnění k provádění prací, doklady o likvidaci odpadů			_x000d_
návody k obsluze, kopie záručních listů			_x000d_
3 x tištěné + 1 x na CD nosiči</t>
  </si>
  <si>
    <t>R100073</t>
  </si>
  <si>
    <t>zpracování a předložení harmonogramů před podpisem smlouvy</t>
  </si>
  <si>
    <t>835865178</t>
  </si>
  <si>
    <t>Poznámka k položce:_x000d_
"náklady na předložení podrobného časového harmonogramu prací a plnění, termín před podpisem smlouvy"</t>
  </si>
  <si>
    <t>R1000741</t>
  </si>
  <si>
    <t>měření intenzity umělého osvětlení</t>
  </si>
  <si>
    <t>2121695950</t>
  </si>
  <si>
    <t xml:space="preserve">Poznámka k položce:_x000d_
náklady spojené s ověrením navržených parametrů intenzity umělého osvětlení  po dokončení stavby, před kolaudací			_x000d_
v případě, že bude vyžadováno toto ověrení krajskou hygienickou stanicí u kolaudace</t>
  </si>
  <si>
    <t>R103000</t>
  </si>
  <si>
    <t>dílenská dokumentace - statika</t>
  </si>
  <si>
    <t>-204173577</t>
  </si>
  <si>
    <t>002-005.1</t>
  </si>
  <si>
    <t>Publicita projektu dle podmínek dotačního titulu</t>
  </si>
  <si>
    <t>1124459028</t>
  </si>
  <si>
    <t>02-009.1</t>
  </si>
  <si>
    <t>Provádění prací za provozu - bude upřesněno dodavatelem v cenové nabídce_x000d_
- zřízení dočasných dělících protiprašných stěn, oddělujících prostory rekonstrukce od ostatních prostor ( materiál dřevěná konstrukce, OSB desky, plachty apod._x000d_
- průběžný úklid dotčených prostor</t>
  </si>
  <si>
    <t>1491963432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</si>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</sst>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800080"/>
      <name val="Arial CE"/>
    </font>
    <font>
      <sz val="8"/>
      <color rgb="FFFF0000"/>
      <name val="Arial CE"/>
    </font>
    <font>
      <i/>
      <sz val="8"/>
      <color rgb="FF003366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859BE7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9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/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6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9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9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20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20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1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20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3" fillId="0" borderId="15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3" fillId="0" borderId="15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4" fillId="4" borderId="7" xfId="0" applyFont="1" applyFill="1" applyBorder="1" applyAlignment="1" applyProtection="1">
      <alignment horizontal="center" vertical="center"/>
    </xf>
    <xf numFmtId="0" fontId="24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4" fillId="4" borderId="8" xfId="0" applyFont="1" applyFill="1" applyBorder="1" applyAlignment="1" applyProtection="1">
      <alignment horizontal="center" vertical="center"/>
    </xf>
    <xf numFmtId="0" fontId="24" fillId="4" borderId="8" xfId="0" applyFont="1" applyFill="1" applyBorder="1" applyAlignment="1" applyProtection="1">
      <alignment horizontal="right" vertical="center"/>
    </xf>
    <xf numFmtId="0" fontId="24" fillId="4" borderId="9" xfId="0" applyFont="1" applyFill="1" applyBorder="1" applyAlignment="1" applyProtection="1">
      <alignment horizontal="center" vertical="center"/>
    </xf>
    <xf numFmtId="0" fontId="25" fillId="0" borderId="17" xfId="0" applyFont="1" applyBorder="1" applyAlignment="1" applyProtection="1">
      <alignment horizontal="center" vertical="center" wrapText="1"/>
    </xf>
    <xf numFmtId="0" fontId="25" fillId="0" borderId="18" xfId="0" applyFont="1" applyBorder="1" applyAlignment="1" applyProtection="1">
      <alignment horizontal="center" vertical="center" wrapText="1"/>
    </xf>
    <xf numFmtId="0" fontId="25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2" fillId="0" borderId="15" xfId="0" applyNumberFormat="1" applyFont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horizontal="right"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1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6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4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4" fillId="4" borderId="0" xfId="0" applyFont="1" applyFill="1" applyAlignment="1" applyProtection="1">
      <alignment horizontal="right" vertical="center"/>
    </xf>
    <xf numFmtId="0" fontId="34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4" fillId="4" borderId="17" xfId="0" applyFont="1" applyFill="1" applyBorder="1" applyAlignment="1" applyProtection="1">
      <alignment horizontal="center" vertical="center" wrapText="1"/>
    </xf>
    <xf numFmtId="0" fontId="24" fillId="4" borderId="18" xfId="0" applyFont="1" applyFill="1" applyBorder="1" applyAlignment="1" applyProtection="1">
      <alignment horizontal="center" vertical="center" wrapText="1"/>
    </xf>
    <xf numFmtId="0" fontId="24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6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5" fillId="0" borderId="13" xfId="0" applyNumberFormat="1" applyFont="1" applyBorder="1" applyAlignment="1" applyProtection="1"/>
    <xf numFmtId="166" fontId="35" fillId="0" borderId="14" xfId="0" applyNumberFormat="1" applyFont="1" applyBorder="1" applyAlignment="1" applyProtection="1"/>
    <xf numFmtId="4" fontId="36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4" fillId="0" borderId="23" xfId="0" applyFont="1" applyBorder="1" applyAlignment="1" applyProtection="1">
      <alignment horizontal="center" vertical="center"/>
    </xf>
    <xf numFmtId="49" fontId="24" fillId="0" borderId="23" xfId="0" applyNumberFormat="1" applyFont="1" applyBorder="1" applyAlignment="1" applyProtection="1">
      <alignment horizontal="left" vertical="center" wrapText="1"/>
    </xf>
    <xf numFmtId="0" fontId="24" fillId="0" borderId="23" xfId="0" applyFont="1" applyBorder="1" applyAlignment="1" applyProtection="1">
      <alignment horizontal="left" vertical="center" wrapText="1"/>
    </xf>
    <xf numFmtId="0" fontId="24" fillId="0" borderId="23" xfId="0" applyFont="1" applyBorder="1" applyAlignment="1" applyProtection="1">
      <alignment horizontal="center" vertical="center" wrapText="1"/>
    </xf>
    <xf numFmtId="167" fontId="24" fillId="0" borderId="23" xfId="0" applyNumberFormat="1" applyFont="1" applyBorder="1" applyAlignment="1" applyProtection="1">
      <alignment vertical="center"/>
    </xf>
    <xf numFmtId="4" fontId="24" fillId="2" borderId="23" xfId="0" applyNumberFormat="1" applyFont="1" applyFill="1" applyBorder="1" applyAlignment="1" applyProtection="1">
      <alignment vertical="center"/>
      <protection locked="0"/>
    </xf>
    <xf numFmtId="4" fontId="24" fillId="0" borderId="23" xfId="0" applyNumberFormat="1" applyFont="1" applyBorder="1" applyAlignment="1" applyProtection="1">
      <alignment vertical="center"/>
    </xf>
    <xf numFmtId="0" fontId="25" fillId="2" borderId="15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horizontal="center" vertical="center"/>
    </xf>
    <xf numFmtId="166" fontId="25" fillId="0" borderId="0" xfId="0" applyNumberFormat="1" applyFont="1" applyBorder="1" applyAlignment="1" applyProtection="1">
      <alignment vertical="center"/>
    </xf>
    <xf numFmtId="166" fontId="25" fillId="0" borderId="16" xfId="0" applyNumberFormat="1" applyFont="1" applyBorder="1" applyAlignment="1" applyProtection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0" fontId="38" fillId="5" borderId="23" xfId="0" applyFont="1" applyFill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24" fillId="5" borderId="23" xfId="0" applyFont="1" applyFill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167" fontId="24" fillId="2" borderId="23" xfId="0" applyNumberFormat="1" applyFont="1" applyFill="1" applyBorder="1" applyAlignment="1" applyProtection="1">
      <alignment vertical="center"/>
      <protection locked="0"/>
    </xf>
    <xf numFmtId="0" fontId="25" fillId="2" borderId="20" xfId="0" applyFont="1" applyFill="1" applyBorder="1" applyAlignment="1" applyProtection="1">
      <alignment horizontal="left" vertical="center"/>
      <protection locked="0"/>
    </xf>
    <xf numFmtId="0" fontId="25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5" fillId="0" borderId="21" xfId="0" applyNumberFormat="1" applyFont="1" applyBorder="1" applyAlignment="1" applyProtection="1">
      <alignment vertical="center"/>
    </xf>
    <xf numFmtId="166" fontId="25" fillId="0" borderId="22" xfId="0" applyNumberFormat="1" applyFont="1" applyBorder="1" applyAlignment="1" applyProtection="1">
      <alignment vertical="center"/>
    </xf>
    <xf numFmtId="0" fontId="13" fillId="0" borderId="4" xfId="0" applyFont="1" applyBorder="1" applyAlignment="1" applyProtection="1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3" fillId="0" borderId="0" xfId="0" applyFont="1" applyAlignment="1" applyProtection="1">
      <protection locked="0"/>
    </xf>
    <xf numFmtId="4" fontId="13" fillId="0" borderId="0" xfId="0" applyNumberFormat="1" applyFont="1" applyAlignment="1" applyProtection="1"/>
    <xf numFmtId="0" fontId="13" fillId="0" borderId="4" xfId="0" applyFont="1" applyBorder="1" applyAlignment="1"/>
    <xf numFmtId="0" fontId="13" fillId="0" borderId="15" xfId="0" applyFont="1" applyBorder="1" applyAlignment="1" applyProtection="1"/>
    <xf numFmtId="0" fontId="13" fillId="0" borderId="0" xfId="0" applyFont="1" applyBorder="1" applyAlignment="1" applyProtection="1"/>
    <xf numFmtId="166" fontId="13" fillId="0" borderId="0" xfId="0" applyNumberFormat="1" applyFont="1" applyBorder="1" applyAlignment="1" applyProtection="1"/>
    <xf numFmtId="166" fontId="13" fillId="0" borderId="16" xfId="0" applyNumberFormat="1" applyFont="1" applyBorder="1" applyAlignment="1" applyProtection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vertical="center"/>
    </xf>
    <xf numFmtId="0" fontId="40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styles" Target="styles.xml" /><Relationship Id="rId11" Type="http://schemas.openxmlformats.org/officeDocument/2006/relationships/theme" Target="theme/theme1.xml" /><Relationship Id="rId12" Type="http://schemas.openxmlformats.org/officeDocument/2006/relationships/calcChain" Target="calcChain.xml" /><Relationship Id="rId13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27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28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29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30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30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28</v>
      </c>
      <c r="AL14" s="25"/>
      <c r="AM14" s="25"/>
      <c r="AN14" s="37" t="s">
        <v>30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31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32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28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33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34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35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28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36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37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38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39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40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41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42</v>
      </c>
      <c r="E29" s="50"/>
      <c r="F29" s="35" t="s">
        <v>43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44</v>
      </c>
      <c r="G30" s="50"/>
      <c r="H30" s="50"/>
      <c r="I30" s="50"/>
      <c r="J30" s="50"/>
      <c r="K30" s="50"/>
      <c r="L30" s="51">
        <v>0.14999999999999999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45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46</v>
      </c>
      <c r="G32" s="50"/>
      <c r="H32" s="50"/>
      <c r="I32" s="50"/>
      <c r="J32" s="50"/>
      <c r="K32" s="50"/>
      <c r="L32" s="51">
        <v>0.14999999999999999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47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48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49</v>
      </c>
      <c r="U35" s="57"/>
      <c r="V35" s="57"/>
      <c r="W35" s="57"/>
      <c r="X35" s="59" t="s">
        <v>50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51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2021_12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 xml:space="preserve">Dostavba ZŠ Luka nad  Jihlavou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Luka nad Jihlavou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3. 12. 2021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25.6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Městys Luka nad Jihlavou, 1.máje 76, 58822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31</v>
      </c>
      <c r="AJ49" s="43"/>
      <c r="AK49" s="43"/>
      <c r="AL49" s="43"/>
      <c r="AM49" s="76" t="str">
        <f>IF(E17="","",E17)</f>
        <v>Ing.Josef Slabý, Arnolec 30, Jamné 58827</v>
      </c>
      <c r="AN49" s="67"/>
      <c r="AO49" s="67"/>
      <c r="AP49" s="67"/>
      <c r="AQ49" s="43"/>
      <c r="AR49" s="47"/>
      <c r="AS49" s="77" t="s">
        <v>52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29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34</v>
      </c>
      <c r="AJ50" s="43"/>
      <c r="AK50" s="43"/>
      <c r="AL50" s="43"/>
      <c r="AM50" s="76" t="str">
        <f>IF(E20="","",E20)</f>
        <v>Fr.Neuwirth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53</v>
      </c>
      <c r="D52" s="90"/>
      <c r="E52" s="90"/>
      <c r="F52" s="90"/>
      <c r="G52" s="90"/>
      <c r="H52" s="91"/>
      <c r="I52" s="92" t="s">
        <v>54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55</v>
      </c>
      <c r="AH52" s="90"/>
      <c r="AI52" s="90"/>
      <c r="AJ52" s="90"/>
      <c r="AK52" s="90"/>
      <c r="AL52" s="90"/>
      <c r="AM52" s="90"/>
      <c r="AN52" s="92" t="s">
        <v>56</v>
      </c>
      <c r="AO52" s="90"/>
      <c r="AP52" s="90"/>
      <c r="AQ52" s="94" t="s">
        <v>57</v>
      </c>
      <c r="AR52" s="47"/>
      <c r="AS52" s="95" t="s">
        <v>58</v>
      </c>
      <c r="AT52" s="96" t="s">
        <v>59</v>
      </c>
      <c r="AU52" s="96" t="s">
        <v>60</v>
      </c>
      <c r="AV52" s="96" t="s">
        <v>61</v>
      </c>
      <c r="AW52" s="96" t="s">
        <v>62</v>
      </c>
      <c r="AX52" s="96" t="s">
        <v>63</v>
      </c>
      <c r="AY52" s="96" t="s">
        <v>64</v>
      </c>
      <c r="AZ52" s="96" t="s">
        <v>65</v>
      </c>
      <c r="BA52" s="96" t="s">
        <v>66</v>
      </c>
      <c r="BB52" s="96" t="s">
        <v>67</v>
      </c>
      <c r="BC52" s="96" t="s">
        <v>68</v>
      </c>
      <c r="BD52" s="97" t="s">
        <v>69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70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ROUND(AG55+AG62,2)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ROUND(AS55+AS62,2)</f>
        <v>0</v>
      </c>
      <c r="AT54" s="109">
        <f>ROUND(SUM(AV54:AW54),2)</f>
        <v>0</v>
      </c>
      <c r="AU54" s="110">
        <f>ROUND(AU55+AU62,5)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ROUND(AZ55+AZ62,2)</f>
        <v>0</v>
      </c>
      <c r="BA54" s="109">
        <f>ROUND(BA55+BA62,2)</f>
        <v>0</v>
      </c>
      <c r="BB54" s="109">
        <f>ROUND(BB55+BB62,2)</f>
        <v>0</v>
      </c>
      <c r="BC54" s="109">
        <f>ROUND(BC55+BC62,2)</f>
        <v>0</v>
      </c>
      <c r="BD54" s="111">
        <f>ROUND(BD55+BD62,2)</f>
        <v>0</v>
      </c>
      <c r="BE54" s="6"/>
      <c r="BS54" s="112" t="s">
        <v>71</v>
      </c>
      <c r="BT54" s="112" t="s">
        <v>72</v>
      </c>
      <c r="BU54" s="113" t="s">
        <v>73</v>
      </c>
      <c r="BV54" s="112" t="s">
        <v>74</v>
      </c>
      <c r="BW54" s="112" t="s">
        <v>5</v>
      </c>
      <c r="BX54" s="112" t="s">
        <v>75</v>
      </c>
      <c r="CL54" s="112" t="s">
        <v>19</v>
      </c>
    </row>
    <row r="55" s="7" customFormat="1" ht="16.5" customHeight="1">
      <c r="A55" s="7"/>
      <c r="B55" s="114"/>
      <c r="C55" s="115"/>
      <c r="D55" s="116" t="s">
        <v>76</v>
      </c>
      <c r="E55" s="116"/>
      <c r="F55" s="116"/>
      <c r="G55" s="116"/>
      <c r="H55" s="116"/>
      <c r="I55" s="117"/>
      <c r="J55" s="116" t="s">
        <v>77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ROUND(SUM(AG56:AG61),2)</f>
        <v>0</v>
      </c>
      <c r="AH55" s="117"/>
      <c r="AI55" s="117"/>
      <c r="AJ55" s="117"/>
      <c r="AK55" s="117"/>
      <c r="AL55" s="117"/>
      <c r="AM55" s="117"/>
      <c r="AN55" s="119">
        <f>SUM(AG55,AT55)</f>
        <v>0</v>
      </c>
      <c r="AO55" s="117"/>
      <c r="AP55" s="117"/>
      <c r="AQ55" s="120" t="s">
        <v>78</v>
      </c>
      <c r="AR55" s="121"/>
      <c r="AS55" s="122">
        <f>ROUND(SUM(AS56:AS61),2)</f>
        <v>0</v>
      </c>
      <c r="AT55" s="123">
        <f>ROUND(SUM(AV55:AW55),2)</f>
        <v>0</v>
      </c>
      <c r="AU55" s="124">
        <f>ROUND(SUM(AU56:AU61),5)</f>
        <v>0</v>
      </c>
      <c r="AV55" s="123">
        <f>ROUND(AZ55*L29,2)</f>
        <v>0</v>
      </c>
      <c r="AW55" s="123">
        <f>ROUND(BA55*L30,2)</f>
        <v>0</v>
      </c>
      <c r="AX55" s="123">
        <f>ROUND(BB55*L29,2)</f>
        <v>0</v>
      </c>
      <c r="AY55" s="123">
        <f>ROUND(BC55*L30,2)</f>
        <v>0</v>
      </c>
      <c r="AZ55" s="123">
        <f>ROUND(SUM(AZ56:AZ61),2)</f>
        <v>0</v>
      </c>
      <c r="BA55" s="123">
        <f>ROUND(SUM(BA56:BA61),2)</f>
        <v>0</v>
      </c>
      <c r="BB55" s="123">
        <f>ROUND(SUM(BB56:BB61),2)</f>
        <v>0</v>
      </c>
      <c r="BC55" s="123">
        <f>ROUND(SUM(BC56:BC61),2)</f>
        <v>0</v>
      </c>
      <c r="BD55" s="125">
        <f>ROUND(SUM(BD56:BD61),2)</f>
        <v>0</v>
      </c>
      <c r="BE55" s="7"/>
      <c r="BS55" s="126" t="s">
        <v>71</v>
      </c>
      <c r="BT55" s="126" t="s">
        <v>79</v>
      </c>
      <c r="BU55" s="126" t="s">
        <v>73</v>
      </c>
      <c r="BV55" s="126" t="s">
        <v>74</v>
      </c>
      <c r="BW55" s="126" t="s">
        <v>80</v>
      </c>
      <c r="BX55" s="126" t="s">
        <v>5</v>
      </c>
      <c r="CL55" s="126" t="s">
        <v>19</v>
      </c>
      <c r="CM55" s="126" t="s">
        <v>81</v>
      </c>
    </row>
    <row r="56" s="4" customFormat="1" ht="16.5" customHeight="1">
      <c r="A56" s="127" t="s">
        <v>82</v>
      </c>
      <c r="B56" s="66"/>
      <c r="C56" s="128"/>
      <c r="D56" s="128"/>
      <c r="E56" s="129" t="s">
        <v>83</v>
      </c>
      <c r="F56" s="129"/>
      <c r="G56" s="129"/>
      <c r="H56" s="129"/>
      <c r="I56" s="129"/>
      <c r="J56" s="128"/>
      <c r="K56" s="129" t="s">
        <v>84</v>
      </c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30">
        <f>'01.1 - stavební část - 4....'!J32</f>
        <v>0</v>
      </c>
      <c r="AH56" s="128"/>
      <c r="AI56" s="128"/>
      <c r="AJ56" s="128"/>
      <c r="AK56" s="128"/>
      <c r="AL56" s="128"/>
      <c r="AM56" s="128"/>
      <c r="AN56" s="130">
        <f>SUM(AG56,AT56)</f>
        <v>0</v>
      </c>
      <c r="AO56" s="128"/>
      <c r="AP56" s="128"/>
      <c r="AQ56" s="131" t="s">
        <v>85</v>
      </c>
      <c r="AR56" s="68"/>
      <c r="AS56" s="132">
        <v>0</v>
      </c>
      <c r="AT56" s="133">
        <f>ROUND(SUM(AV56:AW56),2)</f>
        <v>0</v>
      </c>
      <c r="AU56" s="134">
        <f>'01.1 - stavební část - 4....'!P122</f>
        <v>0</v>
      </c>
      <c r="AV56" s="133">
        <f>'01.1 - stavební část - 4....'!J35</f>
        <v>0</v>
      </c>
      <c r="AW56" s="133">
        <f>'01.1 - stavební část - 4....'!J36</f>
        <v>0</v>
      </c>
      <c r="AX56" s="133">
        <f>'01.1 - stavební část - 4....'!J37</f>
        <v>0</v>
      </c>
      <c r="AY56" s="133">
        <f>'01.1 - stavební část - 4....'!J38</f>
        <v>0</v>
      </c>
      <c r="AZ56" s="133">
        <f>'01.1 - stavební část - 4....'!F35</f>
        <v>0</v>
      </c>
      <c r="BA56" s="133">
        <f>'01.1 - stavební část - 4....'!F36</f>
        <v>0</v>
      </c>
      <c r="BB56" s="133">
        <f>'01.1 - stavební část - 4....'!F37</f>
        <v>0</v>
      </c>
      <c r="BC56" s="133">
        <f>'01.1 - stavební část - 4....'!F38</f>
        <v>0</v>
      </c>
      <c r="BD56" s="135">
        <f>'01.1 - stavební část - 4....'!F39</f>
        <v>0</v>
      </c>
      <c r="BE56" s="4"/>
      <c r="BT56" s="136" t="s">
        <v>81</v>
      </c>
      <c r="BV56" s="136" t="s">
        <v>74</v>
      </c>
      <c r="BW56" s="136" t="s">
        <v>86</v>
      </c>
      <c r="BX56" s="136" t="s">
        <v>80</v>
      </c>
      <c r="CL56" s="136" t="s">
        <v>19</v>
      </c>
    </row>
    <row r="57" s="4" customFormat="1" ht="23.25" customHeight="1">
      <c r="A57" s="127" t="s">
        <v>82</v>
      </c>
      <c r="B57" s="66"/>
      <c r="C57" s="128"/>
      <c r="D57" s="128"/>
      <c r="E57" s="129" t="s">
        <v>87</v>
      </c>
      <c r="F57" s="129"/>
      <c r="G57" s="129"/>
      <c r="H57" s="129"/>
      <c r="I57" s="129"/>
      <c r="J57" s="128"/>
      <c r="K57" s="129" t="s">
        <v>88</v>
      </c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30">
        <f>'01.2 - stavební část - 1....'!J32</f>
        <v>0</v>
      </c>
      <c r="AH57" s="128"/>
      <c r="AI57" s="128"/>
      <c r="AJ57" s="128"/>
      <c r="AK57" s="128"/>
      <c r="AL57" s="128"/>
      <c r="AM57" s="128"/>
      <c r="AN57" s="130">
        <f>SUM(AG57,AT57)</f>
        <v>0</v>
      </c>
      <c r="AO57" s="128"/>
      <c r="AP57" s="128"/>
      <c r="AQ57" s="131" t="s">
        <v>85</v>
      </c>
      <c r="AR57" s="68"/>
      <c r="AS57" s="132">
        <v>0</v>
      </c>
      <c r="AT57" s="133">
        <f>ROUND(SUM(AV57:AW57),2)</f>
        <v>0</v>
      </c>
      <c r="AU57" s="134">
        <f>'01.2 - stavební část - 1....'!P103</f>
        <v>0</v>
      </c>
      <c r="AV57" s="133">
        <f>'01.2 - stavební část - 1....'!J35</f>
        <v>0</v>
      </c>
      <c r="AW57" s="133">
        <f>'01.2 - stavební část - 1....'!J36</f>
        <v>0</v>
      </c>
      <c r="AX57" s="133">
        <f>'01.2 - stavební část - 1....'!J37</f>
        <v>0</v>
      </c>
      <c r="AY57" s="133">
        <f>'01.2 - stavební část - 1....'!J38</f>
        <v>0</v>
      </c>
      <c r="AZ57" s="133">
        <f>'01.2 - stavební část - 1....'!F35</f>
        <v>0</v>
      </c>
      <c r="BA57" s="133">
        <f>'01.2 - stavební část - 1....'!F36</f>
        <v>0</v>
      </c>
      <c r="BB57" s="133">
        <f>'01.2 - stavební část - 1....'!F37</f>
        <v>0</v>
      </c>
      <c r="BC57" s="133">
        <f>'01.2 - stavební část - 1....'!F38</f>
        <v>0</v>
      </c>
      <c r="BD57" s="135">
        <f>'01.2 - stavební část - 1....'!F39</f>
        <v>0</v>
      </c>
      <c r="BE57" s="4"/>
      <c r="BT57" s="136" t="s">
        <v>81</v>
      </c>
      <c r="BV57" s="136" t="s">
        <v>74</v>
      </c>
      <c r="BW57" s="136" t="s">
        <v>89</v>
      </c>
      <c r="BX57" s="136" t="s">
        <v>80</v>
      </c>
      <c r="CL57" s="136" t="s">
        <v>19</v>
      </c>
    </row>
    <row r="58" s="4" customFormat="1" ht="16.5" customHeight="1">
      <c r="A58" s="127" t="s">
        <v>82</v>
      </c>
      <c r="B58" s="66"/>
      <c r="C58" s="128"/>
      <c r="D58" s="128"/>
      <c r="E58" s="129" t="s">
        <v>90</v>
      </c>
      <c r="F58" s="129"/>
      <c r="G58" s="129"/>
      <c r="H58" s="129"/>
      <c r="I58" s="129"/>
      <c r="J58" s="128"/>
      <c r="K58" s="129" t="s">
        <v>91</v>
      </c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30">
        <f>'02 - zdravotně technické ...'!J32</f>
        <v>0</v>
      </c>
      <c r="AH58" s="128"/>
      <c r="AI58" s="128"/>
      <c r="AJ58" s="128"/>
      <c r="AK58" s="128"/>
      <c r="AL58" s="128"/>
      <c r="AM58" s="128"/>
      <c r="AN58" s="130">
        <f>SUM(AG58,AT58)</f>
        <v>0</v>
      </c>
      <c r="AO58" s="128"/>
      <c r="AP58" s="128"/>
      <c r="AQ58" s="131" t="s">
        <v>85</v>
      </c>
      <c r="AR58" s="68"/>
      <c r="AS58" s="132">
        <v>0</v>
      </c>
      <c r="AT58" s="133">
        <f>ROUND(SUM(AV58:AW58),2)</f>
        <v>0</v>
      </c>
      <c r="AU58" s="134">
        <f>'02 - zdravotně technické ...'!P94</f>
        <v>0</v>
      </c>
      <c r="AV58" s="133">
        <f>'02 - zdravotně technické ...'!J35</f>
        <v>0</v>
      </c>
      <c r="AW58" s="133">
        <f>'02 - zdravotně technické ...'!J36</f>
        <v>0</v>
      </c>
      <c r="AX58" s="133">
        <f>'02 - zdravotně technické ...'!J37</f>
        <v>0</v>
      </c>
      <c r="AY58" s="133">
        <f>'02 - zdravotně technické ...'!J38</f>
        <v>0</v>
      </c>
      <c r="AZ58" s="133">
        <f>'02 - zdravotně technické ...'!F35</f>
        <v>0</v>
      </c>
      <c r="BA58" s="133">
        <f>'02 - zdravotně technické ...'!F36</f>
        <v>0</v>
      </c>
      <c r="BB58" s="133">
        <f>'02 - zdravotně technické ...'!F37</f>
        <v>0</v>
      </c>
      <c r="BC58" s="133">
        <f>'02 - zdravotně technické ...'!F38</f>
        <v>0</v>
      </c>
      <c r="BD58" s="135">
        <f>'02 - zdravotně technické ...'!F39</f>
        <v>0</v>
      </c>
      <c r="BE58" s="4"/>
      <c r="BT58" s="136" t="s">
        <v>81</v>
      </c>
      <c r="BV58" s="136" t="s">
        <v>74</v>
      </c>
      <c r="BW58" s="136" t="s">
        <v>92</v>
      </c>
      <c r="BX58" s="136" t="s">
        <v>80</v>
      </c>
      <c r="CL58" s="136" t="s">
        <v>19</v>
      </c>
    </row>
    <row r="59" s="4" customFormat="1" ht="16.5" customHeight="1">
      <c r="A59" s="127" t="s">
        <v>82</v>
      </c>
      <c r="B59" s="66"/>
      <c r="C59" s="128"/>
      <c r="D59" s="128"/>
      <c r="E59" s="129" t="s">
        <v>93</v>
      </c>
      <c r="F59" s="129"/>
      <c r="G59" s="129"/>
      <c r="H59" s="129"/>
      <c r="I59" s="129"/>
      <c r="J59" s="128"/>
      <c r="K59" s="129" t="s">
        <v>94</v>
      </c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30">
        <f>'03 - vytápění'!J32</f>
        <v>0</v>
      </c>
      <c r="AH59" s="128"/>
      <c r="AI59" s="128"/>
      <c r="AJ59" s="128"/>
      <c r="AK59" s="128"/>
      <c r="AL59" s="128"/>
      <c r="AM59" s="128"/>
      <c r="AN59" s="130">
        <f>SUM(AG59,AT59)</f>
        <v>0</v>
      </c>
      <c r="AO59" s="128"/>
      <c r="AP59" s="128"/>
      <c r="AQ59" s="131" t="s">
        <v>85</v>
      </c>
      <c r="AR59" s="68"/>
      <c r="AS59" s="132">
        <v>0</v>
      </c>
      <c r="AT59" s="133">
        <f>ROUND(SUM(AV59:AW59),2)</f>
        <v>0</v>
      </c>
      <c r="AU59" s="134">
        <f>'03 - vytápění'!P91</f>
        <v>0</v>
      </c>
      <c r="AV59" s="133">
        <f>'03 - vytápění'!J35</f>
        <v>0</v>
      </c>
      <c r="AW59" s="133">
        <f>'03 - vytápění'!J36</f>
        <v>0</v>
      </c>
      <c r="AX59" s="133">
        <f>'03 - vytápění'!J37</f>
        <v>0</v>
      </c>
      <c r="AY59" s="133">
        <f>'03 - vytápění'!J38</f>
        <v>0</v>
      </c>
      <c r="AZ59" s="133">
        <f>'03 - vytápění'!F35</f>
        <v>0</v>
      </c>
      <c r="BA59" s="133">
        <f>'03 - vytápění'!F36</f>
        <v>0</v>
      </c>
      <c r="BB59" s="133">
        <f>'03 - vytápění'!F37</f>
        <v>0</v>
      </c>
      <c r="BC59" s="133">
        <f>'03 - vytápění'!F38</f>
        <v>0</v>
      </c>
      <c r="BD59" s="135">
        <f>'03 - vytápění'!F39</f>
        <v>0</v>
      </c>
      <c r="BE59" s="4"/>
      <c r="BT59" s="136" t="s">
        <v>81</v>
      </c>
      <c r="BV59" s="136" t="s">
        <v>74</v>
      </c>
      <c r="BW59" s="136" t="s">
        <v>95</v>
      </c>
      <c r="BX59" s="136" t="s">
        <v>80</v>
      </c>
      <c r="CL59" s="136" t="s">
        <v>19</v>
      </c>
    </row>
    <row r="60" s="4" customFormat="1" ht="23.25" customHeight="1">
      <c r="A60" s="127" t="s">
        <v>82</v>
      </c>
      <c r="B60" s="66"/>
      <c r="C60" s="128"/>
      <c r="D60" s="128"/>
      <c r="E60" s="129" t="s">
        <v>96</v>
      </c>
      <c r="F60" s="129"/>
      <c r="G60" s="129"/>
      <c r="H60" s="129"/>
      <c r="I60" s="129"/>
      <c r="J60" s="128"/>
      <c r="K60" s="129" t="s">
        <v>97</v>
      </c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30">
        <f>'04 - silnoproudá elektrot...'!J32</f>
        <v>0</v>
      </c>
      <c r="AH60" s="128"/>
      <c r="AI60" s="128"/>
      <c r="AJ60" s="128"/>
      <c r="AK60" s="128"/>
      <c r="AL60" s="128"/>
      <c r="AM60" s="128"/>
      <c r="AN60" s="130">
        <f>SUM(AG60,AT60)</f>
        <v>0</v>
      </c>
      <c r="AO60" s="128"/>
      <c r="AP60" s="128"/>
      <c r="AQ60" s="131" t="s">
        <v>85</v>
      </c>
      <c r="AR60" s="68"/>
      <c r="AS60" s="132">
        <v>0</v>
      </c>
      <c r="AT60" s="133">
        <f>ROUND(SUM(AV60:AW60),2)</f>
        <v>0</v>
      </c>
      <c r="AU60" s="134">
        <f>'04 - silnoproudá elektrot...'!P149</f>
        <v>0</v>
      </c>
      <c r="AV60" s="133">
        <f>'04 - silnoproudá elektrot...'!J35</f>
        <v>0</v>
      </c>
      <c r="AW60" s="133">
        <f>'04 - silnoproudá elektrot...'!J36</f>
        <v>0</v>
      </c>
      <c r="AX60" s="133">
        <f>'04 - silnoproudá elektrot...'!J37</f>
        <v>0</v>
      </c>
      <c r="AY60" s="133">
        <f>'04 - silnoproudá elektrot...'!J38</f>
        <v>0</v>
      </c>
      <c r="AZ60" s="133">
        <f>'04 - silnoproudá elektrot...'!F35</f>
        <v>0</v>
      </c>
      <c r="BA60" s="133">
        <f>'04 - silnoproudá elektrot...'!F36</f>
        <v>0</v>
      </c>
      <c r="BB60" s="133">
        <f>'04 - silnoproudá elektrot...'!F37</f>
        <v>0</v>
      </c>
      <c r="BC60" s="133">
        <f>'04 - silnoproudá elektrot...'!F38</f>
        <v>0</v>
      </c>
      <c r="BD60" s="135">
        <f>'04 - silnoproudá elektrot...'!F39</f>
        <v>0</v>
      </c>
      <c r="BE60" s="4"/>
      <c r="BT60" s="136" t="s">
        <v>81</v>
      </c>
      <c r="BV60" s="136" t="s">
        <v>74</v>
      </c>
      <c r="BW60" s="136" t="s">
        <v>98</v>
      </c>
      <c r="BX60" s="136" t="s">
        <v>80</v>
      </c>
      <c r="CL60" s="136" t="s">
        <v>19</v>
      </c>
    </row>
    <row r="61" s="4" customFormat="1" ht="16.5" customHeight="1">
      <c r="A61" s="127" t="s">
        <v>82</v>
      </c>
      <c r="B61" s="66"/>
      <c r="C61" s="128"/>
      <c r="D61" s="128"/>
      <c r="E61" s="129" t="s">
        <v>99</v>
      </c>
      <c r="F61" s="129"/>
      <c r="G61" s="129"/>
      <c r="H61" s="129"/>
      <c r="I61" s="129"/>
      <c r="J61" s="128"/>
      <c r="K61" s="129" t="s">
        <v>100</v>
      </c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30">
        <f>'05 - vzduchotechnika'!J32</f>
        <v>0</v>
      </c>
      <c r="AH61" s="128"/>
      <c r="AI61" s="128"/>
      <c r="AJ61" s="128"/>
      <c r="AK61" s="128"/>
      <c r="AL61" s="128"/>
      <c r="AM61" s="128"/>
      <c r="AN61" s="130">
        <f>SUM(AG61,AT61)</f>
        <v>0</v>
      </c>
      <c r="AO61" s="128"/>
      <c r="AP61" s="128"/>
      <c r="AQ61" s="131" t="s">
        <v>85</v>
      </c>
      <c r="AR61" s="68"/>
      <c r="AS61" s="132">
        <v>0</v>
      </c>
      <c r="AT61" s="133">
        <f>ROUND(SUM(AV61:AW61),2)</f>
        <v>0</v>
      </c>
      <c r="AU61" s="134">
        <f>'05 - vzduchotechnika'!P89</f>
        <v>0</v>
      </c>
      <c r="AV61" s="133">
        <f>'05 - vzduchotechnika'!J35</f>
        <v>0</v>
      </c>
      <c r="AW61" s="133">
        <f>'05 - vzduchotechnika'!J36</f>
        <v>0</v>
      </c>
      <c r="AX61" s="133">
        <f>'05 - vzduchotechnika'!J37</f>
        <v>0</v>
      </c>
      <c r="AY61" s="133">
        <f>'05 - vzduchotechnika'!J38</f>
        <v>0</v>
      </c>
      <c r="AZ61" s="133">
        <f>'05 - vzduchotechnika'!F35</f>
        <v>0</v>
      </c>
      <c r="BA61" s="133">
        <f>'05 - vzduchotechnika'!F36</f>
        <v>0</v>
      </c>
      <c r="BB61" s="133">
        <f>'05 - vzduchotechnika'!F37</f>
        <v>0</v>
      </c>
      <c r="BC61" s="133">
        <f>'05 - vzduchotechnika'!F38</f>
        <v>0</v>
      </c>
      <c r="BD61" s="135">
        <f>'05 - vzduchotechnika'!F39</f>
        <v>0</v>
      </c>
      <c r="BE61" s="4"/>
      <c r="BT61" s="136" t="s">
        <v>81</v>
      </c>
      <c r="BV61" s="136" t="s">
        <v>74</v>
      </c>
      <c r="BW61" s="136" t="s">
        <v>101</v>
      </c>
      <c r="BX61" s="136" t="s">
        <v>80</v>
      </c>
      <c r="CL61" s="136" t="s">
        <v>19</v>
      </c>
    </row>
    <row r="62" s="7" customFormat="1" ht="16.5" customHeight="1">
      <c r="A62" s="127" t="s">
        <v>82</v>
      </c>
      <c r="B62" s="114"/>
      <c r="C62" s="115"/>
      <c r="D62" s="116" t="s">
        <v>102</v>
      </c>
      <c r="E62" s="116"/>
      <c r="F62" s="116"/>
      <c r="G62" s="116"/>
      <c r="H62" s="116"/>
      <c r="I62" s="117"/>
      <c r="J62" s="116" t="s">
        <v>103</v>
      </c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9">
        <f>'VON - Vedlejší a ostatní ...'!J30</f>
        <v>0</v>
      </c>
      <c r="AH62" s="117"/>
      <c r="AI62" s="117"/>
      <c r="AJ62" s="117"/>
      <c r="AK62" s="117"/>
      <c r="AL62" s="117"/>
      <c r="AM62" s="117"/>
      <c r="AN62" s="119">
        <f>SUM(AG62,AT62)</f>
        <v>0</v>
      </c>
      <c r="AO62" s="117"/>
      <c r="AP62" s="117"/>
      <c r="AQ62" s="120" t="s">
        <v>78</v>
      </c>
      <c r="AR62" s="121"/>
      <c r="AS62" s="137">
        <v>0</v>
      </c>
      <c r="AT62" s="138">
        <f>ROUND(SUM(AV62:AW62),2)</f>
        <v>0</v>
      </c>
      <c r="AU62" s="139">
        <f>'VON - Vedlejší a ostatní ...'!P80</f>
        <v>0</v>
      </c>
      <c r="AV62" s="138">
        <f>'VON - Vedlejší a ostatní ...'!J33</f>
        <v>0</v>
      </c>
      <c r="AW62" s="138">
        <f>'VON - Vedlejší a ostatní ...'!J34</f>
        <v>0</v>
      </c>
      <c r="AX62" s="138">
        <f>'VON - Vedlejší a ostatní ...'!J35</f>
        <v>0</v>
      </c>
      <c r="AY62" s="138">
        <f>'VON - Vedlejší a ostatní ...'!J36</f>
        <v>0</v>
      </c>
      <c r="AZ62" s="138">
        <f>'VON - Vedlejší a ostatní ...'!F33</f>
        <v>0</v>
      </c>
      <c r="BA62" s="138">
        <f>'VON - Vedlejší a ostatní ...'!F34</f>
        <v>0</v>
      </c>
      <c r="BB62" s="138">
        <f>'VON - Vedlejší a ostatní ...'!F35</f>
        <v>0</v>
      </c>
      <c r="BC62" s="138">
        <f>'VON - Vedlejší a ostatní ...'!F36</f>
        <v>0</v>
      </c>
      <c r="BD62" s="140">
        <f>'VON - Vedlejší a ostatní ...'!F37</f>
        <v>0</v>
      </c>
      <c r="BE62" s="7"/>
      <c r="BT62" s="126" t="s">
        <v>79</v>
      </c>
      <c r="BV62" s="126" t="s">
        <v>74</v>
      </c>
      <c r="BW62" s="126" t="s">
        <v>104</v>
      </c>
      <c r="BX62" s="126" t="s">
        <v>5</v>
      </c>
      <c r="CL62" s="126" t="s">
        <v>19</v>
      </c>
      <c r="CM62" s="126" t="s">
        <v>81</v>
      </c>
    </row>
    <row r="63" s="2" customFormat="1" ht="30" customHeight="1">
      <c r="A63" s="41"/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7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="2" customFormat="1" ht="6.96" customHeight="1">
      <c r="A64" s="41"/>
      <c r="B64" s="62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47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</sheetData>
  <sheetProtection sheet="1" formatColumns="0" formatRows="0" objects="1" scenarios="1" spinCount="100000" saltValue="sban68p4U6rLskE3MDopxBTyPEp0IXzhqOQlgeBCf5sv50yaKZOx82gpFihaO4gcEy+LkILsDAEbLBxXxpTxuQ==" hashValue="9ST+aJZ3TaPQtoCZ8/bzXobb6PLEAFF9kGxAeeYUJcklRe4GSt9LEVbryNOlJNB2rBYvuFcG1dHL7HVooHy3iA==" algorithmName="SHA-512" password="CEE1"/>
  <mergeCells count="70">
    <mergeCell ref="L45:AO45"/>
    <mergeCell ref="AM47:AN47"/>
    <mergeCell ref="AS49:AT51"/>
    <mergeCell ref="AM49:AP49"/>
    <mergeCell ref="AM50:AP50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AG58:AM58"/>
    <mergeCell ref="AN58:AP58"/>
    <mergeCell ref="E58:I58"/>
    <mergeCell ref="K58:AF58"/>
    <mergeCell ref="AN59:AP59"/>
    <mergeCell ref="AG59:AM59"/>
    <mergeCell ref="E59:I59"/>
    <mergeCell ref="K59:AF59"/>
    <mergeCell ref="AN60:AP60"/>
    <mergeCell ref="AG60:AM60"/>
    <mergeCell ref="E60:I60"/>
    <mergeCell ref="K60:AF60"/>
    <mergeCell ref="AN61:AP61"/>
    <mergeCell ref="AG61:AM61"/>
    <mergeCell ref="E61:I61"/>
    <mergeCell ref="K61:AF61"/>
    <mergeCell ref="AN62:AP62"/>
    <mergeCell ref="AG62:AM62"/>
    <mergeCell ref="D62:H62"/>
    <mergeCell ref="J62:AF62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56" location="'01.1 - stavební část - 4....'!C2" display="/"/>
    <hyperlink ref="A57" location="'01.2 - stavební část - 1....'!C2" display="/"/>
    <hyperlink ref="A58" location="'02 - zdravotně technické ...'!C2" display="/"/>
    <hyperlink ref="A59" location="'03 - vytápění'!C2" display="/"/>
    <hyperlink ref="A60" location="'04 - silnoproudá elektrot...'!C2" display="/"/>
    <hyperlink ref="A61" location="'05 - vzduchotechnika'!C2" display="/"/>
    <hyperlink ref="A62" location="'VON - Vedlejší a ostatní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86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81</v>
      </c>
    </row>
    <row r="4" s="1" customFormat="1" ht="24.96" customHeight="1">
      <c r="B4" s="23"/>
      <c r="D4" s="143" t="s">
        <v>105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 xml:space="preserve">Dostavba ZŠ Luka nad  Jihlavou</v>
      </c>
      <c r="F7" s="145"/>
      <c r="G7" s="145"/>
      <c r="H7" s="145"/>
      <c r="L7" s="23"/>
    </row>
    <row r="8" s="1" customFormat="1" ht="12" customHeight="1">
      <c r="B8" s="23"/>
      <c r="D8" s="145" t="s">
        <v>106</v>
      </c>
      <c r="L8" s="23"/>
    </row>
    <row r="9" s="2" customFormat="1" ht="16.5" customHeight="1">
      <c r="A9" s="41"/>
      <c r="B9" s="47"/>
      <c r="C9" s="41"/>
      <c r="D9" s="41"/>
      <c r="E9" s="146" t="s">
        <v>107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108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109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3. 12. 2021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">
        <v>19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27</v>
      </c>
      <c r="F17" s="41"/>
      <c r="G17" s="41"/>
      <c r="H17" s="41"/>
      <c r="I17" s="145" t="s">
        <v>28</v>
      </c>
      <c r="J17" s="136" t="s">
        <v>19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29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28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31</v>
      </c>
      <c r="E22" s="41"/>
      <c r="F22" s="41"/>
      <c r="G22" s="41"/>
      <c r="H22" s="41"/>
      <c r="I22" s="145" t="s">
        <v>26</v>
      </c>
      <c r="J22" s="136" t="s">
        <v>19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32</v>
      </c>
      <c r="F23" s="41"/>
      <c r="G23" s="41"/>
      <c r="H23" s="41"/>
      <c r="I23" s="145" t="s">
        <v>28</v>
      </c>
      <c r="J23" s="136" t="s">
        <v>19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34</v>
      </c>
      <c r="E25" s="41"/>
      <c r="F25" s="41"/>
      <c r="G25" s="41"/>
      <c r="H25" s="41"/>
      <c r="I25" s="145" t="s">
        <v>26</v>
      </c>
      <c r="J25" s="136" t="s">
        <v>19</v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">
        <v>35</v>
      </c>
      <c r="F26" s="41"/>
      <c r="G26" s="41"/>
      <c r="H26" s="41"/>
      <c r="I26" s="145" t="s">
        <v>28</v>
      </c>
      <c r="J26" s="136" t="s">
        <v>19</v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36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38</v>
      </c>
      <c r="E32" s="41"/>
      <c r="F32" s="41"/>
      <c r="G32" s="41"/>
      <c r="H32" s="41"/>
      <c r="I32" s="41"/>
      <c r="J32" s="156">
        <f>ROUND(J122,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40</v>
      </c>
      <c r="G34" s="41"/>
      <c r="H34" s="41"/>
      <c r="I34" s="157" t="s">
        <v>39</v>
      </c>
      <c r="J34" s="157" t="s">
        <v>41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42</v>
      </c>
      <c r="E35" s="145" t="s">
        <v>43</v>
      </c>
      <c r="F35" s="159">
        <f>ROUND((SUM(BE122:BE1391)),  2)</f>
        <v>0</v>
      </c>
      <c r="G35" s="41"/>
      <c r="H35" s="41"/>
      <c r="I35" s="160">
        <v>0.20999999999999999</v>
      </c>
      <c r="J35" s="159">
        <f>ROUND(((SUM(BE122:BE1391))*I35),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44</v>
      </c>
      <c r="F36" s="159">
        <f>ROUND((SUM(BF122:BF1391)),  2)</f>
        <v>0</v>
      </c>
      <c r="G36" s="41"/>
      <c r="H36" s="41"/>
      <c r="I36" s="160">
        <v>0.14999999999999999</v>
      </c>
      <c r="J36" s="159">
        <f>ROUND(((SUM(BF122:BF1391))*I36),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45</v>
      </c>
      <c r="F37" s="159">
        <f>ROUND((SUM(BG122:BG1391)),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46</v>
      </c>
      <c r="F38" s="159">
        <f>ROUND((SUM(BH122:BH1391)),  2)</f>
        <v>0</v>
      </c>
      <c r="G38" s="41"/>
      <c r="H38" s="41"/>
      <c r="I38" s="160">
        <v>0.14999999999999999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47</v>
      </c>
      <c r="F39" s="159">
        <f>ROUND((SUM(BI122:BI1391)),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48</v>
      </c>
      <c r="E41" s="163"/>
      <c r="F41" s="163"/>
      <c r="G41" s="164" t="s">
        <v>49</v>
      </c>
      <c r="H41" s="165" t="s">
        <v>50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110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 xml:space="preserve">Dostavba ZŠ Luka nad  Jihlavou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106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107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108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01.1 - stavební část - 4.N.P. ( nástavba )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>Luka nad Jihlavou</v>
      </c>
      <c r="G56" s="43"/>
      <c r="H56" s="43"/>
      <c r="I56" s="35" t="s">
        <v>23</v>
      </c>
      <c r="J56" s="75" t="str">
        <f>IF(J14="","",J14)</f>
        <v>3. 12. 2021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40.05" customHeight="1">
      <c r="A58" s="41"/>
      <c r="B58" s="42"/>
      <c r="C58" s="35" t="s">
        <v>25</v>
      </c>
      <c r="D58" s="43"/>
      <c r="E58" s="43"/>
      <c r="F58" s="30" t="str">
        <f>E17</f>
        <v>Městys Luka nad Jihlavou, 1.máje 76, 58822</v>
      </c>
      <c r="G58" s="43"/>
      <c r="H58" s="43"/>
      <c r="I58" s="35" t="s">
        <v>31</v>
      </c>
      <c r="J58" s="39" t="str">
        <f>E23</f>
        <v>Ing.Josef Slabý, Arnolec 30, Jamné 58827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34</v>
      </c>
      <c r="J59" s="39" t="str">
        <f>E26</f>
        <v>Fr.Neuwirth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111</v>
      </c>
      <c r="D61" s="174"/>
      <c r="E61" s="174"/>
      <c r="F61" s="174"/>
      <c r="G61" s="174"/>
      <c r="H61" s="174"/>
      <c r="I61" s="174"/>
      <c r="J61" s="175" t="s">
        <v>112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70</v>
      </c>
      <c r="D63" s="43"/>
      <c r="E63" s="43"/>
      <c r="F63" s="43"/>
      <c r="G63" s="43"/>
      <c r="H63" s="43"/>
      <c r="I63" s="43"/>
      <c r="J63" s="105">
        <f>J122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113</v>
      </c>
    </row>
    <row r="64" s="9" customFormat="1" ht="24.96" customHeight="1">
      <c r="A64" s="9"/>
      <c r="B64" s="177"/>
      <c r="C64" s="178"/>
      <c r="D64" s="179" t="s">
        <v>114</v>
      </c>
      <c r="E64" s="180"/>
      <c r="F64" s="180"/>
      <c r="G64" s="180"/>
      <c r="H64" s="180"/>
      <c r="I64" s="180"/>
      <c r="J64" s="181">
        <f>J123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115</v>
      </c>
      <c r="E65" s="185"/>
      <c r="F65" s="185"/>
      <c r="G65" s="185"/>
      <c r="H65" s="185"/>
      <c r="I65" s="185"/>
      <c r="J65" s="186">
        <f>J124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116</v>
      </c>
      <c r="E66" s="185"/>
      <c r="F66" s="185"/>
      <c r="G66" s="185"/>
      <c r="H66" s="185"/>
      <c r="I66" s="185"/>
      <c r="J66" s="186">
        <f>J192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117</v>
      </c>
      <c r="E67" s="185"/>
      <c r="F67" s="185"/>
      <c r="G67" s="185"/>
      <c r="H67" s="185"/>
      <c r="I67" s="185"/>
      <c r="J67" s="186">
        <f>J270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118</v>
      </c>
      <c r="E68" s="185"/>
      <c r="F68" s="185"/>
      <c r="G68" s="185"/>
      <c r="H68" s="185"/>
      <c r="I68" s="185"/>
      <c r="J68" s="186">
        <f>J298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83"/>
      <c r="C69" s="128"/>
      <c r="D69" s="184" t="s">
        <v>119</v>
      </c>
      <c r="E69" s="185"/>
      <c r="F69" s="185"/>
      <c r="G69" s="185"/>
      <c r="H69" s="185"/>
      <c r="I69" s="185"/>
      <c r="J69" s="186">
        <f>J299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83"/>
      <c r="C70" s="128"/>
      <c r="D70" s="184" t="s">
        <v>120</v>
      </c>
      <c r="E70" s="185"/>
      <c r="F70" s="185"/>
      <c r="G70" s="185"/>
      <c r="H70" s="185"/>
      <c r="I70" s="185"/>
      <c r="J70" s="186">
        <f>J340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83"/>
      <c r="C71" s="128"/>
      <c r="D71" s="184" t="s">
        <v>121</v>
      </c>
      <c r="E71" s="185"/>
      <c r="F71" s="185"/>
      <c r="G71" s="185"/>
      <c r="H71" s="185"/>
      <c r="I71" s="185"/>
      <c r="J71" s="186">
        <f>J449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3"/>
      <c r="C72" s="128"/>
      <c r="D72" s="184" t="s">
        <v>122</v>
      </c>
      <c r="E72" s="185"/>
      <c r="F72" s="185"/>
      <c r="G72" s="185"/>
      <c r="H72" s="185"/>
      <c r="I72" s="185"/>
      <c r="J72" s="186">
        <f>J470</f>
        <v>0</v>
      </c>
      <c r="K72" s="128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4.88" customHeight="1">
      <c r="A73" s="10"/>
      <c r="B73" s="183"/>
      <c r="C73" s="128"/>
      <c r="D73" s="184" t="s">
        <v>123</v>
      </c>
      <c r="E73" s="185"/>
      <c r="F73" s="185"/>
      <c r="G73" s="185"/>
      <c r="H73" s="185"/>
      <c r="I73" s="185"/>
      <c r="J73" s="186">
        <f>J471</f>
        <v>0</v>
      </c>
      <c r="K73" s="128"/>
      <c r="L73" s="18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4.88" customHeight="1">
      <c r="A74" s="10"/>
      <c r="B74" s="183"/>
      <c r="C74" s="128"/>
      <c r="D74" s="184" t="s">
        <v>124</v>
      </c>
      <c r="E74" s="185"/>
      <c r="F74" s="185"/>
      <c r="G74" s="185"/>
      <c r="H74" s="185"/>
      <c r="I74" s="185"/>
      <c r="J74" s="186">
        <f>J544</f>
        <v>0</v>
      </c>
      <c r="K74" s="128"/>
      <c r="L74" s="18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4.88" customHeight="1">
      <c r="A75" s="10"/>
      <c r="B75" s="183"/>
      <c r="C75" s="128"/>
      <c r="D75" s="184" t="s">
        <v>125</v>
      </c>
      <c r="E75" s="185"/>
      <c r="F75" s="185"/>
      <c r="G75" s="185"/>
      <c r="H75" s="185"/>
      <c r="I75" s="185"/>
      <c r="J75" s="186">
        <f>J559</f>
        <v>0</v>
      </c>
      <c r="K75" s="128"/>
      <c r="L75" s="18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3"/>
      <c r="C76" s="128"/>
      <c r="D76" s="184" t="s">
        <v>126</v>
      </c>
      <c r="E76" s="185"/>
      <c r="F76" s="185"/>
      <c r="G76" s="185"/>
      <c r="H76" s="185"/>
      <c r="I76" s="185"/>
      <c r="J76" s="186">
        <f>J659</f>
        <v>0</v>
      </c>
      <c r="K76" s="128"/>
      <c r="L76" s="187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3"/>
      <c r="C77" s="128"/>
      <c r="D77" s="184" t="s">
        <v>127</v>
      </c>
      <c r="E77" s="185"/>
      <c r="F77" s="185"/>
      <c r="G77" s="185"/>
      <c r="H77" s="185"/>
      <c r="I77" s="185"/>
      <c r="J77" s="186">
        <f>J665</f>
        <v>0</v>
      </c>
      <c r="K77" s="128"/>
      <c r="L77" s="187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9" customFormat="1" ht="24.96" customHeight="1">
      <c r="A78" s="9"/>
      <c r="B78" s="177"/>
      <c r="C78" s="178"/>
      <c r="D78" s="179" t="s">
        <v>128</v>
      </c>
      <c r="E78" s="180"/>
      <c r="F78" s="180"/>
      <c r="G78" s="180"/>
      <c r="H78" s="180"/>
      <c r="I78" s="180"/>
      <c r="J78" s="181">
        <f>J667</f>
        <v>0</v>
      </c>
      <c r="K78" s="178"/>
      <c r="L78" s="182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</row>
    <row r="79" s="10" customFormat="1" ht="19.92" customHeight="1">
      <c r="A79" s="10"/>
      <c r="B79" s="183"/>
      <c r="C79" s="128"/>
      <c r="D79" s="184" t="s">
        <v>129</v>
      </c>
      <c r="E79" s="185"/>
      <c r="F79" s="185"/>
      <c r="G79" s="185"/>
      <c r="H79" s="185"/>
      <c r="I79" s="185"/>
      <c r="J79" s="186">
        <f>J668</f>
        <v>0</v>
      </c>
      <c r="K79" s="128"/>
      <c r="L79" s="187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3"/>
      <c r="C80" s="128"/>
      <c r="D80" s="184" t="s">
        <v>130</v>
      </c>
      <c r="E80" s="185"/>
      <c r="F80" s="185"/>
      <c r="G80" s="185"/>
      <c r="H80" s="185"/>
      <c r="I80" s="185"/>
      <c r="J80" s="186">
        <f>J718</f>
        <v>0</v>
      </c>
      <c r="K80" s="128"/>
      <c r="L80" s="187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83"/>
      <c r="C81" s="128"/>
      <c r="D81" s="184" t="s">
        <v>131</v>
      </c>
      <c r="E81" s="185"/>
      <c r="F81" s="185"/>
      <c r="G81" s="185"/>
      <c r="H81" s="185"/>
      <c r="I81" s="185"/>
      <c r="J81" s="186">
        <f>J792</f>
        <v>0</v>
      </c>
      <c r="K81" s="128"/>
      <c r="L81" s="187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83"/>
      <c r="C82" s="128"/>
      <c r="D82" s="184" t="s">
        <v>132</v>
      </c>
      <c r="E82" s="185"/>
      <c r="F82" s="185"/>
      <c r="G82" s="185"/>
      <c r="H82" s="185"/>
      <c r="I82" s="185"/>
      <c r="J82" s="186">
        <f>J868</f>
        <v>0</v>
      </c>
      <c r="K82" s="128"/>
      <c r="L82" s="187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83"/>
      <c r="C83" s="128"/>
      <c r="D83" s="184" t="s">
        <v>133</v>
      </c>
      <c r="E83" s="185"/>
      <c r="F83" s="185"/>
      <c r="G83" s="185"/>
      <c r="H83" s="185"/>
      <c r="I83" s="185"/>
      <c r="J83" s="186">
        <f>J878</f>
        <v>0</v>
      </c>
      <c r="K83" s="128"/>
      <c r="L83" s="187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83"/>
      <c r="C84" s="128"/>
      <c r="D84" s="184" t="s">
        <v>134</v>
      </c>
      <c r="E84" s="185"/>
      <c r="F84" s="185"/>
      <c r="G84" s="185"/>
      <c r="H84" s="185"/>
      <c r="I84" s="185"/>
      <c r="J84" s="186">
        <f>J884</f>
        <v>0</v>
      </c>
      <c r="K84" s="128"/>
      <c r="L84" s="187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19.92" customHeight="1">
      <c r="A85" s="10"/>
      <c r="B85" s="183"/>
      <c r="C85" s="128"/>
      <c r="D85" s="184" t="s">
        <v>135</v>
      </c>
      <c r="E85" s="185"/>
      <c r="F85" s="185"/>
      <c r="G85" s="185"/>
      <c r="H85" s="185"/>
      <c r="I85" s="185"/>
      <c r="J85" s="186">
        <f>J934</f>
        <v>0</v>
      </c>
      <c r="K85" s="128"/>
      <c r="L85" s="187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19.92" customHeight="1">
      <c r="A86" s="10"/>
      <c r="B86" s="183"/>
      <c r="C86" s="128"/>
      <c r="D86" s="184" t="s">
        <v>136</v>
      </c>
      <c r="E86" s="185"/>
      <c r="F86" s="185"/>
      <c r="G86" s="185"/>
      <c r="H86" s="185"/>
      <c r="I86" s="185"/>
      <c r="J86" s="186">
        <f>J1005</f>
        <v>0</v>
      </c>
      <c r="K86" s="128"/>
      <c r="L86" s="187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10" customFormat="1" ht="19.92" customHeight="1">
      <c r="A87" s="10"/>
      <c r="B87" s="183"/>
      <c r="C87" s="128"/>
      <c r="D87" s="184" t="s">
        <v>137</v>
      </c>
      <c r="E87" s="185"/>
      <c r="F87" s="185"/>
      <c r="G87" s="185"/>
      <c r="H87" s="185"/>
      <c r="I87" s="185"/>
      <c r="J87" s="186">
        <f>J1017</f>
        <v>0</v>
      </c>
      <c r="K87" s="128"/>
      <c r="L87" s="187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="10" customFormat="1" ht="19.92" customHeight="1">
      <c r="A88" s="10"/>
      <c r="B88" s="183"/>
      <c r="C88" s="128"/>
      <c r="D88" s="184" t="s">
        <v>138</v>
      </c>
      <c r="E88" s="185"/>
      <c r="F88" s="185"/>
      <c r="G88" s="185"/>
      <c r="H88" s="185"/>
      <c r="I88" s="185"/>
      <c r="J88" s="186">
        <f>J1059</f>
        <v>0</v>
      </c>
      <c r="K88" s="128"/>
      <c r="L88" s="187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="10" customFormat="1" ht="19.92" customHeight="1">
      <c r="A89" s="10"/>
      <c r="B89" s="183"/>
      <c r="C89" s="128"/>
      <c r="D89" s="184" t="s">
        <v>139</v>
      </c>
      <c r="E89" s="185"/>
      <c r="F89" s="185"/>
      <c r="G89" s="185"/>
      <c r="H89" s="185"/>
      <c r="I89" s="185"/>
      <c r="J89" s="186">
        <f>J1064</f>
        <v>0</v>
      </c>
      <c r="K89" s="128"/>
      <c r="L89" s="187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="10" customFormat="1" ht="19.92" customHeight="1">
      <c r="A90" s="10"/>
      <c r="B90" s="183"/>
      <c r="C90" s="128"/>
      <c r="D90" s="184" t="s">
        <v>140</v>
      </c>
      <c r="E90" s="185"/>
      <c r="F90" s="185"/>
      <c r="G90" s="185"/>
      <c r="H90" s="185"/>
      <c r="I90" s="185"/>
      <c r="J90" s="186">
        <f>J1091</f>
        <v>0</v>
      </c>
      <c r="K90" s="128"/>
      <c r="L90" s="187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s="10" customFormat="1" ht="19.92" customHeight="1">
      <c r="A91" s="10"/>
      <c r="B91" s="183"/>
      <c r="C91" s="128"/>
      <c r="D91" s="184" t="s">
        <v>141</v>
      </c>
      <c r="E91" s="185"/>
      <c r="F91" s="185"/>
      <c r="G91" s="185"/>
      <c r="H91" s="185"/>
      <c r="I91" s="185"/>
      <c r="J91" s="186">
        <f>J1127</f>
        <v>0</v>
      </c>
      <c r="K91" s="128"/>
      <c r="L91" s="187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</row>
    <row r="92" s="10" customFormat="1" ht="19.92" customHeight="1">
      <c r="A92" s="10"/>
      <c r="B92" s="183"/>
      <c r="C92" s="128"/>
      <c r="D92" s="184" t="s">
        <v>142</v>
      </c>
      <c r="E92" s="185"/>
      <c r="F92" s="185"/>
      <c r="G92" s="185"/>
      <c r="H92" s="185"/>
      <c r="I92" s="185"/>
      <c r="J92" s="186">
        <f>J1132</f>
        <v>0</v>
      </c>
      <c r="K92" s="128"/>
      <c r="L92" s="187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</row>
    <row r="93" s="10" customFormat="1" ht="19.92" customHeight="1">
      <c r="A93" s="10"/>
      <c r="B93" s="183"/>
      <c r="C93" s="128"/>
      <c r="D93" s="184" t="s">
        <v>143</v>
      </c>
      <c r="E93" s="185"/>
      <c r="F93" s="185"/>
      <c r="G93" s="185"/>
      <c r="H93" s="185"/>
      <c r="I93" s="185"/>
      <c r="J93" s="186">
        <f>J1154</f>
        <v>0</v>
      </c>
      <c r="K93" s="128"/>
      <c r="L93" s="187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</row>
    <row r="94" s="10" customFormat="1" ht="19.92" customHeight="1">
      <c r="A94" s="10"/>
      <c r="B94" s="183"/>
      <c r="C94" s="128"/>
      <c r="D94" s="184" t="s">
        <v>144</v>
      </c>
      <c r="E94" s="185"/>
      <c r="F94" s="185"/>
      <c r="G94" s="185"/>
      <c r="H94" s="185"/>
      <c r="I94" s="185"/>
      <c r="J94" s="186">
        <f>J1169</f>
        <v>0</v>
      </c>
      <c r="K94" s="128"/>
      <c r="L94" s="187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</row>
    <row r="95" s="10" customFormat="1" ht="19.92" customHeight="1">
      <c r="A95" s="10"/>
      <c r="B95" s="183"/>
      <c r="C95" s="128"/>
      <c r="D95" s="184" t="s">
        <v>145</v>
      </c>
      <c r="E95" s="185"/>
      <c r="F95" s="185"/>
      <c r="G95" s="185"/>
      <c r="H95" s="185"/>
      <c r="I95" s="185"/>
      <c r="J95" s="186">
        <f>J1233</f>
        <v>0</v>
      </c>
      <c r="K95" s="128"/>
      <c r="L95" s="187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</row>
    <row r="96" s="10" customFormat="1" ht="19.92" customHeight="1">
      <c r="A96" s="10"/>
      <c r="B96" s="183"/>
      <c r="C96" s="128"/>
      <c r="D96" s="184" t="s">
        <v>146</v>
      </c>
      <c r="E96" s="185"/>
      <c r="F96" s="185"/>
      <c r="G96" s="185"/>
      <c r="H96" s="185"/>
      <c r="I96" s="185"/>
      <c r="J96" s="186">
        <f>J1276</f>
        <v>0</v>
      </c>
      <c r="K96" s="128"/>
      <c r="L96" s="187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83"/>
      <c r="C97" s="128"/>
      <c r="D97" s="184" t="s">
        <v>147</v>
      </c>
      <c r="E97" s="185"/>
      <c r="F97" s="185"/>
      <c r="G97" s="185"/>
      <c r="H97" s="185"/>
      <c r="I97" s="185"/>
      <c r="J97" s="186">
        <f>J1321</f>
        <v>0</v>
      </c>
      <c r="K97" s="128"/>
      <c r="L97" s="187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83"/>
      <c r="C98" s="128"/>
      <c r="D98" s="184" t="s">
        <v>148</v>
      </c>
      <c r="E98" s="185"/>
      <c r="F98" s="185"/>
      <c r="G98" s="185"/>
      <c r="H98" s="185"/>
      <c r="I98" s="185"/>
      <c r="J98" s="186">
        <f>J1328</f>
        <v>0</v>
      </c>
      <c r="K98" s="128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7"/>
      <c r="C99" s="178"/>
      <c r="D99" s="179" t="s">
        <v>149</v>
      </c>
      <c r="E99" s="180"/>
      <c r="F99" s="180"/>
      <c r="G99" s="180"/>
      <c r="H99" s="180"/>
      <c r="I99" s="180"/>
      <c r="J99" s="181">
        <f>J1389</f>
        <v>0</v>
      </c>
      <c r="K99" s="178"/>
      <c r="L99" s="18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3"/>
      <c r="C100" s="128"/>
      <c r="D100" s="184" t="s">
        <v>150</v>
      </c>
      <c r="E100" s="185"/>
      <c r="F100" s="185"/>
      <c r="G100" s="185"/>
      <c r="H100" s="185"/>
      <c r="I100" s="185"/>
      <c r="J100" s="186">
        <f>J1390</f>
        <v>0</v>
      </c>
      <c r="K100" s="128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41"/>
      <c r="B101" s="42"/>
      <c r="C101" s="43"/>
      <c r="D101" s="43"/>
      <c r="E101" s="43"/>
      <c r="F101" s="43"/>
      <c r="G101" s="43"/>
      <c r="H101" s="43"/>
      <c r="I101" s="43"/>
      <c r="J101" s="43"/>
      <c r="K101" s="43"/>
      <c r="L101" s="147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</row>
    <row r="102" s="2" customFormat="1" ht="6.96" customHeight="1">
      <c r="A102" s="41"/>
      <c r="B102" s="62"/>
      <c r="C102" s="63"/>
      <c r="D102" s="63"/>
      <c r="E102" s="63"/>
      <c r="F102" s="63"/>
      <c r="G102" s="63"/>
      <c r="H102" s="63"/>
      <c r="I102" s="63"/>
      <c r="J102" s="63"/>
      <c r="K102" s="63"/>
      <c r="L102" s="147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</row>
    <row r="106" s="2" customFormat="1" ht="6.96" customHeight="1">
      <c r="A106" s="41"/>
      <c r="B106" s="64"/>
      <c r="C106" s="65"/>
      <c r="D106" s="65"/>
      <c r="E106" s="65"/>
      <c r="F106" s="65"/>
      <c r="G106" s="65"/>
      <c r="H106" s="65"/>
      <c r="I106" s="65"/>
      <c r="J106" s="65"/>
      <c r="K106" s="65"/>
      <c r="L106" s="147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</row>
    <row r="107" s="2" customFormat="1" ht="24.96" customHeight="1">
      <c r="A107" s="41"/>
      <c r="B107" s="42"/>
      <c r="C107" s="26" t="s">
        <v>151</v>
      </c>
      <c r="D107" s="43"/>
      <c r="E107" s="43"/>
      <c r="F107" s="43"/>
      <c r="G107" s="43"/>
      <c r="H107" s="43"/>
      <c r="I107" s="43"/>
      <c r="J107" s="43"/>
      <c r="K107" s="43"/>
      <c r="L107" s="147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</row>
    <row r="108" s="2" customFormat="1" ht="6.96" customHeight="1">
      <c r="A108" s="41"/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147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</row>
    <row r="109" s="2" customFormat="1" ht="12" customHeight="1">
      <c r="A109" s="41"/>
      <c r="B109" s="42"/>
      <c r="C109" s="35" t="s">
        <v>16</v>
      </c>
      <c r="D109" s="43"/>
      <c r="E109" s="43"/>
      <c r="F109" s="43"/>
      <c r="G109" s="43"/>
      <c r="H109" s="43"/>
      <c r="I109" s="43"/>
      <c r="J109" s="43"/>
      <c r="K109" s="43"/>
      <c r="L109" s="147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</row>
    <row r="110" s="2" customFormat="1" ht="16.5" customHeight="1">
      <c r="A110" s="41"/>
      <c r="B110" s="42"/>
      <c r="C110" s="43"/>
      <c r="D110" s="43"/>
      <c r="E110" s="172" t="str">
        <f>E7</f>
        <v xml:space="preserve">Dostavba ZŠ Luka nad  Jihlavou</v>
      </c>
      <c r="F110" s="35"/>
      <c r="G110" s="35"/>
      <c r="H110" s="35"/>
      <c r="I110" s="43"/>
      <c r="J110" s="43"/>
      <c r="K110" s="43"/>
      <c r="L110" s="147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</row>
    <row r="111" s="1" customFormat="1" ht="12" customHeight="1">
      <c r="B111" s="24"/>
      <c r="C111" s="35" t="s">
        <v>106</v>
      </c>
      <c r="D111" s="25"/>
      <c r="E111" s="25"/>
      <c r="F111" s="25"/>
      <c r="G111" s="25"/>
      <c r="H111" s="25"/>
      <c r="I111" s="25"/>
      <c r="J111" s="25"/>
      <c r="K111" s="25"/>
      <c r="L111" s="23"/>
    </row>
    <row r="112" s="2" customFormat="1" ht="16.5" customHeight="1">
      <c r="A112" s="41"/>
      <c r="B112" s="42"/>
      <c r="C112" s="43"/>
      <c r="D112" s="43"/>
      <c r="E112" s="172" t="s">
        <v>107</v>
      </c>
      <c r="F112" s="43"/>
      <c r="G112" s="43"/>
      <c r="H112" s="43"/>
      <c r="I112" s="43"/>
      <c r="J112" s="43"/>
      <c r="K112" s="43"/>
      <c r="L112" s="147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</row>
    <row r="113" s="2" customFormat="1" ht="12" customHeight="1">
      <c r="A113" s="41"/>
      <c r="B113" s="42"/>
      <c r="C113" s="35" t="s">
        <v>108</v>
      </c>
      <c r="D113" s="43"/>
      <c r="E113" s="43"/>
      <c r="F113" s="43"/>
      <c r="G113" s="43"/>
      <c r="H113" s="43"/>
      <c r="I113" s="43"/>
      <c r="J113" s="43"/>
      <c r="K113" s="43"/>
      <c r="L113" s="147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</row>
    <row r="114" s="2" customFormat="1" ht="16.5" customHeight="1">
      <c r="A114" s="41"/>
      <c r="B114" s="42"/>
      <c r="C114" s="43"/>
      <c r="D114" s="43"/>
      <c r="E114" s="72" t="str">
        <f>E11</f>
        <v>01.1 - stavební část - 4.N.P. ( nástavba )</v>
      </c>
      <c r="F114" s="43"/>
      <c r="G114" s="43"/>
      <c r="H114" s="43"/>
      <c r="I114" s="43"/>
      <c r="J114" s="43"/>
      <c r="K114" s="43"/>
      <c r="L114" s="147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</row>
    <row r="115" s="2" customFormat="1" ht="6.96" customHeight="1">
      <c r="A115" s="41"/>
      <c r="B115" s="42"/>
      <c r="C115" s="43"/>
      <c r="D115" s="43"/>
      <c r="E115" s="43"/>
      <c r="F115" s="43"/>
      <c r="G115" s="43"/>
      <c r="H115" s="43"/>
      <c r="I115" s="43"/>
      <c r="J115" s="43"/>
      <c r="K115" s="43"/>
      <c r="L115" s="147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</row>
    <row r="116" s="2" customFormat="1" ht="12" customHeight="1">
      <c r="A116" s="41"/>
      <c r="B116" s="42"/>
      <c r="C116" s="35" t="s">
        <v>21</v>
      </c>
      <c r="D116" s="43"/>
      <c r="E116" s="43"/>
      <c r="F116" s="30" t="str">
        <f>F14</f>
        <v>Luka nad Jihlavou</v>
      </c>
      <c r="G116" s="43"/>
      <c r="H116" s="43"/>
      <c r="I116" s="35" t="s">
        <v>23</v>
      </c>
      <c r="J116" s="75" t="str">
        <f>IF(J14="","",J14)</f>
        <v>3. 12. 2021</v>
      </c>
      <c r="K116" s="43"/>
      <c r="L116" s="147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</row>
    <row r="117" s="2" customFormat="1" ht="6.96" customHeight="1">
      <c r="A117" s="41"/>
      <c r="B117" s="42"/>
      <c r="C117" s="43"/>
      <c r="D117" s="43"/>
      <c r="E117" s="43"/>
      <c r="F117" s="43"/>
      <c r="G117" s="43"/>
      <c r="H117" s="43"/>
      <c r="I117" s="43"/>
      <c r="J117" s="43"/>
      <c r="K117" s="43"/>
      <c r="L117" s="147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</row>
    <row r="118" s="2" customFormat="1" ht="40.05" customHeight="1">
      <c r="A118" s="41"/>
      <c r="B118" s="42"/>
      <c r="C118" s="35" t="s">
        <v>25</v>
      </c>
      <c r="D118" s="43"/>
      <c r="E118" s="43"/>
      <c r="F118" s="30" t="str">
        <f>E17</f>
        <v>Městys Luka nad Jihlavou, 1.máje 76, 58822</v>
      </c>
      <c r="G118" s="43"/>
      <c r="H118" s="43"/>
      <c r="I118" s="35" t="s">
        <v>31</v>
      </c>
      <c r="J118" s="39" t="str">
        <f>E23</f>
        <v>Ing.Josef Slabý, Arnolec 30, Jamné 58827</v>
      </c>
      <c r="K118" s="43"/>
      <c r="L118" s="147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</row>
    <row r="119" s="2" customFormat="1" ht="15.15" customHeight="1">
      <c r="A119" s="41"/>
      <c r="B119" s="42"/>
      <c r="C119" s="35" t="s">
        <v>29</v>
      </c>
      <c r="D119" s="43"/>
      <c r="E119" s="43"/>
      <c r="F119" s="30" t="str">
        <f>IF(E20="","",E20)</f>
        <v>Vyplň údaj</v>
      </c>
      <c r="G119" s="43"/>
      <c r="H119" s="43"/>
      <c r="I119" s="35" t="s">
        <v>34</v>
      </c>
      <c r="J119" s="39" t="str">
        <f>E26</f>
        <v>Fr.Neuwirth</v>
      </c>
      <c r="K119" s="43"/>
      <c r="L119" s="147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</row>
    <row r="120" s="2" customFormat="1" ht="10.32" customHeight="1">
      <c r="A120" s="41"/>
      <c r="B120" s="42"/>
      <c r="C120" s="43"/>
      <c r="D120" s="43"/>
      <c r="E120" s="43"/>
      <c r="F120" s="43"/>
      <c r="G120" s="43"/>
      <c r="H120" s="43"/>
      <c r="I120" s="43"/>
      <c r="J120" s="43"/>
      <c r="K120" s="43"/>
      <c r="L120" s="147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</row>
    <row r="121" s="11" customFormat="1" ht="29.28" customHeight="1">
      <c r="A121" s="188"/>
      <c r="B121" s="189"/>
      <c r="C121" s="190" t="s">
        <v>152</v>
      </c>
      <c r="D121" s="191" t="s">
        <v>57</v>
      </c>
      <c r="E121" s="191" t="s">
        <v>53</v>
      </c>
      <c r="F121" s="191" t="s">
        <v>54</v>
      </c>
      <c r="G121" s="191" t="s">
        <v>153</v>
      </c>
      <c r="H121" s="191" t="s">
        <v>154</v>
      </c>
      <c r="I121" s="191" t="s">
        <v>155</v>
      </c>
      <c r="J121" s="191" t="s">
        <v>112</v>
      </c>
      <c r="K121" s="192" t="s">
        <v>156</v>
      </c>
      <c r="L121" s="193"/>
      <c r="M121" s="95" t="s">
        <v>19</v>
      </c>
      <c r="N121" s="96" t="s">
        <v>42</v>
      </c>
      <c r="O121" s="96" t="s">
        <v>157</v>
      </c>
      <c r="P121" s="96" t="s">
        <v>158</v>
      </c>
      <c r="Q121" s="96" t="s">
        <v>159</v>
      </c>
      <c r="R121" s="96" t="s">
        <v>160</v>
      </c>
      <c r="S121" s="96" t="s">
        <v>161</v>
      </c>
      <c r="T121" s="97" t="s">
        <v>162</v>
      </c>
      <c r="U121" s="188"/>
      <c r="V121" s="188"/>
      <c r="W121" s="188"/>
      <c r="X121" s="188"/>
      <c r="Y121" s="188"/>
      <c r="Z121" s="188"/>
      <c r="AA121" s="188"/>
      <c r="AB121" s="188"/>
      <c r="AC121" s="188"/>
      <c r="AD121" s="188"/>
      <c r="AE121" s="188"/>
    </row>
    <row r="122" s="2" customFormat="1" ht="22.8" customHeight="1">
      <c r="A122" s="41"/>
      <c r="B122" s="42"/>
      <c r="C122" s="102" t="s">
        <v>163</v>
      </c>
      <c r="D122" s="43"/>
      <c r="E122" s="43"/>
      <c r="F122" s="43"/>
      <c r="G122" s="43"/>
      <c r="H122" s="43"/>
      <c r="I122" s="43"/>
      <c r="J122" s="194">
        <f>BK122</f>
        <v>0</v>
      </c>
      <c r="K122" s="43"/>
      <c r="L122" s="47"/>
      <c r="M122" s="98"/>
      <c r="N122" s="195"/>
      <c r="O122" s="99"/>
      <c r="P122" s="196">
        <f>P123+P667+P1389</f>
        <v>0</v>
      </c>
      <c r="Q122" s="99"/>
      <c r="R122" s="196">
        <f>R123+R667+R1389</f>
        <v>785.48189264000007</v>
      </c>
      <c r="S122" s="99"/>
      <c r="T122" s="197">
        <f>T123+T667+T1389</f>
        <v>275.69679880000001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71</v>
      </c>
      <c r="AU122" s="20" t="s">
        <v>113</v>
      </c>
      <c r="BK122" s="198">
        <f>BK123+BK667+BK1389</f>
        <v>0</v>
      </c>
    </row>
    <row r="123" s="12" customFormat="1" ht="25.92" customHeight="1">
      <c r="A123" s="12"/>
      <c r="B123" s="199"/>
      <c r="C123" s="200"/>
      <c r="D123" s="201" t="s">
        <v>71</v>
      </c>
      <c r="E123" s="202" t="s">
        <v>164</v>
      </c>
      <c r="F123" s="202" t="s">
        <v>165</v>
      </c>
      <c r="G123" s="200"/>
      <c r="H123" s="200"/>
      <c r="I123" s="203"/>
      <c r="J123" s="204">
        <f>BK123</f>
        <v>0</v>
      </c>
      <c r="K123" s="200"/>
      <c r="L123" s="205"/>
      <c r="M123" s="206"/>
      <c r="N123" s="207"/>
      <c r="O123" s="207"/>
      <c r="P123" s="208">
        <f>P124+P192+P270+P298+P470+P659+P665</f>
        <v>0</v>
      </c>
      <c r="Q123" s="207"/>
      <c r="R123" s="208">
        <f>R124+R192+R270+R298+R470+R659+R665</f>
        <v>721.17211136000003</v>
      </c>
      <c r="S123" s="207"/>
      <c r="T123" s="209">
        <f>T124+T192+T270+T298+T470+T659+T665</f>
        <v>275.69679880000001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0" t="s">
        <v>79</v>
      </c>
      <c r="AT123" s="211" t="s">
        <v>71</v>
      </c>
      <c r="AU123" s="211" t="s">
        <v>72</v>
      </c>
      <c r="AY123" s="210" t="s">
        <v>166</v>
      </c>
      <c r="BK123" s="212">
        <f>BK124+BK192+BK270+BK298+BK470+BK659+BK665</f>
        <v>0</v>
      </c>
    </row>
    <row r="124" s="12" customFormat="1" ht="22.8" customHeight="1">
      <c r="A124" s="12"/>
      <c r="B124" s="199"/>
      <c r="C124" s="200"/>
      <c r="D124" s="201" t="s">
        <v>71</v>
      </c>
      <c r="E124" s="213" t="s">
        <v>167</v>
      </c>
      <c r="F124" s="213" t="s">
        <v>168</v>
      </c>
      <c r="G124" s="200"/>
      <c r="H124" s="200"/>
      <c r="I124" s="203"/>
      <c r="J124" s="214">
        <f>BK124</f>
        <v>0</v>
      </c>
      <c r="K124" s="200"/>
      <c r="L124" s="205"/>
      <c r="M124" s="206"/>
      <c r="N124" s="207"/>
      <c r="O124" s="207"/>
      <c r="P124" s="208">
        <f>SUM(P125:P191)</f>
        <v>0</v>
      </c>
      <c r="Q124" s="207"/>
      <c r="R124" s="208">
        <f>SUM(R125:R191)</f>
        <v>303.94950929999999</v>
      </c>
      <c r="S124" s="207"/>
      <c r="T124" s="209">
        <f>SUM(T125:T191)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0" t="s">
        <v>79</v>
      </c>
      <c r="AT124" s="211" t="s">
        <v>71</v>
      </c>
      <c r="AU124" s="211" t="s">
        <v>79</v>
      </c>
      <c r="AY124" s="210" t="s">
        <v>166</v>
      </c>
      <c r="BK124" s="212">
        <f>SUM(BK125:BK191)</f>
        <v>0</v>
      </c>
    </row>
    <row r="125" s="2" customFormat="1">
      <c r="A125" s="41"/>
      <c r="B125" s="42"/>
      <c r="C125" s="215" t="s">
        <v>79</v>
      </c>
      <c r="D125" s="215" t="s">
        <v>169</v>
      </c>
      <c r="E125" s="216" t="s">
        <v>170</v>
      </c>
      <c r="F125" s="217" t="s">
        <v>171</v>
      </c>
      <c r="G125" s="218" t="s">
        <v>172</v>
      </c>
      <c r="H125" s="219">
        <v>41.325000000000003</v>
      </c>
      <c r="I125" s="220"/>
      <c r="J125" s="221">
        <f>ROUND(I125*H125,2)</f>
        <v>0</v>
      </c>
      <c r="K125" s="217" t="s">
        <v>173</v>
      </c>
      <c r="L125" s="47"/>
      <c r="M125" s="222" t="s">
        <v>19</v>
      </c>
      <c r="N125" s="223" t="s">
        <v>43</v>
      </c>
      <c r="O125" s="87"/>
      <c r="P125" s="224">
        <f>O125*H125</f>
        <v>0</v>
      </c>
      <c r="Q125" s="224">
        <v>0.71545999999999998</v>
      </c>
      <c r="R125" s="224">
        <f>Q125*H125</f>
        <v>29.566384500000002</v>
      </c>
      <c r="S125" s="224">
        <v>0</v>
      </c>
      <c r="T125" s="225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26" t="s">
        <v>174</v>
      </c>
      <c r="AT125" s="226" t="s">
        <v>169</v>
      </c>
      <c r="AU125" s="226" t="s">
        <v>81</v>
      </c>
      <c r="AY125" s="20" t="s">
        <v>166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20" t="s">
        <v>79</v>
      </c>
      <c r="BK125" s="227">
        <f>ROUND(I125*H125,2)</f>
        <v>0</v>
      </c>
      <c r="BL125" s="20" t="s">
        <v>174</v>
      </c>
      <c r="BM125" s="226" t="s">
        <v>175</v>
      </c>
    </row>
    <row r="126" s="13" customFormat="1">
      <c r="A126" s="13"/>
      <c r="B126" s="228"/>
      <c r="C126" s="229"/>
      <c r="D126" s="230" t="s">
        <v>176</v>
      </c>
      <c r="E126" s="231" t="s">
        <v>19</v>
      </c>
      <c r="F126" s="232" t="s">
        <v>177</v>
      </c>
      <c r="G126" s="229"/>
      <c r="H126" s="233">
        <v>41.325000000000003</v>
      </c>
      <c r="I126" s="234"/>
      <c r="J126" s="229"/>
      <c r="K126" s="229"/>
      <c r="L126" s="235"/>
      <c r="M126" s="236"/>
      <c r="N126" s="237"/>
      <c r="O126" s="237"/>
      <c r="P126" s="237"/>
      <c r="Q126" s="237"/>
      <c r="R126" s="237"/>
      <c r="S126" s="237"/>
      <c r="T126" s="238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9" t="s">
        <v>176</v>
      </c>
      <c r="AU126" s="239" t="s">
        <v>81</v>
      </c>
      <c r="AV126" s="13" t="s">
        <v>81</v>
      </c>
      <c r="AW126" s="13" t="s">
        <v>33</v>
      </c>
      <c r="AX126" s="13" t="s">
        <v>72</v>
      </c>
      <c r="AY126" s="239" t="s">
        <v>166</v>
      </c>
    </row>
    <row r="127" s="14" customFormat="1">
      <c r="A127" s="14"/>
      <c r="B127" s="240"/>
      <c r="C127" s="241"/>
      <c r="D127" s="230" t="s">
        <v>176</v>
      </c>
      <c r="E127" s="242" t="s">
        <v>19</v>
      </c>
      <c r="F127" s="243" t="s">
        <v>178</v>
      </c>
      <c r="G127" s="241"/>
      <c r="H127" s="244">
        <v>41.325000000000003</v>
      </c>
      <c r="I127" s="245"/>
      <c r="J127" s="241"/>
      <c r="K127" s="241"/>
      <c r="L127" s="246"/>
      <c r="M127" s="247"/>
      <c r="N127" s="248"/>
      <c r="O127" s="248"/>
      <c r="P127" s="248"/>
      <c r="Q127" s="248"/>
      <c r="R127" s="248"/>
      <c r="S127" s="248"/>
      <c r="T127" s="249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0" t="s">
        <v>176</v>
      </c>
      <c r="AU127" s="250" t="s">
        <v>81</v>
      </c>
      <c r="AV127" s="14" t="s">
        <v>167</v>
      </c>
      <c r="AW127" s="14" t="s">
        <v>33</v>
      </c>
      <c r="AX127" s="14" t="s">
        <v>79</v>
      </c>
      <c r="AY127" s="250" t="s">
        <v>166</v>
      </c>
    </row>
    <row r="128" s="2" customFormat="1" ht="33" customHeight="1">
      <c r="A128" s="41"/>
      <c r="B128" s="42"/>
      <c r="C128" s="215" t="s">
        <v>81</v>
      </c>
      <c r="D128" s="215" t="s">
        <v>169</v>
      </c>
      <c r="E128" s="216" t="s">
        <v>179</v>
      </c>
      <c r="F128" s="217" t="s">
        <v>180</v>
      </c>
      <c r="G128" s="218" t="s">
        <v>172</v>
      </c>
      <c r="H128" s="219">
        <v>379.53399999999999</v>
      </c>
      <c r="I128" s="220"/>
      <c r="J128" s="221">
        <f>ROUND(I128*H128,2)</f>
        <v>0</v>
      </c>
      <c r="K128" s="217" t="s">
        <v>19</v>
      </c>
      <c r="L128" s="47"/>
      <c r="M128" s="222" t="s">
        <v>19</v>
      </c>
      <c r="N128" s="223" t="s">
        <v>43</v>
      </c>
      <c r="O128" s="87"/>
      <c r="P128" s="224">
        <f>O128*H128</f>
        <v>0</v>
      </c>
      <c r="Q128" s="224">
        <v>0.27894999999999998</v>
      </c>
      <c r="R128" s="224">
        <f>Q128*H128</f>
        <v>105.87100929999998</v>
      </c>
      <c r="S128" s="224">
        <v>0</v>
      </c>
      <c r="T128" s="225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26" t="s">
        <v>174</v>
      </c>
      <c r="AT128" s="226" t="s">
        <v>169</v>
      </c>
      <c r="AU128" s="226" t="s">
        <v>81</v>
      </c>
      <c r="AY128" s="20" t="s">
        <v>166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20" t="s">
        <v>79</v>
      </c>
      <c r="BK128" s="227">
        <f>ROUND(I128*H128,2)</f>
        <v>0</v>
      </c>
      <c r="BL128" s="20" t="s">
        <v>174</v>
      </c>
      <c r="BM128" s="226" t="s">
        <v>181</v>
      </c>
    </row>
    <row r="129" s="13" customFormat="1">
      <c r="A129" s="13"/>
      <c r="B129" s="228"/>
      <c r="C129" s="229"/>
      <c r="D129" s="230" t="s">
        <v>176</v>
      </c>
      <c r="E129" s="231" t="s">
        <v>19</v>
      </c>
      <c r="F129" s="232" t="s">
        <v>182</v>
      </c>
      <c r="G129" s="229"/>
      <c r="H129" s="233">
        <v>77.468999999999994</v>
      </c>
      <c r="I129" s="234"/>
      <c r="J129" s="229"/>
      <c r="K129" s="229"/>
      <c r="L129" s="235"/>
      <c r="M129" s="236"/>
      <c r="N129" s="237"/>
      <c r="O129" s="237"/>
      <c r="P129" s="237"/>
      <c r="Q129" s="237"/>
      <c r="R129" s="237"/>
      <c r="S129" s="237"/>
      <c r="T129" s="238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9" t="s">
        <v>176</v>
      </c>
      <c r="AU129" s="239" t="s">
        <v>81</v>
      </c>
      <c r="AV129" s="13" t="s">
        <v>81</v>
      </c>
      <c r="AW129" s="13" t="s">
        <v>33</v>
      </c>
      <c r="AX129" s="13" t="s">
        <v>72</v>
      </c>
      <c r="AY129" s="239" t="s">
        <v>166</v>
      </c>
    </row>
    <row r="130" s="13" customFormat="1">
      <c r="A130" s="13"/>
      <c r="B130" s="228"/>
      <c r="C130" s="229"/>
      <c r="D130" s="230" t="s">
        <v>176</v>
      </c>
      <c r="E130" s="231" t="s">
        <v>19</v>
      </c>
      <c r="F130" s="232" t="s">
        <v>183</v>
      </c>
      <c r="G130" s="229"/>
      <c r="H130" s="233">
        <v>8.4700000000000006</v>
      </c>
      <c r="I130" s="234"/>
      <c r="J130" s="229"/>
      <c r="K130" s="229"/>
      <c r="L130" s="235"/>
      <c r="M130" s="236"/>
      <c r="N130" s="237"/>
      <c r="O130" s="237"/>
      <c r="P130" s="237"/>
      <c r="Q130" s="237"/>
      <c r="R130" s="237"/>
      <c r="S130" s="237"/>
      <c r="T130" s="238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9" t="s">
        <v>176</v>
      </c>
      <c r="AU130" s="239" t="s">
        <v>81</v>
      </c>
      <c r="AV130" s="13" t="s">
        <v>81</v>
      </c>
      <c r="AW130" s="13" t="s">
        <v>33</v>
      </c>
      <c r="AX130" s="13" t="s">
        <v>72</v>
      </c>
      <c r="AY130" s="239" t="s">
        <v>166</v>
      </c>
    </row>
    <row r="131" s="13" customFormat="1">
      <c r="A131" s="13"/>
      <c r="B131" s="228"/>
      <c r="C131" s="229"/>
      <c r="D131" s="230" t="s">
        <v>176</v>
      </c>
      <c r="E131" s="231" t="s">
        <v>19</v>
      </c>
      <c r="F131" s="232" t="s">
        <v>184</v>
      </c>
      <c r="G131" s="229"/>
      <c r="H131" s="233">
        <v>68.900000000000006</v>
      </c>
      <c r="I131" s="234"/>
      <c r="J131" s="229"/>
      <c r="K131" s="229"/>
      <c r="L131" s="235"/>
      <c r="M131" s="236"/>
      <c r="N131" s="237"/>
      <c r="O131" s="237"/>
      <c r="P131" s="237"/>
      <c r="Q131" s="237"/>
      <c r="R131" s="237"/>
      <c r="S131" s="237"/>
      <c r="T131" s="238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9" t="s">
        <v>176</v>
      </c>
      <c r="AU131" s="239" t="s">
        <v>81</v>
      </c>
      <c r="AV131" s="13" t="s">
        <v>81</v>
      </c>
      <c r="AW131" s="13" t="s">
        <v>33</v>
      </c>
      <c r="AX131" s="13" t="s">
        <v>72</v>
      </c>
      <c r="AY131" s="239" t="s">
        <v>166</v>
      </c>
    </row>
    <row r="132" s="13" customFormat="1">
      <c r="A132" s="13"/>
      <c r="B132" s="228"/>
      <c r="C132" s="229"/>
      <c r="D132" s="230" t="s">
        <v>176</v>
      </c>
      <c r="E132" s="231" t="s">
        <v>19</v>
      </c>
      <c r="F132" s="232" t="s">
        <v>185</v>
      </c>
      <c r="G132" s="229"/>
      <c r="H132" s="233">
        <v>35.810000000000002</v>
      </c>
      <c r="I132" s="234"/>
      <c r="J132" s="229"/>
      <c r="K132" s="229"/>
      <c r="L132" s="235"/>
      <c r="M132" s="236"/>
      <c r="N132" s="237"/>
      <c r="O132" s="237"/>
      <c r="P132" s="237"/>
      <c r="Q132" s="237"/>
      <c r="R132" s="237"/>
      <c r="S132" s="237"/>
      <c r="T132" s="238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9" t="s">
        <v>176</v>
      </c>
      <c r="AU132" s="239" t="s">
        <v>81</v>
      </c>
      <c r="AV132" s="13" t="s">
        <v>81</v>
      </c>
      <c r="AW132" s="13" t="s">
        <v>33</v>
      </c>
      <c r="AX132" s="13" t="s">
        <v>72</v>
      </c>
      <c r="AY132" s="239" t="s">
        <v>166</v>
      </c>
    </row>
    <row r="133" s="13" customFormat="1">
      <c r="A133" s="13"/>
      <c r="B133" s="228"/>
      <c r="C133" s="229"/>
      <c r="D133" s="230" t="s">
        <v>176</v>
      </c>
      <c r="E133" s="231" t="s">
        <v>19</v>
      </c>
      <c r="F133" s="232" t="s">
        <v>186</v>
      </c>
      <c r="G133" s="229"/>
      <c r="H133" s="233">
        <v>137.012</v>
      </c>
      <c r="I133" s="234"/>
      <c r="J133" s="229"/>
      <c r="K133" s="229"/>
      <c r="L133" s="235"/>
      <c r="M133" s="236"/>
      <c r="N133" s="237"/>
      <c r="O133" s="237"/>
      <c r="P133" s="237"/>
      <c r="Q133" s="237"/>
      <c r="R133" s="237"/>
      <c r="S133" s="237"/>
      <c r="T133" s="23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9" t="s">
        <v>176</v>
      </c>
      <c r="AU133" s="239" t="s">
        <v>81</v>
      </c>
      <c r="AV133" s="13" t="s">
        <v>81</v>
      </c>
      <c r="AW133" s="13" t="s">
        <v>33</v>
      </c>
      <c r="AX133" s="13" t="s">
        <v>72</v>
      </c>
      <c r="AY133" s="239" t="s">
        <v>166</v>
      </c>
    </row>
    <row r="134" s="13" customFormat="1">
      <c r="A134" s="13"/>
      <c r="B134" s="228"/>
      <c r="C134" s="229"/>
      <c r="D134" s="230" t="s">
        <v>176</v>
      </c>
      <c r="E134" s="231" t="s">
        <v>19</v>
      </c>
      <c r="F134" s="232" t="s">
        <v>187</v>
      </c>
      <c r="G134" s="229"/>
      <c r="H134" s="233">
        <v>-25.875</v>
      </c>
      <c r="I134" s="234"/>
      <c r="J134" s="229"/>
      <c r="K134" s="229"/>
      <c r="L134" s="235"/>
      <c r="M134" s="236"/>
      <c r="N134" s="237"/>
      <c r="O134" s="237"/>
      <c r="P134" s="237"/>
      <c r="Q134" s="237"/>
      <c r="R134" s="237"/>
      <c r="S134" s="237"/>
      <c r="T134" s="23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9" t="s">
        <v>176</v>
      </c>
      <c r="AU134" s="239" t="s">
        <v>81</v>
      </c>
      <c r="AV134" s="13" t="s">
        <v>81</v>
      </c>
      <c r="AW134" s="13" t="s">
        <v>33</v>
      </c>
      <c r="AX134" s="13" t="s">
        <v>72</v>
      </c>
      <c r="AY134" s="239" t="s">
        <v>166</v>
      </c>
    </row>
    <row r="135" s="13" customFormat="1">
      <c r="A135" s="13"/>
      <c r="B135" s="228"/>
      <c r="C135" s="229"/>
      <c r="D135" s="230" t="s">
        <v>176</v>
      </c>
      <c r="E135" s="231" t="s">
        <v>19</v>
      </c>
      <c r="F135" s="232" t="s">
        <v>188</v>
      </c>
      <c r="G135" s="229"/>
      <c r="H135" s="233">
        <v>77.748000000000005</v>
      </c>
      <c r="I135" s="234"/>
      <c r="J135" s="229"/>
      <c r="K135" s="229"/>
      <c r="L135" s="235"/>
      <c r="M135" s="236"/>
      <c r="N135" s="237"/>
      <c r="O135" s="237"/>
      <c r="P135" s="237"/>
      <c r="Q135" s="237"/>
      <c r="R135" s="237"/>
      <c r="S135" s="237"/>
      <c r="T135" s="23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9" t="s">
        <v>176</v>
      </c>
      <c r="AU135" s="239" t="s">
        <v>81</v>
      </c>
      <c r="AV135" s="13" t="s">
        <v>81</v>
      </c>
      <c r="AW135" s="13" t="s">
        <v>33</v>
      </c>
      <c r="AX135" s="13" t="s">
        <v>72</v>
      </c>
      <c r="AY135" s="239" t="s">
        <v>166</v>
      </c>
    </row>
    <row r="136" s="14" customFormat="1">
      <c r="A136" s="14"/>
      <c r="B136" s="240"/>
      <c r="C136" s="241"/>
      <c r="D136" s="230" t="s">
        <v>176</v>
      </c>
      <c r="E136" s="242" t="s">
        <v>19</v>
      </c>
      <c r="F136" s="243" t="s">
        <v>178</v>
      </c>
      <c r="G136" s="241"/>
      <c r="H136" s="244">
        <v>379.53399999999999</v>
      </c>
      <c r="I136" s="245"/>
      <c r="J136" s="241"/>
      <c r="K136" s="241"/>
      <c r="L136" s="246"/>
      <c r="M136" s="247"/>
      <c r="N136" s="248"/>
      <c r="O136" s="248"/>
      <c r="P136" s="248"/>
      <c r="Q136" s="248"/>
      <c r="R136" s="248"/>
      <c r="S136" s="248"/>
      <c r="T136" s="249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0" t="s">
        <v>176</v>
      </c>
      <c r="AU136" s="250" t="s">
        <v>81</v>
      </c>
      <c r="AV136" s="14" t="s">
        <v>167</v>
      </c>
      <c r="AW136" s="14" t="s">
        <v>33</v>
      </c>
      <c r="AX136" s="14" t="s">
        <v>79</v>
      </c>
      <c r="AY136" s="250" t="s">
        <v>166</v>
      </c>
    </row>
    <row r="137" s="2" customFormat="1">
      <c r="A137" s="41"/>
      <c r="B137" s="42"/>
      <c r="C137" s="215" t="s">
        <v>167</v>
      </c>
      <c r="D137" s="215" t="s">
        <v>169</v>
      </c>
      <c r="E137" s="216" t="s">
        <v>189</v>
      </c>
      <c r="F137" s="217" t="s">
        <v>190</v>
      </c>
      <c r="G137" s="218" t="s">
        <v>191</v>
      </c>
      <c r="H137" s="219">
        <v>0.99199999999999999</v>
      </c>
      <c r="I137" s="220"/>
      <c r="J137" s="221">
        <f>ROUND(I137*H137,2)</f>
        <v>0</v>
      </c>
      <c r="K137" s="217" t="s">
        <v>173</v>
      </c>
      <c r="L137" s="47"/>
      <c r="M137" s="222" t="s">
        <v>19</v>
      </c>
      <c r="N137" s="223" t="s">
        <v>43</v>
      </c>
      <c r="O137" s="87"/>
      <c r="P137" s="224">
        <f>O137*H137</f>
        <v>0</v>
      </c>
      <c r="Q137" s="224">
        <v>1.04922</v>
      </c>
      <c r="R137" s="224">
        <f>Q137*H137</f>
        <v>1.0408262400000001</v>
      </c>
      <c r="S137" s="224">
        <v>0</v>
      </c>
      <c r="T137" s="225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26" t="s">
        <v>174</v>
      </c>
      <c r="AT137" s="226" t="s">
        <v>169</v>
      </c>
      <c r="AU137" s="226" t="s">
        <v>81</v>
      </c>
      <c r="AY137" s="20" t="s">
        <v>166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20" t="s">
        <v>79</v>
      </c>
      <c r="BK137" s="227">
        <f>ROUND(I137*H137,2)</f>
        <v>0</v>
      </c>
      <c r="BL137" s="20" t="s">
        <v>174</v>
      </c>
      <c r="BM137" s="226" t="s">
        <v>192</v>
      </c>
    </row>
    <row r="138" s="15" customFormat="1">
      <c r="A138" s="15"/>
      <c r="B138" s="251"/>
      <c r="C138" s="252"/>
      <c r="D138" s="230" t="s">
        <v>176</v>
      </c>
      <c r="E138" s="253" t="s">
        <v>19</v>
      </c>
      <c r="F138" s="254" t="s">
        <v>193</v>
      </c>
      <c r="G138" s="252"/>
      <c r="H138" s="253" t="s">
        <v>19</v>
      </c>
      <c r="I138" s="255"/>
      <c r="J138" s="252"/>
      <c r="K138" s="252"/>
      <c r="L138" s="256"/>
      <c r="M138" s="257"/>
      <c r="N138" s="258"/>
      <c r="O138" s="258"/>
      <c r="P138" s="258"/>
      <c r="Q138" s="258"/>
      <c r="R138" s="258"/>
      <c r="S138" s="258"/>
      <c r="T138" s="259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60" t="s">
        <v>176</v>
      </c>
      <c r="AU138" s="260" t="s">
        <v>81</v>
      </c>
      <c r="AV138" s="15" t="s">
        <v>79</v>
      </c>
      <c r="AW138" s="15" t="s">
        <v>33</v>
      </c>
      <c r="AX138" s="15" t="s">
        <v>72</v>
      </c>
      <c r="AY138" s="260" t="s">
        <v>166</v>
      </c>
    </row>
    <row r="139" s="13" customFormat="1">
      <c r="A139" s="13"/>
      <c r="B139" s="228"/>
      <c r="C139" s="229"/>
      <c r="D139" s="230" t="s">
        <v>176</v>
      </c>
      <c r="E139" s="231" t="s">
        <v>19</v>
      </c>
      <c r="F139" s="232" t="s">
        <v>194</v>
      </c>
      <c r="G139" s="229"/>
      <c r="H139" s="233">
        <v>0.99199999999999999</v>
      </c>
      <c r="I139" s="234"/>
      <c r="J139" s="229"/>
      <c r="K139" s="229"/>
      <c r="L139" s="235"/>
      <c r="M139" s="236"/>
      <c r="N139" s="237"/>
      <c r="O139" s="237"/>
      <c r="P139" s="237"/>
      <c r="Q139" s="237"/>
      <c r="R139" s="237"/>
      <c r="S139" s="237"/>
      <c r="T139" s="23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9" t="s">
        <v>176</v>
      </c>
      <c r="AU139" s="239" t="s">
        <v>81</v>
      </c>
      <c r="AV139" s="13" t="s">
        <v>81</v>
      </c>
      <c r="AW139" s="13" t="s">
        <v>33</v>
      </c>
      <c r="AX139" s="13" t="s">
        <v>72</v>
      </c>
      <c r="AY139" s="239" t="s">
        <v>166</v>
      </c>
    </row>
    <row r="140" s="14" customFormat="1">
      <c r="A140" s="14"/>
      <c r="B140" s="240"/>
      <c r="C140" s="241"/>
      <c r="D140" s="230" t="s">
        <v>176</v>
      </c>
      <c r="E140" s="242" t="s">
        <v>19</v>
      </c>
      <c r="F140" s="243" t="s">
        <v>178</v>
      </c>
      <c r="G140" s="241"/>
      <c r="H140" s="244">
        <v>0.99199999999999999</v>
      </c>
      <c r="I140" s="245"/>
      <c r="J140" s="241"/>
      <c r="K140" s="241"/>
      <c r="L140" s="246"/>
      <c r="M140" s="247"/>
      <c r="N140" s="248"/>
      <c r="O140" s="248"/>
      <c r="P140" s="248"/>
      <c r="Q140" s="248"/>
      <c r="R140" s="248"/>
      <c r="S140" s="248"/>
      <c r="T140" s="249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0" t="s">
        <v>176</v>
      </c>
      <c r="AU140" s="250" t="s">
        <v>81</v>
      </c>
      <c r="AV140" s="14" t="s">
        <v>167</v>
      </c>
      <c r="AW140" s="14" t="s">
        <v>33</v>
      </c>
      <c r="AX140" s="14" t="s">
        <v>79</v>
      </c>
      <c r="AY140" s="250" t="s">
        <v>166</v>
      </c>
    </row>
    <row r="141" s="2" customFormat="1" ht="21.75" customHeight="1">
      <c r="A141" s="41"/>
      <c r="B141" s="42"/>
      <c r="C141" s="215" t="s">
        <v>174</v>
      </c>
      <c r="D141" s="215" t="s">
        <v>169</v>
      </c>
      <c r="E141" s="216" t="s">
        <v>195</v>
      </c>
      <c r="F141" s="217" t="s">
        <v>196</v>
      </c>
      <c r="G141" s="218" t="s">
        <v>197</v>
      </c>
      <c r="H141" s="219">
        <v>51.598999999999997</v>
      </c>
      <c r="I141" s="220"/>
      <c r="J141" s="221">
        <f>ROUND(I141*H141,2)</f>
        <v>0</v>
      </c>
      <c r="K141" s="217" t="s">
        <v>173</v>
      </c>
      <c r="L141" s="47"/>
      <c r="M141" s="222" t="s">
        <v>19</v>
      </c>
      <c r="N141" s="223" t="s">
        <v>43</v>
      </c>
      <c r="O141" s="87"/>
      <c r="P141" s="224">
        <f>O141*H141</f>
        <v>0</v>
      </c>
      <c r="Q141" s="224">
        <v>1.78636</v>
      </c>
      <c r="R141" s="224">
        <f>Q141*H141</f>
        <v>92.174389639999987</v>
      </c>
      <c r="S141" s="224">
        <v>0</v>
      </c>
      <c r="T141" s="225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26" t="s">
        <v>174</v>
      </c>
      <c r="AT141" s="226" t="s">
        <v>169</v>
      </c>
      <c r="AU141" s="226" t="s">
        <v>81</v>
      </c>
      <c r="AY141" s="20" t="s">
        <v>166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20" t="s">
        <v>79</v>
      </c>
      <c r="BK141" s="227">
        <f>ROUND(I141*H141,2)</f>
        <v>0</v>
      </c>
      <c r="BL141" s="20" t="s">
        <v>174</v>
      </c>
      <c r="BM141" s="226" t="s">
        <v>198</v>
      </c>
    </row>
    <row r="142" s="15" customFormat="1">
      <c r="A142" s="15"/>
      <c r="B142" s="251"/>
      <c r="C142" s="252"/>
      <c r="D142" s="230" t="s">
        <v>176</v>
      </c>
      <c r="E142" s="253" t="s">
        <v>19</v>
      </c>
      <c r="F142" s="254" t="s">
        <v>199</v>
      </c>
      <c r="G142" s="252"/>
      <c r="H142" s="253" t="s">
        <v>19</v>
      </c>
      <c r="I142" s="255"/>
      <c r="J142" s="252"/>
      <c r="K142" s="252"/>
      <c r="L142" s="256"/>
      <c r="M142" s="257"/>
      <c r="N142" s="258"/>
      <c r="O142" s="258"/>
      <c r="P142" s="258"/>
      <c r="Q142" s="258"/>
      <c r="R142" s="258"/>
      <c r="S142" s="258"/>
      <c r="T142" s="259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60" t="s">
        <v>176</v>
      </c>
      <c r="AU142" s="260" t="s">
        <v>81</v>
      </c>
      <c r="AV142" s="15" t="s">
        <v>79</v>
      </c>
      <c r="AW142" s="15" t="s">
        <v>33</v>
      </c>
      <c r="AX142" s="15" t="s">
        <v>72</v>
      </c>
      <c r="AY142" s="260" t="s">
        <v>166</v>
      </c>
    </row>
    <row r="143" s="13" customFormat="1">
      <c r="A143" s="13"/>
      <c r="B143" s="228"/>
      <c r="C143" s="229"/>
      <c r="D143" s="230" t="s">
        <v>176</v>
      </c>
      <c r="E143" s="231" t="s">
        <v>19</v>
      </c>
      <c r="F143" s="232" t="s">
        <v>200</v>
      </c>
      <c r="G143" s="229"/>
      <c r="H143" s="233">
        <v>50.759999999999998</v>
      </c>
      <c r="I143" s="234"/>
      <c r="J143" s="229"/>
      <c r="K143" s="229"/>
      <c r="L143" s="235"/>
      <c r="M143" s="236"/>
      <c r="N143" s="237"/>
      <c r="O143" s="237"/>
      <c r="P143" s="237"/>
      <c r="Q143" s="237"/>
      <c r="R143" s="237"/>
      <c r="S143" s="237"/>
      <c r="T143" s="23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9" t="s">
        <v>176</v>
      </c>
      <c r="AU143" s="239" t="s">
        <v>81</v>
      </c>
      <c r="AV143" s="13" t="s">
        <v>81</v>
      </c>
      <c r="AW143" s="13" t="s">
        <v>33</v>
      </c>
      <c r="AX143" s="13" t="s">
        <v>72</v>
      </c>
      <c r="AY143" s="239" t="s">
        <v>166</v>
      </c>
    </row>
    <row r="144" s="13" customFormat="1">
      <c r="A144" s="13"/>
      <c r="B144" s="228"/>
      <c r="C144" s="229"/>
      <c r="D144" s="230" t="s">
        <v>176</v>
      </c>
      <c r="E144" s="231" t="s">
        <v>19</v>
      </c>
      <c r="F144" s="232" t="s">
        <v>201</v>
      </c>
      <c r="G144" s="229"/>
      <c r="H144" s="233">
        <v>-4.5430000000000001</v>
      </c>
      <c r="I144" s="234"/>
      <c r="J144" s="229"/>
      <c r="K144" s="229"/>
      <c r="L144" s="235"/>
      <c r="M144" s="236"/>
      <c r="N144" s="237"/>
      <c r="O144" s="237"/>
      <c r="P144" s="237"/>
      <c r="Q144" s="237"/>
      <c r="R144" s="237"/>
      <c r="S144" s="237"/>
      <c r="T144" s="23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9" t="s">
        <v>176</v>
      </c>
      <c r="AU144" s="239" t="s">
        <v>81</v>
      </c>
      <c r="AV144" s="13" t="s">
        <v>81</v>
      </c>
      <c r="AW144" s="13" t="s">
        <v>33</v>
      </c>
      <c r="AX144" s="13" t="s">
        <v>72</v>
      </c>
      <c r="AY144" s="239" t="s">
        <v>166</v>
      </c>
    </row>
    <row r="145" s="13" customFormat="1">
      <c r="A145" s="13"/>
      <c r="B145" s="228"/>
      <c r="C145" s="229"/>
      <c r="D145" s="230" t="s">
        <v>176</v>
      </c>
      <c r="E145" s="231" t="s">
        <v>19</v>
      </c>
      <c r="F145" s="232" t="s">
        <v>202</v>
      </c>
      <c r="G145" s="229"/>
      <c r="H145" s="233">
        <v>5.3819999999999997</v>
      </c>
      <c r="I145" s="234"/>
      <c r="J145" s="229"/>
      <c r="K145" s="229"/>
      <c r="L145" s="235"/>
      <c r="M145" s="236"/>
      <c r="N145" s="237"/>
      <c r="O145" s="237"/>
      <c r="P145" s="237"/>
      <c r="Q145" s="237"/>
      <c r="R145" s="237"/>
      <c r="S145" s="237"/>
      <c r="T145" s="23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9" t="s">
        <v>176</v>
      </c>
      <c r="AU145" s="239" t="s">
        <v>81</v>
      </c>
      <c r="AV145" s="13" t="s">
        <v>81</v>
      </c>
      <c r="AW145" s="13" t="s">
        <v>33</v>
      </c>
      <c r="AX145" s="13" t="s">
        <v>72</v>
      </c>
      <c r="AY145" s="239" t="s">
        <v>166</v>
      </c>
    </row>
    <row r="146" s="14" customFormat="1">
      <c r="A146" s="14"/>
      <c r="B146" s="240"/>
      <c r="C146" s="241"/>
      <c r="D146" s="230" t="s">
        <v>176</v>
      </c>
      <c r="E146" s="242" t="s">
        <v>19</v>
      </c>
      <c r="F146" s="243" t="s">
        <v>178</v>
      </c>
      <c r="G146" s="241"/>
      <c r="H146" s="244">
        <v>51.598999999999997</v>
      </c>
      <c r="I146" s="245"/>
      <c r="J146" s="241"/>
      <c r="K146" s="241"/>
      <c r="L146" s="246"/>
      <c r="M146" s="247"/>
      <c r="N146" s="248"/>
      <c r="O146" s="248"/>
      <c r="P146" s="248"/>
      <c r="Q146" s="248"/>
      <c r="R146" s="248"/>
      <c r="S146" s="248"/>
      <c r="T146" s="249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0" t="s">
        <v>176</v>
      </c>
      <c r="AU146" s="250" t="s">
        <v>81</v>
      </c>
      <c r="AV146" s="14" t="s">
        <v>167</v>
      </c>
      <c r="AW146" s="14" t="s">
        <v>33</v>
      </c>
      <c r="AX146" s="14" t="s">
        <v>79</v>
      </c>
      <c r="AY146" s="250" t="s">
        <v>166</v>
      </c>
    </row>
    <row r="147" s="2" customFormat="1">
      <c r="A147" s="41"/>
      <c r="B147" s="42"/>
      <c r="C147" s="215" t="s">
        <v>203</v>
      </c>
      <c r="D147" s="215" t="s">
        <v>169</v>
      </c>
      <c r="E147" s="216" t="s">
        <v>204</v>
      </c>
      <c r="F147" s="217" t="s">
        <v>205</v>
      </c>
      <c r="G147" s="218" t="s">
        <v>172</v>
      </c>
      <c r="H147" s="219">
        <v>150.82599999999999</v>
      </c>
      <c r="I147" s="220"/>
      <c r="J147" s="221">
        <f>ROUND(I147*H147,2)</f>
        <v>0</v>
      </c>
      <c r="K147" s="217" t="s">
        <v>173</v>
      </c>
      <c r="L147" s="47"/>
      <c r="M147" s="222" t="s">
        <v>19</v>
      </c>
      <c r="N147" s="223" t="s">
        <v>43</v>
      </c>
      <c r="O147" s="87"/>
      <c r="P147" s="224">
        <f>O147*H147</f>
        <v>0</v>
      </c>
      <c r="Q147" s="224">
        <v>0.186</v>
      </c>
      <c r="R147" s="224">
        <f>Q147*H147</f>
        <v>28.053635999999997</v>
      </c>
      <c r="S147" s="224">
        <v>0</v>
      </c>
      <c r="T147" s="225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26" t="s">
        <v>174</v>
      </c>
      <c r="AT147" s="226" t="s">
        <v>169</v>
      </c>
      <c r="AU147" s="226" t="s">
        <v>81</v>
      </c>
      <c r="AY147" s="20" t="s">
        <v>166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20" t="s">
        <v>79</v>
      </c>
      <c r="BK147" s="227">
        <f>ROUND(I147*H147,2)</f>
        <v>0</v>
      </c>
      <c r="BL147" s="20" t="s">
        <v>174</v>
      </c>
      <c r="BM147" s="226" t="s">
        <v>206</v>
      </c>
    </row>
    <row r="148" s="13" customFormat="1">
      <c r="A148" s="13"/>
      <c r="B148" s="228"/>
      <c r="C148" s="229"/>
      <c r="D148" s="230" t="s">
        <v>176</v>
      </c>
      <c r="E148" s="231" t="s">
        <v>19</v>
      </c>
      <c r="F148" s="232" t="s">
        <v>207</v>
      </c>
      <c r="G148" s="229"/>
      <c r="H148" s="233">
        <v>157.721</v>
      </c>
      <c r="I148" s="234"/>
      <c r="J148" s="229"/>
      <c r="K148" s="229"/>
      <c r="L148" s="235"/>
      <c r="M148" s="236"/>
      <c r="N148" s="237"/>
      <c r="O148" s="237"/>
      <c r="P148" s="237"/>
      <c r="Q148" s="237"/>
      <c r="R148" s="237"/>
      <c r="S148" s="237"/>
      <c r="T148" s="23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9" t="s">
        <v>176</v>
      </c>
      <c r="AU148" s="239" t="s">
        <v>81</v>
      </c>
      <c r="AV148" s="13" t="s">
        <v>81</v>
      </c>
      <c r="AW148" s="13" t="s">
        <v>33</v>
      </c>
      <c r="AX148" s="13" t="s">
        <v>72</v>
      </c>
      <c r="AY148" s="239" t="s">
        <v>166</v>
      </c>
    </row>
    <row r="149" s="13" customFormat="1">
      <c r="A149" s="13"/>
      <c r="B149" s="228"/>
      <c r="C149" s="229"/>
      <c r="D149" s="230" t="s">
        <v>176</v>
      </c>
      <c r="E149" s="231" t="s">
        <v>19</v>
      </c>
      <c r="F149" s="232" t="s">
        <v>208</v>
      </c>
      <c r="G149" s="229"/>
      <c r="H149" s="233">
        <v>-6.8949999999999996</v>
      </c>
      <c r="I149" s="234"/>
      <c r="J149" s="229"/>
      <c r="K149" s="229"/>
      <c r="L149" s="235"/>
      <c r="M149" s="236"/>
      <c r="N149" s="237"/>
      <c r="O149" s="237"/>
      <c r="P149" s="237"/>
      <c r="Q149" s="237"/>
      <c r="R149" s="237"/>
      <c r="S149" s="237"/>
      <c r="T149" s="23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9" t="s">
        <v>176</v>
      </c>
      <c r="AU149" s="239" t="s">
        <v>81</v>
      </c>
      <c r="AV149" s="13" t="s">
        <v>81</v>
      </c>
      <c r="AW149" s="13" t="s">
        <v>33</v>
      </c>
      <c r="AX149" s="13" t="s">
        <v>72</v>
      </c>
      <c r="AY149" s="239" t="s">
        <v>166</v>
      </c>
    </row>
    <row r="150" s="14" customFormat="1">
      <c r="A150" s="14"/>
      <c r="B150" s="240"/>
      <c r="C150" s="241"/>
      <c r="D150" s="230" t="s">
        <v>176</v>
      </c>
      <c r="E150" s="242" t="s">
        <v>19</v>
      </c>
      <c r="F150" s="243" t="s">
        <v>178</v>
      </c>
      <c r="G150" s="241"/>
      <c r="H150" s="244">
        <v>150.82599999999999</v>
      </c>
      <c r="I150" s="245"/>
      <c r="J150" s="241"/>
      <c r="K150" s="241"/>
      <c r="L150" s="246"/>
      <c r="M150" s="247"/>
      <c r="N150" s="248"/>
      <c r="O150" s="248"/>
      <c r="P150" s="248"/>
      <c r="Q150" s="248"/>
      <c r="R150" s="248"/>
      <c r="S150" s="248"/>
      <c r="T150" s="249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0" t="s">
        <v>176</v>
      </c>
      <c r="AU150" s="250" t="s">
        <v>81</v>
      </c>
      <c r="AV150" s="14" t="s">
        <v>167</v>
      </c>
      <c r="AW150" s="14" t="s">
        <v>33</v>
      </c>
      <c r="AX150" s="14" t="s">
        <v>79</v>
      </c>
      <c r="AY150" s="250" t="s">
        <v>166</v>
      </c>
    </row>
    <row r="151" s="2" customFormat="1">
      <c r="A151" s="41"/>
      <c r="B151" s="42"/>
      <c r="C151" s="215" t="s">
        <v>209</v>
      </c>
      <c r="D151" s="215" t="s">
        <v>169</v>
      </c>
      <c r="E151" s="216" t="s">
        <v>210</v>
      </c>
      <c r="F151" s="217" t="s">
        <v>211</v>
      </c>
      <c r="G151" s="218" t="s">
        <v>172</v>
      </c>
      <c r="H151" s="219">
        <v>136.602</v>
      </c>
      <c r="I151" s="220"/>
      <c r="J151" s="221">
        <f>ROUND(I151*H151,2)</f>
        <v>0</v>
      </c>
      <c r="K151" s="217" t="s">
        <v>173</v>
      </c>
      <c r="L151" s="47"/>
      <c r="M151" s="222" t="s">
        <v>19</v>
      </c>
      <c r="N151" s="223" t="s">
        <v>43</v>
      </c>
      <c r="O151" s="87"/>
      <c r="P151" s="224">
        <f>O151*H151</f>
        <v>0</v>
      </c>
      <c r="Q151" s="224">
        <v>0.14854000000000001</v>
      </c>
      <c r="R151" s="224">
        <f>Q151*H151</f>
        <v>20.290861080000003</v>
      </c>
      <c r="S151" s="224">
        <v>0</v>
      </c>
      <c r="T151" s="225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26" t="s">
        <v>174</v>
      </c>
      <c r="AT151" s="226" t="s">
        <v>169</v>
      </c>
      <c r="AU151" s="226" t="s">
        <v>81</v>
      </c>
      <c r="AY151" s="20" t="s">
        <v>166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20" t="s">
        <v>79</v>
      </c>
      <c r="BK151" s="227">
        <f>ROUND(I151*H151,2)</f>
        <v>0</v>
      </c>
      <c r="BL151" s="20" t="s">
        <v>174</v>
      </c>
      <c r="BM151" s="226" t="s">
        <v>212</v>
      </c>
    </row>
    <row r="152" s="13" customFormat="1">
      <c r="A152" s="13"/>
      <c r="B152" s="228"/>
      <c r="C152" s="229"/>
      <c r="D152" s="230" t="s">
        <v>176</v>
      </c>
      <c r="E152" s="231" t="s">
        <v>19</v>
      </c>
      <c r="F152" s="232" t="s">
        <v>213</v>
      </c>
      <c r="G152" s="229"/>
      <c r="H152" s="233">
        <v>145.07300000000001</v>
      </c>
      <c r="I152" s="234"/>
      <c r="J152" s="229"/>
      <c r="K152" s="229"/>
      <c r="L152" s="235"/>
      <c r="M152" s="236"/>
      <c r="N152" s="237"/>
      <c r="O152" s="237"/>
      <c r="P152" s="237"/>
      <c r="Q152" s="237"/>
      <c r="R152" s="237"/>
      <c r="S152" s="237"/>
      <c r="T152" s="23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9" t="s">
        <v>176</v>
      </c>
      <c r="AU152" s="239" t="s">
        <v>81</v>
      </c>
      <c r="AV152" s="13" t="s">
        <v>81</v>
      </c>
      <c r="AW152" s="13" t="s">
        <v>33</v>
      </c>
      <c r="AX152" s="13" t="s">
        <v>72</v>
      </c>
      <c r="AY152" s="239" t="s">
        <v>166</v>
      </c>
    </row>
    <row r="153" s="13" customFormat="1">
      <c r="A153" s="13"/>
      <c r="B153" s="228"/>
      <c r="C153" s="229"/>
      <c r="D153" s="230" t="s">
        <v>176</v>
      </c>
      <c r="E153" s="231" t="s">
        <v>19</v>
      </c>
      <c r="F153" s="232" t="s">
        <v>214</v>
      </c>
      <c r="G153" s="229"/>
      <c r="H153" s="233">
        <v>-8.4710000000000001</v>
      </c>
      <c r="I153" s="234"/>
      <c r="J153" s="229"/>
      <c r="K153" s="229"/>
      <c r="L153" s="235"/>
      <c r="M153" s="236"/>
      <c r="N153" s="237"/>
      <c r="O153" s="237"/>
      <c r="P153" s="237"/>
      <c r="Q153" s="237"/>
      <c r="R153" s="237"/>
      <c r="S153" s="237"/>
      <c r="T153" s="23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9" t="s">
        <v>176</v>
      </c>
      <c r="AU153" s="239" t="s">
        <v>81</v>
      </c>
      <c r="AV153" s="13" t="s">
        <v>81</v>
      </c>
      <c r="AW153" s="13" t="s">
        <v>33</v>
      </c>
      <c r="AX153" s="13" t="s">
        <v>72</v>
      </c>
      <c r="AY153" s="239" t="s">
        <v>166</v>
      </c>
    </row>
    <row r="154" s="14" customFormat="1">
      <c r="A154" s="14"/>
      <c r="B154" s="240"/>
      <c r="C154" s="241"/>
      <c r="D154" s="230" t="s">
        <v>176</v>
      </c>
      <c r="E154" s="242" t="s">
        <v>19</v>
      </c>
      <c r="F154" s="243" t="s">
        <v>178</v>
      </c>
      <c r="G154" s="241"/>
      <c r="H154" s="244">
        <v>136.602</v>
      </c>
      <c r="I154" s="245"/>
      <c r="J154" s="241"/>
      <c r="K154" s="241"/>
      <c r="L154" s="246"/>
      <c r="M154" s="247"/>
      <c r="N154" s="248"/>
      <c r="O154" s="248"/>
      <c r="P154" s="248"/>
      <c r="Q154" s="248"/>
      <c r="R154" s="248"/>
      <c r="S154" s="248"/>
      <c r="T154" s="249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0" t="s">
        <v>176</v>
      </c>
      <c r="AU154" s="250" t="s">
        <v>81</v>
      </c>
      <c r="AV154" s="14" t="s">
        <v>167</v>
      </c>
      <c r="AW154" s="14" t="s">
        <v>33</v>
      </c>
      <c r="AX154" s="14" t="s">
        <v>79</v>
      </c>
      <c r="AY154" s="250" t="s">
        <v>166</v>
      </c>
    </row>
    <row r="155" s="2" customFormat="1">
      <c r="A155" s="41"/>
      <c r="B155" s="42"/>
      <c r="C155" s="215" t="s">
        <v>215</v>
      </c>
      <c r="D155" s="215" t="s">
        <v>169</v>
      </c>
      <c r="E155" s="216" t="s">
        <v>216</v>
      </c>
      <c r="F155" s="217" t="s">
        <v>217</v>
      </c>
      <c r="G155" s="218" t="s">
        <v>172</v>
      </c>
      <c r="H155" s="219">
        <v>37.061999999999998</v>
      </c>
      <c r="I155" s="220"/>
      <c r="J155" s="221">
        <f>ROUND(I155*H155,2)</f>
        <v>0</v>
      </c>
      <c r="K155" s="217" t="s">
        <v>173</v>
      </c>
      <c r="L155" s="47"/>
      <c r="M155" s="222" t="s">
        <v>19</v>
      </c>
      <c r="N155" s="223" t="s">
        <v>43</v>
      </c>
      <c r="O155" s="87"/>
      <c r="P155" s="224">
        <f>O155*H155</f>
        <v>0</v>
      </c>
      <c r="Q155" s="224">
        <v>0.066879999999999995</v>
      </c>
      <c r="R155" s="224">
        <f>Q155*H155</f>
        <v>2.4787065599999996</v>
      </c>
      <c r="S155" s="224">
        <v>0</v>
      </c>
      <c r="T155" s="225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26" t="s">
        <v>174</v>
      </c>
      <c r="AT155" s="226" t="s">
        <v>169</v>
      </c>
      <c r="AU155" s="226" t="s">
        <v>81</v>
      </c>
      <c r="AY155" s="20" t="s">
        <v>166</v>
      </c>
      <c r="BE155" s="227">
        <f>IF(N155="základní",J155,0)</f>
        <v>0</v>
      </c>
      <c r="BF155" s="227">
        <f>IF(N155="snížená",J155,0)</f>
        <v>0</v>
      </c>
      <c r="BG155" s="227">
        <f>IF(N155="zákl. přenesená",J155,0)</f>
        <v>0</v>
      </c>
      <c r="BH155" s="227">
        <f>IF(N155="sníž. přenesená",J155,0)</f>
        <v>0</v>
      </c>
      <c r="BI155" s="227">
        <f>IF(N155="nulová",J155,0)</f>
        <v>0</v>
      </c>
      <c r="BJ155" s="20" t="s">
        <v>79</v>
      </c>
      <c r="BK155" s="227">
        <f>ROUND(I155*H155,2)</f>
        <v>0</v>
      </c>
      <c r="BL155" s="20" t="s">
        <v>174</v>
      </c>
      <c r="BM155" s="226" t="s">
        <v>218</v>
      </c>
    </row>
    <row r="156" s="13" customFormat="1">
      <c r="A156" s="13"/>
      <c r="B156" s="228"/>
      <c r="C156" s="229"/>
      <c r="D156" s="230" t="s">
        <v>176</v>
      </c>
      <c r="E156" s="231" t="s">
        <v>19</v>
      </c>
      <c r="F156" s="232" t="s">
        <v>219</v>
      </c>
      <c r="G156" s="229"/>
      <c r="H156" s="233">
        <v>37.061999999999998</v>
      </c>
      <c r="I156" s="234"/>
      <c r="J156" s="229"/>
      <c r="K156" s="229"/>
      <c r="L156" s="235"/>
      <c r="M156" s="236"/>
      <c r="N156" s="237"/>
      <c r="O156" s="237"/>
      <c r="P156" s="237"/>
      <c r="Q156" s="237"/>
      <c r="R156" s="237"/>
      <c r="S156" s="237"/>
      <c r="T156" s="238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9" t="s">
        <v>176</v>
      </c>
      <c r="AU156" s="239" t="s">
        <v>81</v>
      </c>
      <c r="AV156" s="13" t="s">
        <v>81</v>
      </c>
      <c r="AW156" s="13" t="s">
        <v>33</v>
      </c>
      <c r="AX156" s="13" t="s">
        <v>72</v>
      </c>
      <c r="AY156" s="239" t="s">
        <v>166</v>
      </c>
    </row>
    <row r="157" s="14" customFormat="1">
      <c r="A157" s="14"/>
      <c r="B157" s="240"/>
      <c r="C157" s="241"/>
      <c r="D157" s="230" t="s">
        <v>176</v>
      </c>
      <c r="E157" s="242" t="s">
        <v>19</v>
      </c>
      <c r="F157" s="243" t="s">
        <v>178</v>
      </c>
      <c r="G157" s="241"/>
      <c r="H157" s="244">
        <v>37.061999999999998</v>
      </c>
      <c r="I157" s="245"/>
      <c r="J157" s="241"/>
      <c r="K157" s="241"/>
      <c r="L157" s="246"/>
      <c r="M157" s="247"/>
      <c r="N157" s="248"/>
      <c r="O157" s="248"/>
      <c r="P157" s="248"/>
      <c r="Q157" s="248"/>
      <c r="R157" s="248"/>
      <c r="S157" s="248"/>
      <c r="T157" s="249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0" t="s">
        <v>176</v>
      </c>
      <c r="AU157" s="250" t="s">
        <v>81</v>
      </c>
      <c r="AV157" s="14" t="s">
        <v>167</v>
      </c>
      <c r="AW157" s="14" t="s">
        <v>33</v>
      </c>
      <c r="AX157" s="14" t="s">
        <v>79</v>
      </c>
      <c r="AY157" s="250" t="s">
        <v>166</v>
      </c>
    </row>
    <row r="158" s="2" customFormat="1">
      <c r="A158" s="41"/>
      <c r="B158" s="42"/>
      <c r="C158" s="215" t="s">
        <v>220</v>
      </c>
      <c r="D158" s="215" t="s">
        <v>169</v>
      </c>
      <c r="E158" s="216" t="s">
        <v>221</v>
      </c>
      <c r="F158" s="217" t="s">
        <v>222</v>
      </c>
      <c r="G158" s="218" t="s">
        <v>172</v>
      </c>
      <c r="H158" s="219">
        <v>53.970999999999997</v>
      </c>
      <c r="I158" s="220"/>
      <c r="J158" s="221">
        <f>ROUND(I158*H158,2)</f>
        <v>0</v>
      </c>
      <c r="K158" s="217" t="s">
        <v>173</v>
      </c>
      <c r="L158" s="47"/>
      <c r="M158" s="222" t="s">
        <v>19</v>
      </c>
      <c r="N158" s="223" t="s">
        <v>43</v>
      </c>
      <c r="O158" s="87"/>
      <c r="P158" s="224">
        <f>O158*H158</f>
        <v>0</v>
      </c>
      <c r="Q158" s="224">
        <v>0.07571</v>
      </c>
      <c r="R158" s="224">
        <f>Q158*H158</f>
        <v>4.0861444099999993</v>
      </c>
      <c r="S158" s="224">
        <v>0</v>
      </c>
      <c r="T158" s="225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26" t="s">
        <v>174</v>
      </c>
      <c r="AT158" s="226" t="s">
        <v>169</v>
      </c>
      <c r="AU158" s="226" t="s">
        <v>81</v>
      </c>
      <c r="AY158" s="20" t="s">
        <v>166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20" t="s">
        <v>79</v>
      </c>
      <c r="BK158" s="227">
        <f>ROUND(I158*H158,2)</f>
        <v>0</v>
      </c>
      <c r="BL158" s="20" t="s">
        <v>174</v>
      </c>
      <c r="BM158" s="226" t="s">
        <v>223</v>
      </c>
    </row>
    <row r="159" s="13" customFormat="1">
      <c r="A159" s="13"/>
      <c r="B159" s="228"/>
      <c r="C159" s="229"/>
      <c r="D159" s="230" t="s">
        <v>176</v>
      </c>
      <c r="E159" s="231" t="s">
        <v>19</v>
      </c>
      <c r="F159" s="232" t="s">
        <v>224</v>
      </c>
      <c r="G159" s="229"/>
      <c r="H159" s="233">
        <v>59.881</v>
      </c>
      <c r="I159" s="234"/>
      <c r="J159" s="229"/>
      <c r="K159" s="229"/>
      <c r="L159" s="235"/>
      <c r="M159" s="236"/>
      <c r="N159" s="237"/>
      <c r="O159" s="237"/>
      <c r="P159" s="237"/>
      <c r="Q159" s="237"/>
      <c r="R159" s="237"/>
      <c r="S159" s="237"/>
      <c r="T159" s="23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9" t="s">
        <v>176</v>
      </c>
      <c r="AU159" s="239" t="s">
        <v>81</v>
      </c>
      <c r="AV159" s="13" t="s">
        <v>81</v>
      </c>
      <c r="AW159" s="13" t="s">
        <v>33</v>
      </c>
      <c r="AX159" s="13" t="s">
        <v>72</v>
      </c>
      <c r="AY159" s="239" t="s">
        <v>166</v>
      </c>
    </row>
    <row r="160" s="13" customFormat="1">
      <c r="A160" s="13"/>
      <c r="B160" s="228"/>
      <c r="C160" s="229"/>
      <c r="D160" s="230" t="s">
        <v>176</v>
      </c>
      <c r="E160" s="231" t="s">
        <v>19</v>
      </c>
      <c r="F160" s="232" t="s">
        <v>225</v>
      </c>
      <c r="G160" s="229"/>
      <c r="H160" s="233">
        <v>-5.9100000000000001</v>
      </c>
      <c r="I160" s="234"/>
      <c r="J160" s="229"/>
      <c r="K160" s="229"/>
      <c r="L160" s="235"/>
      <c r="M160" s="236"/>
      <c r="N160" s="237"/>
      <c r="O160" s="237"/>
      <c r="P160" s="237"/>
      <c r="Q160" s="237"/>
      <c r="R160" s="237"/>
      <c r="S160" s="237"/>
      <c r="T160" s="238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9" t="s">
        <v>176</v>
      </c>
      <c r="AU160" s="239" t="s">
        <v>81</v>
      </c>
      <c r="AV160" s="13" t="s">
        <v>81</v>
      </c>
      <c r="AW160" s="13" t="s">
        <v>33</v>
      </c>
      <c r="AX160" s="13" t="s">
        <v>72</v>
      </c>
      <c r="AY160" s="239" t="s">
        <v>166</v>
      </c>
    </row>
    <row r="161" s="14" customFormat="1">
      <c r="A161" s="14"/>
      <c r="B161" s="240"/>
      <c r="C161" s="241"/>
      <c r="D161" s="230" t="s">
        <v>176</v>
      </c>
      <c r="E161" s="242" t="s">
        <v>19</v>
      </c>
      <c r="F161" s="243" t="s">
        <v>178</v>
      </c>
      <c r="G161" s="241"/>
      <c r="H161" s="244">
        <v>53.970999999999997</v>
      </c>
      <c r="I161" s="245"/>
      <c r="J161" s="241"/>
      <c r="K161" s="241"/>
      <c r="L161" s="246"/>
      <c r="M161" s="247"/>
      <c r="N161" s="248"/>
      <c r="O161" s="248"/>
      <c r="P161" s="248"/>
      <c r="Q161" s="248"/>
      <c r="R161" s="248"/>
      <c r="S161" s="248"/>
      <c r="T161" s="249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0" t="s">
        <v>176</v>
      </c>
      <c r="AU161" s="250" t="s">
        <v>81</v>
      </c>
      <c r="AV161" s="14" t="s">
        <v>167</v>
      </c>
      <c r="AW161" s="14" t="s">
        <v>33</v>
      </c>
      <c r="AX161" s="14" t="s">
        <v>79</v>
      </c>
      <c r="AY161" s="250" t="s">
        <v>166</v>
      </c>
    </row>
    <row r="162" s="2" customFormat="1" ht="16.5" customHeight="1">
      <c r="A162" s="41"/>
      <c r="B162" s="42"/>
      <c r="C162" s="215" t="s">
        <v>226</v>
      </c>
      <c r="D162" s="215" t="s">
        <v>169</v>
      </c>
      <c r="E162" s="216" t="s">
        <v>227</v>
      </c>
      <c r="F162" s="217" t="s">
        <v>228</v>
      </c>
      <c r="G162" s="218" t="s">
        <v>229</v>
      </c>
      <c r="H162" s="219">
        <v>61.450000000000003</v>
      </c>
      <c r="I162" s="220"/>
      <c r="J162" s="221">
        <f>ROUND(I162*H162,2)</f>
        <v>0</v>
      </c>
      <c r="K162" s="217" t="s">
        <v>173</v>
      </c>
      <c r="L162" s="47"/>
      <c r="M162" s="222" t="s">
        <v>19</v>
      </c>
      <c r="N162" s="223" t="s">
        <v>43</v>
      </c>
      <c r="O162" s="87"/>
      <c r="P162" s="224">
        <f>O162*H162</f>
        <v>0</v>
      </c>
      <c r="Q162" s="224">
        <v>0.00012999999999999999</v>
      </c>
      <c r="R162" s="224">
        <f>Q162*H162</f>
        <v>0.0079884999999999991</v>
      </c>
      <c r="S162" s="224">
        <v>0</v>
      </c>
      <c r="T162" s="225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26" t="s">
        <v>174</v>
      </c>
      <c r="AT162" s="226" t="s">
        <v>169</v>
      </c>
      <c r="AU162" s="226" t="s">
        <v>81</v>
      </c>
      <c r="AY162" s="20" t="s">
        <v>166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20" t="s">
        <v>79</v>
      </c>
      <c r="BK162" s="227">
        <f>ROUND(I162*H162,2)</f>
        <v>0</v>
      </c>
      <c r="BL162" s="20" t="s">
        <v>174</v>
      </c>
      <c r="BM162" s="226" t="s">
        <v>230</v>
      </c>
    </row>
    <row r="163" s="13" customFormat="1">
      <c r="A163" s="13"/>
      <c r="B163" s="228"/>
      <c r="C163" s="229"/>
      <c r="D163" s="230" t="s">
        <v>176</v>
      </c>
      <c r="E163" s="231" t="s">
        <v>19</v>
      </c>
      <c r="F163" s="232" t="s">
        <v>231</v>
      </c>
      <c r="G163" s="229"/>
      <c r="H163" s="233">
        <v>61.450000000000003</v>
      </c>
      <c r="I163" s="234"/>
      <c r="J163" s="229"/>
      <c r="K163" s="229"/>
      <c r="L163" s="235"/>
      <c r="M163" s="236"/>
      <c r="N163" s="237"/>
      <c r="O163" s="237"/>
      <c r="P163" s="237"/>
      <c r="Q163" s="237"/>
      <c r="R163" s="237"/>
      <c r="S163" s="237"/>
      <c r="T163" s="238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9" t="s">
        <v>176</v>
      </c>
      <c r="AU163" s="239" t="s">
        <v>81</v>
      </c>
      <c r="AV163" s="13" t="s">
        <v>81</v>
      </c>
      <c r="AW163" s="13" t="s">
        <v>33</v>
      </c>
      <c r="AX163" s="13" t="s">
        <v>72</v>
      </c>
      <c r="AY163" s="239" t="s">
        <v>166</v>
      </c>
    </row>
    <row r="164" s="14" customFormat="1">
      <c r="A164" s="14"/>
      <c r="B164" s="240"/>
      <c r="C164" s="241"/>
      <c r="D164" s="230" t="s">
        <v>176</v>
      </c>
      <c r="E164" s="242" t="s">
        <v>19</v>
      </c>
      <c r="F164" s="243" t="s">
        <v>178</v>
      </c>
      <c r="G164" s="241"/>
      <c r="H164" s="244">
        <v>61.450000000000003</v>
      </c>
      <c r="I164" s="245"/>
      <c r="J164" s="241"/>
      <c r="K164" s="241"/>
      <c r="L164" s="246"/>
      <c r="M164" s="247"/>
      <c r="N164" s="248"/>
      <c r="O164" s="248"/>
      <c r="P164" s="248"/>
      <c r="Q164" s="248"/>
      <c r="R164" s="248"/>
      <c r="S164" s="248"/>
      <c r="T164" s="249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0" t="s">
        <v>176</v>
      </c>
      <c r="AU164" s="250" t="s">
        <v>81</v>
      </c>
      <c r="AV164" s="14" t="s">
        <v>167</v>
      </c>
      <c r="AW164" s="14" t="s">
        <v>33</v>
      </c>
      <c r="AX164" s="14" t="s">
        <v>79</v>
      </c>
      <c r="AY164" s="250" t="s">
        <v>166</v>
      </c>
    </row>
    <row r="165" s="2" customFormat="1">
      <c r="A165" s="41"/>
      <c r="B165" s="42"/>
      <c r="C165" s="215" t="s">
        <v>232</v>
      </c>
      <c r="D165" s="215" t="s">
        <v>169</v>
      </c>
      <c r="E165" s="216" t="s">
        <v>233</v>
      </c>
      <c r="F165" s="217" t="s">
        <v>234</v>
      </c>
      <c r="G165" s="218" t="s">
        <v>172</v>
      </c>
      <c r="H165" s="219">
        <v>24.829999999999998</v>
      </c>
      <c r="I165" s="220"/>
      <c r="J165" s="221">
        <f>ROUND(I165*H165,2)</f>
        <v>0</v>
      </c>
      <c r="K165" s="217" t="s">
        <v>173</v>
      </c>
      <c r="L165" s="47"/>
      <c r="M165" s="222" t="s">
        <v>19</v>
      </c>
      <c r="N165" s="223" t="s">
        <v>43</v>
      </c>
      <c r="O165" s="87"/>
      <c r="P165" s="224">
        <f>O165*H165</f>
        <v>0</v>
      </c>
      <c r="Q165" s="224">
        <v>0.04367</v>
      </c>
      <c r="R165" s="224">
        <f>Q165*H165</f>
        <v>1.0843261</v>
      </c>
      <c r="S165" s="224">
        <v>0</v>
      </c>
      <c r="T165" s="225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26" t="s">
        <v>174</v>
      </c>
      <c r="AT165" s="226" t="s">
        <v>169</v>
      </c>
      <c r="AU165" s="226" t="s">
        <v>81</v>
      </c>
      <c r="AY165" s="20" t="s">
        <v>166</v>
      </c>
      <c r="BE165" s="227">
        <f>IF(N165="základní",J165,0)</f>
        <v>0</v>
      </c>
      <c r="BF165" s="227">
        <f>IF(N165="snížená",J165,0)</f>
        <v>0</v>
      </c>
      <c r="BG165" s="227">
        <f>IF(N165="zákl. přenesená",J165,0)</f>
        <v>0</v>
      </c>
      <c r="BH165" s="227">
        <f>IF(N165="sníž. přenesená",J165,0)</f>
        <v>0</v>
      </c>
      <c r="BI165" s="227">
        <f>IF(N165="nulová",J165,0)</f>
        <v>0</v>
      </c>
      <c r="BJ165" s="20" t="s">
        <v>79</v>
      </c>
      <c r="BK165" s="227">
        <f>ROUND(I165*H165,2)</f>
        <v>0</v>
      </c>
      <c r="BL165" s="20" t="s">
        <v>174</v>
      </c>
      <c r="BM165" s="226" t="s">
        <v>235</v>
      </c>
    </row>
    <row r="166" s="13" customFormat="1">
      <c r="A166" s="13"/>
      <c r="B166" s="228"/>
      <c r="C166" s="229"/>
      <c r="D166" s="230" t="s">
        <v>176</v>
      </c>
      <c r="E166" s="231" t="s">
        <v>19</v>
      </c>
      <c r="F166" s="232" t="s">
        <v>236</v>
      </c>
      <c r="G166" s="229"/>
      <c r="H166" s="233">
        <v>24.829999999999998</v>
      </c>
      <c r="I166" s="234"/>
      <c r="J166" s="229"/>
      <c r="K166" s="229"/>
      <c r="L166" s="235"/>
      <c r="M166" s="236"/>
      <c r="N166" s="237"/>
      <c r="O166" s="237"/>
      <c r="P166" s="237"/>
      <c r="Q166" s="237"/>
      <c r="R166" s="237"/>
      <c r="S166" s="237"/>
      <c r="T166" s="238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9" t="s">
        <v>176</v>
      </c>
      <c r="AU166" s="239" t="s">
        <v>81</v>
      </c>
      <c r="AV166" s="13" t="s">
        <v>81</v>
      </c>
      <c r="AW166" s="13" t="s">
        <v>33</v>
      </c>
      <c r="AX166" s="13" t="s">
        <v>72</v>
      </c>
      <c r="AY166" s="239" t="s">
        <v>166</v>
      </c>
    </row>
    <row r="167" s="14" customFormat="1">
      <c r="A167" s="14"/>
      <c r="B167" s="240"/>
      <c r="C167" s="241"/>
      <c r="D167" s="230" t="s">
        <v>176</v>
      </c>
      <c r="E167" s="242" t="s">
        <v>19</v>
      </c>
      <c r="F167" s="243" t="s">
        <v>178</v>
      </c>
      <c r="G167" s="241"/>
      <c r="H167" s="244">
        <v>24.829999999999998</v>
      </c>
      <c r="I167" s="245"/>
      <c r="J167" s="241"/>
      <c r="K167" s="241"/>
      <c r="L167" s="246"/>
      <c r="M167" s="247"/>
      <c r="N167" s="248"/>
      <c r="O167" s="248"/>
      <c r="P167" s="248"/>
      <c r="Q167" s="248"/>
      <c r="R167" s="248"/>
      <c r="S167" s="248"/>
      <c r="T167" s="249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0" t="s">
        <v>176</v>
      </c>
      <c r="AU167" s="250" t="s">
        <v>81</v>
      </c>
      <c r="AV167" s="14" t="s">
        <v>167</v>
      </c>
      <c r="AW167" s="14" t="s">
        <v>33</v>
      </c>
      <c r="AX167" s="14" t="s">
        <v>79</v>
      </c>
      <c r="AY167" s="250" t="s">
        <v>166</v>
      </c>
    </row>
    <row r="168" s="2" customFormat="1" ht="21.75" customHeight="1">
      <c r="A168" s="41"/>
      <c r="B168" s="42"/>
      <c r="C168" s="215" t="s">
        <v>237</v>
      </c>
      <c r="D168" s="215" t="s">
        <v>169</v>
      </c>
      <c r="E168" s="216" t="s">
        <v>238</v>
      </c>
      <c r="F168" s="217" t="s">
        <v>239</v>
      </c>
      <c r="G168" s="218" t="s">
        <v>240</v>
      </c>
      <c r="H168" s="219">
        <v>6</v>
      </c>
      <c r="I168" s="220"/>
      <c r="J168" s="221">
        <f>ROUND(I168*H168,2)</f>
        <v>0</v>
      </c>
      <c r="K168" s="217" t="s">
        <v>173</v>
      </c>
      <c r="L168" s="47"/>
      <c r="M168" s="222" t="s">
        <v>19</v>
      </c>
      <c r="N168" s="223" t="s">
        <v>43</v>
      </c>
      <c r="O168" s="87"/>
      <c r="P168" s="224">
        <f>O168*H168</f>
        <v>0</v>
      </c>
      <c r="Q168" s="224">
        <v>0.036549999999999999</v>
      </c>
      <c r="R168" s="224">
        <f>Q168*H168</f>
        <v>0.2193</v>
      </c>
      <c r="S168" s="224">
        <v>0</v>
      </c>
      <c r="T168" s="225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26" t="s">
        <v>174</v>
      </c>
      <c r="AT168" s="226" t="s">
        <v>169</v>
      </c>
      <c r="AU168" s="226" t="s">
        <v>81</v>
      </c>
      <c r="AY168" s="20" t="s">
        <v>166</v>
      </c>
      <c r="BE168" s="227">
        <f>IF(N168="základní",J168,0)</f>
        <v>0</v>
      </c>
      <c r="BF168" s="227">
        <f>IF(N168="snížená",J168,0)</f>
        <v>0</v>
      </c>
      <c r="BG168" s="227">
        <f>IF(N168="zákl. přenesená",J168,0)</f>
        <v>0</v>
      </c>
      <c r="BH168" s="227">
        <f>IF(N168="sníž. přenesená",J168,0)</f>
        <v>0</v>
      </c>
      <c r="BI168" s="227">
        <f>IF(N168="nulová",J168,0)</f>
        <v>0</v>
      </c>
      <c r="BJ168" s="20" t="s">
        <v>79</v>
      </c>
      <c r="BK168" s="227">
        <f>ROUND(I168*H168,2)</f>
        <v>0</v>
      </c>
      <c r="BL168" s="20" t="s">
        <v>174</v>
      </c>
      <c r="BM168" s="226" t="s">
        <v>241</v>
      </c>
    </row>
    <row r="169" s="2" customFormat="1" ht="21.75" customHeight="1">
      <c r="A169" s="41"/>
      <c r="B169" s="42"/>
      <c r="C169" s="215" t="s">
        <v>242</v>
      </c>
      <c r="D169" s="215" t="s">
        <v>169</v>
      </c>
      <c r="E169" s="216" t="s">
        <v>243</v>
      </c>
      <c r="F169" s="217" t="s">
        <v>244</v>
      </c>
      <c r="G169" s="218" t="s">
        <v>240</v>
      </c>
      <c r="H169" s="219">
        <v>4</v>
      </c>
      <c r="I169" s="220"/>
      <c r="J169" s="221">
        <f>ROUND(I169*H169,2)</f>
        <v>0</v>
      </c>
      <c r="K169" s="217" t="s">
        <v>173</v>
      </c>
      <c r="L169" s="47"/>
      <c r="M169" s="222" t="s">
        <v>19</v>
      </c>
      <c r="N169" s="223" t="s">
        <v>43</v>
      </c>
      <c r="O169" s="87"/>
      <c r="P169" s="224">
        <f>O169*H169</f>
        <v>0</v>
      </c>
      <c r="Q169" s="224">
        <v>0.04555</v>
      </c>
      <c r="R169" s="224">
        <f>Q169*H169</f>
        <v>0.1822</v>
      </c>
      <c r="S169" s="224">
        <v>0</v>
      </c>
      <c r="T169" s="225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26" t="s">
        <v>174</v>
      </c>
      <c r="AT169" s="226" t="s">
        <v>169</v>
      </c>
      <c r="AU169" s="226" t="s">
        <v>81</v>
      </c>
      <c r="AY169" s="20" t="s">
        <v>166</v>
      </c>
      <c r="BE169" s="227">
        <f>IF(N169="základní",J169,0)</f>
        <v>0</v>
      </c>
      <c r="BF169" s="227">
        <f>IF(N169="snížená",J169,0)</f>
        <v>0</v>
      </c>
      <c r="BG169" s="227">
        <f>IF(N169="zákl. přenesená",J169,0)</f>
        <v>0</v>
      </c>
      <c r="BH169" s="227">
        <f>IF(N169="sníž. přenesená",J169,0)</f>
        <v>0</v>
      </c>
      <c r="BI169" s="227">
        <f>IF(N169="nulová",J169,0)</f>
        <v>0</v>
      </c>
      <c r="BJ169" s="20" t="s">
        <v>79</v>
      </c>
      <c r="BK169" s="227">
        <f>ROUND(I169*H169,2)</f>
        <v>0</v>
      </c>
      <c r="BL169" s="20" t="s">
        <v>174</v>
      </c>
      <c r="BM169" s="226" t="s">
        <v>245</v>
      </c>
    </row>
    <row r="170" s="2" customFormat="1" ht="21.75" customHeight="1">
      <c r="A170" s="41"/>
      <c r="B170" s="42"/>
      <c r="C170" s="215" t="s">
        <v>246</v>
      </c>
      <c r="D170" s="215" t="s">
        <v>169</v>
      </c>
      <c r="E170" s="216" t="s">
        <v>247</v>
      </c>
      <c r="F170" s="217" t="s">
        <v>248</v>
      </c>
      <c r="G170" s="218" t="s">
        <v>240</v>
      </c>
      <c r="H170" s="219">
        <v>22</v>
      </c>
      <c r="I170" s="220"/>
      <c r="J170" s="221">
        <f>ROUND(I170*H170,2)</f>
        <v>0</v>
      </c>
      <c r="K170" s="217" t="s">
        <v>173</v>
      </c>
      <c r="L170" s="47"/>
      <c r="M170" s="222" t="s">
        <v>19</v>
      </c>
      <c r="N170" s="223" t="s">
        <v>43</v>
      </c>
      <c r="O170" s="87"/>
      <c r="P170" s="224">
        <f>O170*H170</f>
        <v>0</v>
      </c>
      <c r="Q170" s="224">
        <v>0.054550000000000001</v>
      </c>
      <c r="R170" s="224">
        <f>Q170*H170</f>
        <v>1.2000999999999999</v>
      </c>
      <c r="S170" s="224">
        <v>0</v>
      </c>
      <c r="T170" s="225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26" t="s">
        <v>174</v>
      </c>
      <c r="AT170" s="226" t="s">
        <v>169</v>
      </c>
      <c r="AU170" s="226" t="s">
        <v>81</v>
      </c>
      <c r="AY170" s="20" t="s">
        <v>166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20" t="s">
        <v>79</v>
      </c>
      <c r="BK170" s="227">
        <f>ROUND(I170*H170,2)</f>
        <v>0</v>
      </c>
      <c r="BL170" s="20" t="s">
        <v>174</v>
      </c>
      <c r="BM170" s="226" t="s">
        <v>249</v>
      </c>
    </row>
    <row r="171" s="2" customFormat="1">
      <c r="A171" s="41"/>
      <c r="B171" s="42"/>
      <c r="C171" s="215" t="s">
        <v>250</v>
      </c>
      <c r="D171" s="215" t="s">
        <v>169</v>
      </c>
      <c r="E171" s="216" t="s">
        <v>251</v>
      </c>
      <c r="F171" s="217" t="s">
        <v>252</v>
      </c>
      <c r="G171" s="218" t="s">
        <v>240</v>
      </c>
      <c r="H171" s="219">
        <v>2</v>
      </c>
      <c r="I171" s="220"/>
      <c r="J171" s="221">
        <f>ROUND(I171*H171,2)</f>
        <v>0</v>
      </c>
      <c r="K171" s="217" t="s">
        <v>173</v>
      </c>
      <c r="L171" s="47"/>
      <c r="M171" s="222" t="s">
        <v>19</v>
      </c>
      <c r="N171" s="223" t="s">
        <v>43</v>
      </c>
      <c r="O171" s="87"/>
      <c r="P171" s="224">
        <f>O171*H171</f>
        <v>0</v>
      </c>
      <c r="Q171" s="224">
        <v>0.032349999999999997</v>
      </c>
      <c r="R171" s="224">
        <f>Q171*H171</f>
        <v>0.064699999999999994</v>
      </c>
      <c r="S171" s="224">
        <v>0</v>
      </c>
      <c r="T171" s="225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26" t="s">
        <v>174</v>
      </c>
      <c r="AT171" s="226" t="s">
        <v>169</v>
      </c>
      <c r="AU171" s="226" t="s">
        <v>81</v>
      </c>
      <c r="AY171" s="20" t="s">
        <v>166</v>
      </c>
      <c r="BE171" s="227">
        <f>IF(N171="základní",J171,0)</f>
        <v>0</v>
      </c>
      <c r="BF171" s="227">
        <f>IF(N171="snížená",J171,0)</f>
        <v>0</v>
      </c>
      <c r="BG171" s="227">
        <f>IF(N171="zákl. přenesená",J171,0)</f>
        <v>0</v>
      </c>
      <c r="BH171" s="227">
        <f>IF(N171="sníž. přenesená",J171,0)</f>
        <v>0</v>
      </c>
      <c r="BI171" s="227">
        <f>IF(N171="nulová",J171,0)</f>
        <v>0</v>
      </c>
      <c r="BJ171" s="20" t="s">
        <v>79</v>
      </c>
      <c r="BK171" s="227">
        <f>ROUND(I171*H171,2)</f>
        <v>0</v>
      </c>
      <c r="BL171" s="20" t="s">
        <v>174</v>
      </c>
      <c r="BM171" s="226" t="s">
        <v>253</v>
      </c>
    </row>
    <row r="172" s="2" customFormat="1">
      <c r="A172" s="41"/>
      <c r="B172" s="42"/>
      <c r="C172" s="215" t="s">
        <v>8</v>
      </c>
      <c r="D172" s="215" t="s">
        <v>169</v>
      </c>
      <c r="E172" s="216" t="s">
        <v>254</v>
      </c>
      <c r="F172" s="217" t="s">
        <v>255</v>
      </c>
      <c r="G172" s="218" t="s">
        <v>240</v>
      </c>
      <c r="H172" s="219">
        <v>3</v>
      </c>
      <c r="I172" s="220"/>
      <c r="J172" s="221">
        <f>ROUND(I172*H172,2)</f>
        <v>0</v>
      </c>
      <c r="K172" s="217" t="s">
        <v>173</v>
      </c>
      <c r="L172" s="47"/>
      <c r="M172" s="222" t="s">
        <v>19</v>
      </c>
      <c r="N172" s="223" t="s">
        <v>43</v>
      </c>
      <c r="O172" s="87"/>
      <c r="P172" s="224">
        <f>O172*H172</f>
        <v>0</v>
      </c>
      <c r="Q172" s="224">
        <v>0.039629999999999999</v>
      </c>
      <c r="R172" s="224">
        <f>Q172*H172</f>
        <v>0.11889</v>
      </c>
      <c r="S172" s="224">
        <v>0</v>
      </c>
      <c r="T172" s="225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26" t="s">
        <v>174</v>
      </c>
      <c r="AT172" s="226" t="s">
        <v>169</v>
      </c>
      <c r="AU172" s="226" t="s">
        <v>81</v>
      </c>
      <c r="AY172" s="20" t="s">
        <v>166</v>
      </c>
      <c r="BE172" s="227">
        <f>IF(N172="základní",J172,0)</f>
        <v>0</v>
      </c>
      <c r="BF172" s="227">
        <f>IF(N172="snížená",J172,0)</f>
        <v>0</v>
      </c>
      <c r="BG172" s="227">
        <f>IF(N172="zákl. přenesená",J172,0)</f>
        <v>0</v>
      </c>
      <c r="BH172" s="227">
        <f>IF(N172="sníž. přenesená",J172,0)</f>
        <v>0</v>
      </c>
      <c r="BI172" s="227">
        <f>IF(N172="nulová",J172,0)</f>
        <v>0</v>
      </c>
      <c r="BJ172" s="20" t="s">
        <v>79</v>
      </c>
      <c r="BK172" s="227">
        <f>ROUND(I172*H172,2)</f>
        <v>0</v>
      </c>
      <c r="BL172" s="20" t="s">
        <v>174</v>
      </c>
      <c r="BM172" s="226" t="s">
        <v>256</v>
      </c>
    </row>
    <row r="173" s="2" customFormat="1">
      <c r="A173" s="41"/>
      <c r="B173" s="42"/>
      <c r="C173" s="215" t="s">
        <v>257</v>
      </c>
      <c r="D173" s="215" t="s">
        <v>169</v>
      </c>
      <c r="E173" s="216" t="s">
        <v>258</v>
      </c>
      <c r="F173" s="217" t="s">
        <v>259</v>
      </c>
      <c r="G173" s="218" t="s">
        <v>191</v>
      </c>
      <c r="H173" s="219">
        <v>0.39300000000000002</v>
      </c>
      <c r="I173" s="220"/>
      <c r="J173" s="221">
        <f>ROUND(I173*H173,2)</f>
        <v>0</v>
      </c>
      <c r="K173" s="217" t="s">
        <v>173</v>
      </c>
      <c r="L173" s="47"/>
      <c r="M173" s="222" t="s">
        <v>19</v>
      </c>
      <c r="N173" s="223" t="s">
        <v>43</v>
      </c>
      <c r="O173" s="87"/>
      <c r="P173" s="224">
        <f>O173*H173</f>
        <v>0</v>
      </c>
      <c r="Q173" s="224">
        <v>0.017090000000000001</v>
      </c>
      <c r="R173" s="224">
        <f>Q173*H173</f>
        <v>0.006716370000000001</v>
      </c>
      <c r="S173" s="224">
        <v>0</v>
      </c>
      <c r="T173" s="225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26" t="s">
        <v>174</v>
      </c>
      <c r="AT173" s="226" t="s">
        <v>169</v>
      </c>
      <c r="AU173" s="226" t="s">
        <v>81</v>
      </c>
      <c r="AY173" s="20" t="s">
        <v>166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20" t="s">
        <v>79</v>
      </c>
      <c r="BK173" s="227">
        <f>ROUND(I173*H173,2)</f>
        <v>0</v>
      </c>
      <c r="BL173" s="20" t="s">
        <v>174</v>
      </c>
      <c r="BM173" s="226" t="s">
        <v>260</v>
      </c>
    </row>
    <row r="174" s="13" customFormat="1">
      <c r="A174" s="13"/>
      <c r="B174" s="228"/>
      <c r="C174" s="229"/>
      <c r="D174" s="230" t="s">
        <v>176</v>
      </c>
      <c r="E174" s="231" t="s">
        <v>19</v>
      </c>
      <c r="F174" s="232" t="s">
        <v>261</v>
      </c>
      <c r="G174" s="229"/>
      <c r="H174" s="233">
        <v>0.39300000000000002</v>
      </c>
      <c r="I174" s="234"/>
      <c r="J174" s="229"/>
      <c r="K174" s="229"/>
      <c r="L174" s="235"/>
      <c r="M174" s="236"/>
      <c r="N174" s="237"/>
      <c r="O174" s="237"/>
      <c r="P174" s="237"/>
      <c r="Q174" s="237"/>
      <c r="R174" s="237"/>
      <c r="S174" s="237"/>
      <c r="T174" s="238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9" t="s">
        <v>176</v>
      </c>
      <c r="AU174" s="239" t="s">
        <v>81</v>
      </c>
      <c r="AV174" s="13" t="s">
        <v>81</v>
      </c>
      <c r="AW174" s="13" t="s">
        <v>33</v>
      </c>
      <c r="AX174" s="13" t="s">
        <v>72</v>
      </c>
      <c r="AY174" s="239" t="s">
        <v>166</v>
      </c>
    </row>
    <row r="175" s="14" customFormat="1">
      <c r="A175" s="14"/>
      <c r="B175" s="240"/>
      <c r="C175" s="241"/>
      <c r="D175" s="230" t="s">
        <v>176</v>
      </c>
      <c r="E175" s="242" t="s">
        <v>19</v>
      </c>
      <c r="F175" s="243" t="s">
        <v>178</v>
      </c>
      <c r="G175" s="241"/>
      <c r="H175" s="244">
        <v>0.39300000000000002</v>
      </c>
      <c r="I175" s="245"/>
      <c r="J175" s="241"/>
      <c r="K175" s="241"/>
      <c r="L175" s="246"/>
      <c r="M175" s="247"/>
      <c r="N175" s="248"/>
      <c r="O175" s="248"/>
      <c r="P175" s="248"/>
      <c r="Q175" s="248"/>
      <c r="R175" s="248"/>
      <c r="S175" s="248"/>
      <c r="T175" s="249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0" t="s">
        <v>176</v>
      </c>
      <c r="AU175" s="250" t="s">
        <v>81</v>
      </c>
      <c r="AV175" s="14" t="s">
        <v>167</v>
      </c>
      <c r="AW175" s="14" t="s">
        <v>33</v>
      </c>
      <c r="AX175" s="14" t="s">
        <v>79</v>
      </c>
      <c r="AY175" s="250" t="s">
        <v>166</v>
      </c>
    </row>
    <row r="176" s="2" customFormat="1" ht="16.5" customHeight="1">
      <c r="A176" s="41"/>
      <c r="B176" s="42"/>
      <c r="C176" s="261" t="s">
        <v>262</v>
      </c>
      <c r="D176" s="262" t="s">
        <v>263</v>
      </c>
      <c r="E176" s="263" t="s">
        <v>264</v>
      </c>
      <c r="F176" s="264" t="s">
        <v>265</v>
      </c>
      <c r="G176" s="265" t="s">
        <v>191</v>
      </c>
      <c r="H176" s="266">
        <v>0.45200000000000001</v>
      </c>
      <c r="I176" s="267"/>
      <c r="J176" s="268">
        <f>ROUND(I176*H176,2)</f>
        <v>0</v>
      </c>
      <c r="K176" s="264" t="s">
        <v>173</v>
      </c>
      <c r="L176" s="269"/>
      <c r="M176" s="270" t="s">
        <v>19</v>
      </c>
      <c r="N176" s="271" t="s">
        <v>43</v>
      </c>
      <c r="O176" s="87"/>
      <c r="P176" s="224">
        <f>O176*H176</f>
        <v>0</v>
      </c>
      <c r="Q176" s="224">
        <v>1</v>
      </c>
      <c r="R176" s="224">
        <f>Q176*H176</f>
        <v>0.45200000000000001</v>
      </c>
      <c r="S176" s="224">
        <v>0</v>
      </c>
      <c r="T176" s="225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26" t="s">
        <v>220</v>
      </c>
      <c r="AT176" s="226" t="s">
        <v>263</v>
      </c>
      <c r="AU176" s="226" t="s">
        <v>81</v>
      </c>
      <c r="AY176" s="20" t="s">
        <v>166</v>
      </c>
      <c r="BE176" s="227">
        <f>IF(N176="základní",J176,0)</f>
        <v>0</v>
      </c>
      <c r="BF176" s="227">
        <f>IF(N176="snížená",J176,0)</f>
        <v>0</v>
      </c>
      <c r="BG176" s="227">
        <f>IF(N176="zákl. přenesená",J176,0)</f>
        <v>0</v>
      </c>
      <c r="BH176" s="227">
        <f>IF(N176="sníž. přenesená",J176,0)</f>
        <v>0</v>
      </c>
      <c r="BI176" s="227">
        <f>IF(N176="nulová",J176,0)</f>
        <v>0</v>
      </c>
      <c r="BJ176" s="20" t="s">
        <v>79</v>
      </c>
      <c r="BK176" s="227">
        <f>ROUND(I176*H176,2)</f>
        <v>0</v>
      </c>
      <c r="BL176" s="20" t="s">
        <v>174</v>
      </c>
      <c r="BM176" s="226" t="s">
        <v>266</v>
      </c>
    </row>
    <row r="177" s="13" customFormat="1">
      <c r="A177" s="13"/>
      <c r="B177" s="228"/>
      <c r="C177" s="229"/>
      <c r="D177" s="230" t="s">
        <v>176</v>
      </c>
      <c r="E177" s="229"/>
      <c r="F177" s="232" t="s">
        <v>267</v>
      </c>
      <c r="G177" s="229"/>
      <c r="H177" s="233">
        <v>0.45200000000000001</v>
      </c>
      <c r="I177" s="234"/>
      <c r="J177" s="229"/>
      <c r="K177" s="229"/>
      <c r="L177" s="235"/>
      <c r="M177" s="236"/>
      <c r="N177" s="237"/>
      <c r="O177" s="237"/>
      <c r="P177" s="237"/>
      <c r="Q177" s="237"/>
      <c r="R177" s="237"/>
      <c r="S177" s="237"/>
      <c r="T177" s="23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9" t="s">
        <v>176</v>
      </c>
      <c r="AU177" s="239" t="s">
        <v>81</v>
      </c>
      <c r="AV177" s="13" t="s">
        <v>81</v>
      </c>
      <c r="AW177" s="13" t="s">
        <v>4</v>
      </c>
      <c r="AX177" s="13" t="s">
        <v>79</v>
      </c>
      <c r="AY177" s="239" t="s">
        <v>166</v>
      </c>
    </row>
    <row r="178" s="2" customFormat="1" ht="16.5" customHeight="1">
      <c r="A178" s="41"/>
      <c r="B178" s="42"/>
      <c r="C178" s="215" t="s">
        <v>268</v>
      </c>
      <c r="D178" s="215" t="s">
        <v>169</v>
      </c>
      <c r="E178" s="216" t="s">
        <v>269</v>
      </c>
      <c r="F178" s="217" t="s">
        <v>270</v>
      </c>
      <c r="G178" s="218" t="s">
        <v>271</v>
      </c>
      <c r="H178" s="219">
        <v>2413.0450000000001</v>
      </c>
      <c r="I178" s="220"/>
      <c r="J178" s="221">
        <f>ROUND(I178*H178,2)</f>
        <v>0</v>
      </c>
      <c r="K178" s="217" t="s">
        <v>19</v>
      </c>
      <c r="L178" s="47"/>
      <c r="M178" s="222" t="s">
        <v>19</v>
      </c>
      <c r="N178" s="223" t="s">
        <v>43</v>
      </c>
      <c r="O178" s="87"/>
      <c r="P178" s="224">
        <f>O178*H178</f>
        <v>0</v>
      </c>
      <c r="Q178" s="224">
        <v>0.0011000000000000001</v>
      </c>
      <c r="R178" s="224">
        <f>Q178*H178</f>
        <v>2.6543495000000004</v>
      </c>
      <c r="S178" s="224">
        <v>0</v>
      </c>
      <c r="T178" s="225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26" t="s">
        <v>174</v>
      </c>
      <c r="AT178" s="226" t="s">
        <v>169</v>
      </c>
      <c r="AU178" s="226" t="s">
        <v>81</v>
      </c>
      <c r="AY178" s="20" t="s">
        <v>166</v>
      </c>
      <c r="BE178" s="227">
        <f>IF(N178="základní",J178,0)</f>
        <v>0</v>
      </c>
      <c r="BF178" s="227">
        <f>IF(N178="snížená",J178,0)</f>
        <v>0</v>
      </c>
      <c r="BG178" s="227">
        <f>IF(N178="zákl. přenesená",J178,0)</f>
        <v>0</v>
      </c>
      <c r="BH178" s="227">
        <f>IF(N178="sníž. přenesená",J178,0)</f>
        <v>0</v>
      </c>
      <c r="BI178" s="227">
        <f>IF(N178="nulová",J178,0)</f>
        <v>0</v>
      </c>
      <c r="BJ178" s="20" t="s">
        <v>79</v>
      </c>
      <c r="BK178" s="227">
        <f>ROUND(I178*H178,2)</f>
        <v>0</v>
      </c>
      <c r="BL178" s="20" t="s">
        <v>174</v>
      </c>
      <c r="BM178" s="226" t="s">
        <v>272</v>
      </c>
    </row>
    <row r="179" s="13" customFormat="1">
      <c r="A179" s="13"/>
      <c r="B179" s="228"/>
      <c r="C179" s="229"/>
      <c r="D179" s="230" t="s">
        <v>176</v>
      </c>
      <c r="E179" s="231" t="s">
        <v>19</v>
      </c>
      <c r="F179" s="232" t="s">
        <v>273</v>
      </c>
      <c r="G179" s="229"/>
      <c r="H179" s="233">
        <v>2413.0450000000001</v>
      </c>
      <c r="I179" s="234"/>
      <c r="J179" s="229"/>
      <c r="K179" s="229"/>
      <c r="L179" s="235"/>
      <c r="M179" s="236"/>
      <c r="N179" s="237"/>
      <c r="O179" s="237"/>
      <c r="P179" s="237"/>
      <c r="Q179" s="237"/>
      <c r="R179" s="237"/>
      <c r="S179" s="237"/>
      <c r="T179" s="23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9" t="s">
        <v>176</v>
      </c>
      <c r="AU179" s="239" t="s">
        <v>81</v>
      </c>
      <c r="AV179" s="13" t="s">
        <v>81</v>
      </c>
      <c r="AW179" s="13" t="s">
        <v>33</v>
      </c>
      <c r="AX179" s="13" t="s">
        <v>72</v>
      </c>
      <c r="AY179" s="239" t="s">
        <v>166</v>
      </c>
    </row>
    <row r="180" s="14" customFormat="1">
      <c r="A180" s="14"/>
      <c r="B180" s="240"/>
      <c r="C180" s="241"/>
      <c r="D180" s="230" t="s">
        <v>176</v>
      </c>
      <c r="E180" s="242" t="s">
        <v>19</v>
      </c>
      <c r="F180" s="243" t="s">
        <v>178</v>
      </c>
      <c r="G180" s="241"/>
      <c r="H180" s="244">
        <v>2413.0450000000001</v>
      </c>
      <c r="I180" s="245"/>
      <c r="J180" s="241"/>
      <c r="K180" s="241"/>
      <c r="L180" s="246"/>
      <c r="M180" s="247"/>
      <c r="N180" s="248"/>
      <c r="O180" s="248"/>
      <c r="P180" s="248"/>
      <c r="Q180" s="248"/>
      <c r="R180" s="248"/>
      <c r="S180" s="248"/>
      <c r="T180" s="249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0" t="s">
        <v>176</v>
      </c>
      <c r="AU180" s="250" t="s">
        <v>81</v>
      </c>
      <c r="AV180" s="14" t="s">
        <v>167</v>
      </c>
      <c r="AW180" s="14" t="s">
        <v>33</v>
      </c>
      <c r="AX180" s="14" t="s">
        <v>79</v>
      </c>
      <c r="AY180" s="250" t="s">
        <v>166</v>
      </c>
    </row>
    <row r="181" s="2" customFormat="1">
      <c r="A181" s="41"/>
      <c r="B181" s="42"/>
      <c r="C181" s="215" t="s">
        <v>274</v>
      </c>
      <c r="D181" s="215" t="s">
        <v>169</v>
      </c>
      <c r="E181" s="216" t="s">
        <v>275</v>
      </c>
      <c r="F181" s="217" t="s">
        <v>276</v>
      </c>
      <c r="G181" s="218" t="s">
        <v>271</v>
      </c>
      <c r="H181" s="219">
        <v>1169.55</v>
      </c>
      <c r="I181" s="220"/>
      <c r="J181" s="221">
        <f>ROUND(I181*H181,2)</f>
        <v>0</v>
      </c>
      <c r="K181" s="217" t="s">
        <v>19</v>
      </c>
      <c r="L181" s="47"/>
      <c r="M181" s="222" t="s">
        <v>19</v>
      </c>
      <c r="N181" s="223" t="s">
        <v>43</v>
      </c>
      <c r="O181" s="87"/>
      <c r="P181" s="224">
        <f>O181*H181</f>
        <v>0</v>
      </c>
      <c r="Q181" s="224">
        <v>0.0011000000000000001</v>
      </c>
      <c r="R181" s="224">
        <f>Q181*H181</f>
        <v>1.286505</v>
      </c>
      <c r="S181" s="224">
        <v>0</v>
      </c>
      <c r="T181" s="225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26" t="s">
        <v>174</v>
      </c>
      <c r="AT181" s="226" t="s">
        <v>169</v>
      </c>
      <c r="AU181" s="226" t="s">
        <v>81</v>
      </c>
      <c r="AY181" s="20" t="s">
        <v>166</v>
      </c>
      <c r="BE181" s="227">
        <f>IF(N181="základní",J181,0)</f>
        <v>0</v>
      </c>
      <c r="BF181" s="227">
        <f>IF(N181="snížená",J181,0)</f>
        <v>0</v>
      </c>
      <c r="BG181" s="227">
        <f>IF(N181="zákl. přenesená",J181,0)</f>
        <v>0</v>
      </c>
      <c r="BH181" s="227">
        <f>IF(N181="sníž. přenesená",J181,0)</f>
        <v>0</v>
      </c>
      <c r="BI181" s="227">
        <f>IF(N181="nulová",J181,0)</f>
        <v>0</v>
      </c>
      <c r="BJ181" s="20" t="s">
        <v>79</v>
      </c>
      <c r="BK181" s="227">
        <f>ROUND(I181*H181,2)</f>
        <v>0</v>
      </c>
      <c r="BL181" s="20" t="s">
        <v>174</v>
      </c>
      <c r="BM181" s="226" t="s">
        <v>277</v>
      </c>
    </row>
    <row r="182" s="13" customFormat="1">
      <c r="A182" s="13"/>
      <c r="B182" s="228"/>
      <c r="C182" s="229"/>
      <c r="D182" s="230" t="s">
        <v>176</v>
      </c>
      <c r="E182" s="231" t="s">
        <v>19</v>
      </c>
      <c r="F182" s="232" t="s">
        <v>278</v>
      </c>
      <c r="G182" s="229"/>
      <c r="H182" s="233">
        <v>1169.55</v>
      </c>
      <c r="I182" s="234"/>
      <c r="J182" s="229"/>
      <c r="K182" s="229"/>
      <c r="L182" s="235"/>
      <c r="M182" s="236"/>
      <c r="N182" s="237"/>
      <c r="O182" s="237"/>
      <c r="P182" s="237"/>
      <c r="Q182" s="237"/>
      <c r="R182" s="237"/>
      <c r="S182" s="237"/>
      <c r="T182" s="238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9" t="s">
        <v>176</v>
      </c>
      <c r="AU182" s="239" t="s">
        <v>81</v>
      </c>
      <c r="AV182" s="13" t="s">
        <v>81</v>
      </c>
      <c r="AW182" s="13" t="s">
        <v>33</v>
      </c>
      <c r="AX182" s="13" t="s">
        <v>72</v>
      </c>
      <c r="AY182" s="239" t="s">
        <v>166</v>
      </c>
    </row>
    <row r="183" s="14" customFormat="1">
      <c r="A183" s="14"/>
      <c r="B183" s="240"/>
      <c r="C183" s="241"/>
      <c r="D183" s="230" t="s">
        <v>176</v>
      </c>
      <c r="E183" s="242" t="s">
        <v>19</v>
      </c>
      <c r="F183" s="243" t="s">
        <v>178</v>
      </c>
      <c r="G183" s="241"/>
      <c r="H183" s="244">
        <v>1169.55</v>
      </c>
      <c r="I183" s="245"/>
      <c r="J183" s="241"/>
      <c r="K183" s="241"/>
      <c r="L183" s="246"/>
      <c r="M183" s="247"/>
      <c r="N183" s="248"/>
      <c r="O183" s="248"/>
      <c r="P183" s="248"/>
      <c r="Q183" s="248"/>
      <c r="R183" s="248"/>
      <c r="S183" s="248"/>
      <c r="T183" s="249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0" t="s">
        <v>176</v>
      </c>
      <c r="AU183" s="250" t="s">
        <v>81</v>
      </c>
      <c r="AV183" s="14" t="s">
        <v>167</v>
      </c>
      <c r="AW183" s="14" t="s">
        <v>33</v>
      </c>
      <c r="AX183" s="14" t="s">
        <v>79</v>
      </c>
      <c r="AY183" s="250" t="s">
        <v>166</v>
      </c>
    </row>
    <row r="184" s="2" customFormat="1">
      <c r="A184" s="41"/>
      <c r="B184" s="42"/>
      <c r="C184" s="215" t="s">
        <v>279</v>
      </c>
      <c r="D184" s="215" t="s">
        <v>169</v>
      </c>
      <c r="E184" s="216" t="s">
        <v>280</v>
      </c>
      <c r="F184" s="217" t="s">
        <v>281</v>
      </c>
      <c r="G184" s="218" t="s">
        <v>197</v>
      </c>
      <c r="H184" s="219">
        <v>5.6699999999999999</v>
      </c>
      <c r="I184" s="220"/>
      <c r="J184" s="221">
        <f>ROUND(I184*H184,2)</f>
        <v>0</v>
      </c>
      <c r="K184" s="217" t="s">
        <v>173</v>
      </c>
      <c r="L184" s="47"/>
      <c r="M184" s="222" t="s">
        <v>19</v>
      </c>
      <c r="N184" s="223" t="s">
        <v>43</v>
      </c>
      <c r="O184" s="87"/>
      <c r="P184" s="224">
        <f>O184*H184</f>
        <v>0</v>
      </c>
      <c r="Q184" s="224">
        <v>2.2284000000000002</v>
      </c>
      <c r="R184" s="224">
        <f>Q184*H184</f>
        <v>12.635028</v>
      </c>
      <c r="S184" s="224">
        <v>0</v>
      </c>
      <c r="T184" s="225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26" t="s">
        <v>174</v>
      </c>
      <c r="AT184" s="226" t="s">
        <v>169</v>
      </c>
      <c r="AU184" s="226" t="s">
        <v>81</v>
      </c>
      <c r="AY184" s="20" t="s">
        <v>166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20" t="s">
        <v>79</v>
      </c>
      <c r="BK184" s="227">
        <f>ROUND(I184*H184,2)</f>
        <v>0</v>
      </c>
      <c r="BL184" s="20" t="s">
        <v>174</v>
      </c>
      <c r="BM184" s="226" t="s">
        <v>282</v>
      </c>
    </row>
    <row r="185" s="13" customFormat="1">
      <c r="A185" s="13"/>
      <c r="B185" s="228"/>
      <c r="C185" s="229"/>
      <c r="D185" s="230" t="s">
        <v>176</v>
      </c>
      <c r="E185" s="231" t="s">
        <v>19</v>
      </c>
      <c r="F185" s="232" t="s">
        <v>283</v>
      </c>
      <c r="G185" s="229"/>
      <c r="H185" s="233">
        <v>5.6699999999999999</v>
      </c>
      <c r="I185" s="234"/>
      <c r="J185" s="229"/>
      <c r="K185" s="229"/>
      <c r="L185" s="235"/>
      <c r="M185" s="236"/>
      <c r="N185" s="237"/>
      <c r="O185" s="237"/>
      <c r="P185" s="237"/>
      <c r="Q185" s="237"/>
      <c r="R185" s="237"/>
      <c r="S185" s="237"/>
      <c r="T185" s="238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9" t="s">
        <v>176</v>
      </c>
      <c r="AU185" s="239" t="s">
        <v>81</v>
      </c>
      <c r="AV185" s="13" t="s">
        <v>81</v>
      </c>
      <c r="AW185" s="13" t="s">
        <v>33</v>
      </c>
      <c r="AX185" s="13" t="s">
        <v>72</v>
      </c>
      <c r="AY185" s="239" t="s">
        <v>166</v>
      </c>
    </row>
    <row r="186" s="14" customFormat="1">
      <c r="A186" s="14"/>
      <c r="B186" s="240"/>
      <c r="C186" s="241"/>
      <c r="D186" s="230" t="s">
        <v>176</v>
      </c>
      <c r="E186" s="242" t="s">
        <v>19</v>
      </c>
      <c r="F186" s="243" t="s">
        <v>178</v>
      </c>
      <c r="G186" s="241"/>
      <c r="H186" s="244">
        <v>5.6699999999999999</v>
      </c>
      <c r="I186" s="245"/>
      <c r="J186" s="241"/>
      <c r="K186" s="241"/>
      <c r="L186" s="246"/>
      <c r="M186" s="247"/>
      <c r="N186" s="248"/>
      <c r="O186" s="248"/>
      <c r="P186" s="248"/>
      <c r="Q186" s="248"/>
      <c r="R186" s="248"/>
      <c r="S186" s="248"/>
      <c r="T186" s="249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0" t="s">
        <v>176</v>
      </c>
      <c r="AU186" s="250" t="s">
        <v>81</v>
      </c>
      <c r="AV186" s="14" t="s">
        <v>167</v>
      </c>
      <c r="AW186" s="14" t="s">
        <v>33</v>
      </c>
      <c r="AX186" s="14" t="s">
        <v>79</v>
      </c>
      <c r="AY186" s="250" t="s">
        <v>166</v>
      </c>
    </row>
    <row r="187" s="2" customFormat="1">
      <c r="A187" s="41"/>
      <c r="B187" s="42"/>
      <c r="C187" s="215" t="s">
        <v>7</v>
      </c>
      <c r="D187" s="215" t="s">
        <v>169</v>
      </c>
      <c r="E187" s="216" t="s">
        <v>284</v>
      </c>
      <c r="F187" s="217" t="s">
        <v>285</v>
      </c>
      <c r="G187" s="218" t="s">
        <v>229</v>
      </c>
      <c r="H187" s="219">
        <v>7</v>
      </c>
      <c r="I187" s="220"/>
      <c r="J187" s="221">
        <f>ROUND(I187*H187,2)</f>
        <v>0</v>
      </c>
      <c r="K187" s="217" t="s">
        <v>173</v>
      </c>
      <c r="L187" s="47"/>
      <c r="M187" s="222" t="s">
        <v>19</v>
      </c>
      <c r="N187" s="223" t="s">
        <v>43</v>
      </c>
      <c r="O187" s="87"/>
      <c r="P187" s="224">
        <f>O187*H187</f>
        <v>0</v>
      </c>
      <c r="Q187" s="224">
        <v>0.03143</v>
      </c>
      <c r="R187" s="224">
        <f>Q187*H187</f>
        <v>0.22000999999999998</v>
      </c>
      <c r="S187" s="224">
        <v>0</v>
      </c>
      <c r="T187" s="225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26" t="s">
        <v>174</v>
      </c>
      <c r="AT187" s="226" t="s">
        <v>169</v>
      </c>
      <c r="AU187" s="226" t="s">
        <v>81</v>
      </c>
      <c r="AY187" s="20" t="s">
        <v>166</v>
      </c>
      <c r="BE187" s="227">
        <f>IF(N187="základní",J187,0)</f>
        <v>0</v>
      </c>
      <c r="BF187" s="227">
        <f>IF(N187="snížená",J187,0)</f>
        <v>0</v>
      </c>
      <c r="BG187" s="227">
        <f>IF(N187="zákl. přenesená",J187,0)</f>
        <v>0</v>
      </c>
      <c r="BH187" s="227">
        <f>IF(N187="sníž. přenesená",J187,0)</f>
        <v>0</v>
      </c>
      <c r="BI187" s="227">
        <f>IF(N187="nulová",J187,0)</f>
        <v>0</v>
      </c>
      <c r="BJ187" s="20" t="s">
        <v>79</v>
      </c>
      <c r="BK187" s="227">
        <f>ROUND(I187*H187,2)</f>
        <v>0</v>
      </c>
      <c r="BL187" s="20" t="s">
        <v>174</v>
      </c>
      <c r="BM187" s="226" t="s">
        <v>286</v>
      </c>
    </row>
    <row r="188" s="2" customFormat="1" ht="33" customHeight="1">
      <c r="A188" s="41"/>
      <c r="B188" s="42"/>
      <c r="C188" s="215" t="s">
        <v>287</v>
      </c>
      <c r="D188" s="215" t="s">
        <v>169</v>
      </c>
      <c r="E188" s="216" t="s">
        <v>288</v>
      </c>
      <c r="F188" s="217" t="s">
        <v>289</v>
      </c>
      <c r="G188" s="218" t="s">
        <v>172</v>
      </c>
      <c r="H188" s="219">
        <v>0.81000000000000005</v>
      </c>
      <c r="I188" s="220"/>
      <c r="J188" s="221">
        <f>ROUND(I188*H188,2)</f>
        <v>0</v>
      </c>
      <c r="K188" s="217" t="s">
        <v>173</v>
      </c>
      <c r="L188" s="47"/>
      <c r="M188" s="222" t="s">
        <v>19</v>
      </c>
      <c r="N188" s="223" t="s">
        <v>43</v>
      </c>
      <c r="O188" s="87"/>
      <c r="P188" s="224">
        <f>O188*H188</f>
        <v>0</v>
      </c>
      <c r="Q188" s="224">
        <v>0.30301</v>
      </c>
      <c r="R188" s="224">
        <f>Q188*H188</f>
        <v>0.24543810000000002</v>
      </c>
      <c r="S188" s="224">
        <v>0</v>
      </c>
      <c r="T188" s="225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26" t="s">
        <v>174</v>
      </c>
      <c r="AT188" s="226" t="s">
        <v>169</v>
      </c>
      <c r="AU188" s="226" t="s">
        <v>81</v>
      </c>
      <c r="AY188" s="20" t="s">
        <v>166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20" t="s">
        <v>79</v>
      </c>
      <c r="BK188" s="227">
        <f>ROUND(I188*H188,2)</f>
        <v>0</v>
      </c>
      <c r="BL188" s="20" t="s">
        <v>174</v>
      </c>
      <c r="BM188" s="226" t="s">
        <v>290</v>
      </c>
    </row>
    <row r="189" s="13" customFormat="1">
      <c r="A189" s="13"/>
      <c r="B189" s="228"/>
      <c r="C189" s="229"/>
      <c r="D189" s="230" t="s">
        <v>176</v>
      </c>
      <c r="E189" s="231" t="s">
        <v>19</v>
      </c>
      <c r="F189" s="232" t="s">
        <v>291</v>
      </c>
      <c r="G189" s="229"/>
      <c r="H189" s="233">
        <v>0.81000000000000005</v>
      </c>
      <c r="I189" s="234"/>
      <c r="J189" s="229"/>
      <c r="K189" s="229"/>
      <c r="L189" s="235"/>
      <c r="M189" s="236"/>
      <c r="N189" s="237"/>
      <c r="O189" s="237"/>
      <c r="P189" s="237"/>
      <c r="Q189" s="237"/>
      <c r="R189" s="237"/>
      <c r="S189" s="237"/>
      <c r="T189" s="238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9" t="s">
        <v>176</v>
      </c>
      <c r="AU189" s="239" t="s">
        <v>81</v>
      </c>
      <c r="AV189" s="13" t="s">
        <v>81</v>
      </c>
      <c r="AW189" s="13" t="s">
        <v>33</v>
      </c>
      <c r="AX189" s="13" t="s">
        <v>72</v>
      </c>
      <c r="AY189" s="239" t="s">
        <v>166</v>
      </c>
    </row>
    <row r="190" s="14" customFormat="1">
      <c r="A190" s="14"/>
      <c r="B190" s="240"/>
      <c r="C190" s="241"/>
      <c r="D190" s="230" t="s">
        <v>176</v>
      </c>
      <c r="E190" s="242" t="s">
        <v>19</v>
      </c>
      <c r="F190" s="243" t="s">
        <v>178</v>
      </c>
      <c r="G190" s="241"/>
      <c r="H190" s="244">
        <v>0.81000000000000005</v>
      </c>
      <c r="I190" s="245"/>
      <c r="J190" s="241"/>
      <c r="K190" s="241"/>
      <c r="L190" s="246"/>
      <c r="M190" s="247"/>
      <c r="N190" s="248"/>
      <c r="O190" s="248"/>
      <c r="P190" s="248"/>
      <c r="Q190" s="248"/>
      <c r="R190" s="248"/>
      <c r="S190" s="248"/>
      <c r="T190" s="249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0" t="s">
        <v>176</v>
      </c>
      <c r="AU190" s="250" t="s">
        <v>81</v>
      </c>
      <c r="AV190" s="14" t="s">
        <v>167</v>
      </c>
      <c r="AW190" s="14" t="s">
        <v>33</v>
      </c>
      <c r="AX190" s="14" t="s">
        <v>79</v>
      </c>
      <c r="AY190" s="250" t="s">
        <v>166</v>
      </c>
    </row>
    <row r="191" s="2" customFormat="1" ht="16.5" customHeight="1">
      <c r="A191" s="41"/>
      <c r="B191" s="42"/>
      <c r="C191" s="215" t="s">
        <v>292</v>
      </c>
      <c r="D191" s="215" t="s">
        <v>169</v>
      </c>
      <c r="E191" s="216" t="s">
        <v>293</v>
      </c>
      <c r="F191" s="217" t="s">
        <v>294</v>
      </c>
      <c r="G191" s="218" t="s">
        <v>240</v>
      </c>
      <c r="H191" s="219">
        <v>1</v>
      </c>
      <c r="I191" s="220"/>
      <c r="J191" s="221">
        <f>ROUND(I191*H191,2)</f>
        <v>0</v>
      </c>
      <c r="K191" s="217" t="s">
        <v>19</v>
      </c>
      <c r="L191" s="47"/>
      <c r="M191" s="222" t="s">
        <v>19</v>
      </c>
      <c r="N191" s="223" t="s">
        <v>43</v>
      </c>
      <c r="O191" s="87"/>
      <c r="P191" s="224">
        <f>O191*H191</f>
        <v>0</v>
      </c>
      <c r="Q191" s="224">
        <v>0.01</v>
      </c>
      <c r="R191" s="224">
        <f>Q191*H191</f>
        <v>0.01</v>
      </c>
      <c r="S191" s="224">
        <v>0</v>
      </c>
      <c r="T191" s="225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26" t="s">
        <v>174</v>
      </c>
      <c r="AT191" s="226" t="s">
        <v>169</v>
      </c>
      <c r="AU191" s="226" t="s">
        <v>81</v>
      </c>
      <c r="AY191" s="20" t="s">
        <v>166</v>
      </c>
      <c r="BE191" s="227">
        <f>IF(N191="základní",J191,0)</f>
        <v>0</v>
      </c>
      <c r="BF191" s="227">
        <f>IF(N191="snížená",J191,0)</f>
        <v>0</v>
      </c>
      <c r="BG191" s="227">
        <f>IF(N191="zákl. přenesená",J191,0)</f>
        <v>0</v>
      </c>
      <c r="BH191" s="227">
        <f>IF(N191="sníž. přenesená",J191,0)</f>
        <v>0</v>
      </c>
      <c r="BI191" s="227">
        <f>IF(N191="nulová",J191,0)</f>
        <v>0</v>
      </c>
      <c r="BJ191" s="20" t="s">
        <v>79</v>
      </c>
      <c r="BK191" s="227">
        <f>ROUND(I191*H191,2)</f>
        <v>0</v>
      </c>
      <c r="BL191" s="20" t="s">
        <v>174</v>
      </c>
      <c r="BM191" s="226" t="s">
        <v>295</v>
      </c>
    </row>
    <row r="192" s="12" customFormat="1" ht="22.8" customHeight="1">
      <c r="A192" s="12"/>
      <c r="B192" s="199"/>
      <c r="C192" s="200"/>
      <c r="D192" s="201" t="s">
        <v>71</v>
      </c>
      <c r="E192" s="213" t="s">
        <v>174</v>
      </c>
      <c r="F192" s="213" t="s">
        <v>296</v>
      </c>
      <c r="G192" s="200"/>
      <c r="H192" s="200"/>
      <c r="I192" s="203"/>
      <c r="J192" s="214">
        <f>BK192</f>
        <v>0</v>
      </c>
      <c r="K192" s="200"/>
      <c r="L192" s="205"/>
      <c r="M192" s="206"/>
      <c r="N192" s="207"/>
      <c r="O192" s="207"/>
      <c r="P192" s="208">
        <f>SUM(P193:P269)</f>
        <v>0</v>
      </c>
      <c r="Q192" s="207"/>
      <c r="R192" s="208">
        <f>SUM(R193:R269)</f>
        <v>304.57741190000002</v>
      </c>
      <c r="S192" s="207"/>
      <c r="T192" s="209">
        <f>SUM(T193:T269)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10" t="s">
        <v>79</v>
      </c>
      <c r="AT192" s="211" t="s">
        <v>71</v>
      </c>
      <c r="AU192" s="211" t="s">
        <v>79</v>
      </c>
      <c r="AY192" s="210" t="s">
        <v>166</v>
      </c>
      <c r="BK192" s="212">
        <f>SUM(BK193:BK269)</f>
        <v>0</v>
      </c>
    </row>
    <row r="193" s="2" customFormat="1">
      <c r="A193" s="41"/>
      <c r="B193" s="42"/>
      <c r="C193" s="215" t="s">
        <v>297</v>
      </c>
      <c r="D193" s="215" t="s">
        <v>169</v>
      </c>
      <c r="E193" s="216" t="s">
        <v>298</v>
      </c>
      <c r="F193" s="217" t="s">
        <v>299</v>
      </c>
      <c r="G193" s="218" t="s">
        <v>197</v>
      </c>
      <c r="H193" s="219">
        <v>51.884999999999998</v>
      </c>
      <c r="I193" s="220"/>
      <c r="J193" s="221">
        <f>ROUND(I193*H193,2)</f>
        <v>0</v>
      </c>
      <c r="K193" s="217" t="s">
        <v>173</v>
      </c>
      <c r="L193" s="47"/>
      <c r="M193" s="222" t="s">
        <v>19</v>
      </c>
      <c r="N193" s="223" t="s">
        <v>43</v>
      </c>
      <c r="O193" s="87"/>
      <c r="P193" s="224">
        <f>O193*H193</f>
        <v>0</v>
      </c>
      <c r="Q193" s="224">
        <v>2.45343</v>
      </c>
      <c r="R193" s="224">
        <f>Q193*H193</f>
        <v>127.29621555</v>
      </c>
      <c r="S193" s="224">
        <v>0</v>
      </c>
      <c r="T193" s="225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26" t="s">
        <v>174</v>
      </c>
      <c r="AT193" s="226" t="s">
        <v>169</v>
      </c>
      <c r="AU193" s="226" t="s">
        <v>81</v>
      </c>
      <c r="AY193" s="20" t="s">
        <v>166</v>
      </c>
      <c r="BE193" s="227">
        <f>IF(N193="základní",J193,0)</f>
        <v>0</v>
      </c>
      <c r="BF193" s="227">
        <f>IF(N193="snížená",J193,0)</f>
        <v>0</v>
      </c>
      <c r="BG193" s="227">
        <f>IF(N193="zákl. přenesená",J193,0)</f>
        <v>0</v>
      </c>
      <c r="BH193" s="227">
        <f>IF(N193="sníž. přenesená",J193,0)</f>
        <v>0</v>
      </c>
      <c r="BI193" s="227">
        <f>IF(N193="nulová",J193,0)</f>
        <v>0</v>
      </c>
      <c r="BJ193" s="20" t="s">
        <v>79</v>
      </c>
      <c r="BK193" s="227">
        <f>ROUND(I193*H193,2)</f>
        <v>0</v>
      </c>
      <c r="BL193" s="20" t="s">
        <v>174</v>
      </c>
      <c r="BM193" s="226" t="s">
        <v>300</v>
      </c>
    </row>
    <row r="194" s="15" customFormat="1">
      <c r="A194" s="15"/>
      <c r="B194" s="251"/>
      <c r="C194" s="252"/>
      <c r="D194" s="230" t="s">
        <v>176</v>
      </c>
      <c r="E194" s="253" t="s">
        <v>19</v>
      </c>
      <c r="F194" s="254" t="s">
        <v>301</v>
      </c>
      <c r="G194" s="252"/>
      <c r="H194" s="253" t="s">
        <v>19</v>
      </c>
      <c r="I194" s="255"/>
      <c r="J194" s="252"/>
      <c r="K194" s="252"/>
      <c r="L194" s="256"/>
      <c r="M194" s="257"/>
      <c r="N194" s="258"/>
      <c r="O194" s="258"/>
      <c r="P194" s="258"/>
      <c r="Q194" s="258"/>
      <c r="R194" s="258"/>
      <c r="S194" s="258"/>
      <c r="T194" s="259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60" t="s">
        <v>176</v>
      </c>
      <c r="AU194" s="260" t="s">
        <v>81</v>
      </c>
      <c r="AV194" s="15" t="s">
        <v>79</v>
      </c>
      <c r="AW194" s="15" t="s">
        <v>33</v>
      </c>
      <c r="AX194" s="15" t="s">
        <v>72</v>
      </c>
      <c r="AY194" s="260" t="s">
        <v>166</v>
      </c>
    </row>
    <row r="195" s="13" customFormat="1">
      <c r="A195" s="13"/>
      <c r="B195" s="228"/>
      <c r="C195" s="229"/>
      <c r="D195" s="230" t="s">
        <v>176</v>
      </c>
      <c r="E195" s="231" t="s">
        <v>19</v>
      </c>
      <c r="F195" s="232" t="s">
        <v>302</v>
      </c>
      <c r="G195" s="229"/>
      <c r="H195" s="233">
        <v>38.374000000000002</v>
      </c>
      <c r="I195" s="234"/>
      <c r="J195" s="229"/>
      <c r="K195" s="229"/>
      <c r="L195" s="235"/>
      <c r="M195" s="236"/>
      <c r="N195" s="237"/>
      <c r="O195" s="237"/>
      <c r="P195" s="237"/>
      <c r="Q195" s="237"/>
      <c r="R195" s="237"/>
      <c r="S195" s="237"/>
      <c r="T195" s="238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9" t="s">
        <v>176</v>
      </c>
      <c r="AU195" s="239" t="s">
        <v>81</v>
      </c>
      <c r="AV195" s="13" t="s">
        <v>81</v>
      </c>
      <c r="AW195" s="13" t="s">
        <v>33</v>
      </c>
      <c r="AX195" s="13" t="s">
        <v>72</v>
      </c>
      <c r="AY195" s="239" t="s">
        <v>166</v>
      </c>
    </row>
    <row r="196" s="15" customFormat="1">
      <c r="A196" s="15"/>
      <c r="B196" s="251"/>
      <c r="C196" s="252"/>
      <c r="D196" s="230" t="s">
        <v>176</v>
      </c>
      <c r="E196" s="253" t="s">
        <v>19</v>
      </c>
      <c r="F196" s="254" t="s">
        <v>303</v>
      </c>
      <c r="G196" s="252"/>
      <c r="H196" s="253" t="s">
        <v>19</v>
      </c>
      <c r="I196" s="255"/>
      <c r="J196" s="252"/>
      <c r="K196" s="252"/>
      <c r="L196" s="256"/>
      <c r="M196" s="257"/>
      <c r="N196" s="258"/>
      <c r="O196" s="258"/>
      <c r="P196" s="258"/>
      <c r="Q196" s="258"/>
      <c r="R196" s="258"/>
      <c r="S196" s="258"/>
      <c r="T196" s="259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60" t="s">
        <v>176</v>
      </c>
      <c r="AU196" s="260" t="s">
        <v>81</v>
      </c>
      <c r="AV196" s="15" t="s">
        <v>79</v>
      </c>
      <c r="AW196" s="15" t="s">
        <v>33</v>
      </c>
      <c r="AX196" s="15" t="s">
        <v>72</v>
      </c>
      <c r="AY196" s="260" t="s">
        <v>166</v>
      </c>
    </row>
    <row r="197" s="13" customFormat="1">
      <c r="A197" s="13"/>
      <c r="B197" s="228"/>
      <c r="C197" s="229"/>
      <c r="D197" s="230" t="s">
        <v>176</v>
      </c>
      <c r="E197" s="231" t="s">
        <v>19</v>
      </c>
      <c r="F197" s="232" t="s">
        <v>304</v>
      </c>
      <c r="G197" s="229"/>
      <c r="H197" s="233">
        <v>13.510999999999999</v>
      </c>
      <c r="I197" s="234"/>
      <c r="J197" s="229"/>
      <c r="K197" s="229"/>
      <c r="L197" s="235"/>
      <c r="M197" s="236"/>
      <c r="N197" s="237"/>
      <c r="O197" s="237"/>
      <c r="P197" s="237"/>
      <c r="Q197" s="237"/>
      <c r="R197" s="237"/>
      <c r="S197" s="237"/>
      <c r="T197" s="238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9" t="s">
        <v>176</v>
      </c>
      <c r="AU197" s="239" t="s">
        <v>81</v>
      </c>
      <c r="AV197" s="13" t="s">
        <v>81</v>
      </c>
      <c r="AW197" s="13" t="s">
        <v>33</v>
      </c>
      <c r="AX197" s="13" t="s">
        <v>72</v>
      </c>
      <c r="AY197" s="239" t="s">
        <v>166</v>
      </c>
    </row>
    <row r="198" s="14" customFormat="1">
      <c r="A198" s="14"/>
      <c r="B198" s="240"/>
      <c r="C198" s="241"/>
      <c r="D198" s="230" t="s">
        <v>176</v>
      </c>
      <c r="E198" s="242" t="s">
        <v>19</v>
      </c>
      <c r="F198" s="243" t="s">
        <v>178</v>
      </c>
      <c r="G198" s="241"/>
      <c r="H198" s="244">
        <v>51.884999999999998</v>
      </c>
      <c r="I198" s="245"/>
      <c r="J198" s="241"/>
      <c r="K198" s="241"/>
      <c r="L198" s="246"/>
      <c r="M198" s="247"/>
      <c r="N198" s="248"/>
      <c r="O198" s="248"/>
      <c r="P198" s="248"/>
      <c r="Q198" s="248"/>
      <c r="R198" s="248"/>
      <c r="S198" s="248"/>
      <c r="T198" s="249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0" t="s">
        <v>176</v>
      </c>
      <c r="AU198" s="250" t="s">
        <v>81</v>
      </c>
      <c r="AV198" s="14" t="s">
        <v>167</v>
      </c>
      <c r="AW198" s="14" t="s">
        <v>33</v>
      </c>
      <c r="AX198" s="14" t="s">
        <v>79</v>
      </c>
      <c r="AY198" s="250" t="s">
        <v>166</v>
      </c>
    </row>
    <row r="199" s="2" customFormat="1" ht="55.5" customHeight="1">
      <c r="A199" s="41"/>
      <c r="B199" s="42"/>
      <c r="C199" s="215" t="s">
        <v>305</v>
      </c>
      <c r="D199" s="272" t="s">
        <v>169</v>
      </c>
      <c r="E199" s="216" t="s">
        <v>306</v>
      </c>
      <c r="F199" s="217" t="s">
        <v>307</v>
      </c>
      <c r="G199" s="218" t="s">
        <v>172</v>
      </c>
      <c r="H199" s="219">
        <v>639.56600000000003</v>
      </c>
      <c r="I199" s="220"/>
      <c r="J199" s="221">
        <f>ROUND(I199*H199,2)</f>
        <v>0</v>
      </c>
      <c r="K199" s="217" t="s">
        <v>173</v>
      </c>
      <c r="L199" s="47"/>
      <c r="M199" s="222" t="s">
        <v>19</v>
      </c>
      <c r="N199" s="223" t="s">
        <v>43</v>
      </c>
      <c r="O199" s="87"/>
      <c r="P199" s="224">
        <f>O199*H199</f>
        <v>0</v>
      </c>
      <c r="Q199" s="224">
        <v>0.0073699999999999998</v>
      </c>
      <c r="R199" s="224">
        <f>Q199*H199</f>
        <v>4.7136014199999998</v>
      </c>
      <c r="S199" s="224">
        <v>0</v>
      </c>
      <c r="T199" s="225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26" t="s">
        <v>174</v>
      </c>
      <c r="AT199" s="226" t="s">
        <v>169</v>
      </c>
      <c r="AU199" s="226" t="s">
        <v>81</v>
      </c>
      <c r="AY199" s="20" t="s">
        <v>166</v>
      </c>
      <c r="BE199" s="227">
        <f>IF(N199="základní",J199,0)</f>
        <v>0</v>
      </c>
      <c r="BF199" s="227">
        <f>IF(N199="snížená",J199,0)</f>
        <v>0</v>
      </c>
      <c r="BG199" s="227">
        <f>IF(N199="zákl. přenesená",J199,0)</f>
        <v>0</v>
      </c>
      <c r="BH199" s="227">
        <f>IF(N199="sníž. přenesená",J199,0)</f>
        <v>0</v>
      </c>
      <c r="BI199" s="227">
        <f>IF(N199="nulová",J199,0)</f>
        <v>0</v>
      </c>
      <c r="BJ199" s="20" t="s">
        <v>79</v>
      </c>
      <c r="BK199" s="227">
        <f>ROUND(I199*H199,2)</f>
        <v>0</v>
      </c>
      <c r="BL199" s="20" t="s">
        <v>174</v>
      </c>
      <c r="BM199" s="226" t="s">
        <v>308</v>
      </c>
    </row>
    <row r="200" s="13" customFormat="1">
      <c r="A200" s="13"/>
      <c r="B200" s="228"/>
      <c r="C200" s="229"/>
      <c r="D200" s="230" t="s">
        <v>176</v>
      </c>
      <c r="E200" s="231" t="s">
        <v>19</v>
      </c>
      <c r="F200" s="232" t="s">
        <v>309</v>
      </c>
      <c r="G200" s="229"/>
      <c r="H200" s="233">
        <v>639.56600000000003</v>
      </c>
      <c r="I200" s="234"/>
      <c r="J200" s="229"/>
      <c r="K200" s="229"/>
      <c r="L200" s="235"/>
      <c r="M200" s="236"/>
      <c r="N200" s="237"/>
      <c r="O200" s="237"/>
      <c r="P200" s="237"/>
      <c r="Q200" s="237"/>
      <c r="R200" s="237"/>
      <c r="S200" s="237"/>
      <c r="T200" s="238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9" t="s">
        <v>176</v>
      </c>
      <c r="AU200" s="239" t="s">
        <v>81</v>
      </c>
      <c r="AV200" s="13" t="s">
        <v>81</v>
      </c>
      <c r="AW200" s="13" t="s">
        <v>33</v>
      </c>
      <c r="AX200" s="13" t="s">
        <v>72</v>
      </c>
      <c r="AY200" s="239" t="s">
        <v>166</v>
      </c>
    </row>
    <row r="201" s="14" customFormat="1">
      <c r="A201" s="14"/>
      <c r="B201" s="240"/>
      <c r="C201" s="241"/>
      <c r="D201" s="230" t="s">
        <v>176</v>
      </c>
      <c r="E201" s="242" t="s">
        <v>19</v>
      </c>
      <c r="F201" s="243" t="s">
        <v>178</v>
      </c>
      <c r="G201" s="241"/>
      <c r="H201" s="244">
        <v>639.56600000000003</v>
      </c>
      <c r="I201" s="245"/>
      <c r="J201" s="241"/>
      <c r="K201" s="241"/>
      <c r="L201" s="246"/>
      <c r="M201" s="247"/>
      <c r="N201" s="248"/>
      <c r="O201" s="248"/>
      <c r="P201" s="248"/>
      <c r="Q201" s="248"/>
      <c r="R201" s="248"/>
      <c r="S201" s="248"/>
      <c r="T201" s="249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0" t="s">
        <v>176</v>
      </c>
      <c r="AU201" s="250" t="s">
        <v>81</v>
      </c>
      <c r="AV201" s="14" t="s">
        <v>167</v>
      </c>
      <c r="AW201" s="14" t="s">
        <v>33</v>
      </c>
      <c r="AX201" s="14" t="s">
        <v>79</v>
      </c>
      <c r="AY201" s="250" t="s">
        <v>166</v>
      </c>
    </row>
    <row r="202" s="2" customFormat="1" ht="44.25" customHeight="1">
      <c r="A202" s="41"/>
      <c r="B202" s="42"/>
      <c r="C202" s="215" t="s">
        <v>310</v>
      </c>
      <c r="D202" s="272" t="s">
        <v>169</v>
      </c>
      <c r="E202" s="216" t="s">
        <v>311</v>
      </c>
      <c r="F202" s="217" t="s">
        <v>312</v>
      </c>
      <c r="G202" s="218" t="s">
        <v>191</v>
      </c>
      <c r="H202" s="219">
        <v>2.3679999999999999</v>
      </c>
      <c r="I202" s="220"/>
      <c r="J202" s="221">
        <f>ROUND(I202*H202,2)</f>
        <v>0</v>
      </c>
      <c r="K202" s="217" t="s">
        <v>173</v>
      </c>
      <c r="L202" s="47"/>
      <c r="M202" s="222" t="s">
        <v>19</v>
      </c>
      <c r="N202" s="223" t="s">
        <v>43</v>
      </c>
      <c r="O202" s="87"/>
      <c r="P202" s="224">
        <f>O202*H202</f>
        <v>0</v>
      </c>
      <c r="Q202" s="224">
        <v>1.05555</v>
      </c>
      <c r="R202" s="224">
        <f>Q202*H202</f>
        <v>2.4995423999999997</v>
      </c>
      <c r="S202" s="224">
        <v>0</v>
      </c>
      <c r="T202" s="225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26" t="s">
        <v>174</v>
      </c>
      <c r="AT202" s="226" t="s">
        <v>169</v>
      </c>
      <c r="AU202" s="226" t="s">
        <v>81</v>
      </c>
      <c r="AY202" s="20" t="s">
        <v>166</v>
      </c>
      <c r="BE202" s="227">
        <f>IF(N202="základní",J202,0)</f>
        <v>0</v>
      </c>
      <c r="BF202" s="227">
        <f>IF(N202="snížená",J202,0)</f>
        <v>0</v>
      </c>
      <c r="BG202" s="227">
        <f>IF(N202="zákl. přenesená",J202,0)</f>
        <v>0</v>
      </c>
      <c r="BH202" s="227">
        <f>IF(N202="sníž. přenesená",J202,0)</f>
        <v>0</v>
      </c>
      <c r="BI202" s="227">
        <f>IF(N202="nulová",J202,0)</f>
        <v>0</v>
      </c>
      <c r="BJ202" s="20" t="s">
        <v>79</v>
      </c>
      <c r="BK202" s="227">
        <f>ROUND(I202*H202,2)</f>
        <v>0</v>
      </c>
      <c r="BL202" s="20" t="s">
        <v>174</v>
      </c>
      <c r="BM202" s="226" t="s">
        <v>313</v>
      </c>
    </row>
    <row r="203" s="15" customFormat="1">
      <c r="A203" s="15"/>
      <c r="B203" s="251"/>
      <c r="C203" s="252"/>
      <c r="D203" s="230" t="s">
        <v>176</v>
      </c>
      <c r="E203" s="253" t="s">
        <v>19</v>
      </c>
      <c r="F203" s="254" t="s">
        <v>314</v>
      </c>
      <c r="G203" s="252"/>
      <c r="H203" s="253" t="s">
        <v>19</v>
      </c>
      <c r="I203" s="255"/>
      <c r="J203" s="252"/>
      <c r="K203" s="252"/>
      <c r="L203" s="256"/>
      <c r="M203" s="257"/>
      <c r="N203" s="258"/>
      <c r="O203" s="258"/>
      <c r="P203" s="258"/>
      <c r="Q203" s="258"/>
      <c r="R203" s="258"/>
      <c r="S203" s="258"/>
      <c r="T203" s="259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60" t="s">
        <v>176</v>
      </c>
      <c r="AU203" s="260" t="s">
        <v>81</v>
      </c>
      <c r="AV203" s="15" t="s">
        <v>79</v>
      </c>
      <c r="AW203" s="15" t="s">
        <v>33</v>
      </c>
      <c r="AX203" s="15" t="s">
        <v>72</v>
      </c>
      <c r="AY203" s="260" t="s">
        <v>166</v>
      </c>
    </row>
    <row r="204" s="13" customFormat="1">
      <c r="A204" s="13"/>
      <c r="B204" s="228"/>
      <c r="C204" s="229"/>
      <c r="D204" s="230" t="s">
        <v>176</v>
      </c>
      <c r="E204" s="231" t="s">
        <v>19</v>
      </c>
      <c r="F204" s="232" t="s">
        <v>315</v>
      </c>
      <c r="G204" s="229"/>
      <c r="H204" s="233">
        <v>2.3679999999999999</v>
      </c>
      <c r="I204" s="234"/>
      <c r="J204" s="229"/>
      <c r="K204" s="229"/>
      <c r="L204" s="235"/>
      <c r="M204" s="236"/>
      <c r="N204" s="237"/>
      <c r="O204" s="237"/>
      <c r="P204" s="237"/>
      <c r="Q204" s="237"/>
      <c r="R204" s="237"/>
      <c r="S204" s="237"/>
      <c r="T204" s="238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9" t="s">
        <v>176</v>
      </c>
      <c r="AU204" s="239" t="s">
        <v>81</v>
      </c>
      <c r="AV204" s="13" t="s">
        <v>81</v>
      </c>
      <c r="AW204" s="13" t="s">
        <v>33</v>
      </c>
      <c r="AX204" s="13" t="s">
        <v>72</v>
      </c>
      <c r="AY204" s="239" t="s">
        <v>166</v>
      </c>
    </row>
    <row r="205" s="14" customFormat="1">
      <c r="A205" s="14"/>
      <c r="B205" s="240"/>
      <c r="C205" s="241"/>
      <c r="D205" s="230" t="s">
        <v>176</v>
      </c>
      <c r="E205" s="242" t="s">
        <v>19</v>
      </c>
      <c r="F205" s="243" t="s">
        <v>178</v>
      </c>
      <c r="G205" s="241"/>
      <c r="H205" s="244">
        <v>2.3679999999999999</v>
      </c>
      <c r="I205" s="245"/>
      <c r="J205" s="241"/>
      <c r="K205" s="241"/>
      <c r="L205" s="246"/>
      <c r="M205" s="247"/>
      <c r="N205" s="248"/>
      <c r="O205" s="248"/>
      <c r="P205" s="248"/>
      <c r="Q205" s="248"/>
      <c r="R205" s="248"/>
      <c r="S205" s="248"/>
      <c r="T205" s="249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0" t="s">
        <v>176</v>
      </c>
      <c r="AU205" s="250" t="s">
        <v>81</v>
      </c>
      <c r="AV205" s="14" t="s">
        <v>167</v>
      </c>
      <c r="AW205" s="14" t="s">
        <v>33</v>
      </c>
      <c r="AX205" s="14" t="s">
        <v>79</v>
      </c>
      <c r="AY205" s="250" t="s">
        <v>166</v>
      </c>
    </row>
    <row r="206" s="2" customFormat="1" ht="44.25" customHeight="1">
      <c r="A206" s="41"/>
      <c r="B206" s="42"/>
      <c r="C206" s="215" t="s">
        <v>316</v>
      </c>
      <c r="D206" s="272" t="s">
        <v>169</v>
      </c>
      <c r="E206" s="216" t="s">
        <v>317</v>
      </c>
      <c r="F206" s="217" t="s">
        <v>318</v>
      </c>
      <c r="G206" s="218" t="s">
        <v>191</v>
      </c>
      <c r="H206" s="219">
        <v>3.5499999999999998</v>
      </c>
      <c r="I206" s="220"/>
      <c r="J206" s="221">
        <f>ROUND(I206*H206,2)</f>
        <v>0</v>
      </c>
      <c r="K206" s="217" t="s">
        <v>173</v>
      </c>
      <c r="L206" s="47"/>
      <c r="M206" s="222" t="s">
        <v>19</v>
      </c>
      <c r="N206" s="223" t="s">
        <v>43</v>
      </c>
      <c r="O206" s="87"/>
      <c r="P206" s="224">
        <f>O206*H206</f>
        <v>0</v>
      </c>
      <c r="Q206" s="224">
        <v>1.06277</v>
      </c>
      <c r="R206" s="224">
        <f>Q206*H206</f>
        <v>3.7728335</v>
      </c>
      <c r="S206" s="224">
        <v>0</v>
      </c>
      <c r="T206" s="225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26" t="s">
        <v>174</v>
      </c>
      <c r="AT206" s="226" t="s">
        <v>169</v>
      </c>
      <c r="AU206" s="226" t="s">
        <v>81</v>
      </c>
      <c r="AY206" s="20" t="s">
        <v>166</v>
      </c>
      <c r="BE206" s="227">
        <f>IF(N206="základní",J206,0)</f>
        <v>0</v>
      </c>
      <c r="BF206" s="227">
        <f>IF(N206="snížená",J206,0)</f>
        <v>0</v>
      </c>
      <c r="BG206" s="227">
        <f>IF(N206="zákl. přenesená",J206,0)</f>
        <v>0</v>
      </c>
      <c r="BH206" s="227">
        <f>IF(N206="sníž. přenesená",J206,0)</f>
        <v>0</v>
      </c>
      <c r="BI206" s="227">
        <f>IF(N206="nulová",J206,0)</f>
        <v>0</v>
      </c>
      <c r="BJ206" s="20" t="s">
        <v>79</v>
      </c>
      <c r="BK206" s="227">
        <f>ROUND(I206*H206,2)</f>
        <v>0</v>
      </c>
      <c r="BL206" s="20" t="s">
        <v>174</v>
      </c>
      <c r="BM206" s="226" t="s">
        <v>319</v>
      </c>
    </row>
    <row r="207" s="13" customFormat="1">
      <c r="A207" s="13"/>
      <c r="B207" s="228"/>
      <c r="C207" s="229"/>
      <c r="D207" s="230" t="s">
        <v>176</v>
      </c>
      <c r="E207" s="231" t="s">
        <v>19</v>
      </c>
      <c r="F207" s="232" t="s">
        <v>320</v>
      </c>
      <c r="G207" s="229"/>
      <c r="H207" s="233">
        <v>3.5499999999999998</v>
      </c>
      <c r="I207" s="234"/>
      <c r="J207" s="229"/>
      <c r="K207" s="229"/>
      <c r="L207" s="235"/>
      <c r="M207" s="236"/>
      <c r="N207" s="237"/>
      <c r="O207" s="237"/>
      <c r="P207" s="237"/>
      <c r="Q207" s="237"/>
      <c r="R207" s="237"/>
      <c r="S207" s="237"/>
      <c r="T207" s="238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9" t="s">
        <v>176</v>
      </c>
      <c r="AU207" s="239" t="s">
        <v>81</v>
      </c>
      <c r="AV207" s="13" t="s">
        <v>81</v>
      </c>
      <c r="AW207" s="13" t="s">
        <v>33</v>
      </c>
      <c r="AX207" s="13" t="s">
        <v>72</v>
      </c>
      <c r="AY207" s="239" t="s">
        <v>166</v>
      </c>
    </row>
    <row r="208" s="14" customFormat="1">
      <c r="A208" s="14"/>
      <c r="B208" s="240"/>
      <c r="C208" s="241"/>
      <c r="D208" s="230" t="s">
        <v>176</v>
      </c>
      <c r="E208" s="242" t="s">
        <v>19</v>
      </c>
      <c r="F208" s="243" t="s">
        <v>178</v>
      </c>
      <c r="G208" s="241"/>
      <c r="H208" s="244">
        <v>3.5499999999999998</v>
      </c>
      <c r="I208" s="245"/>
      <c r="J208" s="241"/>
      <c r="K208" s="241"/>
      <c r="L208" s="246"/>
      <c r="M208" s="247"/>
      <c r="N208" s="248"/>
      <c r="O208" s="248"/>
      <c r="P208" s="248"/>
      <c r="Q208" s="248"/>
      <c r="R208" s="248"/>
      <c r="S208" s="248"/>
      <c r="T208" s="249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0" t="s">
        <v>176</v>
      </c>
      <c r="AU208" s="250" t="s">
        <v>81</v>
      </c>
      <c r="AV208" s="14" t="s">
        <v>167</v>
      </c>
      <c r="AW208" s="14" t="s">
        <v>33</v>
      </c>
      <c r="AX208" s="14" t="s">
        <v>79</v>
      </c>
      <c r="AY208" s="250" t="s">
        <v>166</v>
      </c>
    </row>
    <row r="209" s="2" customFormat="1">
      <c r="A209" s="41"/>
      <c r="B209" s="42"/>
      <c r="C209" s="215" t="s">
        <v>321</v>
      </c>
      <c r="D209" s="215" t="s">
        <v>169</v>
      </c>
      <c r="E209" s="216" t="s">
        <v>322</v>
      </c>
      <c r="F209" s="217" t="s">
        <v>323</v>
      </c>
      <c r="G209" s="218" t="s">
        <v>191</v>
      </c>
      <c r="H209" s="219">
        <v>0.17599999999999999</v>
      </c>
      <c r="I209" s="220"/>
      <c r="J209" s="221">
        <f>ROUND(I209*H209,2)</f>
        <v>0</v>
      </c>
      <c r="K209" s="217" t="s">
        <v>173</v>
      </c>
      <c r="L209" s="47"/>
      <c r="M209" s="222" t="s">
        <v>19</v>
      </c>
      <c r="N209" s="223" t="s">
        <v>43</v>
      </c>
      <c r="O209" s="87"/>
      <c r="P209" s="224">
        <f>O209*H209</f>
        <v>0</v>
      </c>
      <c r="Q209" s="224">
        <v>0.019539999999999998</v>
      </c>
      <c r="R209" s="224">
        <f>Q209*H209</f>
        <v>0.0034390399999999995</v>
      </c>
      <c r="S209" s="224">
        <v>0</v>
      </c>
      <c r="T209" s="225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26" t="s">
        <v>174</v>
      </c>
      <c r="AT209" s="226" t="s">
        <v>169</v>
      </c>
      <c r="AU209" s="226" t="s">
        <v>81</v>
      </c>
      <c r="AY209" s="20" t="s">
        <v>166</v>
      </c>
      <c r="BE209" s="227">
        <f>IF(N209="základní",J209,0)</f>
        <v>0</v>
      </c>
      <c r="BF209" s="227">
        <f>IF(N209="snížená",J209,0)</f>
        <v>0</v>
      </c>
      <c r="BG209" s="227">
        <f>IF(N209="zákl. přenesená",J209,0)</f>
        <v>0</v>
      </c>
      <c r="BH209" s="227">
        <f>IF(N209="sníž. přenesená",J209,0)</f>
        <v>0</v>
      </c>
      <c r="BI209" s="227">
        <f>IF(N209="nulová",J209,0)</f>
        <v>0</v>
      </c>
      <c r="BJ209" s="20" t="s">
        <v>79</v>
      </c>
      <c r="BK209" s="227">
        <f>ROUND(I209*H209,2)</f>
        <v>0</v>
      </c>
      <c r="BL209" s="20" t="s">
        <v>174</v>
      </c>
      <c r="BM209" s="226" t="s">
        <v>324</v>
      </c>
    </row>
    <row r="210" s="13" customFormat="1">
      <c r="A210" s="13"/>
      <c r="B210" s="228"/>
      <c r="C210" s="229"/>
      <c r="D210" s="230" t="s">
        <v>176</v>
      </c>
      <c r="E210" s="231" t="s">
        <v>19</v>
      </c>
      <c r="F210" s="232" t="s">
        <v>325</v>
      </c>
      <c r="G210" s="229"/>
      <c r="H210" s="233">
        <v>0.17599999999999999</v>
      </c>
      <c r="I210" s="234"/>
      <c r="J210" s="229"/>
      <c r="K210" s="229"/>
      <c r="L210" s="235"/>
      <c r="M210" s="236"/>
      <c r="N210" s="237"/>
      <c r="O210" s="237"/>
      <c r="P210" s="237"/>
      <c r="Q210" s="237"/>
      <c r="R210" s="237"/>
      <c r="S210" s="237"/>
      <c r="T210" s="238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9" t="s">
        <v>176</v>
      </c>
      <c r="AU210" s="239" t="s">
        <v>81</v>
      </c>
      <c r="AV210" s="13" t="s">
        <v>81</v>
      </c>
      <c r="AW210" s="13" t="s">
        <v>33</v>
      </c>
      <c r="AX210" s="13" t="s">
        <v>72</v>
      </c>
      <c r="AY210" s="239" t="s">
        <v>166</v>
      </c>
    </row>
    <row r="211" s="14" customFormat="1">
      <c r="A211" s="14"/>
      <c r="B211" s="240"/>
      <c r="C211" s="241"/>
      <c r="D211" s="230" t="s">
        <v>176</v>
      </c>
      <c r="E211" s="242" t="s">
        <v>19</v>
      </c>
      <c r="F211" s="243" t="s">
        <v>178</v>
      </c>
      <c r="G211" s="241"/>
      <c r="H211" s="244">
        <v>0.17599999999999999</v>
      </c>
      <c r="I211" s="245"/>
      <c r="J211" s="241"/>
      <c r="K211" s="241"/>
      <c r="L211" s="246"/>
      <c r="M211" s="247"/>
      <c r="N211" s="248"/>
      <c r="O211" s="248"/>
      <c r="P211" s="248"/>
      <c r="Q211" s="248"/>
      <c r="R211" s="248"/>
      <c r="S211" s="248"/>
      <c r="T211" s="249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0" t="s">
        <v>176</v>
      </c>
      <c r="AU211" s="250" t="s">
        <v>81</v>
      </c>
      <c r="AV211" s="14" t="s">
        <v>167</v>
      </c>
      <c r="AW211" s="14" t="s">
        <v>33</v>
      </c>
      <c r="AX211" s="14" t="s">
        <v>79</v>
      </c>
      <c r="AY211" s="250" t="s">
        <v>166</v>
      </c>
    </row>
    <row r="212" s="2" customFormat="1" ht="16.5" customHeight="1">
      <c r="A212" s="41"/>
      <c r="B212" s="42"/>
      <c r="C212" s="261" t="s">
        <v>326</v>
      </c>
      <c r="D212" s="262" t="s">
        <v>263</v>
      </c>
      <c r="E212" s="263" t="s">
        <v>327</v>
      </c>
      <c r="F212" s="264" t="s">
        <v>328</v>
      </c>
      <c r="G212" s="265" t="s">
        <v>191</v>
      </c>
      <c r="H212" s="266">
        <v>0.20200000000000001</v>
      </c>
      <c r="I212" s="267"/>
      <c r="J212" s="268">
        <f>ROUND(I212*H212,2)</f>
        <v>0</v>
      </c>
      <c r="K212" s="264" t="s">
        <v>173</v>
      </c>
      <c r="L212" s="269"/>
      <c r="M212" s="270" t="s">
        <v>19</v>
      </c>
      <c r="N212" s="271" t="s">
        <v>43</v>
      </c>
      <c r="O212" s="87"/>
      <c r="P212" s="224">
        <f>O212*H212</f>
        <v>0</v>
      </c>
      <c r="Q212" s="224">
        <v>1</v>
      </c>
      <c r="R212" s="224">
        <f>Q212*H212</f>
        <v>0.20200000000000001</v>
      </c>
      <c r="S212" s="224">
        <v>0</v>
      </c>
      <c r="T212" s="225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26" t="s">
        <v>220</v>
      </c>
      <c r="AT212" s="226" t="s">
        <v>263</v>
      </c>
      <c r="AU212" s="226" t="s">
        <v>81</v>
      </c>
      <c r="AY212" s="20" t="s">
        <v>166</v>
      </c>
      <c r="BE212" s="227">
        <f>IF(N212="základní",J212,0)</f>
        <v>0</v>
      </c>
      <c r="BF212" s="227">
        <f>IF(N212="snížená",J212,0)</f>
        <v>0</v>
      </c>
      <c r="BG212" s="227">
        <f>IF(N212="zákl. přenesená",J212,0)</f>
        <v>0</v>
      </c>
      <c r="BH212" s="227">
        <f>IF(N212="sníž. přenesená",J212,0)</f>
        <v>0</v>
      </c>
      <c r="BI212" s="227">
        <f>IF(N212="nulová",J212,0)</f>
        <v>0</v>
      </c>
      <c r="BJ212" s="20" t="s">
        <v>79</v>
      </c>
      <c r="BK212" s="227">
        <f>ROUND(I212*H212,2)</f>
        <v>0</v>
      </c>
      <c r="BL212" s="20" t="s">
        <v>174</v>
      </c>
      <c r="BM212" s="226" t="s">
        <v>329</v>
      </c>
    </row>
    <row r="213" s="13" customFormat="1">
      <c r="A213" s="13"/>
      <c r="B213" s="228"/>
      <c r="C213" s="229"/>
      <c r="D213" s="230" t="s">
        <v>176</v>
      </c>
      <c r="E213" s="229"/>
      <c r="F213" s="232" t="s">
        <v>330</v>
      </c>
      <c r="G213" s="229"/>
      <c r="H213" s="233">
        <v>0.20200000000000001</v>
      </c>
      <c r="I213" s="234"/>
      <c r="J213" s="229"/>
      <c r="K213" s="229"/>
      <c r="L213" s="235"/>
      <c r="M213" s="236"/>
      <c r="N213" s="237"/>
      <c r="O213" s="237"/>
      <c r="P213" s="237"/>
      <c r="Q213" s="237"/>
      <c r="R213" s="237"/>
      <c r="S213" s="237"/>
      <c r="T213" s="238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9" t="s">
        <v>176</v>
      </c>
      <c r="AU213" s="239" t="s">
        <v>81</v>
      </c>
      <c r="AV213" s="13" t="s">
        <v>81</v>
      </c>
      <c r="AW213" s="13" t="s">
        <v>4</v>
      </c>
      <c r="AX213" s="13" t="s">
        <v>79</v>
      </c>
      <c r="AY213" s="239" t="s">
        <v>166</v>
      </c>
    </row>
    <row r="214" s="2" customFormat="1">
      <c r="A214" s="41"/>
      <c r="B214" s="42"/>
      <c r="C214" s="215" t="s">
        <v>331</v>
      </c>
      <c r="D214" s="215" t="s">
        <v>169</v>
      </c>
      <c r="E214" s="216" t="s">
        <v>332</v>
      </c>
      <c r="F214" s="217" t="s">
        <v>333</v>
      </c>
      <c r="G214" s="218" t="s">
        <v>191</v>
      </c>
      <c r="H214" s="219">
        <v>1.5820000000000001</v>
      </c>
      <c r="I214" s="220"/>
      <c r="J214" s="221">
        <f>ROUND(I214*H214,2)</f>
        <v>0</v>
      </c>
      <c r="K214" s="217" t="s">
        <v>173</v>
      </c>
      <c r="L214" s="47"/>
      <c r="M214" s="222" t="s">
        <v>19</v>
      </c>
      <c r="N214" s="223" t="s">
        <v>43</v>
      </c>
      <c r="O214" s="87"/>
      <c r="P214" s="224">
        <f>O214*H214</f>
        <v>0</v>
      </c>
      <c r="Q214" s="224">
        <v>0.017090000000000001</v>
      </c>
      <c r="R214" s="224">
        <f>Q214*H214</f>
        <v>0.027036380000000002</v>
      </c>
      <c r="S214" s="224">
        <v>0</v>
      </c>
      <c r="T214" s="225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26" t="s">
        <v>174</v>
      </c>
      <c r="AT214" s="226" t="s">
        <v>169</v>
      </c>
      <c r="AU214" s="226" t="s">
        <v>81</v>
      </c>
      <c r="AY214" s="20" t="s">
        <v>166</v>
      </c>
      <c r="BE214" s="227">
        <f>IF(N214="základní",J214,0)</f>
        <v>0</v>
      </c>
      <c r="BF214" s="227">
        <f>IF(N214="snížená",J214,0)</f>
        <v>0</v>
      </c>
      <c r="BG214" s="227">
        <f>IF(N214="zákl. přenesená",J214,0)</f>
        <v>0</v>
      </c>
      <c r="BH214" s="227">
        <f>IF(N214="sníž. přenesená",J214,0)</f>
        <v>0</v>
      </c>
      <c r="BI214" s="227">
        <f>IF(N214="nulová",J214,0)</f>
        <v>0</v>
      </c>
      <c r="BJ214" s="20" t="s">
        <v>79</v>
      </c>
      <c r="BK214" s="227">
        <f>ROUND(I214*H214,2)</f>
        <v>0</v>
      </c>
      <c r="BL214" s="20" t="s">
        <v>174</v>
      </c>
      <c r="BM214" s="226" t="s">
        <v>334</v>
      </c>
    </row>
    <row r="215" s="13" customFormat="1">
      <c r="A215" s="13"/>
      <c r="B215" s="228"/>
      <c r="C215" s="229"/>
      <c r="D215" s="230" t="s">
        <v>176</v>
      </c>
      <c r="E215" s="231" t="s">
        <v>19</v>
      </c>
      <c r="F215" s="232" t="s">
        <v>335</v>
      </c>
      <c r="G215" s="229"/>
      <c r="H215" s="233">
        <v>1.101</v>
      </c>
      <c r="I215" s="234"/>
      <c r="J215" s="229"/>
      <c r="K215" s="229"/>
      <c r="L215" s="235"/>
      <c r="M215" s="236"/>
      <c r="N215" s="237"/>
      <c r="O215" s="237"/>
      <c r="P215" s="237"/>
      <c r="Q215" s="237"/>
      <c r="R215" s="237"/>
      <c r="S215" s="237"/>
      <c r="T215" s="238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9" t="s">
        <v>176</v>
      </c>
      <c r="AU215" s="239" t="s">
        <v>81</v>
      </c>
      <c r="AV215" s="13" t="s">
        <v>81</v>
      </c>
      <c r="AW215" s="13" t="s">
        <v>33</v>
      </c>
      <c r="AX215" s="13" t="s">
        <v>72</v>
      </c>
      <c r="AY215" s="239" t="s">
        <v>166</v>
      </c>
    </row>
    <row r="216" s="13" customFormat="1">
      <c r="A216" s="13"/>
      <c r="B216" s="228"/>
      <c r="C216" s="229"/>
      <c r="D216" s="230" t="s">
        <v>176</v>
      </c>
      <c r="E216" s="231" t="s">
        <v>19</v>
      </c>
      <c r="F216" s="232" t="s">
        <v>336</v>
      </c>
      <c r="G216" s="229"/>
      <c r="H216" s="233">
        <v>0.372</v>
      </c>
      <c r="I216" s="234"/>
      <c r="J216" s="229"/>
      <c r="K216" s="229"/>
      <c r="L216" s="235"/>
      <c r="M216" s="236"/>
      <c r="N216" s="237"/>
      <c r="O216" s="237"/>
      <c r="P216" s="237"/>
      <c r="Q216" s="237"/>
      <c r="R216" s="237"/>
      <c r="S216" s="237"/>
      <c r="T216" s="238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9" t="s">
        <v>176</v>
      </c>
      <c r="AU216" s="239" t="s">
        <v>81</v>
      </c>
      <c r="AV216" s="13" t="s">
        <v>81</v>
      </c>
      <c r="AW216" s="13" t="s">
        <v>33</v>
      </c>
      <c r="AX216" s="13" t="s">
        <v>72</v>
      </c>
      <c r="AY216" s="239" t="s">
        <v>166</v>
      </c>
    </row>
    <row r="217" s="14" customFormat="1">
      <c r="A217" s="14"/>
      <c r="B217" s="240"/>
      <c r="C217" s="241"/>
      <c r="D217" s="230" t="s">
        <v>176</v>
      </c>
      <c r="E217" s="242" t="s">
        <v>19</v>
      </c>
      <c r="F217" s="243" t="s">
        <v>178</v>
      </c>
      <c r="G217" s="241"/>
      <c r="H217" s="244">
        <v>1.4730000000000001</v>
      </c>
      <c r="I217" s="245"/>
      <c r="J217" s="241"/>
      <c r="K217" s="241"/>
      <c r="L217" s="246"/>
      <c r="M217" s="247"/>
      <c r="N217" s="248"/>
      <c r="O217" s="248"/>
      <c r="P217" s="248"/>
      <c r="Q217" s="248"/>
      <c r="R217" s="248"/>
      <c r="S217" s="248"/>
      <c r="T217" s="249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0" t="s">
        <v>176</v>
      </c>
      <c r="AU217" s="250" t="s">
        <v>81</v>
      </c>
      <c r="AV217" s="14" t="s">
        <v>167</v>
      </c>
      <c r="AW217" s="14" t="s">
        <v>33</v>
      </c>
      <c r="AX217" s="14" t="s">
        <v>72</v>
      </c>
      <c r="AY217" s="250" t="s">
        <v>166</v>
      </c>
    </row>
    <row r="218" s="13" customFormat="1">
      <c r="A218" s="13"/>
      <c r="B218" s="228"/>
      <c r="C218" s="229"/>
      <c r="D218" s="230" t="s">
        <v>176</v>
      </c>
      <c r="E218" s="231" t="s">
        <v>19</v>
      </c>
      <c r="F218" s="232" t="s">
        <v>337</v>
      </c>
      <c r="G218" s="229"/>
      <c r="H218" s="233">
        <v>0.109</v>
      </c>
      <c r="I218" s="234"/>
      <c r="J218" s="229"/>
      <c r="K218" s="229"/>
      <c r="L218" s="235"/>
      <c r="M218" s="236"/>
      <c r="N218" s="237"/>
      <c r="O218" s="237"/>
      <c r="P218" s="237"/>
      <c r="Q218" s="237"/>
      <c r="R218" s="237"/>
      <c r="S218" s="237"/>
      <c r="T218" s="238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9" t="s">
        <v>176</v>
      </c>
      <c r="AU218" s="239" t="s">
        <v>81</v>
      </c>
      <c r="AV218" s="13" t="s">
        <v>81</v>
      </c>
      <c r="AW218" s="13" t="s">
        <v>33</v>
      </c>
      <c r="AX218" s="13" t="s">
        <v>72</v>
      </c>
      <c r="AY218" s="239" t="s">
        <v>166</v>
      </c>
    </row>
    <row r="219" s="14" customFormat="1">
      <c r="A219" s="14"/>
      <c r="B219" s="240"/>
      <c r="C219" s="241"/>
      <c r="D219" s="230" t="s">
        <v>176</v>
      </c>
      <c r="E219" s="242" t="s">
        <v>19</v>
      </c>
      <c r="F219" s="243" t="s">
        <v>178</v>
      </c>
      <c r="G219" s="241"/>
      <c r="H219" s="244">
        <v>0.109</v>
      </c>
      <c r="I219" s="245"/>
      <c r="J219" s="241"/>
      <c r="K219" s="241"/>
      <c r="L219" s="246"/>
      <c r="M219" s="247"/>
      <c r="N219" s="248"/>
      <c r="O219" s="248"/>
      <c r="P219" s="248"/>
      <c r="Q219" s="248"/>
      <c r="R219" s="248"/>
      <c r="S219" s="248"/>
      <c r="T219" s="249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0" t="s">
        <v>176</v>
      </c>
      <c r="AU219" s="250" t="s">
        <v>81</v>
      </c>
      <c r="AV219" s="14" t="s">
        <v>167</v>
      </c>
      <c r="AW219" s="14" t="s">
        <v>33</v>
      </c>
      <c r="AX219" s="14" t="s">
        <v>72</v>
      </c>
      <c r="AY219" s="250" t="s">
        <v>166</v>
      </c>
    </row>
    <row r="220" s="16" customFormat="1">
      <c r="A220" s="16"/>
      <c r="B220" s="273"/>
      <c r="C220" s="274"/>
      <c r="D220" s="230" t="s">
        <v>176</v>
      </c>
      <c r="E220" s="275" t="s">
        <v>19</v>
      </c>
      <c r="F220" s="276" t="s">
        <v>338</v>
      </c>
      <c r="G220" s="274"/>
      <c r="H220" s="277">
        <v>1.5820000000000001</v>
      </c>
      <c r="I220" s="278"/>
      <c r="J220" s="274"/>
      <c r="K220" s="274"/>
      <c r="L220" s="279"/>
      <c r="M220" s="280"/>
      <c r="N220" s="281"/>
      <c r="O220" s="281"/>
      <c r="P220" s="281"/>
      <c r="Q220" s="281"/>
      <c r="R220" s="281"/>
      <c r="S220" s="281"/>
      <c r="T220" s="282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T220" s="283" t="s">
        <v>176</v>
      </c>
      <c r="AU220" s="283" t="s">
        <v>81</v>
      </c>
      <c r="AV220" s="16" t="s">
        <v>174</v>
      </c>
      <c r="AW220" s="16" t="s">
        <v>33</v>
      </c>
      <c r="AX220" s="16" t="s">
        <v>79</v>
      </c>
      <c r="AY220" s="283" t="s">
        <v>166</v>
      </c>
    </row>
    <row r="221" s="2" customFormat="1" ht="16.5" customHeight="1">
      <c r="A221" s="41"/>
      <c r="B221" s="42"/>
      <c r="C221" s="261" t="s">
        <v>339</v>
      </c>
      <c r="D221" s="262" t="s">
        <v>263</v>
      </c>
      <c r="E221" s="263" t="s">
        <v>340</v>
      </c>
      <c r="F221" s="264" t="s">
        <v>341</v>
      </c>
      <c r="G221" s="265" t="s">
        <v>191</v>
      </c>
      <c r="H221" s="266">
        <v>1.3919999999999999</v>
      </c>
      <c r="I221" s="267"/>
      <c r="J221" s="268">
        <f>ROUND(I221*H221,2)</f>
        <v>0</v>
      </c>
      <c r="K221" s="264" t="s">
        <v>173</v>
      </c>
      <c r="L221" s="269"/>
      <c r="M221" s="270" t="s">
        <v>19</v>
      </c>
      <c r="N221" s="271" t="s">
        <v>43</v>
      </c>
      <c r="O221" s="87"/>
      <c r="P221" s="224">
        <f>O221*H221</f>
        <v>0</v>
      </c>
      <c r="Q221" s="224">
        <v>1</v>
      </c>
      <c r="R221" s="224">
        <f>Q221*H221</f>
        <v>1.3919999999999999</v>
      </c>
      <c r="S221" s="224">
        <v>0</v>
      </c>
      <c r="T221" s="225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26" t="s">
        <v>220</v>
      </c>
      <c r="AT221" s="226" t="s">
        <v>263</v>
      </c>
      <c r="AU221" s="226" t="s">
        <v>81</v>
      </c>
      <c r="AY221" s="20" t="s">
        <v>166</v>
      </c>
      <c r="BE221" s="227">
        <f>IF(N221="základní",J221,0)</f>
        <v>0</v>
      </c>
      <c r="BF221" s="227">
        <f>IF(N221="snížená",J221,0)</f>
        <v>0</v>
      </c>
      <c r="BG221" s="227">
        <f>IF(N221="zákl. přenesená",J221,0)</f>
        <v>0</v>
      </c>
      <c r="BH221" s="227">
        <f>IF(N221="sníž. přenesená",J221,0)</f>
        <v>0</v>
      </c>
      <c r="BI221" s="227">
        <f>IF(N221="nulová",J221,0)</f>
        <v>0</v>
      </c>
      <c r="BJ221" s="20" t="s">
        <v>79</v>
      </c>
      <c r="BK221" s="227">
        <f>ROUND(I221*H221,2)</f>
        <v>0</v>
      </c>
      <c r="BL221" s="20" t="s">
        <v>174</v>
      </c>
      <c r="BM221" s="226" t="s">
        <v>342</v>
      </c>
    </row>
    <row r="222" s="13" customFormat="1">
      <c r="A222" s="13"/>
      <c r="B222" s="228"/>
      <c r="C222" s="229"/>
      <c r="D222" s="230" t="s">
        <v>176</v>
      </c>
      <c r="E222" s="229"/>
      <c r="F222" s="232" t="s">
        <v>343</v>
      </c>
      <c r="G222" s="229"/>
      <c r="H222" s="233">
        <v>1.3919999999999999</v>
      </c>
      <c r="I222" s="234"/>
      <c r="J222" s="229"/>
      <c r="K222" s="229"/>
      <c r="L222" s="235"/>
      <c r="M222" s="236"/>
      <c r="N222" s="237"/>
      <c r="O222" s="237"/>
      <c r="P222" s="237"/>
      <c r="Q222" s="237"/>
      <c r="R222" s="237"/>
      <c r="S222" s="237"/>
      <c r="T222" s="238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9" t="s">
        <v>176</v>
      </c>
      <c r="AU222" s="239" t="s">
        <v>81</v>
      </c>
      <c r="AV222" s="13" t="s">
        <v>81</v>
      </c>
      <c r="AW222" s="13" t="s">
        <v>4</v>
      </c>
      <c r="AX222" s="13" t="s">
        <v>79</v>
      </c>
      <c r="AY222" s="239" t="s">
        <v>166</v>
      </c>
    </row>
    <row r="223" s="2" customFormat="1" ht="16.5" customHeight="1">
      <c r="A223" s="41"/>
      <c r="B223" s="42"/>
      <c r="C223" s="261" t="s">
        <v>344</v>
      </c>
      <c r="D223" s="262" t="s">
        <v>263</v>
      </c>
      <c r="E223" s="263" t="s">
        <v>345</v>
      </c>
      <c r="F223" s="264" t="s">
        <v>346</v>
      </c>
      <c r="G223" s="265" t="s">
        <v>191</v>
      </c>
      <c r="H223" s="266">
        <v>0.42799999999999999</v>
      </c>
      <c r="I223" s="267"/>
      <c r="J223" s="268">
        <f>ROUND(I223*H223,2)</f>
        <v>0</v>
      </c>
      <c r="K223" s="264" t="s">
        <v>173</v>
      </c>
      <c r="L223" s="269"/>
      <c r="M223" s="270" t="s">
        <v>19</v>
      </c>
      <c r="N223" s="271" t="s">
        <v>43</v>
      </c>
      <c r="O223" s="87"/>
      <c r="P223" s="224">
        <f>O223*H223</f>
        <v>0</v>
      </c>
      <c r="Q223" s="224">
        <v>1</v>
      </c>
      <c r="R223" s="224">
        <f>Q223*H223</f>
        <v>0.42799999999999999</v>
      </c>
      <c r="S223" s="224">
        <v>0</v>
      </c>
      <c r="T223" s="225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26" t="s">
        <v>220</v>
      </c>
      <c r="AT223" s="226" t="s">
        <v>263</v>
      </c>
      <c r="AU223" s="226" t="s">
        <v>81</v>
      </c>
      <c r="AY223" s="20" t="s">
        <v>166</v>
      </c>
      <c r="BE223" s="227">
        <f>IF(N223="základní",J223,0)</f>
        <v>0</v>
      </c>
      <c r="BF223" s="227">
        <f>IF(N223="snížená",J223,0)</f>
        <v>0</v>
      </c>
      <c r="BG223" s="227">
        <f>IF(N223="zákl. přenesená",J223,0)</f>
        <v>0</v>
      </c>
      <c r="BH223" s="227">
        <f>IF(N223="sníž. přenesená",J223,0)</f>
        <v>0</v>
      </c>
      <c r="BI223" s="227">
        <f>IF(N223="nulová",J223,0)</f>
        <v>0</v>
      </c>
      <c r="BJ223" s="20" t="s">
        <v>79</v>
      </c>
      <c r="BK223" s="227">
        <f>ROUND(I223*H223,2)</f>
        <v>0</v>
      </c>
      <c r="BL223" s="20" t="s">
        <v>174</v>
      </c>
      <c r="BM223" s="226" t="s">
        <v>347</v>
      </c>
    </row>
    <row r="224" s="13" customFormat="1">
      <c r="A224" s="13"/>
      <c r="B224" s="228"/>
      <c r="C224" s="229"/>
      <c r="D224" s="230" t="s">
        <v>176</v>
      </c>
      <c r="E224" s="229"/>
      <c r="F224" s="232" t="s">
        <v>348</v>
      </c>
      <c r="G224" s="229"/>
      <c r="H224" s="233">
        <v>0.42799999999999999</v>
      </c>
      <c r="I224" s="234"/>
      <c r="J224" s="229"/>
      <c r="K224" s="229"/>
      <c r="L224" s="235"/>
      <c r="M224" s="236"/>
      <c r="N224" s="237"/>
      <c r="O224" s="237"/>
      <c r="P224" s="237"/>
      <c r="Q224" s="237"/>
      <c r="R224" s="237"/>
      <c r="S224" s="237"/>
      <c r="T224" s="23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9" t="s">
        <v>176</v>
      </c>
      <c r="AU224" s="239" t="s">
        <v>81</v>
      </c>
      <c r="AV224" s="13" t="s">
        <v>81</v>
      </c>
      <c r="AW224" s="13" t="s">
        <v>4</v>
      </c>
      <c r="AX224" s="13" t="s">
        <v>79</v>
      </c>
      <c r="AY224" s="239" t="s">
        <v>166</v>
      </c>
    </row>
    <row r="225" s="2" customFormat="1">
      <c r="A225" s="41"/>
      <c r="B225" s="42"/>
      <c r="C225" s="215" t="s">
        <v>349</v>
      </c>
      <c r="D225" s="215" t="s">
        <v>169</v>
      </c>
      <c r="E225" s="216" t="s">
        <v>350</v>
      </c>
      <c r="F225" s="217" t="s">
        <v>351</v>
      </c>
      <c r="G225" s="218" t="s">
        <v>191</v>
      </c>
      <c r="H225" s="219">
        <v>31.829000000000001</v>
      </c>
      <c r="I225" s="220"/>
      <c r="J225" s="221">
        <f>ROUND(I225*H225,2)</f>
        <v>0</v>
      </c>
      <c r="K225" s="217" t="s">
        <v>173</v>
      </c>
      <c r="L225" s="47"/>
      <c r="M225" s="222" t="s">
        <v>19</v>
      </c>
      <c r="N225" s="223" t="s">
        <v>43</v>
      </c>
      <c r="O225" s="87"/>
      <c r="P225" s="224">
        <f>O225*H225</f>
        <v>0</v>
      </c>
      <c r="Q225" s="224">
        <v>0.01221</v>
      </c>
      <c r="R225" s="224">
        <f>Q225*H225</f>
        <v>0.38863209000000004</v>
      </c>
      <c r="S225" s="224">
        <v>0</v>
      </c>
      <c r="T225" s="225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26" t="s">
        <v>174</v>
      </c>
      <c r="AT225" s="226" t="s">
        <v>169</v>
      </c>
      <c r="AU225" s="226" t="s">
        <v>81</v>
      </c>
      <c r="AY225" s="20" t="s">
        <v>166</v>
      </c>
      <c r="BE225" s="227">
        <f>IF(N225="základní",J225,0)</f>
        <v>0</v>
      </c>
      <c r="BF225" s="227">
        <f>IF(N225="snížená",J225,0)</f>
        <v>0</v>
      </c>
      <c r="BG225" s="227">
        <f>IF(N225="zákl. přenesená",J225,0)</f>
        <v>0</v>
      </c>
      <c r="BH225" s="227">
        <f>IF(N225="sníž. přenesená",J225,0)</f>
        <v>0</v>
      </c>
      <c r="BI225" s="227">
        <f>IF(N225="nulová",J225,0)</f>
        <v>0</v>
      </c>
      <c r="BJ225" s="20" t="s">
        <v>79</v>
      </c>
      <c r="BK225" s="227">
        <f>ROUND(I225*H225,2)</f>
        <v>0</v>
      </c>
      <c r="BL225" s="20" t="s">
        <v>174</v>
      </c>
      <c r="BM225" s="226" t="s">
        <v>352</v>
      </c>
    </row>
    <row r="226" s="13" customFormat="1">
      <c r="A226" s="13"/>
      <c r="B226" s="228"/>
      <c r="C226" s="229"/>
      <c r="D226" s="230" t="s">
        <v>176</v>
      </c>
      <c r="E226" s="231" t="s">
        <v>19</v>
      </c>
      <c r="F226" s="232" t="s">
        <v>353</v>
      </c>
      <c r="G226" s="229"/>
      <c r="H226" s="233">
        <v>8.5060000000000002</v>
      </c>
      <c r="I226" s="234"/>
      <c r="J226" s="229"/>
      <c r="K226" s="229"/>
      <c r="L226" s="235"/>
      <c r="M226" s="236"/>
      <c r="N226" s="237"/>
      <c r="O226" s="237"/>
      <c r="P226" s="237"/>
      <c r="Q226" s="237"/>
      <c r="R226" s="237"/>
      <c r="S226" s="237"/>
      <c r="T226" s="238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9" t="s">
        <v>176</v>
      </c>
      <c r="AU226" s="239" t="s">
        <v>81</v>
      </c>
      <c r="AV226" s="13" t="s">
        <v>81</v>
      </c>
      <c r="AW226" s="13" t="s">
        <v>33</v>
      </c>
      <c r="AX226" s="13" t="s">
        <v>72</v>
      </c>
      <c r="AY226" s="239" t="s">
        <v>166</v>
      </c>
    </row>
    <row r="227" s="13" customFormat="1">
      <c r="A227" s="13"/>
      <c r="B227" s="228"/>
      <c r="C227" s="229"/>
      <c r="D227" s="230" t="s">
        <v>176</v>
      </c>
      <c r="E227" s="231" t="s">
        <v>19</v>
      </c>
      <c r="F227" s="232" t="s">
        <v>354</v>
      </c>
      <c r="G227" s="229"/>
      <c r="H227" s="233">
        <v>11.137000000000001</v>
      </c>
      <c r="I227" s="234"/>
      <c r="J227" s="229"/>
      <c r="K227" s="229"/>
      <c r="L227" s="235"/>
      <c r="M227" s="236"/>
      <c r="N227" s="237"/>
      <c r="O227" s="237"/>
      <c r="P227" s="237"/>
      <c r="Q227" s="237"/>
      <c r="R227" s="237"/>
      <c r="S227" s="237"/>
      <c r="T227" s="238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9" t="s">
        <v>176</v>
      </c>
      <c r="AU227" s="239" t="s">
        <v>81</v>
      </c>
      <c r="AV227" s="13" t="s">
        <v>81</v>
      </c>
      <c r="AW227" s="13" t="s">
        <v>33</v>
      </c>
      <c r="AX227" s="13" t="s">
        <v>72</v>
      </c>
      <c r="AY227" s="239" t="s">
        <v>166</v>
      </c>
    </row>
    <row r="228" s="13" customFormat="1">
      <c r="A228" s="13"/>
      <c r="B228" s="228"/>
      <c r="C228" s="229"/>
      <c r="D228" s="230" t="s">
        <v>176</v>
      </c>
      <c r="E228" s="231" t="s">
        <v>19</v>
      </c>
      <c r="F228" s="232" t="s">
        <v>355</v>
      </c>
      <c r="G228" s="229"/>
      <c r="H228" s="233">
        <v>0.93600000000000005</v>
      </c>
      <c r="I228" s="234"/>
      <c r="J228" s="229"/>
      <c r="K228" s="229"/>
      <c r="L228" s="235"/>
      <c r="M228" s="236"/>
      <c r="N228" s="237"/>
      <c r="O228" s="237"/>
      <c r="P228" s="237"/>
      <c r="Q228" s="237"/>
      <c r="R228" s="237"/>
      <c r="S228" s="237"/>
      <c r="T228" s="238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9" t="s">
        <v>176</v>
      </c>
      <c r="AU228" s="239" t="s">
        <v>81</v>
      </c>
      <c r="AV228" s="13" t="s">
        <v>81</v>
      </c>
      <c r="AW228" s="13" t="s">
        <v>33</v>
      </c>
      <c r="AX228" s="13" t="s">
        <v>72</v>
      </c>
      <c r="AY228" s="239" t="s">
        <v>166</v>
      </c>
    </row>
    <row r="229" s="13" customFormat="1">
      <c r="A229" s="13"/>
      <c r="B229" s="228"/>
      <c r="C229" s="229"/>
      <c r="D229" s="230" t="s">
        <v>176</v>
      </c>
      <c r="E229" s="231" t="s">
        <v>19</v>
      </c>
      <c r="F229" s="232" t="s">
        <v>356</v>
      </c>
      <c r="G229" s="229"/>
      <c r="H229" s="233">
        <v>11.25</v>
      </c>
      <c r="I229" s="234"/>
      <c r="J229" s="229"/>
      <c r="K229" s="229"/>
      <c r="L229" s="235"/>
      <c r="M229" s="236"/>
      <c r="N229" s="237"/>
      <c r="O229" s="237"/>
      <c r="P229" s="237"/>
      <c r="Q229" s="237"/>
      <c r="R229" s="237"/>
      <c r="S229" s="237"/>
      <c r="T229" s="238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9" t="s">
        <v>176</v>
      </c>
      <c r="AU229" s="239" t="s">
        <v>81</v>
      </c>
      <c r="AV229" s="13" t="s">
        <v>81</v>
      </c>
      <c r="AW229" s="13" t="s">
        <v>33</v>
      </c>
      <c r="AX229" s="13" t="s">
        <v>72</v>
      </c>
      <c r="AY229" s="239" t="s">
        <v>166</v>
      </c>
    </row>
    <row r="230" s="14" customFormat="1">
      <c r="A230" s="14"/>
      <c r="B230" s="240"/>
      <c r="C230" s="241"/>
      <c r="D230" s="230" t="s">
        <v>176</v>
      </c>
      <c r="E230" s="242" t="s">
        <v>19</v>
      </c>
      <c r="F230" s="243" t="s">
        <v>178</v>
      </c>
      <c r="G230" s="241"/>
      <c r="H230" s="244">
        <v>31.829000000000001</v>
      </c>
      <c r="I230" s="245"/>
      <c r="J230" s="241"/>
      <c r="K230" s="241"/>
      <c r="L230" s="246"/>
      <c r="M230" s="247"/>
      <c r="N230" s="248"/>
      <c r="O230" s="248"/>
      <c r="P230" s="248"/>
      <c r="Q230" s="248"/>
      <c r="R230" s="248"/>
      <c r="S230" s="248"/>
      <c r="T230" s="249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0" t="s">
        <v>176</v>
      </c>
      <c r="AU230" s="250" t="s">
        <v>81</v>
      </c>
      <c r="AV230" s="14" t="s">
        <v>167</v>
      </c>
      <c r="AW230" s="14" t="s">
        <v>33</v>
      </c>
      <c r="AX230" s="14" t="s">
        <v>79</v>
      </c>
      <c r="AY230" s="250" t="s">
        <v>166</v>
      </c>
    </row>
    <row r="231" s="2" customFormat="1" ht="16.5" customHeight="1">
      <c r="A231" s="41"/>
      <c r="B231" s="42"/>
      <c r="C231" s="261" t="s">
        <v>357</v>
      </c>
      <c r="D231" s="262" t="s">
        <v>263</v>
      </c>
      <c r="E231" s="263" t="s">
        <v>358</v>
      </c>
      <c r="F231" s="264" t="s">
        <v>359</v>
      </c>
      <c r="G231" s="265" t="s">
        <v>191</v>
      </c>
      <c r="H231" s="266">
        <v>9.782</v>
      </c>
      <c r="I231" s="267"/>
      <c r="J231" s="268">
        <f>ROUND(I231*H231,2)</f>
        <v>0</v>
      </c>
      <c r="K231" s="264" t="s">
        <v>173</v>
      </c>
      <c r="L231" s="269"/>
      <c r="M231" s="270" t="s">
        <v>19</v>
      </c>
      <c r="N231" s="271" t="s">
        <v>43</v>
      </c>
      <c r="O231" s="87"/>
      <c r="P231" s="224">
        <f>O231*H231</f>
        <v>0</v>
      </c>
      <c r="Q231" s="224">
        <v>1</v>
      </c>
      <c r="R231" s="224">
        <f>Q231*H231</f>
        <v>9.782</v>
      </c>
      <c r="S231" s="224">
        <v>0</v>
      </c>
      <c r="T231" s="225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26" t="s">
        <v>220</v>
      </c>
      <c r="AT231" s="226" t="s">
        <v>263</v>
      </c>
      <c r="AU231" s="226" t="s">
        <v>81</v>
      </c>
      <c r="AY231" s="20" t="s">
        <v>166</v>
      </c>
      <c r="BE231" s="227">
        <f>IF(N231="základní",J231,0)</f>
        <v>0</v>
      </c>
      <c r="BF231" s="227">
        <f>IF(N231="snížená",J231,0)</f>
        <v>0</v>
      </c>
      <c r="BG231" s="227">
        <f>IF(N231="zákl. přenesená",J231,0)</f>
        <v>0</v>
      </c>
      <c r="BH231" s="227">
        <f>IF(N231="sníž. přenesená",J231,0)</f>
        <v>0</v>
      </c>
      <c r="BI231" s="227">
        <f>IF(N231="nulová",J231,0)</f>
        <v>0</v>
      </c>
      <c r="BJ231" s="20" t="s">
        <v>79</v>
      </c>
      <c r="BK231" s="227">
        <f>ROUND(I231*H231,2)</f>
        <v>0</v>
      </c>
      <c r="BL231" s="20" t="s">
        <v>174</v>
      </c>
      <c r="BM231" s="226" t="s">
        <v>360</v>
      </c>
    </row>
    <row r="232" s="13" customFormat="1">
      <c r="A232" s="13"/>
      <c r="B232" s="228"/>
      <c r="C232" s="229"/>
      <c r="D232" s="230" t="s">
        <v>176</v>
      </c>
      <c r="E232" s="229"/>
      <c r="F232" s="232" t="s">
        <v>361</v>
      </c>
      <c r="G232" s="229"/>
      <c r="H232" s="233">
        <v>9.782</v>
      </c>
      <c r="I232" s="234"/>
      <c r="J232" s="229"/>
      <c r="K232" s="229"/>
      <c r="L232" s="235"/>
      <c r="M232" s="236"/>
      <c r="N232" s="237"/>
      <c r="O232" s="237"/>
      <c r="P232" s="237"/>
      <c r="Q232" s="237"/>
      <c r="R232" s="237"/>
      <c r="S232" s="237"/>
      <c r="T232" s="23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9" t="s">
        <v>176</v>
      </c>
      <c r="AU232" s="239" t="s">
        <v>81</v>
      </c>
      <c r="AV232" s="13" t="s">
        <v>81</v>
      </c>
      <c r="AW232" s="13" t="s">
        <v>4</v>
      </c>
      <c r="AX232" s="13" t="s">
        <v>79</v>
      </c>
      <c r="AY232" s="239" t="s">
        <v>166</v>
      </c>
    </row>
    <row r="233" s="2" customFormat="1" ht="16.5" customHeight="1">
      <c r="A233" s="41"/>
      <c r="B233" s="42"/>
      <c r="C233" s="261" t="s">
        <v>362</v>
      </c>
      <c r="D233" s="262" t="s">
        <v>263</v>
      </c>
      <c r="E233" s="263" t="s">
        <v>363</v>
      </c>
      <c r="F233" s="264" t="s">
        <v>364</v>
      </c>
      <c r="G233" s="265" t="s">
        <v>191</v>
      </c>
      <c r="H233" s="266">
        <v>12.808</v>
      </c>
      <c r="I233" s="267"/>
      <c r="J233" s="268">
        <f>ROUND(I233*H233,2)</f>
        <v>0</v>
      </c>
      <c r="K233" s="264" t="s">
        <v>173</v>
      </c>
      <c r="L233" s="269"/>
      <c r="M233" s="270" t="s">
        <v>19</v>
      </c>
      <c r="N233" s="271" t="s">
        <v>43</v>
      </c>
      <c r="O233" s="87"/>
      <c r="P233" s="224">
        <f>O233*H233</f>
        <v>0</v>
      </c>
      <c r="Q233" s="224">
        <v>1</v>
      </c>
      <c r="R233" s="224">
        <f>Q233*H233</f>
        <v>12.808</v>
      </c>
      <c r="S233" s="224">
        <v>0</v>
      </c>
      <c r="T233" s="225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26" t="s">
        <v>220</v>
      </c>
      <c r="AT233" s="226" t="s">
        <v>263</v>
      </c>
      <c r="AU233" s="226" t="s">
        <v>81</v>
      </c>
      <c r="AY233" s="20" t="s">
        <v>166</v>
      </c>
      <c r="BE233" s="227">
        <f>IF(N233="základní",J233,0)</f>
        <v>0</v>
      </c>
      <c r="BF233" s="227">
        <f>IF(N233="snížená",J233,0)</f>
        <v>0</v>
      </c>
      <c r="BG233" s="227">
        <f>IF(N233="zákl. přenesená",J233,0)</f>
        <v>0</v>
      </c>
      <c r="BH233" s="227">
        <f>IF(N233="sníž. přenesená",J233,0)</f>
        <v>0</v>
      </c>
      <c r="BI233" s="227">
        <f>IF(N233="nulová",J233,0)</f>
        <v>0</v>
      </c>
      <c r="BJ233" s="20" t="s">
        <v>79</v>
      </c>
      <c r="BK233" s="227">
        <f>ROUND(I233*H233,2)</f>
        <v>0</v>
      </c>
      <c r="BL233" s="20" t="s">
        <v>174</v>
      </c>
      <c r="BM233" s="226" t="s">
        <v>365</v>
      </c>
    </row>
    <row r="234" s="13" customFormat="1">
      <c r="A234" s="13"/>
      <c r="B234" s="228"/>
      <c r="C234" s="229"/>
      <c r="D234" s="230" t="s">
        <v>176</v>
      </c>
      <c r="E234" s="229"/>
      <c r="F234" s="232" t="s">
        <v>366</v>
      </c>
      <c r="G234" s="229"/>
      <c r="H234" s="233">
        <v>12.808</v>
      </c>
      <c r="I234" s="234"/>
      <c r="J234" s="229"/>
      <c r="K234" s="229"/>
      <c r="L234" s="235"/>
      <c r="M234" s="236"/>
      <c r="N234" s="237"/>
      <c r="O234" s="237"/>
      <c r="P234" s="237"/>
      <c r="Q234" s="237"/>
      <c r="R234" s="237"/>
      <c r="S234" s="237"/>
      <c r="T234" s="238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9" t="s">
        <v>176</v>
      </c>
      <c r="AU234" s="239" t="s">
        <v>81</v>
      </c>
      <c r="AV234" s="13" t="s">
        <v>81</v>
      </c>
      <c r="AW234" s="13" t="s">
        <v>4</v>
      </c>
      <c r="AX234" s="13" t="s">
        <v>79</v>
      </c>
      <c r="AY234" s="239" t="s">
        <v>166</v>
      </c>
    </row>
    <row r="235" s="2" customFormat="1" ht="16.5" customHeight="1">
      <c r="A235" s="41"/>
      <c r="B235" s="42"/>
      <c r="C235" s="261" t="s">
        <v>367</v>
      </c>
      <c r="D235" s="262" t="s">
        <v>263</v>
      </c>
      <c r="E235" s="263" t="s">
        <v>368</v>
      </c>
      <c r="F235" s="264" t="s">
        <v>369</v>
      </c>
      <c r="G235" s="265" t="s">
        <v>191</v>
      </c>
      <c r="H235" s="266">
        <v>1.0760000000000001</v>
      </c>
      <c r="I235" s="267"/>
      <c r="J235" s="268">
        <f>ROUND(I235*H235,2)</f>
        <v>0</v>
      </c>
      <c r="K235" s="264" t="s">
        <v>173</v>
      </c>
      <c r="L235" s="269"/>
      <c r="M235" s="270" t="s">
        <v>19</v>
      </c>
      <c r="N235" s="271" t="s">
        <v>43</v>
      </c>
      <c r="O235" s="87"/>
      <c r="P235" s="224">
        <f>O235*H235</f>
        <v>0</v>
      </c>
      <c r="Q235" s="224">
        <v>1</v>
      </c>
      <c r="R235" s="224">
        <f>Q235*H235</f>
        <v>1.0760000000000001</v>
      </c>
      <c r="S235" s="224">
        <v>0</v>
      </c>
      <c r="T235" s="225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26" t="s">
        <v>220</v>
      </c>
      <c r="AT235" s="226" t="s">
        <v>263</v>
      </c>
      <c r="AU235" s="226" t="s">
        <v>81</v>
      </c>
      <c r="AY235" s="20" t="s">
        <v>166</v>
      </c>
      <c r="BE235" s="227">
        <f>IF(N235="základní",J235,0)</f>
        <v>0</v>
      </c>
      <c r="BF235" s="227">
        <f>IF(N235="snížená",J235,0)</f>
        <v>0</v>
      </c>
      <c r="BG235" s="227">
        <f>IF(N235="zákl. přenesená",J235,0)</f>
        <v>0</v>
      </c>
      <c r="BH235" s="227">
        <f>IF(N235="sníž. přenesená",J235,0)</f>
        <v>0</v>
      </c>
      <c r="BI235" s="227">
        <f>IF(N235="nulová",J235,0)</f>
        <v>0</v>
      </c>
      <c r="BJ235" s="20" t="s">
        <v>79</v>
      </c>
      <c r="BK235" s="227">
        <f>ROUND(I235*H235,2)</f>
        <v>0</v>
      </c>
      <c r="BL235" s="20" t="s">
        <v>174</v>
      </c>
      <c r="BM235" s="226" t="s">
        <v>370</v>
      </c>
    </row>
    <row r="236" s="13" customFormat="1">
      <c r="A236" s="13"/>
      <c r="B236" s="228"/>
      <c r="C236" s="229"/>
      <c r="D236" s="230" t="s">
        <v>176</v>
      </c>
      <c r="E236" s="229"/>
      <c r="F236" s="232" t="s">
        <v>371</v>
      </c>
      <c r="G236" s="229"/>
      <c r="H236" s="233">
        <v>1.0760000000000001</v>
      </c>
      <c r="I236" s="234"/>
      <c r="J236" s="229"/>
      <c r="K236" s="229"/>
      <c r="L236" s="235"/>
      <c r="M236" s="236"/>
      <c r="N236" s="237"/>
      <c r="O236" s="237"/>
      <c r="P236" s="237"/>
      <c r="Q236" s="237"/>
      <c r="R236" s="237"/>
      <c r="S236" s="237"/>
      <c r="T236" s="238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9" t="s">
        <v>176</v>
      </c>
      <c r="AU236" s="239" t="s">
        <v>81</v>
      </c>
      <c r="AV236" s="13" t="s">
        <v>81</v>
      </c>
      <c r="AW236" s="13" t="s">
        <v>4</v>
      </c>
      <c r="AX236" s="13" t="s">
        <v>79</v>
      </c>
      <c r="AY236" s="239" t="s">
        <v>166</v>
      </c>
    </row>
    <row r="237" s="2" customFormat="1" ht="16.5" customHeight="1">
      <c r="A237" s="41"/>
      <c r="B237" s="42"/>
      <c r="C237" s="261" t="s">
        <v>372</v>
      </c>
      <c r="D237" s="262" t="s">
        <v>263</v>
      </c>
      <c r="E237" s="263" t="s">
        <v>373</v>
      </c>
      <c r="F237" s="264" t="s">
        <v>374</v>
      </c>
      <c r="G237" s="265" t="s">
        <v>191</v>
      </c>
      <c r="H237" s="266">
        <v>12.938000000000001</v>
      </c>
      <c r="I237" s="267"/>
      <c r="J237" s="268">
        <f>ROUND(I237*H237,2)</f>
        <v>0</v>
      </c>
      <c r="K237" s="264" t="s">
        <v>173</v>
      </c>
      <c r="L237" s="269"/>
      <c r="M237" s="270" t="s">
        <v>19</v>
      </c>
      <c r="N237" s="271" t="s">
        <v>43</v>
      </c>
      <c r="O237" s="87"/>
      <c r="P237" s="224">
        <f>O237*H237</f>
        <v>0</v>
      </c>
      <c r="Q237" s="224">
        <v>1</v>
      </c>
      <c r="R237" s="224">
        <f>Q237*H237</f>
        <v>12.938000000000001</v>
      </c>
      <c r="S237" s="224">
        <v>0</v>
      </c>
      <c r="T237" s="225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26" t="s">
        <v>220</v>
      </c>
      <c r="AT237" s="226" t="s">
        <v>263</v>
      </c>
      <c r="AU237" s="226" t="s">
        <v>81</v>
      </c>
      <c r="AY237" s="20" t="s">
        <v>166</v>
      </c>
      <c r="BE237" s="227">
        <f>IF(N237="základní",J237,0)</f>
        <v>0</v>
      </c>
      <c r="BF237" s="227">
        <f>IF(N237="snížená",J237,0)</f>
        <v>0</v>
      </c>
      <c r="BG237" s="227">
        <f>IF(N237="zákl. přenesená",J237,0)</f>
        <v>0</v>
      </c>
      <c r="BH237" s="227">
        <f>IF(N237="sníž. přenesená",J237,0)</f>
        <v>0</v>
      </c>
      <c r="BI237" s="227">
        <f>IF(N237="nulová",J237,0)</f>
        <v>0</v>
      </c>
      <c r="BJ237" s="20" t="s">
        <v>79</v>
      </c>
      <c r="BK237" s="227">
        <f>ROUND(I237*H237,2)</f>
        <v>0</v>
      </c>
      <c r="BL237" s="20" t="s">
        <v>174</v>
      </c>
      <c r="BM237" s="226" t="s">
        <v>375</v>
      </c>
    </row>
    <row r="238" s="13" customFormat="1">
      <c r="A238" s="13"/>
      <c r="B238" s="228"/>
      <c r="C238" s="229"/>
      <c r="D238" s="230" t="s">
        <v>176</v>
      </c>
      <c r="E238" s="229"/>
      <c r="F238" s="232" t="s">
        <v>376</v>
      </c>
      <c r="G238" s="229"/>
      <c r="H238" s="233">
        <v>12.938000000000001</v>
      </c>
      <c r="I238" s="234"/>
      <c r="J238" s="229"/>
      <c r="K238" s="229"/>
      <c r="L238" s="235"/>
      <c r="M238" s="236"/>
      <c r="N238" s="237"/>
      <c r="O238" s="237"/>
      <c r="P238" s="237"/>
      <c r="Q238" s="237"/>
      <c r="R238" s="237"/>
      <c r="S238" s="237"/>
      <c r="T238" s="238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9" t="s">
        <v>176</v>
      </c>
      <c r="AU238" s="239" t="s">
        <v>81</v>
      </c>
      <c r="AV238" s="13" t="s">
        <v>81</v>
      </c>
      <c r="AW238" s="13" t="s">
        <v>4</v>
      </c>
      <c r="AX238" s="13" t="s">
        <v>79</v>
      </c>
      <c r="AY238" s="239" t="s">
        <v>166</v>
      </c>
    </row>
    <row r="239" s="2" customFormat="1" ht="16.5" customHeight="1">
      <c r="A239" s="41"/>
      <c r="B239" s="42"/>
      <c r="C239" s="215" t="s">
        <v>377</v>
      </c>
      <c r="D239" s="215" t="s">
        <v>169</v>
      </c>
      <c r="E239" s="216" t="s">
        <v>378</v>
      </c>
      <c r="F239" s="217" t="s">
        <v>379</v>
      </c>
      <c r="G239" s="218" t="s">
        <v>197</v>
      </c>
      <c r="H239" s="219">
        <v>48.298999999999999</v>
      </c>
      <c r="I239" s="220"/>
      <c r="J239" s="221">
        <f>ROUND(I239*H239,2)</f>
        <v>0</v>
      </c>
      <c r="K239" s="217" t="s">
        <v>173</v>
      </c>
      <c r="L239" s="47"/>
      <c r="M239" s="222" t="s">
        <v>19</v>
      </c>
      <c r="N239" s="223" t="s">
        <v>43</v>
      </c>
      <c r="O239" s="87"/>
      <c r="P239" s="224">
        <f>O239*H239</f>
        <v>0</v>
      </c>
      <c r="Q239" s="224">
        <v>2.4533999999999998</v>
      </c>
      <c r="R239" s="224">
        <f>Q239*H239</f>
        <v>118.49676659999999</v>
      </c>
      <c r="S239" s="224">
        <v>0</v>
      </c>
      <c r="T239" s="225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26" t="s">
        <v>174</v>
      </c>
      <c r="AT239" s="226" t="s">
        <v>169</v>
      </c>
      <c r="AU239" s="226" t="s">
        <v>81</v>
      </c>
      <c r="AY239" s="20" t="s">
        <v>166</v>
      </c>
      <c r="BE239" s="227">
        <f>IF(N239="základní",J239,0)</f>
        <v>0</v>
      </c>
      <c r="BF239" s="227">
        <f>IF(N239="snížená",J239,0)</f>
        <v>0</v>
      </c>
      <c r="BG239" s="227">
        <f>IF(N239="zákl. přenesená",J239,0)</f>
        <v>0</v>
      </c>
      <c r="BH239" s="227">
        <f>IF(N239="sníž. přenesená",J239,0)</f>
        <v>0</v>
      </c>
      <c r="BI239" s="227">
        <f>IF(N239="nulová",J239,0)</f>
        <v>0</v>
      </c>
      <c r="BJ239" s="20" t="s">
        <v>79</v>
      </c>
      <c r="BK239" s="227">
        <f>ROUND(I239*H239,2)</f>
        <v>0</v>
      </c>
      <c r="BL239" s="20" t="s">
        <v>174</v>
      </c>
      <c r="BM239" s="226" t="s">
        <v>380</v>
      </c>
    </row>
    <row r="240" s="13" customFormat="1">
      <c r="A240" s="13"/>
      <c r="B240" s="228"/>
      <c r="C240" s="229"/>
      <c r="D240" s="230" t="s">
        <v>176</v>
      </c>
      <c r="E240" s="231" t="s">
        <v>19</v>
      </c>
      <c r="F240" s="232" t="s">
        <v>381</v>
      </c>
      <c r="G240" s="229"/>
      <c r="H240" s="233">
        <v>9.9000000000000004</v>
      </c>
      <c r="I240" s="234"/>
      <c r="J240" s="229"/>
      <c r="K240" s="229"/>
      <c r="L240" s="235"/>
      <c r="M240" s="236"/>
      <c r="N240" s="237"/>
      <c r="O240" s="237"/>
      <c r="P240" s="237"/>
      <c r="Q240" s="237"/>
      <c r="R240" s="237"/>
      <c r="S240" s="237"/>
      <c r="T240" s="238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9" t="s">
        <v>176</v>
      </c>
      <c r="AU240" s="239" t="s">
        <v>81</v>
      </c>
      <c r="AV240" s="13" t="s">
        <v>81</v>
      </c>
      <c r="AW240" s="13" t="s">
        <v>33</v>
      </c>
      <c r="AX240" s="13" t="s">
        <v>72</v>
      </c>
      <c r="AY240" s="239" t="s">
        <v>166</v>
      </c>
    </row>
    <row r="241" s="13" customFormat="1">
      <c r="A241" s="13"/>
      <c r="B241" s="228"/>
      <c r="C241" s="229"/>
      <c r="D241" s="230" t="s">
        <v>176</v>
      </c>
      <c r="E241" s="231" t="s">
        <v>19</v>
      </c>
      <c r="F241" s="232" t="s">
        <v>382</v>
      </c>
      <c r="G241" s="229"/>
      <c r="H241" s="233">
        <v>14.625</v>
      </c>
      <c r="I241" s="234"/>
      <c r="J241" s="229"/>
      <c r="K241" s="229"/>
      <c r="L241" s="235"/>
      <c r="M241" s="236"/>
      <c r="N241" s="237"/>
      <c r="O241" s="237"/>
      <c r="P241" s="237"/>
      <c r="Q241" s="237"/>
      <c r="R241" s="237"/>
      <c r="S241" s="237"/>
      <c r="T241" s="238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9" t="s">
        <v>176</v>
      </c>
      <c r="AU241" s="239" t="s">
        <v>81</v>
      </c>
      <c r="AV241" s="13" t="s">
        <v>81</v>
      </c>
      <c r="AW241" s="13" t="s">
        <v>33</v>
      </c>
      <c r="AX241" s="13" t="s">
        <v>72</v>
      </c>
      <c r="AY241" s="239" t="s">
        <v>166</v>
      </c>
    </row>
    <row r="242" s="13" customFormat="1">
      <c r="A242" s="13"/>
      <c r="B242" s="228"/>
      <c r="C242" s="229"/>
      <c r="D242" s="230" t="s">
        <v>176</v>
      </c>
      <c r="E242" s="231" t="s">
        <v>19</v>
      </c>
      <c r="F242" s="232" t="s">
        <v>383</v>
      </c>
      <c r="G242" s="229"/>
      <c r="H242" s="233">
        <v>9.5999999999999996</v>
      </c>
      <c r="I242" s="234"/>
      <c r="J242" s="229"/>
      <c r="K242" s="229"/>
      <c r="L242" s="235"/>
      <c r="M242" s="236"/>
      <c r="N242" s="237"/>
      <c r="O242" s="237"/>
      <c r="P242" s="237"/>
      <c r="Q242" s="237"/>
      <c r="R242" s="237"/>
      <c r="S242" s="237"/>
      <c r="T242" s="238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9" t="s">
        <v>176</v>
      </c>
      <c r="AU242" s="239" t="s">
        <v>81</v>
      </c>
      <c r="AV242" s="13" t="s">
        <v>81</v>
      </c>
      <c r="AW242" s="13" t="s">
        <v>33</v>
      </c>
      <c r="AX242" s="13" t="s">
        <v>72</v>
      </c>
      <c r="AY242" s="239" t="s">
        <v>166</v>
      </c>
    </row>
    <row r="243" s="13" customFormat="1">
      <c r="A243" s="13"/>
      <c r="B243" s="228"/>
      <c r="C243" s="229"/>
      <c r="D243" s="230" t="s">
        <v>176</v>
      </c>
      <c r="E243" s="231" t="s">
        <v>19</v>
      </c>
      <c r="F243" s="232" t="s">
        <v>384</v>
      </c>
      <c r="G243" s="229"/>
      <c r="H243" s="233">
        <v>2.1600000000000001</v>
      </c>
      <c r="I243" s="234"/>
      <c r="J243" s="229"/>
      <c r="K243" s="229"/>
      <c r="L243" s="235"/>
      <c r="M243" s="236"/>
      <c r="N243" s="237"/>
      <c r="O243" s="237"/>
      <c r="P243" s="237"/>
      <c r="Q243" s="237"/>
      <c r="R243" s="237"/>
      <c r="S243" s="237"/>
      <c r="T243" s="238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9" t="s">
        <v>176</v>
      </c>
      <c r="AU243" s="239" t="s">
        <v>81</v>
      </c>
      <c r="AV243" s="13" t="s">
        <v>81</v>
      </c>
      <c r="AW243" s="13" t="s">
        <v>33</v>
      </c>
      <c r="AX243" s="13" t="s">
        <v>72</v>
      </c>
      <c r="AY243" s="239" t="s">
        <v>166</v>
      </c>
    </row>
    <row r="244" s="13" customFormat="1">
      <c r="A244" s="13"/>
      <c r="B244" s="228"/>
      <c r="C244" s="229"/>
      <c r="D244" s="230" t="s">
        <v>176</v>
      </c>
      <c r="E244" s="231" t="s">
        <v>19</v>
      </c>
      <c r="F244" s="232" t="s">
        <v>385</v>
      </c>
      <c r="G244" s="229"/>
      <c r="H244" s="233">
        <v>0.83999999999999997</v>
      </c>
      <c r="I244" s="234"/>
      <c r="J244" s="229"/>
      <c r="K244" s="229"/>
      <c r="L244" s="235"/>
      <c r="M244" s="236"/>
      <c r="N244" s="237"/>
      <c r="O244" s="237"/>
      <c r="P244" s="237"/>
      <c r="Q244" s="237"/>
      <c r="R244" s="237"/>
      <c r="S244" s="237"/>
      <c r="T244" s="238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9" t="s">
        <v>176</v>
      </c>
      <c r="AU244" s="239" t="s">
        <v>81</v>
      </c>
      <c r="AV244" s="13" t="s">
        <v>81</v>
      </c>
      <c r="AW244" s="13" t="s">
        <v>33</v>
      </c>
      <c r="AX244" s="13" t="s">
        <v>72</v>
      </c>
      <c r="AY244" s="239" t="s">
        <v>166</v>
      </c>
    </row>
    <row r="245" s="13" customFormat="1">
      <c r="A245" s="13"/>
      <c r="B245" s="228"/>
      <c r="C245" s="229"/>
      <c r="D245" s="230" t="s">
        <v>176</v>
      </c>
      <c r="E245" s="231" t="s">
        <v>19</v>
      </c>
      <c r="F245" s="232" t="s">
        <v>386</v>
      </c>
      <c r="G245" s="229"/>
      <c r="H245" s="233">
        <v>11.174</v>
      </c>
      <c r="I245" s="234"/>
      <c r="J245" s="229"/>
      <c r="K245" s="229"/>
      <c r="L245" s="235"/>
      <c r="M245" s="236"/>
      <c r="N245" s="237"/>
      <c r="O245" s="237"/>
      <c r="P245" s="237"/>
      <c r="Q245" s="237"/>
      <c r="R245" s="237"/>
      <c r="S245" s="237"/>
      <c r="T245" s="238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9" t="s">
        <v>176</v>
      </c>
      <c r="AU245" s="239" t="s">
        <v>81</v>
      </c>
      <c r="AV245" s="13" t="s">
        <v>81</v>
      </c>
      <c r="AW245" s="13" t="s">
        <v>33</v>
      </c>
      <c r="AX245" s="13" t="s">
        <v>72</v>
      </c>
      <c r="AY245" s="239" t="s">
        <v>166</v>
      </c>
    </row>
    <row r="246" s="14" customFormat="1">
      <c r="A246" s="14"/>
      <c r="B246" s="240"/>
      <c r="C246" s="241"/>
      <c r="D246" s="230" t="s">
        <v>176</v>
      </c>
      <c r="E246" s="242" t="s">
        <v>19</v>
      </c>
      <c r="F246" s="243" t="s">
        <v>178</v>
      </c>
      <c r="G246" s="241"/>
      <c r="H246" s="244">
        <v>48.298999999999999</v>
      </c>
      <c r="I246" s="245"/>
      <c r="J246" s="241"/>
      <c r="K246" s="241"/>
      <c r="L246" s="246"/>
      <c r="M246" s="247"/>
      <c r="N246" s="248"/>
      <c r="O246" s="248"/>
      <c r="P246" s="248"/>
      <c r="Q246" s="248"/>
      <c r="R246" s="248"/>
      <c r="S246" s="248"/>
      <c r="T246" s="249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0" t="s">
        <v>176</v>
      </c>
      <c r="AU246" s="250" t="s">
        <v>81</v>
      </c>
      <c r="AV246" s="14" t="s">
        <v>167</v>
      </c>
      <c r="AW246" s="14" t="s">
        <v>33</v>
      </c>
      <c r="AX246" s="14" t="s">
        <v>79</v>
      </c>
      <c r="AY246" s="250" t="s">
        <v>166</v>
      </c>
    </row>
    <row r="247" s="2" customFormat="1" ht="16.5" customHeight="1">
      <c r="A247" s="41"/>
      <c r="B247" s="42"/>
      <c r="C247" s="215" t="s">
        <v>387</v>
      </c>
      <c r="D247" s="215" t="s">
        <v>169</v>
      </c>
      <c r="E247" s="216" t="s">
        <v>388</v>
      </c>
      <c r="F247" s="217" t="s">
        <v>389</v>
      </c>
      <c r="G247" s="218" t="s">
        <v>172</v>
      </c>
      <c r="H247" s="219">
        <v>249.86000000000001</v>
      </c>
      <c r="I247" s="220"/>
      <c r="J247" s="221">
        <f>ROUND(I247*H247,2)</f>
        <v>0</v>
      </c>
      <c r="K247" s="217" t="s">
        <v>173</v>
      </c>
      <c r="L247" s="47"/>
      <c r="M247" s="222" t="s">
        <v>19</v>
      </c>
      <c r="N247" s="223" t="s">
        <v>43</v>
      </c>
      <c r="O247" s="87"/>
      <c r="P247" s="224">
        <f>O247*H247</f>
        <v>0</v>
      </c>
      <c r="Q247" s="224">
        <v>0.0057600000000000004</v>
      </c>
      <c r="R247" s="224">
        <f>Q247*H247</f>
        <v>1.4391936000000001</v>
      </c>
      <c r="S247" s="224">
        <v>0</v>
      </c>
      <c r="T247" s="225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26" t="s">
        <v>174</v>
      </c>
      <c r="AT247" s="226" t="s">
        <v>169</v>
      </c>
      <c r="AU247" s="226" t="s">
        <v>81</v>
      </c>
      <c r="AY247" s="20" t="s">
        <v>166</v>
      </c>
      <c r="BE247" s="227">
        <f>IF(N247="základní",J247,0)</f>
        <v>0</v>
      </c>
      <c r="BF247" s="227">
        <f>IF(N247="snížená",J247,0)</f>
        <v>0</v>
      </c>
      <c r="BG247" s="227">
        <f>IF(N247="zákl. přenesená",J247,0)</f>
        <v>0</v>
      </c>
      <c r="BH247" s="227">
        <f>IF(N247="sníž. přenesená",J247,0)</f>
        <v>0</v>
      </c>
      <c r="BI247" s="227">
        <f>IF(N247="nulová",J247,0)</f>
        <v>0</v>
      </c>
      <c r="BJ247" s="20" t="s">
        <v>79</v>
      </c>
      <c r="BK247" s="227">
        <f>ROUND(I247*H247,2)</f>
        <v>0</v>
      </c>
      <c r="BL247" s="20" t="s">
        <v>174</v>
      </c>
      <c r="BM247" s="226" t="s">
        <v>390</v>
      </c>
    </row>
    <row r="248" s="13" customFormat="1">
      <c r="A248" s="13"/>
      <c r="B248" s="228"/>
      <c r="C248" s="229"/>
      <c r="D248" s="230" t="s">
        <v>176</v>
      </c>
      <c r="E248" s="231" t="s">
        <v>19</v>
      </c>
      <c r="F248" s="232" t="s">
        <v>391</v>
      </c>
      <c r="G248" s="229"/>
      <c r="H248" s="233">
        <v>44</v>
      </c>
      <c r="I248" s="234"/>
      <c r="J248" s="229"/>
      <c r="K248" s="229"/>
      <c r="L248" s="235"/>
      <c r="M248" s="236"/>
      <c r="N248" s="237"/>
      <c r="O248" s="237"/>
      <c r="P248" s="237"/>
      <c r="Q248" s="237"/>
      <c r="R248" s="237"/>
      <c r="S248" s="237"/>
      <c r="T248" s="238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9" t="s">
        <v>176</v>
      </c>
      <c r="AU248" s="239" t="s">
        <v>81</v>
      </c>
      <c r="AV248" s="13" t="s">
        <v>81</v>
      </c>
      <c r="AW248" s="13" t="s">
        <v>33</v>
      </c>
      <c r="AX248" s="13" t="s">
        <v>72</v>
      </c>
      <c r="AY248" s="239" t="s">
        <v>166</v>
      </c>
    </row>
    <row r="249" s="13" customFormat="1">
      <c r="A249" s="13"/>
      <c r="B249" s="228"/>
      <c r="C249" s="229"/>
      <c r="D249" s="230" t="s">
        <v>176</v>
      </c>
      <c r="E249" s="231" t="s">
        <v>19</v>
      </c>
      <c r="F249" s="232" t="s">
        <v>392</v>
      </c>
      <c r="G249" s="229"/>
      <c r="H249" s="233">
        <v>65</v>
      </c>
      <c r="I249" s="234"/>
      <c r="J249" s="229"/>
      <c r="K249" s="229"/>
      <c r="L249" s="235"/>
      <c r="M249" s="236"/>
      <c r="N249" s="237"/>
      <c r="O249" s="237"/>
      <c r="P249" s="237"/>
      <c r="Q249" s="237"/>
      <c r="R249" s="237"/>
      <c r="S249" s="237"/>
      <c r="T249" s="238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9" t="s">
        <v>176</v>
      </c>
      <c r="AU249" s="239" t="s">
        <v>81</v>
      </c>
      <c r="AV249" s="13" t="s">
        <v>81</v>
      </c>
      <c r="AW249" s="13" t="s">
        <v>33</v>
      </c>
      <c r="AX249" s="13" t="s">
        <v>72</v>
      </c>
      <c r="AY249" s="239" t="s">
        <v>166</v>
      </c>
    </row>
    <row r="250" s="13" customFormat="1">
      <c r="A250" s="13"/>
      <c r="B250" s="228"/>
      <c r="C250" s="229"/>
      <c r="D250" s="230" t="s">
        <v>176</v>
      </c>
      <c r="E250" s="231" t="s">
        <v>19</v>
      </c>
      <c r="F250" s="232" t="s">
        <v>393</v>
      </c>
      <c r="G250" s="229"/>
      <c r="H250" s="233">
        <v>64</v>
      </c>
      <c r="I250" s="234"/>
      <c r="J250" s="229"/>
      <c r="K250" s="229"/>
      <c r="L250" s="235"/>
      <c r="M250" s="236"/>
      <c r="N250" s="237"/>
      <c r="O250" s="237"/>
      <c r="P250" s="237"/>
      <c r="Q250" s="237"/>
      <c r="R250" s="237"/>
      <c r="S250" s="237"/>
      <c r="T250" s="238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9" t="s">
        <v>176</v>
      </c>
      <c r="AU250" s="239" t="s">
        <v>81</v>
      </c>
      <c r="AV250" s="13" t="s">
        <v>81</v>
      </c>
      <c r="AW250" s="13" t="s">
        <v>33</v>
      </c>
      <c r="AX250" s="13" t="s">
        <v>72</v>
      </c>
      <c r="AY250" s="239" t="s">
        <v>166</v>
      </c>
    </row>
    <row r="251" s="13" customFormat="1">
      <c r="A251" s="13"/>
      <c r="B251" s="228"/>
      <c r="C251" s="229"/>
      <c r="D251" s="230" t="s">
        <v>176</v>
      </c>
      <c r="E251" s="231" t="s">
        <v>19</v>
      </c>
      <c r="F251" s="232" t="s">
        <v>394</v>
      </c>
      <c r="G251" s="229"/>
      <c r="H251" s="233">
        <v>21.600000000000001</v>
      </c>
      <c r="I251" s="234"/>
      <c r="J251" s="229"/>
      <c r="K251" s="229"/>
      <c r="L251" s="235"/>
      <c r="M251" s="236"/>
      <c r="N251" s="237"/>
      <c r="O251" s="237"/>
      <c r="P251" s="237"/>
      <c r="Q251" s="237"/>
      <c r="R251" s="237"/>
      <c r="S251" s="237"/>
      <c r="T251" s="238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9" t="s">
        <v>176</v>
      </c>
      <c r="AU251" s="239" t="s">
        <v>81</v>
      </c>
      <c r="AV251" s="13" t="s">
        <v>81</v>
      </c>
      <c r="AW251" s="13" t="s">
        <v>33</v>
      </c>
      <c r="AX251" s="13" t="s">
        <v>72</v>
      </c>
      <c r="AY251" s="239" t="s">
        <v>166</v>
      </c>
    </row>
    <row r="252" s="13" customFormat="1">
      <c r="A252" s="13"/>
      <c r="B252" s="228"/>
      <c r="C252" s="229"/>
      <c r="D252" s="230" t="s">
        <v>176</v>
      </c>
      <c r="E252" s="231" t="s">
        <v>19</v>
      </c>
      <c r="F252" s="232" t="s">
        <v>395</v>
      </c>
      <c r="G252" s="229"/>
      <c r="H252" s="233">
        <v>5.5999999999999996</v>
      </c>
      <c r="I252" s="234"/>
      <c r="J252" s="229"/>
      <c r="K252" s="229"/>
      <c r="L252" s="235"/>
      <c r="M252" s="236"/>
      <c r="N252" s="237"/>
      <c r="O252" s="237"/>
      <c r="P252" s="237"/>
      <c r="Q252" s="237"/>
      <c r="R252" s="237"/>
      <c r="S252" s="237"/>
      <c r="T252" s="238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9" t="s">
        <v>176</v>
      </c>
      <c r="AU252" s="239" t="s">
        <v>81</v>
      </c>
      <c r="AV252" s="13" t="s">
        <v>81</v>
      </c>
      <c r="AW252" s="13" t="s">
        <v>33</v>
      </c>
      <c r="AX252" s="13" t="s">
        <v>72</v>
      </c>
      <c r="AY252" s="239" t="s">
        <v>166</v>
      </c>
    </row>
    <row r="253" s="13" customFormat="1">
      <c r="A253" s="13"/>
      <c r="B253" s="228"/>
      <c r="C253" s="229"/>
      <c r="D253" s="230" t="s">
        <v>176</v>
      </c>
      <c r="E253" s="231" t="s">
        <v>19</v>
      </c>
      <c r="F253" s="232" t="s">
        <v>396</v>
      </c>
      <c r="G253" s="229"/>
      <c r="H253" s="233">
        <v>49.659999999999997</v>
      </c>
      <c r="I253" s="234"/>
      <c r="J253" s="229"/>
      <c r="K253" s="229"/>
      <c r="L253" s="235"/>
      <c r="M253" s="236"/>
      <c r="N253" s="237"/>
      <c r="O253" s="237"/>
      <c r="P253" s="237"/>
      <c r="Q253" s="237"/>
      <c r="R253" s="237"/>
      <c r="S253" s="237"/>
      <c r="T253" s="238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9" t="s">
        <v>176</v>
      </c>
      <c r="AU253" s="239" t="s">
        <v>81</v>
      </c>
      <c r="AV253" s="13" t="s">
        <v>81</v>
      </c>
      <c r="AW253" s="13" t="s">
        <v>33</v>
      </c>
      <c r="AX253" s="13" t="s">
        <v>72</v>
      </c>
      <c r="AY253" s="239" t="s">
        <v>166</v>
      </c>
    </row>
    <row r="254" s="14" customFormat="1">
      <c r="A254" s="14"/>
      <c r="B254" s="240"/>
      <c r="C254" s="241"/>
      <c r="D254" s="230" t="s">
        <v>176</v>
      </c>
      <c r="E254" s="242" t="s">
        <v>19</v>
      </c>
      <c r="F254" s="243" t="s">
        <v>178</v>
      </c>
      <c r="G254" s="241"/>
      <c r="H254" s="244">
        <v>249.86000000000001</v>
      </c>
      <c r="I254" s="245"/>
      <c r="J254" s="241"/>
      <c r="K254" s="241"/>
      <c r="L254" s="246"/>
      <c r="M254" s="247"/>
      <c r="N254" s="248"/>
      <c r="O254" s="248"/>
      <c r="P254" s="248"/>
      <c r="Q254" s="248"/>
      <c r="R254" s="248"/>
      <c r="S254" s="248"/>
      <c r="T254" s="249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0" t="s">
        <v>176</v>
      </c>
      <c r="AU254" s="250" t="s">
        <v>81</v>
      </c>
      <c r="AV254" s="14" t="s">
        <v>167</v>
      </c>
      <c r="AW254" s="14" t="s">
        <v>33</v>
      </c>
      <c r="AX254" s="14" t="s">
        <v>79</v>
      </c>
      <c r="AY254" s="250" t="s">
        <v>166</v>
      </c>
    </row>
    <row r="255" s="2" customFormat="1" ht="16.5" customHeight="1">
      <c r="A255" s="41"/>
      <c r="B255" s="42"/>
      <c r="C255" s="215" t="s">
        <v>397</v>
      </c>
      <c r="D255" s="215" t="s">
        <v>169</v>
      </c>
      <c r="E255" s="216" t="s">
        <v>398</v>
      </c>
      <c r="F255" s="217" t="s">
        <v>399</v>
      </c>
      <c r="G255" s="218" t="s">
        <v>172</v>
      </c>
      <c r="H255" s="219">
        <v>249.86000000000001</v>
      </c>
      <c r="I255" s="220"/>
      <c r="J255" s="221">
        <f>ROUND(I255*H255,2)</f>
        <v>0</v>
      </c>
      <c r="K255" s="217" t="s">
        <v>173</v>
      </c>
      <c r="L255" s="47"/>
      <c r="M255" s="222" t="s">
        <v>19</v>
      </c>
      <c r="N255" s="223" t="s">
        <v>43</v>
      </c>
      <c r="O255" s="87"/>
      <c r="P255" s="224">
        <f>O255*H255</f>
        <v>0</v>
      </c>
      <c r="Q255" s="224">
        <v>0</v>
      </c>
      <c r="R255" s="224">
        <f>Q255*H255</f>
        <v>0</v>
      </c>
      <c r="S255" s="224">
        <v>0</v>
      </c>
      <c r="T255" s="225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26" t="s">
        <v>174</v>
      </c>
      <c r="AT255" s="226" t="s">
        <v>169</v>
      </c>
      <c r="AU255" s="226" t="s">
        <v>81</v>
      </c>
      <c r="AY255" s="20" t="s">
        <v>166</v>
      </c>
      <c r="BE255" s="227">
        <f>IF(N255="základní",J255,0)</f>
        <v>0</v>
      </c>
      <c r="BF255" s="227">
        <f>IF(N255="snížená",J255,0)</f>
        <v>0</v>
      </c>
      <c r="BG255" s="227">
        <f>IF(N255="zákl. přenesená",J255,0)</f>
        <v>0</v>
      </c>
      <c r="BH255" s="227">
        <f>IF(N255="sníž. přenesená",J255,0)</f>
        <v>0</v>
      </c>
      <c r="BI255" s="227">
        <f>IF(N255="nulová",J255,0)</f>
        <v>0</v>
      </c>
      <c r="BJ255" s="20" t="s">
        <v>79</v>
      </c>
      <c r="BK255" s="227">
        <f>ROUND(I255*H255,2)</f>
        <v>0</v>
      </c>
      <c r="BL255" s="20" t="s">
        <v>174</v>
      </c>
      <c r="BM255" s="226" t="s">
        <v>400</v>
      </c>
    </row>
    <row r="256" s="2" customFormat="1" ht="16.5" customHeight="1">
      <c r="A256" s="41"/>
      <c r="B256" s="42"/>
      <c r="C256" s="215" t="s">
        <v>401</v>
      </c>
      <c r="D256" s="272" t="s">
        <v>169</v>
      </c>
      <c r="E256" s="216" t="s">
        <v>402</v>
      </c>
      <c r="F256" s="217" t="s">
        <v>403</v>
      </c>
      <c r="G256" s="218" t="s">
        <v>191</v>
      </c>
      <c r="H256" s="219">
        <v>4.9320000000000004</v>
      </c>
      <c r="I256" s="220"/>
      <c r="J256" s="221">
        <f>ROUND(I256*H256,2)</f>
        <v>0</v>
      </c>
      <c r="K256" s="217" t="s">
        <v>173</v>
      </c>
      <c r="L256" s="47"/>
      <c r="M256" s="222" t="s">
        <v>19</v>
      </c>
      <c r="N256" s="223" t="s">
        <v>43</v>
      </c>
      <c r="O256" s="87"/>
      <c r="P256" s="224">
        <f>O256*H256</f>
        <v>0</v>
      </c>
      <c r="Q256" s="224">
        <v>1.05291</v>
      </c>
      <c r="R256" s="224">
        <f>Q256*H256</f>
        <v>5.1929521200000002</v>
      </c>
      <c r="S256" s="224">
        <v>0</v>
      </c>
      <c r="T256" s="225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26" t="s">
        <v>174</v>
      </c>
      <c r="AT256" s="226" t="s">
        <v>169</v>
      </c>
      <c r="AU256" s="226" t="s">
        <v>81</v>
      </c>
      <c r="AY256" s="20" t="s">
        <v>166</v>
      </c>
      <c r="BE256" s="227">
        <f>IF(N256="základní",J256,0)</f>
        <v>0</v>
      </c>
      <c r="BF256" s="227">
        <f>IF(N256="snížená",J256,0)</f>
        <v>0</v>
      </c>
      <c r="BG256" s="227">
        <f>IF(N256="zákl. přenesená",J256,0)</f>
        <v>0</v>
      </c>
      <c r="BH256" s="227">
        <f>IF(N256="sníž. přenesená",J256,0)</f>
        <v>0</v>
      </c>
      <c r="BI256" s="227">
        <f>IF(N256="nulová",J256,0)</f>
        <v>0</v>
      </c>
      <c r="BJ256" s="20" t="s">
        <v>79</v>
      </c>
      <c r="BK256" s="227">
        <f>ROUND(I256*H256,2)</f>
        <v>0</v>
      </c>
      <c r="BL256" s="20" t="s">
        <v>174</v>
      </c>
      <c r="BM256" s="226" t="s">
        <v>404</v>
      </c>
    </row>
    <row r="257" s="13" customFormat="1">
      <c r="A257" s="13"/>
      <c r="B257" s="228"/>
      <c r="C257" s="229"/>
      <c r="D257" s="230" t="s">
        <v>176</v>
      </c>
      <c r="E257" s="231" t="s">
        <v>19</v>
      </c>
      <c r="F257" s="232" t="s">
        <v>405</v>
      </c>
      <c r="G257" s="229"/>
      <c r="H257" s="233">
        <v>1.3859999999999999</v>
      </c>
      <c r="I257" s="234"/>
      <c r="J257" s="229"/>
      <c r="K257" s="229"/>
      <c r="L257" s="235"/>
      <c r="M257" s="236"/>
      <c r="N257" s="237"/>
      <c r="O257" s="237"/>
      <c r="P257" s="237"/>
      <c r="Q257" s="237"/>
      <c r="R257" s="237"/>
      <c r="S257" s="237"/>
      <c r="T257" s="238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9" t="s">
        <v>176</v>
      </c>
      <c r="AU257" s="239" t="s">
        <v>81</v>
      </c>
      <c r="AV257" s="13" t="s">
        <v>81</v>
      </c>
      <c r="AW257" s="13" t="s">
        <v>33</v>
      </c>
      <c r="AX257" s="13" t="s">
        <v>72</v>
      </c>
      <c r="AY257" s="239" t="s">
        <v>166</v>
      </c>
    </row>
    <row r="258" s="13" customFormat="1">
      <c r="A258" s="13"/>
      <c r="B258" s="228"/>
      <c r="C258" s="229"/>
      <c r="D258" s="230" t="s">
        <v>176</v>
      </c>
      <c r="E258" s="231" t="s">
        <v>19</v>
      </c>
      <c r="F258" s="232" t="s">
        <v>406</v>
      </c>
      <c r="G258" s="229"/>
      <c r="H258" s="233">
        <v>1.7549999999999999</v>
      </c>
      <c r="I258" s="234"/>
      <c r="J258" s="229"/>
      <c r="K258" s="229"/>
      <c r="L258" s="235"/>
      <c r="M258" s="236"/>
      <c r="N258" s="237"/>
      <c r="O258" s="237"/>
      <c r="P258" s="237"/>
      <c r="Q258" s="237"/>
      <c r="R258" s="237"/>
      <c r="S258" s="237"/>
      <c r="T258" s="238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9" t="s">
        <v>176</v>
      </c>
      <c r="AU258" s="239" t="s">
        <v>81</v>
      </c>
      <c r="AV258" s="13" t="s">
        <v>81</v>
      </c>
      <c r="AW258" s="13" t="s">
        <v>33</v>
      </c>
      <c r="AX258" s="13" t="s">
        <v>72</v>
      </c>
      <c r="AY258" s="239" t="s">
        <v>166</v>
      </c>
    </row>
    <row r="259" s="13" customFormat="1">
      <c r="A259" s="13"/>
      <c r="B259" s="228"/>
      <c r="C259" s="229"/>
      <c r="D259" s="230" t="s">
        <v>176</v>
      </c>
      <c r="E259" s="231" t="s">
        <v>19</v>
      </c>
      <c r="F259" s="232" t="s">
        <v>407</v>
      </c>
      <c r="G259" s="229"/>
      <c r="H259" s="233">
        <v>1.3440000000000001</v>
      </c>
      <c r="I259" s="234"/>
      <c r="J259" s="229"/>
      <c r="K259" s="229"/>
      <c r="L259" s="235"/>
      <c r="M259" s="236"/>
      <c r="N259" s="237"/>
      <c r="O259" s="237"/>
      <c r="P259" s="237"/>
      <c r="Q259" s="237"/>
      <c r="R259" s="237"/>
      <c r="S259" s="237"/>
      <c r="T259" s="238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9" t="s">
        <v>176</v>
      </c>
      <c r="AU259" s="239" t="s">
        <v>81</v>
      </c>
      <c r="AV259" s="13" t="s">
        <v>81</v>
      </c>
      <c r="AW259" s="13" t="s">
        <v>33</v>
      </c>
      <c r="AX259" s="13" t="s">
        <v>72</v>
      </c>
      <c r="AY259" s="239" t="s">
        <v>166</v>
      </c>
    </row>
    <row r="260" s="13" customFormat="1">
      <c r="A260" s="13"/>
      <c r="B260" s="228"/>
      <c r="C260" s="229"/>
      <c r="D260" s="230" t="s">
        <v>176</v>
      </c>
      <c r="E260" s="231" t="s">
        <v>19</v>
      </c>
      <c r="F260" s="232" t="s">
        <v>408</v>
      </c>
      <c r="G260" s="229"/>
      <c r="H260" s="233">
        <v>0.34599999999999997</v>
      </c>
      <c r="I260" s="234"/>
      <c r="J260" s="229"/>
      <c r="K260" s="229"/>
      <c r="L260" s="235"/>
      <c r="M260" s="236"/>
      <c r="N260" s="237"/>
      <c r="O260" s="237"/>
      <c r="P260" s="237"/>
      <c r="Q260" s="237"/>
      <c r="R260" s="237"/>
      <c r="S260" s="237"/>
      <c r="T260" s="238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9" t="s">
        <v>176</v>
      </c>
      <c r="AU260" s="239" t="s">
        <v>81</v>
      </c>
      <c r="AV260" s="13" t="s">
        <v>81</v>
      </c>
      <c r="AW260" s="13" t="s">
        <v>33</v>
      </c>
      <c r="AX260" s="13" t="s">
        <v>72</v>
      </c>
      <c r="AY260" s="239" t="s">
        <v>166</v>
      </c>
    </row>
    <row r="261" s="13" customFormat="1">
      <c r="A261" s="13"/>
      <c r="B261" s="228"/>
      <c r="C261" s="229"/>
      <c r="D261" s="230" t="s">
        <v>176</v>
      </c>
      <c r="E261" s="231" t="s">
        <v>19</v>
      </c>
      <c r="F261" s="232" t="s">
        <v>409</v>
      </c>
      <c r="G261" s="229"/>
      <c r="H261" s="233">
        <v>0.10100000000000001</v>
      </c>
      <c r="I261" s="234"/>
      <c r="J261" s="229"/>
      <c r="K261" s="229"/>
      <c r="L261" s="235"/>
      <c r="M261" s="236"/>
      <c r="N261" s="237"/>
      <c r="O261" s="237"/>
      <c r="P261" s="237"/>
      <c r="Q261" s="237"/>
      <c r="R261" s="237"/>
      <c r="S261" s="237"/>
      <c r="T261" s="238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9" t="s">
        <v>176</v>
      </c>
      <c r="AU261" s="239" t="s">
        <v>81</v>
      </c>
      <c r="AV261" s="13" t="s">
        <v>81</v>
      </c>
      <c r="AW261" s="13" t="s">
        <v>33</v>
      </c>
      <c r="AX261" s="13" t="s">
        <v>72</v>
      </c>
      <c r="AY261" s="239" t="s">
        <v>166</v>
      </c>
    </row>
    <row r="262" s="14" customFormat="1">
      <c r="A262" s="14"/>
      <c r="B262" s="240"/>
      <c r="C262" s="241"/>
      <c r="D262" s="230" t="s">
        <v>176</v>
      </c>
      <c r="E262" s="242" t="s">
        <v>19</v>
      </c>
      <c r="F262" s="243" t="s">
        <v>178</v>
      </c>
      <c r="G262" s="241"/>
      <c r="H262" s="244">
        <v>4.9320000000000004</v>
      </c>
      <c r="I262" s="245"/>
      <c r="J262" s="241"/>
      <c r="K262" s="241"/>
      <c r="L262" s="246"/>
      <c r="M262" s="247"/>
      <c r="N262" s="248"/>
      <c r="O262" s="248"/>
      <c r="P262" s="248"/>
      <c r="Q262" s="248"/>
      <c r="R262" s="248"/>
      <c r="S262" s="248"/>
      <c r="T262" s="249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0" t="s">
        <v>176</v>
      </c>
      <c r="AU262" s="250" t="s">
        <v>81</v>
      </c>
      <c r="AV262" s="14" t="s">
        <v>167</v>
      </c>
      <c r="AW262" s="14" t="s">
        <v>33</v>
      </c>
      <c r="AX262" s="14" t="s">
        <v>79</v>
      </c>
      <c r="AY262" s="250" t="s">
        <v>166</v>
      </c>
    </row>
    <row r="263" s="2" customFormat="1" ht="16.5" customHeight="1">
      <c r="A263" s="41"/>
      <c r="B263" s="42"/>
      <c r="C263" s="215" t="s">
        <v>410</v>
      </c>
      <c r="D263" s="215" t="s">
        <v>169</v>
      </c>
      <c r="E263" s="216" t="s">
        <v>411</v>
      </c>
      <c r="F263" s="217" t="s">
        <v>412</v>
      </c>
      <c r="G263" s="218" t="s">
        <v>197</v>
      </c>
      <c r="H263" s="219">
        <v>0.81000000000000005</v>
      </c>
      <c r="I263" s="220"/>
      <c r="J263" s="221">
        <f>ROUND(I263*H263,2)</f>
        <v>0</v>
      </c>
      <c r="K263" s="217" t="s">
        <v>173</v>
      </c>
      <c r="L263" s="47"/>
      <c r="M263" s="222" t="s">
        <v>19</v>
      </c>
      <c r="N263" s="223" t="s">
        <v>43</v>
      </c>
      <c r="O263" s="87"/>
      <c r="P263" s="224">
        <f>O263*H263</f>
        <v>0</v>
      </c>
      <c r="Q263" s="224">
        <v>2.5960999999999999</v>
      </c>
      <c r="R263" s="224">
        <f>Q263*H263</f>
        <v>2.1028410000000002</v>
      </c>
      <c r="S263" s="224">
        <v>0</v>
      </c>
      <c r="T263" s="225">
        <f>S263*H263</f>
        <v>0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26" t="s">
        <v>174</v>
      </c>
      <c r="AT263" s="226" t="s">
        <v>169</v>
      </c>
      <c r="AU263" s="226" t="s">
        <v>81</v>
      </c>
      <c r="AY263" s="20" t="s">
        <v>166</v>
      </c>
      <c r="BE263" s="227">
        <f>IF(N263="základní",J263,0)</f>
        <v>0</v>
      </c>
      <c r="BF263" s="227">
        <f>IF(N263="snížená",J263,0)</f>
        <v>0</v>
      </c>
      <c r="BG263" s="227">
        <f>IF(N263="zákl. přenesená",J263,0)</f>
        <v>0</v>
      </c>
      <c r="BH263" s="227">
        <f>IF(N263="sníž. přenesená",J263,0)</f>
        <v>0</v>
      </c>
      <c r="BI263" s="227">
        <f>IF(N263="nulová",J263,0)</f>
        <v>0</v>
      </c>
      <c r="BJ263" s="20" t="s">
        <v>79</v>
      </c>
      <c r="BK263" s="227">
        <f>ROUND(I263*H263,2)</f>
        <v>0</v>
      </c>
      <c r="BL263" s="20" t="s">
        <v>174</v>
      </c>
      <c r="BM263" s="226" t="s">
        <v>413</v>
      </c>
    </row>
    <row r="264" s="13" customFormat="1">
      <c r="A264" s="13"/>
      <c r="B264" s="228"/>
      <c r="C264" s="229"/>
      <c r="D264" s="230" t="s">
        <v>176</v>
      </c>
      <c r="E264" s="231" t="s">
        <v>19</v>
      </c>
      <c r="F264" s="232" t="s">
        <v>414</v>
      </c>
      <c r="G264" s="229"/>
      <c r="H264" s="233">
        <v>0.81000000000000005</v>
      </c>
      <c r="I264" s="234"/>
      <c r="J264" s="229"/>
      <c r="K264" s="229"/>
      <c r="L264" s="235"/>
      <c r="M264" s="236"/>
      <c r="N264" s="237"/>
      <c r="O264" s="237"/>
      <c r="P264" s="237"/>
      <c r="Q264" s="237"/>
      <c r="R264" s="237"/>
      <c r="S264" s="237"/>
      <c r="T264" s="238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9" t="s">
        <v>176</v>
      </c>
      <c r="AU264" s="239" t="s">
        <v>81</v>
      </c>
      <c r="AV264" s="13" t="s">
        <v>81</v>
      </c>
      <c r="AW264" s="13" t="s">
        <v>33</v>
      </c>
      <c r="AX264" s="13" t="s">
        <v>72</v>
      </c>
      <c r="AY264" s="239" t="s">
        <v>166</v>
      </c>
    </row>
    <row r="265" s="14" customFormat="1">
      <c r="A265" s="14"/>
      <c r="B265" s="240"/>
      <c r="C265" s="241"/>
      <c r="D265" s="230" t="s">
        <v>176</v>
      </c>
      <c r="E265" s="242" t="s">
        <v>19</v>
      </c>
      <c r="F265" s="243" t="s">
        <v>178</v>
      </c>
      <c r="G265" s="241"/>
      <c r="H265" s="244">
        <v>0.81000000000000005</v>
      </c>
      <c r="I265" s="245"/>
      <c r="J265" s="241"/>
      <c r="K265" s="241"/>
      <c r="L265" s="246"/>
      <c r="M265" s="247"/>
      <c r="N265" s="248"/>
      <c r="O265" s="248"/>
      <c r="P265" s="248"/>
      <c r="Q265" s="248"/>
      <c r="R265" s="248"/>
      <c r="S265" s="248"/>
      <c r="T265" s="249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0" t="s">
        <v>176</v>
      </c>
      <c r="AU265" s="250" t="s">
        <v>81</v>
      </c>
      <c r="AV265" s="14" t="s">
        <v>167</v>
      </c>
      <c r="AW265" s="14" t="s">
        <v>33</v>
      </c>
      <c r="AX265" s="14" t="s">
        <v>79</v>
      </c>
      <c r="AY265" s="250" t="s">
        <v>166</v>
      </c>
    </row>
    <row r="266" s="2" customFormat="1" ht="21.75" customHeight="1">
      <c r="A266" s="41"/>
      <c r="B266" s="42"/>
      <c r="C266" s="215" t="s">
        <v>415</v>
      </c>
      <c r="D266" s="215" t="s">
        <v>169</v>
      </c>
      <c r="E266" s="216" t="s">
        <v>416</v>
      </c>
      <c r="F266" s="217" t="s">
        <v>417</v>
      </c>
      <c r="G266" s="218" t="s">
        <v>172</v>
      </c>
      <c r="H266" s="219">
        <v>2.79</v>
      </c>
      <c r="I266" s="220"/>
      <c r="J266" s="221">
        <f>ROUND(I266*H266,2)</f>
        <v>0</v>
      </c>
      <c r="K266" s="217" t="s">
        <v>173</v>
      </c>
      <c r="L266" s="47"/>
      <c r="M266" s="222" t="s">
        <v>19</v>
      </c>
      <c r="N266" s="223" t="s">
        <v>43</v>
      </c>
      <c r="O266" s="87"/>
      <c r="P266" s="224">
        <f>O266*H266</f>
        <v>0</v>
      </c>
      <c r="Q266" s="224">
        <v>0.0065799999999999999</v>
      </c>
      <c r="R266" s="224">
        <f>Q266*H266</f>
        <v>0.018358200000000002</v>
      </c>
      <c r="S266" s="224">
        <v>0</v>
      </c>
      <c r="T266" s="225">
        <f>S266*H266</f>
        <v>0</v>
      </c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R266" s="226" t="s">
        <v>174</v>
      </c>
      <c r="AT266" s="226" t="s">
        <v>169</v>
      </c>
      <c r="AU266" s="226" t="s">
        <v>81</v>
      </c>
      <c r="AY266" s="20" t="s">
        <v>166</v>
      </c>
      <c r="BE266" s="227">
        <f>IF(N266="základní",J266,0)</f>
        <v>0</v>
      </c>
      <c r="BF266" s="227">
        <f>IF(N266="snížená",J266,0)</f>
        <v>0</v>
      </c>
      <c r="BG266" s="227">
        <f>IF(N266="zákl. přenesená",J266,0)</f>
        <v>0</v>
      </c>
      <c r="BH266" s="227">
        <f>IF(N266="sníž. přenesená",J266,0)</f>
        <v>0</v>
      </c>
      <c r="BI266" s="227">
        <f>IF(N266="nulová",J266,0)</f>
        <v>0</v>
      </c>
      <c r="BJ266" s="20" t="s">
        <v>79</v>
      </c>
      <c r="BK266" s="227">
        <f>ROUND(I266*H266,2)</f>
        <v>0</v>
      </c>
      <c r="BL266" s="20" t="s">
        <v>174</v>
      </c>
      <c r="BM266" s="226" t="s">
        <v>418</v>
      </c>
    </row>
    <row r="267" s="13" customFormat="1">
      <c r="A267" s="13"/>
      <c r="B267" s="228"/>
      <c r="C267" s="229"/>
      <c r="D267" s="230" t="s">
        <v>176</v>
      </c>
      <c r="E267" s="231" t="s">
        <v>19</v>
      </c>
      <c r="F267" s="232" t="s">
        <v>419</v>
      </c>
      <c r="G267" s="229"/>
      <c r="H267" s="233">
        <v>2.79</v>
      </c>
      <c r="I267" s="234"/>
      <c r="J267" s="229"/>
      <c r="K267" s="229"/>
      <c r="L267" s="235"/>
      <c r="M267" s="236"/>
      <c r="N267" s="237"/>
      <c r="O267" s="237"/>
      <c r="P267" s="237"/>
      <c r="Q267" s="237"/>
      <c r="R267" s="237"/>
      <c r="S267" s="237"/>
      <c r="T267" s="238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9" t="s">
        <v>176</v>
      </c>
      <c r="AU267" s="239" t="s">
        <v>81</v>
      </c>
      <c r="AV267" s="13" t="s">
        <v>81</v>
      </c>
      <c r="AW267" s="13" t="s">
        <v>33</v>
      </c>
      <c r="AX267" s="13" t="s">
        <v>72</v>
      </c>
      <c r="AY267" s="239" t="s">
        <v>166</v>
      </c>
    </row>
    <row r="268" s="14" customFormat="1">
      <c r="A268" s="14"/>
      <c r="B268" s="240"/>
      <c r="C268" s="241"/>
      <c r="D268" s="230" t="s">
        <v>176</v>
      </c>
      <c r="E268" s="242" t="s">
        <v>19</v>
      </c>
      <c r="F268" s="243" t="s">
        <v>178</v>
      </c>
      <c r="G268" s="241"/>
      <c r="H268" s="244">
        <v>2.79</v>
      </c>
      <c r="I268" s="245"/>
      <c r="J268" s="241"/>
      <c r="K268" s="241"/>
      <c r="L268" s="246"/>
      <c r="M268" s="247"/>
      <c r="N268" s="248"/>
      <c r="O268" s="248"/>
      <c r="P268" s="248"/>
      <c r="Q268" s="248"/>
      <c r="R268" s="248"/>
      <c r="S268" s="248"/>
      <c r="T268" s="249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0" t="s">
        <v>176</v>
      </c>
      <c r="AU268" s="250" t="s">
        <v>81</v>
      </c>
      <c r="AV268" s="14" t="s">
        <v>167</v>
      </c>
      <c r="AW268" s="14" t="s">
        <v>33</v>
      </c>
      <c r="AX268" s="14" t="s">
        <v>79</v>
      </c>
      <c r="AY268" s="250" t="s">
        <v>166</v>
      </c>
    </row>
    <row r="269" s="2" customFormat="1" ht="21.75" customHeight="1">
      <c r="A269" s="41"/>
      <c r="B269" s="42"/>
      <c r="C269" s="215" t="s">
        <v>420</v>
      </c>
      <c r="D269" s="215" t="s">
        <v>169</v>
      </c>
      <c r="E269" s="216" t="s">
        <v>421</v>
      </c>
      <c r="F269" s="217" t="s">
        <v>422</v>
      </c>
      <c r="G269" s="218" t="s">
        <v>172</v>
      </c>
      <c r="H269" s="219">
        <v>2.79</v>
      </c>
      <c r="I269" s="220"/>
      <c r="J269" s="221">
        <f>ROUND(I269*H269,2)</f>
        <v>0</v>
      </c>
      <c r="K269" s="217" t="s">
        <v>173</v>
      </c>
      <c r="L269" s="47"/>
      <c r="M269" s="222" t="s">
        <v>19</v>
      </c>
      <c r="N269" s="223" t="s">
        <v>43</v>
      </c>
      <c r="O269" s="87"/>
      <c r="P269" s="224">
        <f>O269*H269</f>
        <v>0</v>
      </c>
      <c r="Q269" s="224">
        <v>0</v>
      </c>
      <c r="R269" s="224">
        <f>Q269*H269</f>
        <v>0</v>
      </c>
      <c r="S269" s="224">
        <v>0</v>
      </c>
      <c r="T269" s="225">
        <f>S269*H269</f>
        <v>0</v>
      </c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R269" s="226" t="s">
        <v>174</v>
      </c>
      <c r="AT269" s="226" t="s">
        <v>169</v>
      </c>
      <c r="AU269" s="226" t="s">
        <v>81</v>
      </c>
      <c r="AY269" s="20" t="s">
        <v>166</v>
      </c>
      <c r="BE269" s="227">
        <f>IF(N269="základní",J269,0)</f>
        <v>0</v>
      </c>
      <c r="BF269" s="227">
        <f>IF(N269="snížená",J269,0)</f>
        <v>0</v>
      </c>
      <c r="BG269" s="227">
        <f>IF(N269="zákl. přenesená",J269,0)</f>
        <v>0</v>
      </c>
      <c r="BH269" s="227">
        <f>IF(N269="sníž. přenesená",J269,0)</f>
        <v>0</v>
      </c>
      <c r="BI269" s="227">
        <f>IF(N269="nulová",J269,0)</f>
        <v>0</v>
      </c>
      <c r="BJ269" s="20" t="s">
        <v>79</v>
      </c>
      <c r="BK269" s="227">
        <f>ROUND(I269*H269,2)</f>
        <v>0</v>
      </c>
      <c r="BL269" s="20" t="s">
        <v>174</v>
      </c>
      <c r="BM269" s="226" t="s">
        <v>423</v>
      </c>
    </row>
    <row r="270" s="12" customFormat="1" ht="22.8" customHeight="1">
      <c r="A270" s="12"/>
      <c r="B270" s="199"/>
      <c r="C270" s="200"/>
      <c r="D270" s="201" t="s">
        <v>71</v>
      </c>
      <c r="E270" s="213" t="s">
        <v>203</v>
      </c>
      <c r="F270" s="213" t="s">
        <v>424</v>
      </c>
      <c r="G270" s="200"/>
      <c r="H270" s="200"/>
      <c r="I270" s="203"/>
      <c r="J270" s="214">
        <f>BK270</f>
        <v>0</v>
      </c>
      <c r="K270" s="200"/>
      <c r="L270" s="205"/>
      <c r="M270" s="206"/>
      <c r="N270" s="207"/>
      <c r="O270" s="207"/>
      <c r="P270" s="208">
        <f>SUM(P271:P297)</f>
        <v>0</v>
      </c>
      <c r="Q270" s="207"/>
      <c r="R270" s="208">
        <f>SUM(R271:R297)</f>
        <v>4.8150399999999998</v>
      </c>
      <c r="S270" s="207"/>
      <c r="T270" s="209">
        <f>SUM(T271:T297)</f>
        <v>12.45654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210" t="s">
        <v>79</v>
      </c>
      <c r="AT270" s="211" t="s">
        <v>71</v>
      </c>
      <c r="AU270" s="211" t="s">
        <v>79</v>
      </c>
      <c r="AY270" s="210" t="s">
        <v>166</v>
      </c>
      <c r="BK270" s="212">
        <f>SUM(BK271:BK297)</f>
        <v>0</v>
      </c>
    </row>
    <row r="271" s="2" customFormat="1" ht="44.25" customHeight="1">
      <c r="A271" s="41"/>
      <c r="B271" s="42"/>
      <c r="C271" s="215" t="s">
        <v>425</v>
      </c>
      <c r="D271" s="215" t="s">
        <v>169</v>
      </c>
      <c r="E271" s="216" t="s">
        <v>426</v>
      </c>
      <c r="F271" s="217" t="s">
        <v>427</v>
      </c>
      <c r="G271" s="218" t="s">
        <v>172</v>
      </c>
      <c r="H271" s="219">
        <v>22</v>
      </c>
      <c r="I271" s="220"/>
      <c r="J271" s="221">
        <f>ROUND(I271*H271,2)</f>
        <v>0</v>
      </c>
      <c r="K271" s="217" t="s">
        <v>173</v>
      </c>
      <c r="L271" s="47"/>
      <c r="M271" s="222" t="s">
        <v>19</v>
      </c>
      <c r="N271" s="223" t="s">
        <v>43</v>
      </c>
      <c r="O271" s="87"/>
      <c r="P271" s="224">
        <f>O271*H271</f>
        <v>0</v>
      </c>
      <c r="Q271" s="224">
        <v>0</v>
      </c>
      <c r="R271" s="224">
        <f>Q271*H271</f>
        <v>0</v>
      </c>
      <c r="S271" s="224">
        <v>0.255</v>
      </c>
      <c r="T271" s="225">
        <f>S271*H271</f>
        <v>5.6100000000000003</v>
      </c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R271" s="226" t="s">
        <v>174</v>
      </c>
      <c r="AT271" s="226" t="s">
        <v>169</v>
      </c>
      <c r="AU271" s="226" t="s">
        <v>81</v>
      </c>
      <c r="AY271" s="20" t="s">
        <v>166</v>
      </c>
      <c r="BE271" s="227">
        <f>IF(N271="základní",J271,0)</f>
        <v>0</v>
      </c>
      <c r="BF271" s="227">
        <f>IF(N271="snížená",J271,0)</f>
        <v>0</v>
      </c>
      <c r="BG271" s="227">
        <f>IF(N271="zákl. přenesená",J271,0)</f>
        <v>0</v>
      </c>
      <c r="BH271" s="227">
        <f>IF(N271="sníž. přenesená",J271,0)</f>
        <v>0</v>
      </c>
      <c r="BI271" s="227">
        <f>IF(N271="nulová",J271,0)</f>
        <v>0</v>
      </c>
      <c r="BJ271" s="20" t="s">
        <v>79</v>
      </c>
      <c r="BK271" s="227">
        <f>ROUND(I271*H271,2)</f>
        <v>0</v>
      </c>
      <c r="BL271" s="20" t="s">
        <v>174</v>
      </c>
      <c r="BM271" s="226" t="s">
        <v>428</v>
      </c>
    </row>
    <row r="272" s="15" customFormat="1">
      <c r="A272" s="15"/>
      <c r="B272" s="251"/>
      <c r="C272" s="252"/>
      <c r="D272" s="230" t="s">
        <v>176</v>
      </c>
      <c r="E272" s="253" t="s">
        <v>19</v>
      </c>
      <c r="F272" s="254" t="s">
        <v>429</v>
      </c>
      <c r="G272" s="252"/>
      <c r="H272" s="253" t="s">
        <v>19</v>
      </c>
      <c r="I272" s="255"/>
      <c r="J272" s="252"/>
      <c r="K272" s="252"/>
      <c r="L272" s="256"/>
      <c r="M272" s="257"/>
      <c r="N272" s="258"/>
      <c r="O272" s="258"/>
      <c r="P272" s="258"/>
      <c r="Q272" s="258"/>
      <c r="R272" s="258"/>
      <c r="S272" s="258"/>
      <c r="T272" s="259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60" t="s">
        <v>176</v>
      </c>
      <c r="AU272" s="260" t="s">
        <v>81</v>
      </c>
      <c r="AV272" s="15" t="s">
        <v>79</v>
      </c>
      <c r="AW272" s="15" t="s">
        <v>33</v>
      </c>
      <c r="AX272" s="15" t="s">
        <v>72</v>
      </c>
      <c r="AY272" s="260" t="s">
        <v>166</v>
      </c>
    </row>
    <row r="273" s="13" customFormat="1">
      <c r="A273" s="13"/>
      <c r="B273" s="228"/>
      <c r="C273" s="229"/>
      <c r="D273" s="230" t="s">
        <v>176</v>
      </c>
      <c r="E273" s="231" t="s">
        <v>19</v>
      </c>
      <c r="F273" s="232" t="s">
        <v>430</v>
      </c>
      <c r="G273" s="229"/>
      <c r="H273" s="233">
        <v>22</v>
      </c>
      <c r="I273" s="234"/>
      <c r="J273" s="229"/>
      <c r="K273" s="229"/>
      <c r="L273" s="235"/>
      <c r="M273" s="236"/>
      <c r="N273" s="237"/>
      <c r="O273" s="237"/>
      <c r="P273" s="237"/>
      <c r="Q273" s="237"/>
      <c r="R273" s="237"/>
      <c r="S273" s="237"/>
      <c r="T273" s="238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9" t="s">
        <v>176</v>
      </c>
      <c r="AU273" s="239" t="s">
        <v>81</v>
      </c>
      <c r="AV273" s="13" t="s">
        <v>81</v>
      </c>
      <c r="AW273" s="13" t="s">
        <v>33</v>
      </c>
      <c r="AX273" s="13" t="s">
        <v>72</v>
      </c>
      <c r="AY273" s="239" t="s">
        <v>166</v>
      </c>
    </row>
    <row r="274" s="14" customFormat="1">
      <c r="A274" s="14"/>
      <c r="B274" s="240"/>
      <c r="C274" s="241"/>
      <c r="D274" s="230" t="s">
        <v>176</v>
      </c>
      <c r="E274" s="242" t="s">
        <v>19</v>
      </c>
      <c r="F274" s="243" t="s">
        <v>178</v>
      </c>
      <c r="G274" s="241"/>
      <c r="H274" s="244">
        <v>22</v>
      </c>
      <c r="I274" s="245"/>
      <c r="J274" s="241"/>
      <c r="K274" s="241"/>
      <c r="L274" s="246"/>
      <c r="M274" s="247"/>
      <c r="N274" s="248"/>
      <c r="O274" s="248"/>
      <c r="P274" s="248"/>
      <c r="Q274" s="248"/>
      <c r="R274" s="248"/>
      <c r="S274" s="248"/>
      <c r="T274" s="249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0" t="s">
        <v>176</v>
      </c>
      <c r="AU274" s="250" t="s">
        <v>81</v>
      </c>
      <c r="AV274" s="14" t="s">
        <v>167</v>
      </c>
      <c r="AW274" s="14" t="s">
        <v>33</v>
      </c>
      <c r="AX274" s="14" t="s">
        <v>79</v>
      </c>
      <c r="AY274" s="250" t="s">
        <v>166</v>
      </c>
    </row>
    <row r="275" s="2" customFormat="1" ht="33" customHeight="1">
      <c r="A275" s="41"/>
      <c r="B275" s="42"/>
      <c r="C275" s="215" t="s">
        <v>431</v>
      </c>
      <c r="D275" s="215" t="s">
        <v>169</v>
      </c>
      <c r="E275" s="216" t="s">
        <v>432</v>
      </c>
      <c r="F275" s="217" t="s">
        <v>433</v>
      </c>
      <c r="G275" s="218" t="s">
        <v>172</v>
      </c>
      <c r="H275" s="219">
        <v>22</v>
      </c>
      <c r="I275" s="220"/>
      <c r="J275" s="221">
        <f>ROUND(I275*H275,2)</f>
        <v>0</v>
      </c>
      <c r="K275" s="217" t="s">
        <v>173</v>
      </c>
      <c r="L275" s="47"/>
      <c r="M275" s="222" t="s">
        <v>19</v>
      </c>
      <c r="N275" s="223" t="s">
        <v>43</v>
      </c>
      <c r="O275" s="87"/>
      <c r="P275" s="224">
        <f>O275*H275</f>
        <v>0</v>
      </c>
      <c r="Q275" s="224">
        <v>0</v>
      </c>
      <c r="R275" s="224">
        <f>Q275*H275</f>
        <v>0</v>
      </c>
      <c r="S275" s="224">
        <v>0.29999999999999999</v>
      </c>
      <c r="T275" s="225">
        <f>S275*H275</f>
        <v>6.5999999999999996</v>
      </c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R275" s="226" t="s">
        <v>174</v>
      </c>
      <c r="AT275" s="226" t="s">
        <v>169</v>
      </c>
      <c r="AU275" s="226" t="s">
        <v>81</v>
      </c>
      <c r="AY275" s="20" t="s">
        <v>166</v>
      </c>
      <c r="BE275" s="227">
        <f>IF(N275="základní",J275,0)</f>
        <v>0</v>
      </c>
      <c r="BF275" s="227">
        <f>IF(N275="snížená",J275,0)</f>
        <v>0</v>
      </c>
      <c r="BG275" s="227">
        <f>IF(N275="zákl. přenesená",J275,0)</f>
        <v>0</v>
      </c>
      <c r="BH275" s="227">
        <f>IF(N275="sníž. přenesená",J275,0)</f>
        <v>0</v>
      </c>
      <c r="BI275" s="227">
        <f>IF(N275="nulová",J275,0)</f>
        <v>0</v>
      </c>
      <c r="BJ275" s="20" t="s">
        <v>79</v>
      </c>
      <c r="BK275" s="227">
        <f>ROUND(I275*H275,2)</f>
        <v>0</v>
      </c>
      <c r="BL275" s="20" t="s">
        <v>174</v>
      </c>
      <c r="BM275" s="226" t="s">
        <v>434</v>
      </c>
    </row>
    <row r="276" s="15" customFormat="1">
      <c r="A276" s="15"/>
      <c r="B276" s="251"/>
      <c r="C276" s="252"/>
      <c r="D276" s="230" t="s">
        <v>176</v>
      </c>
      <c r="E276" s="253" t="s">
        <v>19</v>
      </c>
      <c r="F276" s="254" t="s">
        <v>429</v>
      </c>
      <c r="G276" s="252"/>
      <c r="H276" s="253" t="s">
        <v>19</v>
      </c>
      <c r="I276" s="255"/>
      <c r="J276" s="252"/>
      <c r="K276" s="252"/>
      <c r="L276" s="256"/>
      <c r="M276" s="257"/>
      <c r="N276" s="258"/>
      <c r="O276" s="258"/>
      <c r="P276" s="258"/>
      <c r="Q276" s="258"/>
      <c r="R276" s="258"/>
      <c r="S276" s="258"/>
      <c r="T276" s="259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60" t="s">
        <v>176</v>
      </c>
      <c r="AU276" s="260" t="s">
        <v>81</v>
      </c>
      <c r="AV276" s="15" t="s">
        <v>79</v>
      </c>
      <c r="AW276" s="15" t="s">
        <v>33</v>
      </c>
      <c r="AX276" s="15" t="s">
        <v>72</v>
      </c>
      <c r="AY276" s="260" t="s">
        <v>166</v>
      </c>
    </row>
    <row r="277" s="13" customFormat="1">
      <c r="A277" s="13"/>
      <c r="B277" s="228"/>
      <c r="C277" s="229"/>
      <c r="D277" s="230" t="s">
        <v>176</v>
      </c>
      <c r="E277" s="231" t="s">
        <v>19</v>
      </c>
      <c r="F277" s="232" t="s">
        <v>430</v>
      </c>
      <c r="G277" s="229"/>
      <c r="H277" s="233">
        <v>22</v>
      </c>
      <c r="I277" s="234"/>
      <c r="J277" s="229"/>
      <c r="K277" s="229"/>
      <c r="L277" s="235"/>
      <c r="M277" s="236"/>
      <c r="N277" s="237"/>
      <c r="O277" s="237"/>
      <c r="P277" s="237"/>
      <c r="Q277" s="237"/>
      <c r="R277" s="237"/>
      <c r="S277" s="237"/>
      <c r="T277" s="238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9" t="s">
        <v>176</v>
      </c>
      <c r="AU277" s="239" t="s">
        <v>81</v>
      </c>
      <c r="AV277" s="13" t="s">
        <v>81</v>
      </c>
      <c r="AW277" s="13" t="s">
        <v>33</v>
      </c>
      <c r="AX277" s="13" t="s">
        <v>72</v>
      </c>
      <c r="AY277" s="239" t="s">
        <v>166</v>
      </c>
    </row>
    <row r="278" s="14" customFormat="1">
      <c r="A278" s="14"/>
      <c r="B278" s="240"/>
      <c r="C278" s="241"/>
      <c r="D278" s="230" t="s">
        <v>176</v>
      </c>
      <c r="E278" s="242" t="s">
        <v>19</v>
      </c>
      <c r="F278" s="243" t="s">
        <v>178</v>
      </c>
      <c r="G278" s="241"/>
      <c r="H278" s="244">
        <v>22</v>
      </c>
      <c r="I278" s="245"/>
      <c r="J278" s="241"/>
      <c r="K278" s="241"/>
      <c r="L278" s="246"/>
      <c r="M278" s="247"/>
      <c r="N278" s="248"/>
      <c r="O278" s="248"/>
      <c r="P278" s="248"/>
      <c r="Q278" s="248"/>
      <c r="R278" s="248"/>
      <c r="S278" s="248"/>
      <c r="T278" s="249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0" t="s">
        <v>176</v>
      </c>
      <c r="AU278" s="250" t="s">
        <v>81</v>
      </c>
      <c r="AV278" s="14" t="s">
        <v>167</v>
      </c>
      <c r="AW278" s="14" t="s">
        <v>33</v>
      </c>
      <c r="AX278" s="14" t="s">
        <v>79</v>
      </c>
      <c r="AY278" s="250" t="s">
        <v>166</v>
      </c>
    </row>
    <row r="279" s="2" customFormat="1">
      <c r="A279" s="41"/>
      <c r="B279" s="42"/>
      <c r="C279" s="215" t="s">
        <v>435</v>
      </c>
      <c r="D279" s="215" t="s">
        <v>169</v>
      </c>
      <c r="E279" s="216" t="s">
        <v>436</v>
      </c>
      <c r="F279" s="217" t="s">
        <v>437</v>
      </c>
      <c r="G279" s="218" t="s">
        <v>172</v>
      </c>
      <c r="H279" s="219">
        <v>22</v>
      </c>
      <c r="I279" s="220"/>
      <c r="J279" s="221">
        <f>ROUND(I279*H279,2)</f>
        <v>0</v>
      </c>
      <c r="K279" s="217" t="s">
        <v>173</v>
      </c>
      <c r="L279" s="47"/>
      <c r="M279" s="222" t="s">
        <v>19</v>
      </c>
      <c r="N279" s="223" t="s">
        <v>43</v>
      </c>
      <c r="O279" s="87"/>
      <c r="P279" s="224">
        <f>O279*H279</f>
        <v>0</v>
      </c>
      <c r="Q279" s="224">
        <v>0.10100000000000001</v>
      </c>
      <c r="R279" s="224">
        <f>Q279*H279</f>
        <v>2.222</v>
      </c>
      <c r="S279" s="224">
        <v>0</v>
      </c>
      <c r="T279" s="225">
        <f>S279*H279</f>
        <v>0</v>
      </c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R279" s="226" t="s">
        <v>174</v>
      </c>
      <c r="AT279" s="226" t="s">
        <v>169</v>
      </c>
      <c r="AU279" s="226" t="s">
        <v>81</v>
      </c>
      <c r="AY279" s="20" t="s">
        <v>166</v>
      </c>
      <c r="BE279" s="227">
        <f>IF(N279="základní",J279,0)</f>
        <v>0</v>
      </c>
      <c r="BF279" s="227">
        <f>IF(N279="snížená",J279,0)</f>
        <v>0</v>
      </c>
      <c r="BG279" s="227">
        <f>IF(N279="zákl. přenesená",J279,0)</f>
        <v>0</v>
      </c>
      <c r="BH279" s="227">
        <f>IF(N279="sníž. přenesená",J279,0)</f>
        <v>0</v>
      </c>
      <c r="BI279" s="227">
        <f>IF(N279="nulová",J279,0)</f>
        <v>0</v>
      </c>
      <c r="BJ279" s="20" t="s">
        <v>79</v>
      </c>
      <c r="BK279" s="227">
        <f>ROUND(I279*H279,2)</f>
        <v>0</v>
      </c>
      <c r="BL279" s="20" t="s">
        <v>174</v>
      </c>
      <c r="BM279" s="226" t="s">
        <v>438</v>
      </c>
    </row>
    <row r="280" s="15" customFormat="1">
      <c r="A280" s="15"/>
      <c r="B280" s="251"/>
      <c r="C280" s="252"/>
      <c r="D280" s="230" t="s">
        <v>176</v>
      </c>
      <c r="E280" s="253" t="s">
        <v>19</v>
      </c>
      <c r="F280" s="254" t="s">
        <v>429</v>
      </c>
      <c r="G280" s="252"/>
      <c r="H280" s="253" t="s">
        <v>19</v>
      </c>
      <c r="I280" s="255"/>
      <c r="J280" s="252"/>
      <c r="K280" s="252"/>
      <c r="L280" s="256"/>
      <c r="M280" s="257"/>
      <c r="N280" s="258"/>
      <c r="O280" s="258"/>
      <c r="P280" s="258"/>
      <c r="Q280" s="258"/>
      <c r="R280" s="258"/>
      <c r="S280" s="258"/>
      <c r="T280" s="259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60" t="s">
        <v>176</v>
      </c>
      <c r="AU280" s="260" t="s">
        <v>81</v>
      </c>
      <c r="AV280" s="15" t="s">
        <v>79</v>
      </c>
      <c r="AW280" s="15" t="s">
        <v>33</v>
      </c>
      <c r="AX280" s="15" t="s">
        <v>72</v>
      </c>
      <c r="AY280" s="260" t="s">
        <v>166</v>
      </c>
    </row>
    <row r="281" s="13" customFormat="1">
      <c r="A281" s="13"/>
      <c r="B281" s="228"/>
      <c r="C281" s="229"/>
      <c r="D281" s="230" t="s">
        <v>176</v>
      </c>
      <c r="E281" s="231" t="s">
        <v>19</v>
      </c>
      <c r="F281" s="232" t="s">
        <v>439</v>
      </c>
      <c r="G281" s="229"/>
      <c r="H281" s="233">
        <v>22</v>
      </c>
      <c r="I281" s="234"/>
      <c r="J281" s="229"/>
      <c r="K281" s="229"/>
      <c r="L281" s="235"/>
      <c r="M281" s="236"/>
      <c r="N281" s="237"/>
      <c r="O281" s="237"/>
      <c r="P281" s="237"/>
      <c r="Q281" s="237"/>
      <c r="R281" s="237"/>
      <c r="S281" s="237"/>
      <c r="T281" s="238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9" t="s">
        <v>176</v>
      </c>
      <c r="AU281" s="239" t="s">
        <v>81</v>
      </c>
      <c r="AV281" s="13" t="s">
        <v>81</v>
      </c>
      <c r="AW281" s="13" t="s">
        <v>33</v>
      </c>
      <c r="AX281" s="13" t="s">
        <v>72</v>
      </c>
      <c r="AY281" s="239" t="s">
        <v>166</v>
      </c>
    </row>
    <row r="282" s="14" customFormat="1">
      <c r="A282" s="14"/>
      <c r="B282" s="240"/>
      <c r="C282" s="241"/>
      <c r="D282" s="230" t="s">
        <v>176</v>
      </c>
      <c r="E282" s="242" t="s">
        <v>19</v>
      </c>
      <c r="F282" s="243" t="s">
        <v>178</v>
      </c>
      <c r="G282" s="241"/>
      <c r="H282" s="244">
        <v>22</v>
      </c>
      <c r="I282" s="245"/>
      <c r="J282" s="241"/>
      <c r="K282" s="241"/>
      <c r="L282" s="246"/>
      <c r="M282" s="247"/>
      <c r="N282" s="248"/>
      <c r="O282" s="248"/>
      <c r="P282" s="248"/>
      <c r="Q282" s="248"/>
      <c r="R282" s="248"/>
      <c r="S282" s="248"/>
      <c r="T282" s="249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0" t="s">
        <v>176</v>
      </c>
      <c r="AU282" s="250" t="s">
        <v>81</v>
      </c>
      <c r="AV282" s="14" t="s">
        <v>167</v>
      </c>
      <c r="AW282" s="14" t="s">
        <v>33</v>
      </c>
      <c r="AX282" s="14" t="s">
        <v>79</v>
      </c>
      <c r="AY282" s="250" t="s">
        <v>166</v>
      </c>
    </row>
    <row r="283" s="2" customFormat="1" ht="16.5" customHeight="1">
      <c r="A283" s="41"/>
      <c r="B283" s="42"/>
      <c r="C283" s="261" t="s">
        <v>440</v>
      </c>
      <c r="D283" s="261" t="s">
        <v>263</v>
      </c>
      <c r="E283" s="263" t="s">
        <v>441</v>
      </c>
      <c r="F283" s="264" t="s">
        <v>442</v>
      </c>
      <c r="G283" s="265" t="s">
        <v>172</v>
      </c>
      <c r="H283" s="266">
        <v>22.66</v>
      </c>
      <c r="I283" s="267"/>
      <c r="J283" s="268">
        <f>ROUND(I283*H283,2)</f>
        <v>0</v>
      </c>
      <c r="K283" s="264" t="s">
        <v>173</v>
      </c>
      <c r="L283" s="269"/>
      <c r="M283" s="270" t="s">
        <v>19</v>
      </c>
      <c r="N283" s="271" t="s">
        <v>43</v>
      </c>
      <c r="O283" s="87"/>
      <c r="P283" s="224">
        <f>O283*H283</f>
        <v>0</v>
      </c>
      <c r="Q283" s="224">
        <v>0.114</v>
      </c>
      <c r="R283" s="224">
        <f>Q283*H283</f>
        <v>2.58324</v>
      </c>
      <c r="S283" s="224">
        <v>0</v>
      </c>
      <c r="T283" s="225">
        <f>S283*H283</f>
        <v>0</v>
      </c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R283" s="226" t="s">
        <v>220</v>
      </c>
      <c r="AT283" s="226" t="s">
        <v>263</v>
      </c>
      <c r="AU283" s="226" t="s">
        <v>81</v>
      </c>
      <c r="AY283" s="20" t="s">
        <v>166</v>
      </c>
      <c r="BE283" s="227">
        <f>IF(N283="základní",J283,0)</f>
        <v>0</v>
      </c>
      <c r="BF283" s="227">
        <f>IF(N283="snížená",J283,0)</f>
        <v>0</v>
      </c>
      <c r="BG283" s="227">
        <f>IF(N283="zákl. přenesená",J283,0)</f>
        <v>0</v>
      </c>
      <c r="BH283" s="227">
        <f>IF(N283="sníž. přenesená",J283,0)</f>
        <v>0</v>
      </c>
      <c r="BI283" s="227">
        <f>IF(N283="nulová",J283,0)</f>
        <v>0</v>
      </c>
      <c r="BJ283" s="20" t="s">
        <v>79</v>
      </c>
      <c r="BK283" s="227">
        <f>ROUND(I283*H283,2)</f>
        <v>0</v>
      </c>
      <c r="BL283" s="20" t="s">
        <v>174</v>
      </c>
      <c r="BM283" s="226" t="s">
        <v>443</v>
      </c>
    </row>
    <row r="284" s="13" customFormat="1">
      <c r="A284" s="13"/>
      <c r="B284" s="228"/>
      <c r="C284" s="229"/>
      <c r="D284" s="230" t="s">
        <v>176</v>
      </c>
      <c r="E284" s="229"/>
      <c r="F284" s="232" t="s">
        <v>444</v>
      </c>
      <c r="G284" s="229"/>
      <c r="H284" s="233">
        <v>22.66</v>
      </c>
      <c r="I284" s="234"/>
      <c r="J284" s="229"/>
      <c r="K284" s="229"/>
      <c r="L284" s="235"/>
      <c r="M284" s="236"/>
      <c r="N284" s="237"/>
      <c r="O284" s="237"/>
      <c r="P284" s="237"/>
      <c r="Q284" s="237"/>
      <c r="R284" s="237"/>
      <c r="S284" s="237"/>
      <c r="T284" s="238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9" t="s">
        <v>176</v>
      </c>
      <c r="AU284" s="239" t="s">
        <v>81</v>
      </c>
      <c r="AV284" s="13" t="s">
        <v>81</v>
      </c>
      <c r="AW284" s="13" t="s">
        <v>4</v>
      </c>
      <c r="AX284" s="13" t="s">
        <v>79</v>
      </c>
      <c r="AY284" s="239" t="s">
        <v>166</v>
      </c>
    </row>
    <row r="285" s="2" customFormat="1" ht="33" customHeight="1">
      <c r="A285" s="41"/>
      <c r="B285" s="42"/>
      <c r="C285" s="215" t="s">
        <v>445</v>
      </c>
      <c r="D285" s="215" t="s">
        <v>169</v>
      </c>
      <c r="E285" s="216" t="s">
        <v>446</v>
      </c>
      <c r="F285" s="217" t="s">
        <v>447</v>
      </c>
      <c r="G285" s="218" t="s">
        <v>197</v>
      </c>
      <c r="H285" s="219">
        <v>15.4</v>
      </c>
      <c r="I285" s="220"/>
      <c r="J285" s="221">
        <f>ROUND(I285*H285,2)</f>
        <v>0</v>
      </c>
      <c r="K285" s="217" t="s">
        <v>173</v>
      </c>
      <c r="L285" s="47"/>
      <c r="M285" s="222" t="s">
        <v>19</v>
      </c>
      <c r="N285" s="223" t="s">
        <v>43</v>
      </c>
      <c r="O285" s="87"/>
      <c r="P285" s="224">
        <f>O285*H285</f>
        <v>0</v>
      </c>
      <c r="Q285" s="224">
        <v>0</v>
      </c>
      <c r="R285" s="224">
        <f>Q285*H285</f>
        <v>0</v>
      </c>
      <c r="S285" s="224">
        <v>0</v>
      </c>
      <c r="T285" s="225">
        <f>S285*H285</f>
        <v>0</v>
      </c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R285" s="226" t="s">
        <v>174</v>
      </c>
      <c r="AT285" s="226" t="s">
        <v>169</v>
      </c>
      <c r="AU285" s="226" t="s">
        <v>81</v>
      </c>
      <c r="AY285" s="20" t="s">
        <v>166</v>
      </c>
      <c r="BE285" s="227">
        <f>IF(N285="základní",J285,0)</f>
        <v>0</v>
      </c>
      <c r="BF285" s="227">
        <f>IF(N285="snížená",J285,0)</f>
        <v>0</v>
      </c>
      <c r="BG285" s="227">
        <f>IF(N285="zákl. přenesená",J285,0)</f>
        <v>0</v>
      </c>
      <c r="BH285" s="227">
        <f>IF(N285="sníž. přenesená",J285,0)</f>
        <v>0</v>
      </c>
      <c r="BI285" s="227">
        <f>IF(N285="nulová",J285,0)</f>
        <v>0</v>
      </c>
      <c r="BJ285" s="20" t="s">
        <v>79</v>
      </c>
      <c r="BK285" s="227">
        <f>ROUND(I285*H285,2)</f>
        <v>0</v>
      </c>
      <c r="BL285" s="20" t="s">
        <v>174</v>
      </c>
      <c r="BM285" s="226" t="s">
        <v>448</v>
      </c>
    </row>
    <row r="286" s="15" customFormat="1">
      <c r="A286" s="15"/>
      <c r="B286" s="251"/>
      <c r="C286" s="252"/>
      <c r="D286" s="230" t="s">
        <v>176</v>
      </c>
      <c r="E286" s="253" t="s">
        <v>19</v>
      </c>
      <c r="F286" s="254" t="s">
        <v>449</v>
      </c>
      <c r="G286" s="252"/>
      <c r="H286" s="253" t="s">
        <v>19</v>
      </c>
      <c r="I286" s="255"/>
      <c r="J286" s="252"/>
      <c r="K286" s="252"/>
      <c r="L286" s="256"/>
      <c r="M286" s="257"/>
      <c r="N286" s="258"/>
      <c r="O286" s="258"/>
      <c r="P286" s="258"/>
      <c r="Q286" s="258"/>
      <c r="R286" s="258"/>
      <c r="S286" s="258"/>
      <c r="T286" s="259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60" t="s">
        <v>176</v>
      </c>
      <c r="AU286" s="260" t="s">
        <v>81</v>
      </c>
      <c r="AV286" s="15" t="s">
        <v>79</v>
      </c>
      <c r="AW286" s="15" t="s">
        <v>33</v>
      </c>
      <c r="AX286" s="15" t="s">
        <v>72</v>
      </c>
      <c r="AY286" s="260" t="s">
        <v>166</v>
      </c>
    </row>
    <row r="287" s="13" customFormat="1">
      <c r="A287" s="13"/>
      <c r="B287" s="228"/>
      <c r="C287" s="229"/>
      <c r="D287" s="230" t="s">
        <v>176</v>
      </c>
      <c r="E287" s="231" t="s">
        <v>19</v>
      </c>
      <c r="F287" s="232" t="s">
        <v>450</v>
      </c>
      <c r="G287" s="229"/>
      <c r="H287" s="233">
        <v>15.4</v>
      </c>
      <c r="I287" s="234"/>
      <c r="J287" s="229"/>
      <c r="K287" s="229"/>
      <c r="L287" s="235"/>
      <c r="M287" s="236"/>
      <c r="N287" s="237"/>
      <c r="O287" s="237"/>
      <c r="P287" s="237"/>
      <c r="Q287" s="237"/>
      <c r="R287" s="237"/>
      <c r="S287" s="237"/>
      <c r="T287" s="238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9" t="s">
        <v>176</v>
      </c>
      <c r="AU287" s="239" t="s">
        <v>81</v>
      </c>
      <c r="AV287" s="13" t="s">
        <v>81</v>
      </c>
      <c r="AW287" s="13" t="s">
        <v>33</v>
      </c>
      <c r="AX287" s="13" t="s">
        <v>72</v>
      </c>
      <c r="AY287" s="239" t="s">
        <v>166</v>
      </c>
    </row>
    <row r="288" s="14" customFormat="1">
      <c r="A288" s="14"/>
      <c r="B288" s="240"/>
      <c r="C288" s="241"/>
      <c r="D288" s="230" t="s">
        <v>176</v>
      </c>
      <c r="E288" s="242" t="s">
        <v>19</v>
      </c>
      <c r="F288" s="243" t="s">
        <v>178</v>
      </c>
      <c r="G288" s="241"/>
      <c r="H288" s="244">
        <v>15.4</v>
      </c>
      <c r="I288" s="245"/>
      <c r="J288" s="241"/>
      <c r="K288" s="241"/>
      <c r="L288" s="246"/>
      <c r="M288" s="247"/>
      <c r="N288" s="248"/>
      <c r="O288" s="248"/>
      <c r="P288" s="248"/>
      <c r="Q288" s="248"/>
      <c r="R288" s="248"/>
      <c r="S288" s="248"/>
      <c r="T288" s="249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0" t="s">
        <v>176</v>
      </c>
      <c r="AU288" s="250" t="s">
        <v>81</v>
      </c>
      <c r="AV288" s="14" t="s">
        <v>167</v>
      </c>
      <c r="AW288" s="14" t="s">
        <v>33</v>
      </c>
      <c r="AX288" s="14" t="s">
        <v>79</v>
      </c>
      <c r="AY288" s="250" t="s">
        <v>166</v>
      </c>
    </row>
    <row r="289" s="2" customFormat="1" ht="33" customHeight="1">
      <c r="A289" s="41"/>
      <c r="B289" s="42"/>
      <c r="C289" s="215" t="s">
        <v>451</v>
      </c>
      <c r="D289" s="215" t="s">
        <v>169</v>
      </c>
      <c r="E289" s="216" t="s">
        <v>452</v>
      </c>
      <c r="F289" s="217" t="s">
        <v>453</v>
      </c>
      <c r="G289" s="218" t="s">
        <v>197</v>
      </c>
      <c r="H289" s="219">
        <v>15.4</v>
      </c>
      <c r="I289" s="220"/>
      <c r="J289" s="221">
        <f>ROUND(I289*H289,2)</f>
        <v>0</v>
      </c>
      <c r="K289" s="217" t="s">
        <v>173</v>
      </c>
      <c r="L289" s="47"/>
      <c r="M289" s="222" t="s">
        <v>19</v>
      </c>
      <c r="N289" s="223" t="s">
        <v>43</v>
      </c>
      <c r="O289" s="87"/>
      <c r="P289" s="224">
        <f>O289*H289</f>
        <v>0</v>
      </c>
      <c r="Q289" s="224">
        <v>0</v>
      </c>
      <c r="R289" s="224">
        <f>Q289*H289</f>
        <v>0</v>
      </c>
      <c r="S289" s="224">
        <v>0</v>
      </c>
      <c r="T289" s="225">
        <f>S289*H289</f>
        <v>0</v>
      </c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R289" s="226" t="s">
        <v>174</v>
      </c>
      <c r="AT289" s="226" t="s">
        <v>169</v>
      </c>
      <c r="AU289" s="226" t="s">
        <v>81</v>
      </c>
      <c r="AY289" s="20" t="s">
        <v>166</v>
      </c>
      <c r="BE289" s="227">
        <f>IF(N289="základní",J289,0)</f>
        <v>0</v>
      </c>
      <c r="BF289" s="227">
        <f>IF(N289="snížená",J289,0)</f>
        <v>0</v>
      </c>
      <c r="BG289" s="227">
        <f>IF(N289="zákl. přenesená",J289,0)</f>
        <v>0</v>
      </c>
      <c r="BH289" s="227">
        <f>IF(N289="sníž. přenesená",J289,0)</f>
        <v>0</v>
      </c>
      <c r="BI289" s="227">
        <f>IF(N289="nulová",J289,0)</f>
        <v>0</v>
      </c>
      <c r="BJ289" s="20" t="s">
        <v>79</v>
      </c>
      <c r="BK289" s="227">
        <f>ROUND(I289*H289,2)</f>
        <v>0</v>
      </c>
      <c r="BL289" s="20" t="s">
        <v>174</v>
      </c>
      <c r="BM289" s="226" t="s">
        <v>454</v>
      </c>
    </row>
    <row r="290" s="15" customFormat="1">
      <c r="A290" s="15"/>
      <c r="B290" s="251"/>
      <c r="C290" s="252"/>
      <c r="D290" s="230" t="s">
        <v>176</v>
      </c>
      <c r="E290" s="253" t="s">
        <v>19</v>
      </c>
      <c r="F290" s="254" t="s">
        <v>449</v>
      </c>
      <c r="G290" s="252"/>
      <c r="H290" s="253" t="s">
        <v>19</v>
      </c>
      <c r="I290" s="255"/>
      <c r="J290" s="252"/>
      <c r="K290" s="252"/>
      <c r="L290" s="256"/>
      <c r="M290" s="257"/>
      <c r="N290" s="258"/>
      <c r="O290" s="258"/>
      <c r="P290" s="258"/>
      <c r="Q290" s="258"/>
      <c r="R290" s="258"/>
      <c r="S290" s="258"/>
      <c r="T290" s="259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60" t="s">
        <v>176</v>
      </c>
      <c r="AU290" s="260" t="s">
        <v>81</v>
      </c>
      <c r="AV290" s="15" t="s">
        <v>79</v>
      </c>
      <c r="AW290" s="15" t="s">
        <v>33</v>
      </c>
      <c r="AX290" s="15" t="s">
        <v>72</v>
      </c>
      <c r="AY290" s="260" t="s">
        <v>166</v>
      </c>
    </row>
    <row r="291" s="13" customFormat="1">
      <c r="A291" s="13"/>
      <c r="B291" s="228"/>
      <c r="C291" s="229"/>
      <c r="D291" s="230" t="s">
        <v>176</v>
      </c>
      <c r="E291" s="231" t="s">
        <v>19</v>
      </c>
      <c r="F291" s="232" t="s">
        <v>450</v>
      </c>
      <c r="G291" s="229"/>
      <c r="H291" s="233">
        <v>15.4</v>
      </c>
      <c r="I291" s="234"/>
      <c r="J291" s="229"/>
      <c r="K291" s="229"/>
      <c r="L291" s="235"/>
      <c r="M291" s="236"/>
      <c r="N291" s="237"/>
      <c r="O291" s="237"/>
      <c r="P291" s="237"/>
      <c r="Q291" s="237"/>
      <c r="R291" s="237"/>
      <c r="S291" s="237"/>
      <c r="T291" s="238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9" t="s">
        <v>176</v>
      </c>
      <c r="AU291" s="239" t="s">
        <v>81</v>
      </c>
      <c r="AV291" s="13" t="s">
        <v>81</v>
      </c>
      <c r="AW291" s="13" t="s">
        <v>33</v>
      </c>
      <c r="AX291" s="13" t="s">
        <v>72</v>
      </c>
      <c r="AY291" s="239" t="s">
        <v>166</v>
      </c>
    </row>
    <row r="292" s="14" customFormat="1">
      <c r="A292" s="14"/>
      <c r="B292" s="240"/>
      <c r="C292" s="241"/>
      <c r="D292" s="230" t="s">
        <v>176</v>
      </c>
      <c r="E292" s="242" t="s">
        <v>19</v>
      </c>
      <c r="F292" s="243" t="s">
        <v>178</v>
      </c>
      <c r="G292" s="241"/>
      <c r="H292" s="244">
        <v>15.4</v>
      </c>
      <c r="I292" s="245"/>
      <c r="J292" s="241"/>
      <c r="K292" s="241"/>
      <c r="L292" s="246"/>
      <c r="M292" s="247"/>
      <c r="N292" s="248"/>
      <c r="O292" s="248"/>
      <c r="P292" s="248"/>
      <c r="Q292" s="248"/>
      <c r="R292" s="248"/>
      <c r="S292" s="248"/>
      <c r="T292" s="249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0" t="s">
        <v>176</v>
      </c>
      <c r="AU292" s="250" t="s">
        <v>81</v>
      </c>
      <c r="AV292" s="14" t="s">
        <v>167</v>
      </c>
      <c r="AW292" s="14" t="s">
        <v>33</v>
      </c>
      <c r="AX292" s="14" t="s">
        <v>79</v>
      </c>
      <c r="AY292" s="250" t="s">
        <v>166</v>
      </c>
    </row>
    <row r="293" s="2" customFormat="1" ht="33" customHeight="1">
      <c r="A293" s="41"/>
      <c r="B293" s="42"/>
      <c r="C293" s="215" t="s">
        <v>455</v>
      </c>
      <c r="D293" s="215" t="s">
        <v>169</v>
      </c>
      <c r="E293" s="216" t="s">
        <v>456</v>
      </c>
      <c r="F293" s="217" t="s">
        <v>457</v>
      </c>
      <c r="G293" s="218" t="s">
        <v>229</v>
      </c>
      <c r="H293" s="219">
        <v>30</v>
      </c>
      <c r="I293" s="220"/>
      <c r="J293" s="221">
        <f>ROUND(I293*H293,2)</f>
        <v>0</v>
      </c>
      <c r="K293" s="217" t="s">
        <v>19</v>
      </c>
      <c r="L293" s="47"/>
      <c r="M293" s="222" t="s">
        <v>19</v>
      </c>
      <c r="N293" s="223" t="s">
        <v>43</v>
      </c>
      <c r="O293" s="87"/>
      <c r="P293" s="224">
        <f>O293*H293</f>
        <v>0</v>
      </c>
      <c r="Q293" s="224">
        <v>0</v>
      </c>
      <c r="R293" s="224">
        <f>Q293*H293</f>
        <v>0</v>
      </c>
      <c r="S293" s="224">
        <v>0</v>
      </c>
      <c r="T293" s="225">
        <f>S293*H293</f>
        <v>0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226" t="s">
        <v>174</v>
      </c>
      <c r="AT293" s="226" t="s">
        <v>169</v>
      </c>
      <c r="AU293" s="226" t="s">
        <v>81</v>
      </c>
      <c r="AY293" s="20" t="s">
        <v>166</v>
      </c>
      <c r="BE293" s="227">
        <f>IF(N293="základní",J293,0)</f>
        <v>0</v>
      </c>
      <c r="BF293" s="227">
        <f>IF(N293="snížená",J293,0)</f>
        <v>0</v>
      </c>
      <c r="BG293" s="227">
        <f>IF(N293="zákl. přenesená",J293,0)</f>
        <v>0</v>
      </c>
      <c r="BH293" s="227">
        <f>IF(N293="sníž. přenesená",J293,0)</f>
        <v>0</v>
      </c>
      <c r="BI293" s="227">
        <f>IF(N293="nulová",J293,0)</f>
        <v>0</v>
      </c>
      <c r="BJ293" s="20" t="s">
        <v>79</v>
      </c>
      <c r="BK293" s="227">
        <f>ROUND(I293*H293,2)</f>
        <v>0</v>
      </c>
      <c r="BL293" s="20" t="s">
        <v>174</v>
      </c>
      <c r="BM293" s="226" t="s">
        <v>458</v>
      </c>
    </row>
    <row r="294" s="13" customFormat="1">
      <c r="A294" s="13"/>
      <c r="B294" s="228"/>
      <c r="C294" s="229"/>
      <c r="D294" s="230" t="s">
        <v>176</v>
      </c>
      <c r="E294" s="231" t="s">
        <v>19</v>
      </c>
      <c r="F294" s="232" t="s">
        <v>459</v>
      </c>
      <c r="G294" s="229"/>
      <c r="H294" s="233">
        <v>30</v>
      </c>
      <c r="I294" s="234"/>
      <c r="J294" s="229"/>
      <c r="K294" s="229"/>
      <c r="L294" s="235"/>
      <c r="M294" s="236"/>
      <c r="N294" s="237"/>
      <c r="O294" s="237"/>
      <c r="P294" s="237"/>
      <c r="Q294" s="237"/>
      <c r="R294" s="237"/>
      <c r="S294" s="237"/>
      <c r="T294" s="238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9" t="s">
        <v>176</v>
      </c>
      <c r="AU294" s="239" t="s">
        <v>81</v>
      </c>
      <c r="AV294" s="13" t="s">
        <v>81</v>
      </c>
      <c r="AW294" s="13" t="s">
        <v>33</v>
      </c>
      <c r="AX294" s="13" t="s">
        <v>72</v>
      </c>
      <c r="AY294" s="239" t="s">
        <v>166</v>
      </c>
    </row>
    <row r="295" s="14" customFormat="1">
      <c r="A295" s="14"/>
      <c r="B295" s="240"/>
      <c r="C295" s="241"/>
      <c r="D295" s="230" t="s">
        <v>176</v>
      </c>
      <c r="E295" s="242" t="s">
        <v>19</v>
      </c>
      <c r="F295" s="243" t="s">
        <v>178</v>
      </c>
      <c r="G295" s="241"/>
      <c r="H295" s="244">
        <v>30</v>
      </c>
      <c r="I295" s="245"/>
      <c r="J295" s="241"/>
      <c r="K295" s="241"/>
      <c r="L295" s="246"/>
      <c r="M295" s="247"/>
      <c r="N295" s="248"/>
      <c r="O295" s="248"/>
      <c r="P295" s="248"/>
      <c r="Q295" s="248"/>
      <c r="R295" s="248"/>
      <c r="S295" s="248"/>
      <c r="T295" s="249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0" t="s">
        <v>176</v>
      </c>
      <c r="AU295" s="250" t="s">
        <v>81</v>
      </c>
      <c r="AV295" s="14" t="s">
        <v>167</v>
      </c>
      <c r="AW295" s="14" t="s">
        <v>33</v>
      </c>
      <c r="AX295" s="14" t="s">
        <v>79</v>
      </c>
      <c r="AY295" s="250" t="s">
        <v>166</v>
      </c>
    </row>
    <row r="296" s="2" customFormat="1" ht="16.5" customHeight="1">
      <c r="A296" s="41"/>
      <c r="B296" s="42"/>
      <c r="C296" s="215" t="s">
        <v>460</v>
      </c>
      <c r="D296" s="215" t="s">
        <v>169</v>
      </c>
      <c r="E296" s="216" t="s">
        <v>461</v>
      </c>
      <c r="F296" s="217" t="s">
        <v>462</v>
      </c>
      <c r="G296" s="218" t="s">
        <v>240</v>
      </c>
      <c r="H296" s="219">
        <v>7</v>
      </c>
      <c r="I296" s="220"/>
      <c r="J296" s="221">
        <f>ROUND(I296*H296,2)</f>
        <v>0</v>
      </c>
      <c r="K296" s="217" t="s">
        <v>173</v>
      </c>
      <c r="L296" s="47"/>
      <c r="M296" s="222" t="s">
        <v>19</v>
      </c>
      <c r="N296" s="223" t="s">
        <v>43</v>
      </c>
      <c r="O296" s="87"/>
      <c r="P296" s="224">
        <f>O296*H296</f>
        <v>0</v>
      </c>
      <c r="Q296" s="224">
        <v>0</v>
      </c>
      <c r="R296" s="224">
        <f>Q296*H296</f>
        <v>0</v>
      </c>
      <c r="S296" s="224">
        <v>0.035220000000000001</v>
      </c>
      <c r="T296" s="225">
        <f>S296*H296</f>
        <v>0.24654000000000001</v>
      </c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R296" s="226" t="s">
        <v>174</v>
      </c>
      <c r="AT296" s="226" t="s">
        <v>169</v>
      </c>
      <c r="AU296" s="226" t="s">
        <v>81</v>
      </c>
      <c r="AY296" s="20" t="s">
        <v>166</v>
      </c>
      <c r="BE296" s="227">
        <f>IF(N296="základní",J296,0)</f>
        <v>0</v>
      </c>
      <c r="BF296" s="227">
        <f>IF(N296="snížená",J296,0)</f>
        <v>0</v>
      </c>
      <c r="BG296" s="227">
        <f>IF(N296="zákl. přenesená",J296,0)</f>
        <v>0</v>
      </c>
      <c r="BH296" s="227">
        <f>IF(N296="sníž. přenesená",J296,0)</f>
        <v>0</v>
      </c>
      <c r="BI296" s="227">
        <f>IF(N296="nulová",J296,0)</f>
        <v>0</v>
      </c>
      <c r="BJ296" s="20" t="s">
        <v>79</v>
      </c>
      <c r="BK296" s="227">
        <f>ROUND(I296*H296,2)</f>
        <v>0</v>
      </c>
      <c r="BL296" s="20" t="s">
        <v>174</v>
      </c>
      <c r="BM296" s="226" t="s">
        <v>463</v>
      </c>
    </row>
    <row r="297" s="2" customFormat="1" ht="16.5" customHeight="1">
      <c r="A297" s="41"/>
      <c r="B297" s="42"/>
      <c r="C297" s="215" t="s">
        <v>464</v>
      </c>
      <c r="D297" s="215" t="s">
        <v>169</v>
      </c>
      <c r="E297" s="216" t="s">
        <v>465</v>
      </c>
      <c r="F297" s="217" t="s">
        <v>466</v>
      </c>
      <c r="G297" s="218" t="s">
        <v>240</v>
      </c>
      <c r="H297" s="219">
        <v>7</v>
      </c>
      <c r="I297" s="220"/>
      <c r="J297" s="221">
        <f>ROUND(I297*H297,2)</f>
        <v>0</v>
      </c>
      <c r="K297" s="217" t="s">
        <v>173</v>
      </c>
      <c r="L297" s="47"/>
      <c r="M297" s="222" t="s">
        <v>19</v>
      </c>
      <c r="N297" s="223" t="s">
        <v>43</v>
      </c>
      <c r="O297" s="87"/>
      <c r="P297" s="224">
        <f>O297*H297</f>
        <v>0</v>
      </c>
      <c r="Q297" s="224">
        <v>0.0014</v>
      </c>
      <c r="R297" s="224">
        <f>Q297*H297</f>
        <v>0.0097999999999999997</v>
      </c>
      <c r="S297" s="224">
        <v>0</v>
      </c>
      <c r="T297" s="225">
        <f>S297*H297</f>
        <v>0</v>
      </c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R297" s="226" t="s">
        <v>174</v>
      </c>
      <c r="AT297" s="226" t="s">
        <v>169</v>
      </c>
      <c r="AU297" s="226" t="s">
        <v>81</v>
      </c>
      <c r="AY297" s="20" t="s">
        <v>166</v>
      </c>
      <c r="BE297" s="227">
        <f>IF(N297="základní",J297,0)</f>
        <v>0</v>
      </c>
      <c r="BF297" s="227">
        <f>IF(N297="snížená",J297,0)</f>
        <v>0</v>
      </c>
      <c r="BG297" s="227">
        <f>IF(N297="zákl. přenesená",J297,0)</f>
        <v>0</v>
      </c>
      <c r="BH297" s="227">
        <f>IF(N297="sníž. přenesená",J297,0)</f>
        <v>0</v>
      </c>
      <c r="BI297" s="227">
        <f>IF(N297="nulová",J297,0)</f>
        <v>0</v>
      </c>
      <c r="BJ297" s="20" t="s">
        <v>79</v>
      </c>
      <c r="BK297" s="227">
        <f>ROUND(I297*H297,2)</f>
        <v>0</v>
      </c>
      <c r="BL297" s="20" t="s">
        <v>174</v>
      </c>
      <c r="BM297" s="226" t="s">
        <v>467</v>
      </c>
    </row>
    <row r="298" s="12" customFormat="1" ht="22.8" customHeight="1">
      <c r="A298" s="12"/>
      <c r="B298" s="199"/>
      <c r="C298" s="200"/>
      <c r="D298" s="201" t="s">
        <v>71</v>
      </c>
      <c r="E298" s="213" t="s">
        <v>209</v>
      </c>
      <c r="F298" s="213" t="s">
        <v>468</v>
      </c>
      <c r="G298" s="200"/>
      <c r="H298" s="200"/>
      <c r="I298" s="203"/>
      <c r="J298" s="214">
        <f>BK298</f>
        <v>0</v>
      </c>
      <c r="K298" s="200"/>
      <c r="L298" s="205"/>
      <c r="M298" s="206"/>
      <c r="N298" s="207"/>
      <c r="O298" s="207"/>
      <c r="P298" s="208">
        <f>P299+P340+P449</f>
        <v>0</v>
      </c>
      <c r="Q298" s="207"/>
      <c r="R298" s="208">
        <f>R299+R340+R449</f>
        <v>100.86022604000002</v>
      </c>
      <c r="S298" s="207"/>
      <c r="T298" s="209">
        <f>T299+T340+T449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10" t="s">
        <v>79</v>
      </c>
      <c r="AT298" s="211" t="s">
        <v>71</v>
      </c>
      <c r="AU298" s="211" t="s">
        <v>79</v>
      </c>
      <c r="AY298" s="210" t="s">
        <v>166</v>
      </c>
      <c r="BK298" s="212">
        <f>BK299+BK340+BK449</f>
        <v>0</v>
      </c>
    </row>
    <row r="299" s="12" customFormat="1" ht="20.88" customHeight="1">
      <c r="A299" s="12"/>
      <c r="B299" s="199"/>
      <c r="C299" s="200"/>
      <c r="D299" s="201" t="s">
        <v>71</v>
      </c>
      <c r="E299" s="213" t="s">
        <v>469</v>
      </c>
      <c r="F299" s="213" t="s">
        <v>470</v>
      </c>
      <c r="G299" s="200"/>
      <c r="H299" s="200"/>
      <c r="I299" s="203"/>
      <c r="J299" s="214">
        <f>BK299</f>
        <v>0</v>
      </c>
      <c r="K299" s="200"/>
      <c r="L299" s="205"/>
      <c r="M299" s="206"/>
      <c r="N299" s="207"/>
      <c r="O299" s="207"/>
      <c r="P299" s="208">
        <f>SUM(P300:P339)</f>
        <v>0</v>
      </c>
      <c r="Q299" s="207"/>
      <c r="R299" s="208">
        <f>SUM(R300:R339)</f>
        <v>9.4563155600000002</v>
      </c>
      <c r="S299" s="207"/>
      <c r="T299" s="209">
        <f>SUM(T300:T339)</f>
        <v>0</v>
      </c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R299" s="210" t="s">
        <v>79</v>
      </c>
      <c r="AT299" s="211" t="s">
        <v>71</v>
      </c>
      <c r="AU299" s="211" t="s">
        <v>81</v>
      </c>
      <c r="AY299" s="210" t="s">
        <v>166</v>
      </c>
      <c r="BK299" s="212">
        <f>SUM(BK300:BK339)</f>
        <v>0</v>
      </c>
    </row>
    <row r="300" s="2" customFormat="1">
      <c r="A300" s="41"/>
      <c r="B300" s="42"/>
      <c r="C300" s="215" t="s">
        <v>471</v>
      </c>
      <c r="D300" s="215" t="s">
        <v>169</v>
      </c>
      <c r="E300" s="216" t="s">
        <v>472</v>
      </c>
      <c r="F300" s="217" t="s">
        <v>473</v>
      </c>
      <c r="G300" s="218" t="s">
        <v>172</v>
      </c>
      <c r="H300" s="219">
        <v>1196.319</v>
      </c>
      <c r="I300" s="220"/>
      <c r="J300" s="221">
        <f>ROUND(I300*H300,2)</f>
        <v>0</v>
      </c>
      <c r="K300" s="217" t="s">
        <v>173</v>
      </c>
      <c r="L300" s="47"/>
      <c r="M300" s="222" t="s">
        <v>19</v>
      </c>
      <c r="N300" s="223" t="s">
        <v>43</v>
      </c>
      <c r="O300" s="87"/>
      <c r="P300" s="224">
        <f>O300*H300</f>
        <v>0</v>
      </c>
      <c r="Q300" s="224">
        <v>0.0043800000000000002</v>
      </c>
      <c r="R300" s="224">
        <f>Q300*H300</f>
        <v>5.2398772200000003</v>
      </c>
      <c r="S300" s="224">
        <v>0</v>
      </c>
      <c r="T300" s="225">
        <f>S300*H300</f>
        <v>0</v>
      </c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R300" s="226" t="s">
        <v>174</v>
      </c>
      <c r="AT300" s="226" t="s">
        <v>169</v>
      </c>
      <c r="AU300" s="226" t="s">
        <v>167</v>
      </c>
      <c r="AY300" s="20" t="s">
        <v>166</v>
      </c>
      <c r="BE300" s="227">
        <f>IF(N300="základní",J300,0)</f>
        <v>0</v>
      </c>
      <c r="BF300" s="227">
        <f>IF(N300="snížená",J300,0)</f>
        <v>0</v>
      </c>
      <c r="BG300" s="227">
        <f>IF(N300="zákl. přenesená",J300,0)</f>
        <v>0</v>
      </c>
      <c r="BH300" s="227">
        <f>IF(N300="sníž. přenesená",J300,0)</f>
        <v>0</v>
      </c>
      <c r="BI300" s="227">
        <f>IF(N300="nulová",J300,0)</f>
        <v>0</v>
      </c>
      <c r="BJ300" s="20" t="s">
        <v>79</v>
      </c>
      <c r="BK300" s="227">
        <f>ROUND(I300*H300,2)</f>
        <v>0</v>
      </c>
      <c r="BL300" s="20" t="s">
        <v>174</v>
      </c>
      <c r="BM300" s="226" t="s">
        <v>474</v>
      </c>
    </row>
    <row r="301" s="2" customFormat="1" ht="16.5" customHeight="1">
      <c r="A301" s="41"/>
      <c r="B301" s="42"/>
      <c r="C301" s="215" t="s">
        <v>475</v>
      </c>
      <c r="D301" s="215" t="s">
        <v>169</v>
      </c>
      <c r="E301" s="216" t="s">
        <v>476</v>
      </c>
      <c r="F301" s="217" t="s">
        <v>477</v>
      </c>
      <c r="G301" s="218" t="s">
        <v>172</v>
      </c>
      <c r="H301" s="219">
        <v>1157.6510000000001</v>
      </c>
      <c r="I301" s="220"/>
      <c r="J301" s="221">
        <f>ROUND(I301*H301,2)</f>
        <v>0</v>
      </c>
      <c r="K301" s="217" t="s">
        <v>173</v>
      </c>
      <c r="L301" s="47"/>
      <c r="M301" s="222" t="s">
        <v>19</v>
      </c>
      <c r="N301" s="223" t="s">
        <v>43</v>
      </c>
      <c r="O301" s="87"/>
      <c r="P301" s="224">
        <f>O301*H301</f>
        <v>0</v>
      </c>
      <c r="Q301" s="224">
        <v>0.0030000000000000001</v>
      </c>
      <c r="R301" s="224">
        <f>Q301*H301</f>
        <v>3.4729530000000004</v>
      </c>
      <c r="S301" s="224">
        <v>0</v>
      </c>
      <c r="T301" s="225">
        <f>S301*H301</f>
        <v>0</v>
      </c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R301" s="226" t="s">
        <v>174</v>
      </c>
      <c r="AT301" s="226" t="s">
        <v>169</v>
      </c>
      <c r="AU301" s="226" t="s">
        <v>167</v>
      </c>
      <c r="AY301" s="20" t="s">
        <v>166</v>
      </c>
      <c r="BE301" s="227">
        <f>IF(N301="základní",J301,0)</f>
        <v>0</v>
      </c>
      <c r="BF301" s="227">
        <f>IF(N301="snížená",J301,0)</f>
        <v>0</v>
      </c>
      <c r="BG301" s="227">
        <f>IF(N301="zákl. přenesená",J301,0)</f>
        <v>0</v>
      </c>
      <c r="BH301" s="227">
        <f>IF(N301="sníž. přenesená",J301,0)</f>
        <v>0</v>
      </c>
      <c r="BI301" s="227">
        <f>IF(N301="nulová",J301,0)</f>
        <v>0</v>
      </c>
      <c r="BJ301" s="20" t="s">
        <v>79</v>
      </c>
      <c r="BK301" s="227">
        <f>ROUND(I301*H301,2)</f>
        <v>0</v>
      </c>
      <c r="BL301" s="20" t="s">
        <v>174</v>
      </c>
      <c r="BM301" s="226" t="s">
        <v>478</v>
      </c>
    </row>
    <row r="302" s="15" customFormat="1">
      <c r="A302" s="15"/>
      <c r="B302" s="251"/>
      <c r="C302" s="252"/>
      <c r="D302" s="230" t="s">
        <v>176</v>
      </c>
      <c r="E302" s="253" t="s">
        <v>19</v>
      </c>
      <c r="F302" s="254" t="s">
        <v>479</v>
      </c>
      <c r="G302" s="252"/>
      <c r="H302" s="253" t="s">
        <v>19</v>
      </c>
      <c r="I302" s="255"/>
      <c r="J302" s="252"/>
      <c r="K302" s="252"/>
      <c r="L302" s="256"/>
      <c r="M302" s="257"/>
      <c r="N302" s="258"/>
      <c r="O302" s="258"/>
      <c r="P302" s="258"/>
      <c r="Q302" s="258"/>
      <c r="R302" s="258"/>
      <c r="S302" s="258"/>
      <c r="T302" s="259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60" t="s">
        <v>176</v>
      </c>
      <c r="AU302" s="260" t="s">
        <v>167</v>
      </c>
      <c r="AV302" s="15" t="s">
        <v>79</v>
      </c>
      <c r="AW302" s="15" t="s">
        <v>33</v>
      </c>
      <c r="AX302" s="15" t="s">
        <v>72</v>
      </c>
      <c r="AY302" s="260" t="s">
        <v>166</v>
      </c>
    </row>
    <row r="303" s="13" customFormat="1">
      <c r="A303" s="13"/>
      <c r="B303" s="228"/>
      <c r="C303" s="229"/>
      <c r="D303" s="230" t="s">
        <v>176</v>
      </c>
      <c r="E303" s="231" t="s">
        <v>19</v>
      </c>
      <c r="F303" s="232" t="s">
        <v>480</v>
      </c>
      <c r="G303" s="229"/>
      <c r="H303" s="233">
        <v>60.194000000000003</v>
      </c>
      <c r="I303" s="234"/>
      <c r="J303" s="229"/>
      <c r="K303" s="229"/>
      <c r="L303" s="235"/>
      <c r="M303" s="236"/>
      <c r="N303" s="237"/>
      <c r="O303" s="237"/>
      <c r="P303" s="237"/>
      <c r="Q303" s="237"/>
      <c r="R303" s="237"/>
      <c r="S303" s="237"/>
      <c r="T303" s="238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9" t="s">
        <v>176</v>
      </c>
      <c r="AU303" s="239" t="s">
        <v>167</v>
      </c>
      <c r="AV303" s="13" t="s">
        <v>81</v>
      </c>
      <c r="AW303" s="13" t="s">
        <v>33</v>
      </c>
      <c r="AX303" s="13" t="s">
        <v>72</v>
      </c>
      <c r="AY303" s="239" t="s">
        <v>166</v>
      </c>
    </row>
    <row r="304" s="13" customFormat="1">
      <c r="A304" s="13"/>
      <c r="B304" s="228"/>
      <c r="C304" s="229"/>
      <c r="D304" s="230" t="s">
        <v>176</v>
      </c>
      <c r="E304" s="231" t="s">
        <v>19</v>
      </c>
      <c r="F304" s="232" t="s">
        <v>481</v>
      </c>
      <c r="G304" s="229"/>
      <c r="H304" s="233">
        <v>31.323</v>
      </c>
      <c r="I304" s="234"/>
      <c r="J304" s="229"/>
      <c r="K304" s="229"/>
      <c r="L304" s="235"/>
      <c r="M304" s="236"/>
      <c r="N304" s="237"/>
      <c r="O304" s="237"/>
      <c r="P304" s="237"/>
      <c r="Q304" s="237"/>
      <c r="R304" s="237"/>
      <c r="S304" s="237"/>
      <c r="T304" s="238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9" t="s">
        <v>176</v>
      </c>
      <c r="AU304" s="239" t="s">
        <v>167</v>
      </c>
      <c r="AV304" s="13" t="s">
        <v>81</v>
      </c>
      <c r="AW304" s="13" t="s">
        <v>33</v>
      </c>
      <c r="AX304" s="13" t="s">
        <v>72</v>
      </c>
      <c r="AY304" s="239" t="s">
        <v>166</v>
      </c>
    </row>
    <row r="305" s="13" customFormat="1">
      <c r="A305" s="13"/>
      <c r="B305" s="228"/>
      <c r="C305" s="229"/>
      <c r="D305" s="230" t="s">
        <v>176</v>
      </c>
      <c r="E305" s="231" t="s">
        <v>19</v>
      </c>
      <c r="F305" s="232" t="s">
        <v>482</v>
      </c>
      <c r="G305" s="229"/>
      <c r="H305" s="233">
        <v>145.77500000000001</v>
      </c>
      <c r="I305" s="234"/>
      <c r="J305" s="229"/>
      <c r="K305" s="229"/>
      <c r="L305" s="235"/>
      <c r="M305" s="236"/>
      <c r="N305" s="237"/>
      <c r="O305" s="237"/>
      <c r="P305" s="237"/>
      <c r="Q305" s="237"/>
      <c r="R305" s="237"/>
      <c r="S305" s="237"/>
      <c r="T305" s="238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9" t="s">
        <v>176</v>
      </c>
      <c r="AU305" s="239" t="s">
        <v>167</v>
      </c>
      <c r="AV305" s="13" t="s">
        <v>81</v>
      </c>
      <c r="AW305" s="13" t="s">
        <v>33</v>
      </c>
      <c r="AX305" s="13" t="s">
        <v>72</v>
      </c>
      <c r="AY305" s="239" t="s">
        <v>166</v>
      </c>
    </row>
    <row r="306" s="13" customFormat="1">
      <c r="A306" s="13"/>
      <c r="B306" s="228"/>
      <c r="C306" s="229"/>
      <c r="D306" s="230" t="s">
        <v>176</v>
      </c>
      <c r="E306" s="231" t="s">
        <v>19</v>
      </c>
      <c r="F306" s="232" t="s">
        <v>483</v>
      </c>
      <c r="G306" s="229"/>
      <c r="H306" s="233">
        <v>118.423</v>
      </c>
      <c r="I306" s="234"/>
      <c r="J306" s="229"/>
      <c r="K306" s="229"/>
      <c r="L306" s="235"/>
      <c r="M306" s="236"/>
      <c r="N306" s="237"/>
      <c r="O306" s="237"/>
      <c r="P306" s="237"/>
      <c r="Q306" s="237"/>
      <c r="R306" s="237"/>
      <c r="S306" s="237"/>
      <c r="T306" s="238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9" t="s">
        <v>176</v>
      </c>
      <c r="AU306" s="239" t="s">
        <v>167</v>
      </c>
      <c r="AV306" s="13" t="s">
        <v>81</v>
      </c>
      <c r="AW306" s="13" t="s">
        <v>33</v>
      </c>
      <c r="AX306" s="13" t="s">
        <v>72</v>
      </c>
      <c r="AY306" s="239" t="s">
        <v>166</v>
      </c>
    </row>
    <row r="307" s="13" customFormat="1">
      <c r="A307" s="13"/>
      <c r="B307" s="228"/>
      <c r="C307" s="229"/>
      <c r="D307" s="230" t="s">
        <v>176</v>
      </c>
      <c r="E307" s="231" t="s">
        <v>19</v>
      </c>
      <c r="F307" s="232" t="s">
        <v>484</v>
      </c>
      <c r="G307" s="229"/>
      <c r="H307" s="233">
        <v>30.988</v>
      </c>
      <c r="I307" s="234"/>
      <c r="J307" s="229"/>
      <c r="K307" s="229"/>
      <c r="L307" s="235"/>
      <c r="M307" s="236"/>
      <c r="N307" s="237"/>
      <c r="O307" s="237"/>
      <c r="P307" s="237"/>
      <c r="Q307" s="237"/>
      <c r="R307" s="237"/>
      <c r="S307" s="237"/>
      <c r="T307" s="238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9" t="s">
        <v>176</v>
      </c>
      <c r="AU307" s="239" t="s">
        <v>167</v>
      </c>
      <c r="AV307" s="13" t="s">
        <v>81</v>
      </c>
      <c r="AW307" s="13" t="s">
        <v>33</v>
      </c>
      <c r="AX307" s="13" t="s">
        <v>72</v>
      </c>
      <c r="AY307" s="239" t="s">
        <v>166</v>
      </c>
    </row>
    <row r="308" s="13" customFormat="1">
      <c r="A308" s="13"/>
      <c r="B308" s="228"/>
      <c r="C308" s="229"/>
      <c r="D308" s="230" t="s">
        <v>176</v>
      </c>
      <c r="E308" s="231" t="s">
        <v>19</v>
      </c>
      <c r="F308" s="232" t="s">
        <v>485</v>
      </c>
      <c r="G308" s="229"/>
      <c r="H308" s="233">
        <v>59.295000000000002</v>
      </c>
      <c r="I308" s="234"/>
      <c r="J308" s="229"/>
      <c r="K308" s="229"/>
      <c r="L308" s="235"/>
      <c r="M308" s="236"/>
      <c r="N308" s="237"/>
      <c r="O308" s="237"/>
      <c r="P308" s="237"/>
      <c r="Q308" s="237"/>
      <c r="R308" s="237"/>
      <c r="S308" s="237"/>
      <c r="T308" s="238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9" t="s">
        <v>176</v>
      </c>
      <c r="AU308" s="239" t="s">
        <v>167</v>
      </c>
      <c r="AV308" s="13" t="s">
        <v>81</v>
      </c>
      <c r="AW308" s="13" t="s">
        <v>33</v>
      </c>
      <c r="AX308" s="13" t="s">
        <v>72</v>
      </c>
      <c r="AY308" s="239" t="s">
        <v>166</v>
      </c>
    </row>
    <row r="309" s="13" customFormat="1">
      <c r="A309" s="13"/>
      <c r="B309" s="228"/>
      <c r="C309" s="229"/>
      <c r="D309" s="230" t="s">
        <v>176</v>
      </c>
      <c r="E309" s="231" t="s">
        <v>19</v>
      </c>
      <c r="F309" s="232" t="s">
        <v>486</v>
      </c>
      <c r="G309" s="229"/>
      <c r="H309" s="233">
        <v>57.787999999999997</v>
      </c>
      <c r="I309" s="234"/>
      <c r="J309" s="229"/>
      <c r="K309" s="229"/>
      <c r="L309" s="235"/>
      <c r="M309" s="236"/>
      <c r="N309" s="237"/>
      <c r="O309" s="237"/>
      <c r="P309" s="237"/>
      <c r="Q309" s="237"/>
      <c r="R309" s="237"/>
      <c r="S309" s="237"/>
      <c r="T309" s="238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9" t="s">
        <v>176</v>
      </c>
      <c r="AU309" s="239" t="s">
        <v>167</v>
      </c>
      <c r="AV309" s="13" t="s">
        <v>81</v>
      </c>
      <c r="AW309" s="13" t="s">
        <v>33</v>
      </c>
      <c r="AX309" s="13" t="s">
        <v>72</v>
      </c>
      <c r="AY309" s="239" t="s">
        <v>166</v>
      </c>
    </row>
    <row r="310" s="13" customFormat="1">
      <c r="A310" s="13"/>
      <c r="B310" s="228"/>
      <c r="C310" s="229"/>
      <c r="D310" s="230" t="s">
        <v>176</v>
      </c>
      <c r="E310" s="231" t="s">
        <v>19</v>
      </c>
      <c r="F310" s="232" t="s">
        <v>487</v>
      </c>
      <c r="G310" s="229"/>
      <c r="H310" s="233">
        <v>18.760000000000002</v>
      </c>
      <c r="I310" s="234"/>
      <c r="J310" s="229"/>
      <c r="K310" s="229"/>
      <c r="L310" s="235"/>
      <c r="M310" s="236"/>
      <c r="N310" s="237"/>
      <c r="O310" s="237"/>
      <c r="P310" s="237"/>
      <c r="Q310" s="237"/>
      <c r="R310" s="237"/>
      <c r="S310" s="237"/>
      <c r="T310" s="238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9" t="s">
        <v>176</v>
      </c>
      <c r="AU310" s="239" t="s">
        <v>167</v>
      </c>
      <c r="AV310" s="13" t="s">
        <v>81</v>
      </c>
      <c r="AW310" s="13" t="s">
        <v>33</v>
      </c>
      <c r="AX310" s="13" t="s">
        <v>72</v>
      </c>
      <c r="AY310" s="239" t="s">
        <v>166</v>
      </c>
    </row>
    <row r="311" s="13" customFormat="1">
      <c r="A311" s="13"/>
      <c r="B311" s="228"/>
      <c r="C311" s="229"/>
      <c r="D311" s="230" t="s">
        <v>176</v>
      </c>
      <c r="E311" s="231" t="s">
        <v>19</v>
      </c>
      <c r="F311" s="232" t="s">
        <v>488</v>
      </c>
      <c r="G311" s="229"/>
      <c r="H311" s="233">
        <v>135.77600000000001</v>
      </c>
      <c r="I311" s="234"/>
      <c r="J311" s="229"/>
      <c r="K311" s="229"/>
      <c r="L311" s="235"/>
      <c r="M311" s="236"/>
      <c r="N311" s="237"/>
      <c r="O311" s="237"/>
      <c r="P311" s="237"/>
      <c r="Q311" s="237"/>
      <c r="R311" s="237"/>
      <c r="S311" s="237"/>
      <c r="T311" s="238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9" t="s">
        <v>176</v>
      </c>
      <c r="AU311" s="239" t="s">
        <v>167</v>
      </c>
      <c r="AV311" s="13" t="s">
        <v>81</v>
      </c>
      <c r="AW311" s="13" t="s">
        <v>33</v>
      </c>
      <c r="AX311" s="13" t="s">
        <v>72</v>
      </c>
      <c r="AY311" s="239" t="s">
        <v>166</v>
      </c>
    </row>
    <row r="312" s="13" customFormat="1">
      <c r="A312" s="13"/>
      <c r="B312" s="228"/>
      <c r="C312" s="229"/>
      <c r="D312" s="230" t="s">
        <v>176</v>
      </c>
      <c r="E312" s="231" t="s">
        <v>19</v>
      </c>
      <c r="F312" s="232" t="s">
        <v>489</v>
      </c>
      <c r="G312" s="229"/>
      <c r="H312" s="233">
        <v>123.816</v>
      </c>
      <c r="I312" s="234"/>
      <c r="J312" s="229"/>
      <c r="K312" s="229"/>
      <c r="L312" s="235"/>
      <c r="M312" s="236"/>
      <c r="N312" s="237"/>
      <c r="O312" s="237"/>
      <c r="P312" s="237"/>
      <c r="Q312" s="237"/>
      <c r="R312" s="237"/>
      <c r="S312" s="237"/>
      <c r="T312" s="238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9" t="s">
        <v>176</v>
      </c>
      <c r="AU312" s="239" t="s">
        <v>167</v>
      </c>
      <c r="AV312" s="13" t="s">
        <v>81</v>
      </c>
      <c r="AW312" s="13" t="s">
        <v>33</v>
      </c>
      <c r="AX312" s="13" t="s">
        <v>72</v>
      </c>
      <c r="AY312" s="239" t="s">
        <v>166</v>
      </c>
    </row>
    <row r="313" s="13" customFormat="1">
      <c r="A313" s="13"/>
      <c r="B313" s="228"/>
      <c r="C313" s="229"/>
      <c r="D313" s="230" t="s">
        <v>176</v>
      </c>
      <c r="E313" s="231" t="s">
        <v>19</v>
      </c>
      <c r="F313" s="232" t="s">
        <v>490</v>
      </c>
      <c r="G313" s="229"/>
      <c r="H313" s="233">
        <v>77.921000000000006</v>
      </c>
      <c r="I313" s="234"/>
      <c r="J313" s="229"/>
      <c r="K313" s="229"/>
      <c r="L313" s="235"/>
      <c r="M313" s="236"/>
      <c r="N313" s="237"/>
      <c r="O313" s="237"/>
      <c r="P313" s="237"/>
      <c r="Q313" s="237"/>
      <c r="R313" s="237"/>
      <c r="S313" s="237"/>
      <c r="T313" s="238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9" t="s">
        <v>176</v>
      </c>
      <c r="AU313" s="239" t="s">
        <v>167</v>
      </c>
      <c r="AV313" s="13" t="s">
        <v>81</v>
      </c>
      <c r="AW313" s="13" t="s">
        <v>33</v>
      </c>
      <c r="AX313" s="13" t="s">
        <v>72</v>
      </c>
      <c r="AY313" s="239" t="s">
        <v>166</v>
      </c>
    </row>
    <row r="314" s="13" customFormat="1">
      <c r="A314" s="13"/>
      <c r="B314" s="228"/>
      <c r="C314" s="229"/>
      <c r="D314" s="230" t="s">
        <v>176</v>
      </c>
      <c r="E314" s="231" t="s">
        <v>19</v>
      </c>
      <c r="F314" s="232" t="s">
        <v>491</v>
      </c>
      <c r="G314" s="229"/>
      <c r="H314" s="233">
        <v>82.343000000000004</v>
      </c>
      <c r="I314" s="234"/>
      <c r="J314" s="229"/>
      <c r="K314" s="229"/>
      <c r="L314" s="235"/>
      <c r="M314" s="236"/>
      <c r="N314" s="237"/>
      <c r="O314" s="237"/>
      <c r="P314" s="237"/>
      <c r="Q314" s="237"/>
      <c r="R314" s="237"/>
      <c r="S314" s="237"/>
      <c r="T314" s="238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9" t="s">
        <v>176</v>
      </c>
      <c r="AU314" s="239" t="s">
        <v>167</v>
      </c>
      <c r="AV314" s="13" t="s">
        <v>81</v>
      </c>
      <c r="AW314" s="13" t="s">
        <v>33</v>
      </c>
      <c r="AX314" s="13" t="s">
        <v>72</v>
      </c>
      <c r="AY314" s="239" t="s">
        <v>166</v>
      </c>
    </row>
    <row r="315" s="13" customFormat="1">
      <c r="A315" s="13"/>
      <c r="B315" s="228"/>
      <c r="C315" s="229"/>
      <c r="D315" s="230" t="s">
        <v>176</v>
      </c>
      <c r="E315" s="231" t="s">
        <v>19</v>
      </c>
      <c r="F315" s="232" t="s">
        <v>492</v>
      </c>
      <c r="G315" s="229"/>
      <c r="H315" s="233">
        <v>32.662999999999997</v>
      </c>
      <c r="I315" s="234"/>
      <c r="J315" s="229"/>
      <c r="K315" s="229"/>
      <c r="L315" s="235"/>
      <c r="M315" s="236"/>
      <c r="N315" s="237"/>
      <c r="O315" s="237"/>
      <c r="P315" s="237"/>
      <c r="Q315" s="237"/>
      <c r="R315" s="237"/>
      <c r="S315" s="237"/>
      <c r="T315" s="238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9" t="s">
        <v>176</v>
      </c>
      <c r="AU315" s="239" t="s">
        <v>167</v>
      </c>
      <c r="AV315" s="13" t="s">
        <v>81</v>
      </c>
      <c r="AW315" s="13" t="s">
        <v>33</v>
      </c>
      <c r="AX315" s="13" t="s">
        <v>72</v>
      </c>
      <c r="AY315" s="239" t="s">
        <v>166</v>
      </c>
    </row>
    <row r="316" s="13" customFormat="1">
      <c r="A316" s="13"/>
      <c r="B316" s="228"/>
      <c r="C316" s="229"/>
      <c r="D316" s="230" t="s">
        <v>176</v>
      </c>
      <c r="E316" s="231" t="s">
        <v>19</v>
      </c>
      <c r="F316" s="232" t="s">
        <v>493</v>
      </c>
      <c r="G316" s="229"/>
      <c r="H316" s="233">
        <v>125.856</v>
      </c>
      <c r="I316" s="234"/>
      <c r="J316" s="229"/>
      <c r="K316" s="229"/>
      <c r="L316" s="235"/>
      <c r="M316" s="236"/>
      <c r="N316" s="237"/>
      <c r="O316" s="237"/>
      <c r="P316" s="237"/>
      <c r="Q316" s="237"/>
      <c r="R316" s="237"/>
      <c r="S316" s="237"/>
      <c r="T316" s="238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9" t="s">
        <v>176</v>
      </c>
      <c r="AU316" s="239" t="s">
        <v>167</v>
      </c>
      <c r="AV316" s="13" t="s">
        <v>81</v>
      </c>
      <c r="AW316" s="13" t="s">
        <v>33</v>
      </c>
      <c r="AX316" s="13" t="s">
        <v>72</v>
      </c>
      <c r="AY316" s="239" t="s">
        <v>166</v>
      </c>
    </row>
    <row r="317" s="13" customFormat="1">
      <c r="A317" s="13"/>
      <c r="B317" s="228"/>
      <c r="C317" s="229"/>
      <c r="D317" s="230" t="s">
        <v>176</v>
      </c>
      <c r="E317" s="231" t="s">
        <v>19</v>
      </c>
      <c r="F317" s="232" t="s">
        <v>494</v>
      </c>
      <c r="G317" s="229"/>
      <c r="H317" s="233">
        <v>116.943</v>
      </c>
      <c r="I317" s="234"/>
      <c r="J317" s="229"/>
      <c r="K317" s="229"/>
      <c r="L317" s="235"/>
      <c r="M317" s="236"/>
      <c r="N317" s="237"/>
      <c r="O317" s="237"/>
      <c r="P317" s="237"/>
      <c r="Q317" s="237"/>
      <c r="R317" s="237"/>
      <c r="S317" s="237"/>
      <c r="T317" s="238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9" t="s">
        <v>176</v>
      </c>
      <c r="AU317" s="239" t="s">
        <v>167</v>
      </c>
      <c r="AV317" s="13" t="s">
        <v>81</v>
      </c>
      <c r="AW317" s="13" t="s">
        <v>33</v>
      </c>
      <c r="AX317" s="13" t="s">
        <v>72</v>
      </c>
      <c r="AY317" s="239" t="s">
        <v>166</v>
      </c>
    </row>
    <row r="318" s="13" customFormat="1">
      <c r="A318" s="13"/>
      <c r="B318" s="228"/>
      <c r="C318" s="229"/>
      <c r="D318" s="230" t="s">
        <v>176</v>
      </c>
      <c r="E318" s="231" t="s">
        <v>19</v>
      </c>
      <c r="F318" s="232" t="s">
        <v>495</v>
      </c>
      <c r="G318" s="229"/>
      <c r="H318" s="233">
        <v>133.071</v>
      </c>
      <c r="I318" s="234"/>
      <c r="J318" s="229"/>
      <c r="K318" s="229"/>
      <c r="L318" s="235"/>
      <c r="M318" s="236"/>
      <c r="N318" s="237"/>
      <c r="O318" s="237"/>
      <c r="P318" s="237"/>
      <c r="Q318" s="237"/>
      <c r="R318" s="237"/>
      <c r="S318" s="237"/>
      <c r="T318" s="238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9" t="s">
        <v>176</v>
      </c>
      <c r="AU318" s="239" t="s">
        <v>167</v>
      </c>
      <c r="AV318" s="13" t="s">
        <v>81</v>
      </c>
      <c r="AW318" s="13" t="s">
        <v>33</v>
      </c>
      <c r="AX318" s="13" t="s">
        <v>72</v>
      </c>
      <c r="AY318" s="239" t="s">
        <v>166</v>
      </c>
    </row>
    <row r="319" s="14" customFormat="1">
      <c r="A319" s="14"/>
      <c r="B319" s="240"/>
      <c r="C319" s="241"/>
      <c r="D319" s="230" t="s">
        <v>176</v>
      </c>
      <c r="E319" s="242" t="s">
        <v>19</v>
      </c>
      <c r="F319" s="243" t="s">
        <v>178</v>
      </c>
      <c r="G319" s="241"/>
      <c r="H319" s="244">
        <v>1350.935</v>
      </c>
      <c r="I319" s="245"/>
      <c r="J319" s="241"/>
      <c r="K319" s="241"/>
      <c r="L319" s="246"/>
      <c r="M319" s="247"/>
      <c r="N319" s="248"/>
      <c r="O319" s="248"/>
      <c r="P319" s="248"/>
      <c r="Q319" s="248"/>
      <c r="R319" s="248"/>
      <c r="S319" s="248"/>
      <c r="T319" s="249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0" t="s">
        <v>176</v>
      </c>
      <c r="AU319" s="250" t="s">
        <v>167</v>
      </c>
      <c r="AV319" s="14" t="s">
        <v>167</v>
      </c>
      <c r="AW319" s="14" t="s">
        <v>33</v>
      </c>
      <c r="AX319" s="14" t="s">
        <v>72</v>
      </c>
      <c r="AY319" s="250" t="s">
        <v>166</v>
      </c>
    </row>
    <row r="320" s="13" customFormat="1">
      <c r="A320" s="13"/>
      <c r="B320" s="228"/>
      <c r="C320" s="229"/>
      <c r="D320" s="230" t="s">
        <v>176</v>
      </c>
      <c r="E320" s="231" t="s">
        <v>19</v>
      </c>
      <c r="F320" s="232" t="s">
        <v>496</v>
      </c>
      <c r="G320" s="229"/>
      <c r="H320" s="233">
        <v>-79.545000000000002</v>
      </c>
      <c r="I320" s="234"/>
      <c r="J320" s="229"/>
      <c r="K320" s="229"/>
      <c r="L320" s="235"/>
      <c r="M320" s="236"/>
      <c r="N320" s="237"/>
      <c r="O320" s="237"/>
      <c r="P320" s="237"/>
      <c r="Q320" s="237"/>
      <c r="R320" s="237"/>
      <c r="S320" s="237"/>
      <c r="T320" s="238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9" t="s">
        <v>176</v>
      </c>
      <c r="AU320" s="239" t="s">
        <v>167</v>
      </c>
      <c r="AV320" s="13" t="s">
        <v>81</v>
      </c>
      <c r="AW320" s="13" t="s">
        <v>33</v>
      </c>
      <c r="AX320" s="13" t="s">
        <v>72</v>
      </c>
      <c r="AY320" s="239" t="s">
        <v>166</v>
      </c>
    </row>
    <row r="321" s="13" customFormat="1">
      <c r="A321" s="13"/>
      <c r="B321" s="228"/>
      <c r="C321" s="229"/>
      <c r="D321" s="230" t="s">
        <v>176</v>
      </c>
      <c r="E321" s="231" t="s">
        <v>19</v>
      </c>
      <c r="F321" s="232" t="s">
        <v>497</v>
      </c>
      <c r="G321" s="229"/>
      <c r="H321" s="233">
        <v>29.489999999999998</v>
      </c>
      <c r="I321" s="234"/>
      <c r="J321" s="229"/>
      <c r="K321" s="229"/>
      <c r="L321" s="235"/>
      <c r="M321" s="236"/>
      <c r="N321" s="237"/>
      <c r="O321" s="237"/>
      <c r="P321" s="237"/>
      <c r="Q321" s="237"/>
      <c r="R321" s="237"/>
      <c r="S321" s="237"/>
      <c r="T321" s="238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9" t="s">
        <v>176</v>
      </c>
      <c r="AU321" s="239" t="s">
        <v>167</v>
      </c>
      <c r="AV321" s="13" t="s">
        <v>81</v>
      </c>
      <c r="AW321" s="13" t="s">
        <v>33</v>
      </c>
      <c r="AX321" s="13" t="s">
        <v>72</v>
      </c>
      <c r="AY321" s="239" t="s">
        <v>166</v>
      </c>
    </row>
    <row r="322" s="13" customFormat="1">
      <c r="A322" s="13"/>
      <c r="B322" s="228"/>
      <c r="C322" s="229"/>
      <c r="D322" s="230" t="s">
        <v>176</v>
      </c>
      <c r="E322" s="231" t="s">
        <v>19</v>
      </c>
      <c r="F322" s="232" t="s">
        <v>498</v>
      </c>
      <c r="G322" s="229"/>
      <c r="H322" s="233">
        <v>10.539999999999999</v>
      </c>
      <c r="I322" s="234"/>
      <c r="J322" s="229"/>
      <c r="K322" s="229"/>
      <c r="L322" s="235"/>
      <c r="M322" s="236"/>
      <c r="N322" s="237"/>
      <c r="O322" s="237"/>
      <c r="P322" s="237"/>
      <c r="Q322" s="237"/>
      <c r="R322" s="237"/>
      <c r="S322" s="237"/>
      <c r="T322" s="238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9" t="s">
        <v>176</v>
      </c>
      <c r="AU322" s="239" t="s">
        <v>167</v>
      </c>
      <c r="AV322" s="13" t="s">
        <v>81</v>
      </c>
      <c r="AW322" s="13" t="s">
        <v>33</v>
      </c>
      <c r="AX322" s="13" t="s">
        <v>72</v>
      </c>
      <c r="AY322" s="239" t="s">
        <v>166</v>
      </c>
    </row>
    <row r="323" s="13" customFormat="1">
      <c r="A323" s="13"/>
      <c r="B323" s="228"/>
      <c r="C323" s="229"/>
      <c r="D323" s="230" t="s">
        <v>176</v>
      </c>
      <c r="E323" s="231" t="s">
        <v>19</v>
      </c>
      <c r="F323" s="232" t="s">
        <v>499</v>
      </c>
      <c r="G323" s="229"/>
      <c r="H323" s="233">
        <v>-0.76300000000000001</v>
      </c>
      <c r="I323" s="234"/>
      <c r="J323" s="229"/>
      <c r="K323" s="229"/>
      <c r="L323" s="235"/>
      <c r="M323" s="236"/>
      <c r="N323" s="237"/>
      <c r="O323" s="237"/>
      <c r="P323" s="237"/>
      <c r="Q323" s="237"/>
      <c r="R323" s="237"/>
      <c r="S323" s="237"/>
      <c r="T323" s="238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9" t="s">
        <v>176</v>
      </c>
      <c r="AU323" s="239" t="s">
        <v>167</v>
      </c>
      <c r="AV323" s="13" t="s">
        <v>81</v>
      </c>
      <c r="AW323" s="13" t="s">
        <v>33</v>
      </c>
      <c r="AX323" s="13" t="s">
        <v>72</v>
      </c>
      <c r="AY323" s="239" t="s">
        <v>166</v>
      </c>
    </row>
    <row r="324" s="13" customFormat="1">
      <c r="A324" s="13"/>
      <c r="B324" s="228"/>
      <c r="C324" s="229"/>
      <c r="D324" s="230" t="s">
        <v>176</v>
      </c>
      <c r="E324" s="231" t="s">
        <v>19</v>
      </c>
      <c r="F324" s="232" t="s">
        <v>500</v>
      </c>
      <c r="G324" s="229"/>
      <c r="H324" s="233">
        <v>-42.158000000000001</v>
      </c>
      <c r="I324" s="234"/>
      <c r="J324" s="229"/>
      <c r="K324" s="229"/>
      <c r="L324" s="235"/>
      <c r="M324" s="236"/>
      <c r="N324" s="237"/>
      <c r="O324" s="237"/>
      <c r="P324" s="237"/>
      <c r="Q324" s="237"/>
      <c r="R324" s="237"/>
      <c r="S324" s="237"/>
      <c r="T324" s="238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9" t="s">
        <v>176</v>
      </c>
      <c r="AU324" s="239" t="s">
        <v>167</v>
      </c>
      <c r="AV324" s="13" t="s">
        <v>81</v>
      </c>
      <c r="AW324" s="13" t="s">
        <v>33</v>
      </c>
      <c r="AX324" s="13" t="s">
        <v>72</v>
      </c>
      <c r="AY324" s="239" t="s">
        <v>166</v>
      </c>
    </row>
    <row r="325" s="13" customFormat="1">
      <c r="A325" s="13"/>
      <c r="B325" s="228"/>
      <c r="C325" s="229"/>
      <c r="D325" s="230" t="s">
        <v>176</v>
      </c>
      <c r="E325" s="231" t="s">
        <v>19</v>
      </c>
      <c r="F325" s="232" t="s">
        <v>501</v>
      </c>
      <c r="G325" s="229"/>
      <c r="H325" s="233">
        <v>2.1899999999999999</v>
      </c>
      <c r="I325" s="234"/>
      <c r="J325" s="229"/>
      <c r="K325" s="229"/>
      <c r="L325" s="235"/>
      <c r="M325" s="236"/>
      <c r="N325" s="237"/>
      <c r="O325" s="237"/>
      <c r="P325" s="237"/>
      <c r="Q325" s="237"/>
      <c r="R325" s="237"/>
      <c r="S325" s="237"/>
      <c r="T325" s="238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9" t="s">
        <v>176</v>
      </c>
      <c r="AU325" s="239" t="s">
        <v>167</v>
      </c>
      <c r="AV325" s="13" t="s">
        <v>81</v>
      </c>
      <c r="AW325" s="13" t="s">
        <v>33</v>
      </c>
      <c r="AX325" s="13" t="s">
        <v>72</v>
      </c>
      <c r="AY325" s="239" t="s">
        <v>166</v>
      </c>
    </row>
    <row r="326" s="13" customFormat="1">
      <c r="A326" s="13"/>
      <c r="B326" s="228"/>
      <c r="C326" s="229"/>
      <c r="D326" s="230" t="s">
        <v>176</v>
      </c>
      <c r="E326" s="231" t="s">
        <v>19</v>
      </c>
      <c r="F326" s="232" t="s">
        <v>502</v>
      </c>
      <c r="G326" s="229"/>
      <c r="H326" s="233">
        <v>0.54000000000000004</v>
      </c>
      <c r="I326" s="234"/>
      <c r="J326" s="229"/>
      <c r="K326" s="229"/>
      <c r="L326" s="235"/>
      <c r="M326" s="236"/>
      <c r="N326" s="237"/>
      <c r="O326" s="237"/>
      <c r="P326" s="237"/>
      <c r="Q326" s="237"/>
      <c r="R326" s="237"/>
      <c r="S326" s="237"/>
      <c r="T326" s="238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9" t="s">
        <v>176</v>
      </c>
      <c r="AU326" s="239" t="s">
        <v>167</v>
      </c>
      <c r="AV326" s="13" t="s">
        <v>81</v>
      </c>
      <c r="AW326" s="13" t="s">
        <v>33</v>
      </c>
      <c r="AX326" s="13" t="s">
        <v>72</v>
      </c>
      <c r="AY326" s="239" t="s">
        <v>166</v>
      </c>
    </row>
    <row r="327" s="14" customFormat="1">
      <c r="A327" s="14"/>
      <c r="B327" s="240"/>
      <c r="C327" s="241"/>
      <c r="D327" s="230" t="s">
        <v>176</v>
      </c>
      <c r="E327" s="242" t="s">
        <v>19</v>
      </c>
      <c r="F327" s="243" t="s">
        <v>178</v>
      </c>
      <c r="G327" s="241"/>
      <c r="H327" s="244">
        <v>-79.706000000000003</v>
      </c>
      <c r="I327" s="245"/>
      <c r="J327" s="241"/>
      <c r="K327" s="241"/>
      <c r="L327" s="246"/>
      <c r="M327" s="247"/>
      <c r="N327" s="248"/>
      <c r="O327" s="248"/>
      <c r="P327" s="248"/>
      <c r="Q327" s="248"/>
      <c r="R327" s="248"/>
      <c r="S327" s="248"/>
      <c r="T327" s="249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0" t="s">
        <v>176</v>
      </c>
      <c r="AU327" s="250" t="s">
        <v>167</v>
      </c>
      <c r="AV327" s="14" t="s">
        <v>167</v>
      </c>
      <c r="AW327" s="14" t="s">
        <v>33</v>
      </c>
      <c r="AX327" s="14" t="s">
        <v>72</v>
      </c>
      <c r="AY327" s="250" t="s">
        <v>166</v>
      </c>
    </row>
    <row r="328" s="15" customFormat="1">
      <c r="A328" s="15"/>
      <c r="B328" s="251"/>
      <c r="C328" s="252"/>
      <c r="D328" s="230" t="s">
        <v>176</v>
      </c>
      <c r="E328" s="253" t="s">
        <v>19</v>
      </c>
      <c r="F328" s="254" t="s">
        <v>503</v>
      </c>
      <c r="G328" s="252"/>
      <c r="H328" s="253" t="s">
        <v>19</v>
      </c>
      <c r="I328" s="255"/>
      <c r="J328" s="252"/>
      <c r="K328" s="252"/>
      <c r="L328" s="256"/>
      <c r="M328" s="257"/>
      <c r="N328" s="258"/>
      <c r="O328" s="258"/>
      <c r="P328" s="258"/>
      <c r="Q328" s="258"/>
      <c r="R328" s="258"/>
      <c r="S328" s="258"/>
      <c r="T328" s="259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T328" s="260" t="s">
        <v>176</v>
      </c>
      <c r="AU328" s="260" t="s">
        <v>167</v>
      </c>
      <c r="AV328" s="15" t="s">
        <v>79</v>
      </c>
      <c r="AW328" s="15" t="s">
        <v>33</v>
      </c>
      <c r="AX328" s="15" t="s">
        <v>72</v>
      </c>
      <c r="AY328" s="260" t="s">
        <v>166</v>
      </c>
    </row>
    <row r="329" s="13" customFormat="1">
      <c r="A329" s="13"/>
      <c r="B329" s="228"/>
      <c r="C329" s="229"/>
      <c r="D329" s="230" t="s">
        <v>176</v>
      </c>
      <c r="E329" s="231" t="s">
        <v>19</v>
      </c>
      <c r="F329" s="232" t="s">
        <v>504</v>
      </c>
      <c r="G329" s="229"/>
      <c r="H329" s="233">
        <v>-113.578</v>
      </c>
      <c r="I329" s="234"/>
      <c r="J329" s="229"/>
      <c r="K329" s="229"/>
      <c r="L329" s="235"/>
      <c r="M329" s="236"/>
      <c r="N329" s="237"/>
      <c r="O329" s="237"/>
      <c r="P329" s="237"/>
      <c r="Q329" s="237"/>
      <c r="R329" s="237"/>
      <c r="S329" s="237"/>
      <c r="T329" s="238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9" t="s">
        <v>176</v>
      </c>
      <c r="AU329" s="239" t="s">
        <v>167</v>
      </c>
      <c r="AV329" s="13" t="s">
        <v>81</v>
      </c>
      <c r="AW329" s="13" t="s">
        <v>33</v>
      </c>
      <c r="AX329" s="13" t="s">
        <v>72</v>
      </c>
      <c r="AY329" s="239" t="s">
        <v>166</v>
      </c>
    </row>
    <row r="330" s="14" customFormat="1">
      <c r="A330" s="14"/>
      <c r="B330" s="240"/>
      <c r="C330" s="241"/>
      <c r="D330" s="230" t="s">
        <v>176</v>
      </c>
      <c r="E330" s="242" t="s">
        <v>19</v>
      </c>
      <c r="F330" s="243" t="s">
        <v>178</v>
      </c>
      <c r="G330" s="241"/>
      <c r="H330" s="244">
        <v>-113.578</v>
      </c>
      <c r="I330" s="245"/>
      <c r="J330" s="241"/>
      <c r="K330" s="241"/>
      <c r="L330" s="246"/>
      <c r="M330" s="247"/>
      <c r="N330" s="248"/>
      <c r="O330" s="248"/>
      <c r="P330" s="248"/>
      <c r="Q330" s="248"/>
      <c r="R330" s="248"/>
      <c r="S330" s="248"/>
      <c r="T330" s="249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0" t="s">
        <v>176</v>
      </c>
      <c r="AU330" s="250" t="s">
        <v>167</v>
      </c>
      <c r="AV330" s="14" t="s">
        <v>167</v>
      </c>
      <c r="AW330" s="14" t="s">
        <v>33</v>
      </c>
      <c r="AX330" s="14" t="s">
        <v>72</v>
      </c>
      <c r="AY330" s="250" t="s">
        <v>166</v>
      </c>
    </row>
    <row r="331" s="16" customFormat="1">
      <c r="A331" s="16"/>
      <c r="B331" s="273"/>
      <c r="C331" s="274"/>
      <c r="D331" s="230" t="s">
        <v>176</v>
      </c>
      <c r="E331" s="275" t="s">
        <v>19</v>
      </c>
      <c r="F331" s="276" t="s">
        <v>338</v>
      </c>
      <c r="G331" s="274"/>
      <c r="H331" s="277">
        <v>1157.6510000000001</v>
      </c>
      <c r="I331" s="278"/>
      <c r="J331" s="274"/>
      <c r="K331" s="274"/>
      <c r="L331" s="279"/>
      <c r="M331" s="280"/>
      <c r="N331" s="281"/>
      <c r="O331" s="281"/>
      <c r="P331" s="281"/>
      <c r="Q331" s="281"/>
      <c r="R331" s="281"/>
      <c r="S331" s="281"/>
      <c r="T331" s="282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T331" s="283" t="s">
        <v>176</v>
      </c>
      <c r="AU331" s="283" t="s">
        <v>167</v>
      </c>
      <c r="AV331" s="16" t="s">
        <v>174</v>
      </c>
      <c r="AW331" s="16" t="s">
        <v>33</v>
      </c>
      <c r="AX331" s="16" t="s">
        <v>79</v>
      </c>
      <c r="AY331" s="283" t="s">
        <v>166</v>
      </c>
    </row>
    <row r="332" s="2" customFormat="1" ht="33" customHeight="1">
      <c r="A332" s="41"/>
      <c r="B332" s="42"/>
      <c r="C332" s="215" t="s">
        <v>505</v>
      </c>
      <c r="D332" s="215" t="s">
        <v>169</v>
      </c>
      <c r="E332" s="216" t="s">
        <v>506</v>
      </c>
      <c r="F332" s="217" t="s">
        <v>507</v>
      </c>
      <c r="G332" s="218" t="s">
        <v>172</v>
      </c>
      <c r="H332" s="219">
        <v>38.667999999999999</v>
      </c>
      <c r="I332" s="220"/>
      <c r="J332" s="221">
        <f>ROUND(I332*H332,2)</f>
        <v>0</v>
      </c>
      <c r="K332" s="217" t="s">
        <v>173</v>
      </c>
      <c r="L332" s="47"/>
      <c r="M332" s="222" t="s">
        <v>19</v>
      </c>
      <c r="N332" s="223" t="s">
        <v>43</v>
      </c>
      <c r="O332" s="87"/>
      <c r="P332" s="224">
        <f>O332*H332</f>
        <v>0</v>
      </c>
      <c r="Q332" s="224">
        <v>0.018380000000000001</v>
      </c>
      <c r="R332" s="224">
        <f>Q332*H332</f>
        <v>0.71071784000000005</v>
      </c>
      <c r="S332" s="224">
        <v>0</v>
      </c>
      <c r="T332" s="225">
        <f>S332*H332</f>
        <v>0</v>
      </c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R332" s="226" t="s">
        <v>174</v>
      </c>
      <c r="AT332" s="226" t="s">
        <v>169</v>
      </c>
      <c r="AU332" s="226" t="s">
        <v>167</v>
      </c>
      <c r="AY332" s="20" t="s">
        <v>166</v>
      </c>
      <c r="BE332" s="227">
        <f>IF(N332="základní",J332,0)</f>
        <v>0</v>
      </c>
      <c r="BF332" s="227">
        <f>IF(N332="snížená",J332,0)</f>
        <v>0</v>
      </c>
      <c r="BG332" s="227">
        <f>IF(N332="zákl. přenesená",J332,0)</f>
        <v>0</v>
      </c>
      <c r="BH332" s="227">
        <f>IF(N332="sníž. přenesená",J332,0)</f>
        <v>0</v>
      </c>
      <c r="BI332" s="227">
        <f>IF(N332="nulová",J332,0)</f>
        <v>0</v>
      </c>
      <c r="BJ332" s="20" t="s">
        <v>79</v>
      </c>
      <c r="BK332" s="227">
        <f>ROUND(I332*H332,2)</f>
        <v>0</v>
      </c>
      <c r="BL332" s="20" t="s">
        <v>174</v>
      </c>
      <c r="BM332" s="226" t="s">
        <v>508</v>
      </c>
    </row>
    <row r="333" s="13" customFormat="1">
      <c r="A333" s="13"/>
      <c r="B333" s="228"/>
      <c r="C333" s="229"/>
      <c r="D333" s="230" t="s">
        <v>176</v>
      </c>
      <c r="E333" s="231" t="s">
        <v>19</v>
      </c>
      <c r="F333" s="232" t="s">
        <v>509</v>
      </c>
      <c r="G333" s="229"/>
      <c r="H333" s="233">
        <v>3.5</v>
      </c>
      <c r="I333" s="234"/>
      <c r="J333" s="229"/>
      <c r="K333" s="229"/>
      <c r="L333" s="235"/>
      <c r="M333" s="236"/>
      <c r="N333" s="237"/>
      <c r="O333" s="237"/>
      <c r="P333" s="237"/>
      <c r="Q333" s="237"/>
      <c r="R333" s="237"/>
      <c r="S333" s="237"/>
      <c r="T333" s="238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9" t="s">
        <v>176</v>
      </c>
      <c r="AU333" s="239" t="s">
        <v>167</v>
      </c>
      <c r="AV333" s="13" t="s">
        <v>81</v>
      </c>
      <c r="AW333" s="13" t="s">
        <v>33</v>
      </c>
      <c r="AX333" s="13" t="s">
        <v>72</v>
      </c>
      <c r="AY333" s="239" t="s">
        <v>166</v>
      </c>
    </row>
    <row r="334" s="13" customFormat="1">
      <c r="A334" s="13"/>
      <c r="B334" s="228"/>
      <c r="C334" s="229"/>
      <c r="D334" s="230" t="s">
        <v>176</v>
      </c>
      <c r="E334" s="231" t="s">
        <v>19</v>
      </c>
      <c r="F334" s="232" t="s">
        <v>510</v>
      </c>
      <c r="G334" s="229"/>
      <c r="H334" s="233">
        <v>35.167999999999999</v>
      </c>
      <c r="I334" s="234"/>
      <c r="J334" s="229"/>
      <c r="K334" s="229"/>
      <c r="L334" s="235"/>
      <c r="M334" s="236"/>
      <c r="N334" s="237"/>
      <c r="O334" s="237"/>
      <c r="P334" s="237"/>
      <c r="Q334" s="237"/>
      <c r="R334" s="237"/>
      <c r="S334" s="237"/>
      <c r="T334" s="238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9" t="s">
        <v>176</v>
      </c>
      <c r="AU334" s="239" t="s">
        <v>167</v>
      </c>
      <c r="AV334" s="13" t="s">
        <v>81</v>
      </c>
      <c r="AW334" s="13" t="s">
        <v>33</v>
      </c>
      <c r="AX334" s="13" t="s">
        <v>72</v>
      </c>
      <c r="AY334" s="239" t="s">
        <v>166</v>
      </c>
    </row>
    <row r="335" s="14" customFormat="1">
      <c r="A335" s="14"/>
      <c r="B335" s="240"/>
      <c r="C335" s="241"/>
      <c r="D335" s="230" t="s">
        <v>176</v>
      </c>
      <c r="E335" s="242" t="s">
        <v>19</v>
      </c>
      <c r="F335" s="243" t="s">
        <v>178</v>
      </c>
      <c r="G335" s="241"/>
      <c r="H335" s="244">
        <v>38.667999999999999</v>
      </c>
      <c r="I335" s="245"/>
      <c r="J335" s="241"/>
      <c r="K335" s="241"/>
      <c r="L335" s="246"/>
      <c r="M335" s="247"/>
      <c r="N335" s="248"/>
      <c r="O335" s="248"/>
      <c r="P335" s="248"/>
      <c r="Q335" s="248"/>
      <c r="R335" s="248"/>
      <c r="S335" s="248"/>
      <c r="T335" s="249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0" t="s">
        <v>176</v>
      </c>
      <c r="AU335" s="250" t="s">
        <v>167</v>
      </c>
      <c r="AV335" s="14" t="s">
        <v>167</v>
      </c>
      <c r="AW335" s="14" t="s">
        <v>33</v>
      </c>
      <c r="AX335" s="14" t="s">
        <v>79</v>
      </c>
      <c r="AY335" s="250" t="s">
        <v>166</v>
      </c>
    </row>
    <row r="336" s="2" customFormat="1" ht="16.5" customHeight="1">
      <c r="A336" s="41"/>
      <c r="B336" s="42"/>
      <c r="C336" s="215" t="s">
        <v>511</v>
      </c>
      <c r="D336" s="215" t="s">
        <v>169</v>
      </c>
      <c r="E336" s="216" t="s">
        <v>512</v>
      </c>
      <c r="F336" s="217" t="s">
        <v>513</v>
      </c>
      <c r="G336" s="218" t="s">
        <v>229</v>
      </c>
      <c r="H336" s="219">
        <v>21.844999999999999</v>
      </c>
      <c r="I336" s="220"/>
      <c r="J336" s="221">
        <f>ROUND(I336*H336,2)</f>
        <v>0</v>
      </c>
      <c r="K336" s="217" t="s">
        <v>173</v>
      </c>
      <c r="L336" s="47"/>
      <c r="M336" s="222" t="s">
        <v>19</v>
      </c>
      <c r="N336" s="223" t="s">
        <v>43</v>
      </c>
      <c r="O336" s="87"/>
      <c r="P336" s="224">
        <f>O336*H336</f>
        <v>0</v>
      </c>
      <c r="Q336" s="224">
        <v>0.0015</v>
      </c>
      <c r="R336" s="224">
        <f>Q336*H336</f>
        <v>0.032767499999999998</v>
      </c>
      <c r="S336" s="224">
        <v>0</v>
      </c>
      <c r="T336" s="225">
        <f>S336*H336</f>
        <v>0</v>
      </c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R336" s="226" t="s">
        <v>174</v>
      </c>
      <c r="AT336" s="226" t="s">
        <v>169</v>
      </c>
      <c r="AU336" s="226" t="s">
        <v>167</v>
      </c>
      <c r="AY336" s="20" t="s">
        <v>166</v>
      </c>
      <c r="BE336" s="227">
        <f>IF(N336="základní",J336,0)</f>
        <v>0</v>
      </c>
      <c r="BF336" s="227">
        <f>IF(N336="snížená",J336,0)</f>
        <v>0</v>
      </c>
      <c r="BG336" s="227">
        <f>IF(N336="zákl. přenesená",J336,0)</f>
        <v>0</v>
      </c>
      <c r="BH336" s="227">
        <f>IF(N336="sníž. přenesená",J336,0)</f>
        <v>0</v>
      </c>
      <c r="BI336" s="227">
        <f>IF(N336="nulová",J336,0)</f>
        <v>0</v>
      </c>
      <c r="BJ336" s="20" t="s">
        <v>79</v>
      </c>
      <c r="BK336" s="227">
        <f>ROUND(I336*H336,2)</f>
        <v>0</v>
      </c>
      <c r="BL336" s="20" t="s">
        <v>174</v>
      </c>
      <c r="BM336" s="226" t="s">
        <v>514</v>
      </c>
    </row>
    <row r="337" s="15" customFormat="1">
      <c r="A337" s="15"/>
      <c r="B337" s="251"/>
      <c r="C337" s="252"/>
      <c r="D337" s="230" t="s">
        <v>176</v>
      </c>
      <c r="E337" s="253" t="s">
        <v>19</v>
      </c>
      <c r="F337" s="254" t="s">
        <v>515</v>
      </c>
      <c r="G337" s="252"/>
      <c r="H337" s="253" t="s">
        <v>19</v>
      </c>
      <c r="I337" s="255"/>
      <c r="J337" s="252"/>
      <c r="K337" s="252"/>
      <c r="L337" s="256"/>
      <c r="M337" s="257"/>
      <c r="N337" s="258"/>
      <c r="O337" s="258"/>
      <c r="P337" s="258"/>
      <c r="Q337" s="258"/>
      <c r="R337" s="258"/>
      <c r="S337" s="258"/>
      <c r="T337" s="259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T337" s="260" t="s">
        <v>176</v>
      </c>
      <c r="AU337" s="260" t="s">
        <v>167</v>
      </c>
      <c r="AV337" s="15" t="s">
        <v>79</v>
      </c>
      <c r="AW337" s="15" t="s">
        <v>33</v>
      </c>
      <c r="AX337" s="15" t="s">
        <v>72</v>
      </c>
      <c r="AY337" s="260" t="s">
        <v>166</v>
      </c>
    </row>
    <row r="338" s="13" customFormat="1">
      <c r="A338" s="13"/>
      <c r="B338" s="228"/>
      <c r="C338" s="229"/>
      <c r="D338" s="230" t="s">
        <v>176</v>
      </c>
      <c r="E338" s="231" t="s">
        <v>19</v>
      </c>
      <c r="F338" s="232" t="s">
        <v>516</v>
      </c>
      <c r="G338" s="229"/>
      <c r="H338" s="233">
        <v>21.844999999999999</v>
      </c>
      <c r="I338" s="234"/>
      <c r="J338" s="229"/>
      <c r="K338" s="229"/>
      <c r="L338" s="235"/>
      <c r="M338" s="236"/>
      <c r="N338" s="237"/>
      <c r="O338" s="237"/>
      <c r="P338" s="237"/>
      <c r="Q338" s="237"/>
      <c r="R338" s="237"/>
      <c r="S338" s="237"/>
      <c r="T338" s="238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9" t="s">
        <v>176</v>
      </c>
      <c r="AU338" s="239" t="s">
        <v>167</v>
      </c>
      <c r="AV338" s="13" t="s">
        <v>81</v>
      </c>
      <c r="AW338" s="13" t="s">
        <v>33</v>
      </c>
      <c r="AX338" s="13" t="s">
        <v>72</v>
      </c>
      <c r="AY338" s="239" t="s">
        <v>166</v>
      </c>
    </row>
    <row r="339" s="14" customFormat="1">
      <c r="A339" s="14"/>
      <c r="B339" s="240"/>
      <c r="C339" s="241"/>
      <c r="D339" s="230" t="s">
        <v>176</v>
      </c>
      <c r="E339" s="242" t="s">
        <v>19</v>
      </c>
      <c r="F339" s="243" t="s">
        <v>178</v>
      </c>
      <c r="G339" s="241"/>
      <c r="H339" s="244">
        <v>21.844999999999999</v>
      </c>
      <c r="I339" s="245"/>
      <c r="J339" s="241"/>
      <c r="K339" s="241"/>
      <c r="L339" s="246"/>
      <c r="M339" s="247"/>
      <c r="N339" s="248"/>
      <c r="O339" s="248"/>
      <c r="P339" s="248"/>
      <c r="Q339" s="248"/>
      <c r="R339" s="248"/>
      <c r="S339" s="248"/>
      <c r="T339" s="249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0" t="s">
        <v>176</v>
      </c>
      <c r="AU339" s="250" t="s">
        <v>167</v>
      </c>
      <c r="AV339" s="14" t="s">
        <v>167</v>
      </c>
      <c r="AW339" s="14" t="s">
        <v>33</v>
      </c>
      <c r="AX339" s="14" t="s">
        <v>79</v>
      </c>
      <c r="AY339" s="250" t="s">
        <v>166</v>
      </c>
    </row>
    <row r="340" s="12" customFormat="1" ht="20.88" customHeight="1">
      <c r="A340" s="12"/>
      <c r="B340" s="199"/>
      <c r="C340" s="200"/>
      <c r="D340" s="201" t="s">
        <v>71</v>
      </c>
      <c r="E340" s="213" t="s">
        <v>517</v>
      </c>
      <c r="F340" s="213" t="s">
        <v>518</v>
      </c>
      <c r="G340" s="200"/>
      <c r="H340" s="200"/>
      <c r="I340" s="203"/>
      <c r="J340" s="214">
        <f>BK340</f>
        <v>0</v>
      </c>
      <c r="K340" s="200"/>
      <c r="L340" s="205"/>
      <c r="M340" s="206"/>
      <c r="N340" s="207"/>
      <c r="O340" s="207"/>
      <c r="P340" s="208">
        <f>SUM(P341:P448)</f>
        <v>0</v>
      </c>
      <c r="Q340" s="207"/>
      <c r="R340" s="208">
        <f>SUM(R341:R448)</f>
        <v>11.570337759999999</v>
      </c>
      <c r="S340" s="207"/>
      <c r="T340" s="209">
        <f>SUM(T341:T448)</f>
        <v>0</v>
      </c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R340" s="210" t="s">
        <v>79</v>
      </c>
      <c r="AT340" s="211" t="s">
        <v>71</v>
      </c>
      <c r="AU340" s="211" t="s">
        <v>81</v>
      </c>
      <c r="AY340" s="210" t="s">
        <v>166</v>
      </c>
      <c r="BK340" s="212">
        <f>SUM(BK341:BK448)</f>
        <v>0</v>
      </c>
    </row>
    <row r="341" s="2" customFormat="1">
      <c r="A341" s="41"/>
      <c r="B341" s="42"/>
      <c r="C341" s="215" t="s">
        <v>519</v>
      </c>
      <c r="D341" s="215" t="s">
        <v>169</v>
      </c>
      <c r="E341" s="216" t="s">
        <v>520</v>
      </c>
      <c r="F341" s="217" t="s">
        <v>521</v>
      </c>
      <c r="G341" s="218" t="s">
        <v>172</v>
      </c>
      <c r="H341" s="219">
        <v>52.560000000000002</v>
      </c>
      <c r="I341" s="220"/>
      <c r="J341" s="221">
        <f>ROUND(I341*H341,2)</f>
        <v>0</v>
      </c>
      <c r="K341" s="217" t="s">
        <v>173</v>
      </c>
      <c r="L341" s="47"/>
      <c r="M341" s="222" t="s">
        <v>19</v>
      </c>
      <c r="N341" s="223" t="s">
        <v>43</v>
      </c>
      <c r="O341" s="87"/>
      <c r="P341" s="224">
        <f>O341*H341</f>
        <v>0</v>
      </c>
      <c r="Q341" s="224">
        <v>0.0060600000000000003</v>
      </c>
      <c r="R341" s="224">
        <f>Q341*H341</f>
        <v>0.31851360000000001</v>
      </c>
      <c r="S341" s="224">
        <v>0</v>
      </c>
      <c r="T341" s="225">
        <f>S341*H341</f>
        <v>0</v>
      </c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R341" s="226" t="s">
        <v>174</v>
      </c>
      <c r="AT341" s="226" t="s">
        <v>169</v>
      </c>
      <c r="AU341" s="226" t="s">
        <v>167</v>
      </c>
      <c r="AY341" s="20" t="s">
        <v>166</v>
      </c>
      <c r="BE341" s="227">
        <f>IF(N341="základní",J341,0)</f>
        <v>0</v>
      </c>
      <c r="BF341" s="227">
        <f>IF(N341="snížená",J341,0)</f>
        <v>0</v>
      </c>
      <c r="BG341" s="227">
        <f>IF(N341="zákl. přenesená",J341,0)</f>
        <v>0</v>
      </c>
      <c r="BH341" s="227">
        <f>IF(N341="sníž. přenesená",J341,0)</f>
        <v>0</v>
      </c>
      <c r="BI341" s="227">
        <f>IF(N341="nulová",J341,0)</f>
        <v>0</v>
      </c>
      <c r="BJ341" s="20" t="s">
        <v>79</v>
      </c>
      <c r="BK341" s="227">
        <f>ROUND(I341*H341,2)</f>
        <v>0</v>
      </c>
      <c r="BL341" s="20" t="s">
        <v>174</v>
      </c>
      <c r="BM341" s="226" t="s">
        <v>522</v>
      </c>
    </row>
    <row r="342" s="15" customFormat="1">
      <c r="A342" s="15"/>
      <c r="B342" s="251"/>
      <c r="C342" s="252"/>
      <c r="D342" s="230" t="s">
        <v>176</v>
      </c>
      <c r="E342" s="253" t="s">
        <v>19</v>
      </c>
      <c r="F342" s="254" t="s">
        <v>523</v>
      </c>
      <c r="G342" s="252"/>
      <c r="H342" s="253" t="s">
        <v>19</v>
      </c>
      <c r="I342" s="255"/>
      <c r="J342" s="252"/>
      <c r="K342" s="252"/>
      <c r="L342" s="256"/>
      <c r="M342" s="257"/>
      <c r="N342" s="258"/>
      <c r="O342" s="258"/>
      <c r="P342" s="258"/>
      <c r="Q342" s="258"/>
      <c r="R342" s="258"/>
      <c r="S342" s="258"/>
      <c r="T342" s="259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T342" s="260" t="s">
        <v>176</v>
      </c>
      <c r="AU342" s="260" t="s">
        <v>167</v>
      </c>
      <c r="AV342" s="15" t="s">
        <v>79</v>
      </c>
      <c r="AW342" s="15" t="s">
        <v>33</v>
      </c>
      <c r="AX342" s="15" t="s">
        <v>72</v>
      </c>
      <c r="AY342" s="260" t="s">
        <v>166</v>
      </c>
    </row>
    <row r="343" s="13" customFormat="1">
      <c r="A343" s="13"/>
      <c r="B343" s="228"/>
      <c r="C343" s="229"/>
      <c r="D343" s="230" t="s">
        <v>176</v>
      </c>
      <c r="E343" s="231" t="s">
        <v>19</v>
      </c>
      <c r="F343" s="232" t="s">
        <v>524</v>
      </c>
      <c r="G343" s="229"/>
      <c r="H343" s="233">
        <v>52.560000000000002</v>
      </c>
      <c r="I343" s="234"/>
      <c r="J343" s="229"/>
      <c r="K343" s="229"/>
      <c r="L343" s="235"/>
      <c r="M343" s="236"/>
      <c r="N343" s="237"/>
      <c r="O343" s="237"/>
      <c r="P343" s="237"/>
      <c r="Q343" s="237"/>
      <c r="R343" s="237"/>
      <c r="S343" s="237"/>
      <c r="T343" s="238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9" t="s">
        <v>176</v>
      </c>
      <c r="AU343" s="239" t="s">
        <v>167</v>
      </c>
      <c r="AV343" s="13" t="s">
        <v>81</v>
      </c>
      <c r="AW343" s="13" t="s">
        <v>33</v>
      </c>
      <c r="AX343" s="13" t="s">
        <v>72</v>
      </c>
      <c r="AY343" s="239" t="s">
        <v>166</v>
      </c>
    </row>
    <row r="344" s="14" customFormat="1">
      <c r="A344" s="14"/>
      <c r="B344" s="240"/>
      <c r="C344" s="241"/>
      <c r="D344" s="230" t="s">
        <v>176</v>
      </c>
      <c r="E344" s="242" t="s">
        <v>19</v>
      </c>
      <c r="F344" s="243" t="s">
        <v>178</v>
      </c>
      <c r="G344" s="241"/>
      <c r="H344" s="244">
        <v>52.560000000000002</v>
      </c>
      <c r="I344" s="245"/>
      <c r="J344" s="241"/>
      <c r="K344" s="241"/>
      <c r="L344" s="246"/>
      <c r="M344" s="247"/>
      <c r="N344" s="248"/>
      <c r="O344" s="248"/>
      <c r="P344" s="248"/>
      <c r="Q344" s="248"/>
      <c r="R344" s="248"/>
      <c r="S344" s="248"/>
      <c r="T344" s="249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50" t="s">
        <v>176</v>
      </c>
      <c r="AU344" s="250" t="s">
        <v>167</v>
      </c>
      <c r="AV344" s="14" t="s">
        <v>167</v>
      </c>
      <c r="AW344" s="14" t="s">
        <v>33</v>
      </c>
      <c r="AX344" s="14" t="s">
        <v>79</v>
      </c>
      <c r="AY344" s="250" t="s">
        <v>166</v>
      </c>
    </row>
    <row r="345" s="2" customFormat="1" ht="16.5" customHeight="1">
      <c r="A345" s="41"/>
      <c r="B345" s="42"/>
      <c r="C345" s="261" t="s">
        <v>525</v>
      </c>
      <c r="D345" s="261" t="s">
        <v>263</v>
      </c>
      <c r="E345" s="263" t="s">
        <v>526</v>
      </c>
      <c r="F345" s="264" t="s">
        <v>527</v>
      </c>
      <c r="G345" s="265" t="s">
        <v>172</v>
      </c>
      <c r="H345" s="266">
        <v>55.188000000000002</v>
      </c>
      <c r="I345" s="267"/>
      <c r="J345" s="268">
        <f>ROUND(I345*H345,2)</f>
        <v>0</v>
      </c>
      <c r="K345" s="264" t="s">
        <v>173</v>
      </c>
      <c r="L345" s="269"/>
      <c r="M345" s="270" t="s">
        <v>19</v>
      </c>
      <c r="N345" s="271" t="s">
        <v>43</v>
      </c>
      <c r="O345" s="87"/>
      <c r="P345" s="224">
        <f>O345*H345</f>
        <v>0</v>
      </c>
      <c r="Q345" s="224">
        <v>0.0030000000000000001</v>
      </c>
      <c r="R345" s="224">
        <f>Q345*H345</f>
        <v>0.16556400000000002</v>
      </c>
      <c r="S345" s="224">
        <v>0</v>
      </c>
      <c r="T345" s="225">
        <f>S345*H345</f>
        <v>0</v>
      </c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R345" s="226" t="s">
        <v>220</v>
      </c>
      <c r="AT345" s="226" t="s">
        <v>263</v>
      </c>
      <c r="AU345" s="226" t="s">
        <v>167</v>
      </c>
      <c r="AY345" s="20" t="s">
        <v>166</v>
      </c>
      <c r="BE345" s="227">
        <f>IF(N345="základní",J345,0)</f>
        <v>0</v>
      </c>
      <c r="BF345" s="227">
        <f>IF(N345="snížená",J345,0)</f>
        <v>0</v>
      </c>
      <c r="BG345" s="227">
        <f>IF(N345="zákl. přenesená",J345,0)</f>
        <v>0</v>
      </c>
      <c r="BH345" s="227">
        <f>IF(N345="sníž. přenesená",J345,0)</f>
        <v>0</v>
      </c>
      <c r="BI345" s="227">
        <f>IF(N345="nulová",J345,0)</f>
        <v>0</v>
      </c>
      <c r="BJ345" s="20" t="s">
        <v>79</v>
      </c>
      <c r="BK345" s="227">
        <f>ROUND(I345*H345,2)</f>
        <v>0</v>
      </c>
      <c r="BL345" s="20" t="s">
        <v>174</v>
      </c>
      <c r="BM345" s="226" t="s">
        <v>528</v>
      </c>
    </row>
    <row r="346" s="13" customFormat="1">
      <c r="A346" s="13"/>
      <c r="B346" s="228"/>
      <c r="C346" s="229"/>
      <c r="D346" s="230" t="s">
        <v>176</v>
      </c>
      <c r="E346" s="229"/>
      <c r="F346" s="232" t="s">
        <v>529</v>
      </c>
      <c r="G346" s="229"/>
      <c r="H346" s="233">
        <v>55.188000000000002</v>
      </c>
      <c r="I346" s="234"/>
      <c r="J346" s="229"/>
      <c r="K346" s="229"/>
      <c r="L346" s="235"/>
      <c r="M346" s="236"/>
      <c r="N346" s="237"/>
      <c r="O346" s="237"/>
      <c r="P346" s="237"/>
      <c r="Q346" s="237"/>
      <c r="R346" s="237"/>
      <c r="S346" s="237"/>
      <c r="T346" s="238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9" t="s">
        <v>176</v>
      </c>
      <c r="AU346" s="239" t="s">
        <v>167</v>
      </c>
      <c r="AV346" s="13" t="s">
        <v>81</v>
      </c>
      <c r="AW346" s="13" t="s">
        <v>4</v>
      </c>
      <c r="AX346" s="13" t="s">
        <v>79</v>
      </c>
      <c r="AY346" s="239" t="s">
        <v>166</v>
      </c>
    </row>
    <row r="347" s="2" customFormat="1">
      <c r="A347" s="41"/>
      <c r="B347" s="42"/>
      <c r="C347" s="215" t="s">
        <v>530</v>
      </c>
      <c r="D347" s="215" t="s">
        <v>169</v>
      </c>
      <c r="E347" s="216" t="s">
        <v>531</v>
      </c>
      <c r="F347" s="217" t="s">
        <v>532</v>
      </c>
      <c r="G347" s="218" t="s">
        <v>172</v>
      </c>
      <c r="H347" s="219">
        <v>68</v>
      </c>
      <c r="I347" s="220"/>
      <c r="J347" s="221">
        <f>ROUND(I347*H347,2)</f>
        <v>0</v>
      </c>
      <c r="K347" s="217" t="s">
        <v>173</v>
      </c>
      <c r="L347" s="47"/>
      <c r="M347" s="222" t="s">
        <v>19</v>
      </c>
      <c r="N347" s="223" t="s">
        <v>43</v>
      </c>
      <c r="O347" s="87"/>
      <c r="P347" s="224">
        <f>O347*H347</f>
        <v>0</v>
      </c>
      <c r="Q347" s="224">
        <v>0.0085199999999999998</v>
      </c>
      <c r="R347" s="224">
        <f>Q347*H347</f>
        <v>0.57935999999999999</v>
      </c>
      <c r="S347" s="224">
        <v>0</v>
      </c>
      <c r="T347" s="225">
        <f>S347*H347</f>
        <v>0</v>
      </c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R347" s="226" t="s">
        <v>174</v>
      </c>
      <c r="AT347" s="226" t="s">
        <v>169</v>
      </c>
      <c r="AU347" s="226" t="s">
        <v>167</v>
      </c>
      <c r="AY347" s="20" t="s">
        <v>166</v>
      </c>
      <c r="BE347" s="227">
        <f>IF(N347="základní",J347,0)</f>
        <v>0</v>
      </c>
      <c r="BF347" s="227">
        <f>IF(N347="snížená",J347,0)</f>
        <v>0</v>
      </c>
      <c r="BG347" s="227">
        <f>IF(N347="zákl. přenesená",J347,0)</f>
        <v>0</v>
      </c>
      <c r="BH347" s="227">
        <f>IF(N347="sníž. přenesená",J347,0)</f>
        <v>0</v>
      </c>
      <c r="BI347" s="227">
        <f>IF(N347="nulová",J347,0)</f>
        <v>0</v>
      </c>
      <c r="BJ347" s="20" t="s">
        <v>79</v>
      </c>
      <c r="BK347" s="227">
        <f>ROUND(I347*H347,2)</f>
        <v>0</v>
      </c>
      <c r="BL347" s="20" t="s">
        <v>174</v>
      </c>
      <c r="BM347" s="226" t="s">
        <v>533</v>
      </c>
    </row>
    <row r="348" s="15" customFormat="1">
      <c r="A348" s="15"/>
      <c r="B348" s="251"/>
      <c r="C348" s="252"/>
      <c r="D348" s="230" t="s">
        <v>176</v>
      </c>
      <c r="E348" s="253" t="s">
        <v>19</v>
      </c>
      <c r="F348" s="254" t="s">
        <v>534</v>
      </c>
      <c r="G348" s="252"/>
      <c r="H348" s="253" t="s">
        <v>19</v>
      </c>
      <c r="I348" s="255"/>
      <c r="J348" s="252"/>
      <c r="K348" s="252"/>
      <c r="L348" s="256"/>
      <c r="M348" s="257"/>
      <c r="N348" s="258"/>
      <c r="O348" s="258"/>
      <c r="P348" s="258"/>
      <c r="Q348" s="258"/>
      <c r="R348" s="258"/>
      <c r="S348" s="258"/>
      <c r="T348" s="259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T348" s="260" t="s">
        <v>176</v>
      </c>
      <c r="AU348" s="260" t="s">
        <v>167</v>
      </c>
      <c r="AV348" s="15" t="s">
        <v>79</v>
      </c>
      <c r="AW348" s="15" t="s">
        <v>33</v>
      </c>
      <c r="AX348" s="15" t="s">
        <v>72</v>
      </c>
      <c r="AY348" s="260" t="s">
        <v>166</v>
      </c>
    </row>
    <row r="349" s="13" customFormat="1">
      <c r="A349" s="13"/>
      <c r="B349" s="228"/>
      <c r="C349" s="229"/>
      <c r="D349" s="230" t="s">
        <v>176</v>
      </c>
      <c r="E349" s="231" t="s">
        <v>19</v>
      </c>
      <c r="F349" s="232" t="s">
        <v>535</v>
      </c>
      <c r="G349" s="229"/>
      <c r="H349" s="233">
        <v>68</v>
      </c>
      <c r="I349" s="234"/>
      <c r="J349" s="229"/>
      <c r="K349" s="229"/>
      <c r="L349" s="235"/>
      <c r="M349" s="236"/>
      <c r="N349" s="237"/>
      <c r="O349" s="237"/>
      <c r="P349" s="237"/>
      <c r="Q349" s="237"/>
      <c r="R349" s="237"/>
      <c r="S349" s="237"/>
      <c r="T349" s="238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9" t="s">
        <v>176</v>
      </c>
      <c r="AU349" s="239" t="s">
        <v>167</v>
      </c>
      <c r="AV349" s="13" t="s">
        <v>81</v>
      </c>
      <c r="AW349" s="13" t="s">
        <v>33</v>
      </c>
      <c r="AX349" s="13" t="s">
        <v>72</v>
      </c>
      <c r="AY349" s="239" t="s">
        <v>166</v>
      </c>
    </row>
    <row r="350" s="14" customFormat="1">
      <c r="A350" s="14"/>
      <c r="B350" s="240"/>
      <c r="C350" s="241"/>
      <c r="D350" s="230" t="s">
        <v>176</v>
      </c>
      <c r="E350" s="242" t="s">
        <v>19</v>
      </c>
      <c r="F350" s="243" t="s">
        <v>178</v>
      </c>
      <c r="G350" s="241"/>
      <c r="H350" s="244">
        <v>68</v>
      </c>
      <c r="I350" s="245"/>
      <c r="J350" s="241"/>
      <c r="K350" s="241"/>
      <c r="L350" s="246"/>
      <c r="M350" s="247"/>
      <c r="N350" s="248"/>
      <c r="O350" s="248"/>
      <c r="P350" s="248"/>
      <c r="Q350" s="248"/>
      <c r="R350" s="248"/>
      <c r="S350" s="248"/>
      <c r="T350" s="249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0" t="s">
        <v>176</v>
      </c>
      <c r="AU350" s="250" t="s">
        <v>167</v>
      </c>
      <c r="AV350" s="14" t="s">
        <v>167</v>
      </c>
      <c r="AW350" s="14" t="s">
        <v>33</v>
      </c>
      <c r="AX350" s="14" t="s">
        <v>79</v>
      </c>
      <c r="AY350" s="250" t="s">
        <v>166</v>
      </c>
    </row>
    <row r="351" s="2" customFormat="1" ht="16.5" customHeight="1">
      <c r="A351" s="41"/>
      <c r="B351" s="42"/>
      <c r="C351" s="261" t="s">
        <v>469</v>
      </c>
      <c r="D351" s="262" t="s">
        <v>263</v>
      </c>
      <c r="E351" s="263" t="s">
        <v>536</v>
      </c>
      <c r="F351" s="264" t="s">
        <v>537</v>
      </c>
      <c r="G351" s="265" t="s">
        <v>172</v>
      </c>
      <c r="H351" s="266">
        <v>71.400000000000006</v>
      </c>
      <c r="I351" s="267"/>
      <c r="J351" s="268">
        <f>ROUND(I351*H351,2)</f>
        <v>0</v>
      </c>
      <c r="K351" s="264" t="s">
        <v>173</v>
      </c>
      <c r="L351" s="269"/>
      <c r="M351" s="270" t="s">
        <v>19</v>
      </c>
      <c r="N351" s="271" t="s">
        <v>43</v>
      </c>
      <c r="O351" s="87"/>
      <c r="P351" s="224">
        <f>O351*H351</f>
        <v>0</v>
      </c>
      <c r="Q351" s="224">
        <v>0.0016999999999999999</v>
      </c>
      <c r="R351" s="224">
        <f>Q351*H351</f>
        <v>0.12138</v>
      </c>
      <c r="S351" s="224">
        <v>0</v>
      </c>
      <c r="T351" s="225">
        <f>S351*H351</f>
        <v>0</v>
      </c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R351" s="226" t="s">
        <v>220</v>
      </c>
      <c r="AT351" s="226" t="s">
        <v>263</v>
      </c>
      <c r="AU351" s="226" t="s">
        <v>167</v>
      </c>
      <c r="AY351" s="20" t="s">
        <v>166</v>
      </c>
      <c r="BE351" s="227">
        <f>IF(N351="základní",J351,0)</f>
        <v>0</v>
      </c>
      <c r="BF351" s="227">
        <f>IF(N351="snížená",J351,0)</f>
        <v>0</v>
      </c>
      <c r="BG351" s="227">
        <f>IF(N351="zákl. přenesená",J351,0)</f>
        <v>0</v>
      </c>
      <c r="BH351" s="227">
        <f>IF(N351="sníž. přenesená",J351,0)</f>
        <v>0</v>
      </c>
      <c r="BI351" s="227">
        <f>IF(N351="nulová",J351,0)</f>
        <v>0</v>
      </c>
      <c r="BJ351" s="20" t="s">
        <v>79</v>
      </c>
      <c r="BK351" s="227">
        <f>ROUND(I351*H351,2)</f>
        <v>0</v>
      </c>
      <c r="BL351" s="20" t="s">
        <v>174</v>
      </c>
      <c r="BM351" s="226" t="s">
        <v>538</v>
      </c>
    </row>
    <row r="352" s="13" customFormat="1">
      <c r="A352" s="13"/>
      <c r="B352" s="228"/>
      <c r="C352" s="229"/>
      <c r="D352" s="230" t="s">
        <v>176</v>
      </c>
      <c r="E352" s="229"/>
      <c r="F352" s="232" t="s">
        <v>539</v>
      </c>
      <c r="G352" s="229"/>
      <c r="H352" s="233">
        <v>71.400000000000006</v>
      </c>
      <c r="I352" s="234"/>
      <c r="J352" s="229"/>
      <c r="K352" s="229"/>
      <c r="L352" s="235"/>
      <c r="M352" s="236"/>
      <c r="N352" s="237"/>
      <c r="O352" s="237"/>
      <c r="P352" s="237"/>
      <c r="Q352" s="237"/>
      <c r="R352" s="237"/>
      <c r="S352" s="237"/>
      <c r="T352" s="238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9" t="s">
        <v>176</v>
      </c>
      <c r="AU352" s="239" t="s">
        <v>167</v>
      </c>
      <c r="AV352" s="13" t="s">
        <v>81</v>
      </c>
      <c r="AW352" s="13" t="s">
        <v>4</v>
      </c>
      <c r="AX352" s="13" t="s">
        <v>79</v>
      </c>
      <c r="AY352" s="239" t="s">
        <v>166</v>
      </c>
    </row>
    <row r="353" s="2" customFormat="1">
      <c r="A353" s="41"/>
      <c r="B353" s="42"/>
      <c r="C353" s="215" t="s">
        <v>517</v>
      </c>
      <c r="D353" s="215" t="s">
        <v>169</v>
      </c>
      <c r="E353" s="216" t="s">
        <v>540</v>
      </c>
      <c r="F353" s="217" t="s">
        <v>541</v>
      </c>
      <c r="G353" s="218" t="s">
        <v>172</v>
      </c>
      <c r="H353" s="219">
        <v>126.499</v>
      </c>
      <c r="I353" s="220"/>
      <c r="J353" s="221">
        <f>ROUND(I353*H353,2)</f>
        <v>0</v>
      </c>
      <c r="K353" s="217" t="s">
        <v>173</v>
      </c>
      <c r="L353" s="47"/>
      <c r="M353" s="222" t="s">
        <v>19</v>
      </c>
      <c r="N353" s="223" t="s">
        <v>43</v>
      </c>
      <c r="O353" s="87"/>
      <c r="P353" s="224">
        <f>O353*H353</f>
        <v>0</v>
      </c>
      <c r="Q353" s="224">
        <v>0.011679999999999999</v>
      </c>
      <c r="R353" s="224">
        <f>Q353*H353</f>
        <v>1.4775083199999999</v>
      </c>
      <c r="S353" s="224">
        <v>0</v>
      </c>
      <c r="T353" s="225">
        <f>S353*H353</f>
        <v>0</v>
      </c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R353" s="226" t="s">
        <v>174</v>
      </c>
      <c r="AT353" s="226" t="s">
        <v>169</v>
      </c>
      <c r="AU353" s="226" t="s">
        <v>167</v>
      </c>
      <c r="AY353" s="20" t="s">
        <v>166</v>
      </c>
      <c r="BE353" s="227">
        <f>IF(N353="základní",J353,0)</f>
        <v>0</v>
      </c>
      <c r="BF353" s="227">
        <f>IF(N353="snížená",J353,0)</f>
        <v>0</v>
      </c>
      <c r="BG353" s="227">
        <f>IF(N353="zákl. přenesená",J353,0)</f>
        <v>0</v>
      </c>
      <c r="BH353" s="227">
        <f>IF(N353="sníž. přenesená",J353,0)</f>
        <v>0</v>
      </c>
      <c r="BI353" s="227">
        <f>IF(N353="nulová",J353,0)</f>
        <v>0</v>
      </c>
      <c r="BJ353" s="20" t="s">
        <v>79</v>
      </c>
      <c r="BK353" s="227">
        <f>ROUND(I353*H353,2)</f>
        <v>0</v>
      </c>
      <c r="BL353" s="20" t="s">
        <v>174</v>
      </c>
      <c r="BM353" s="226" t="s">
        <v>542</v>
      </c>
    </row>
    <row r="354" s="15" customFormat="1">
      <c r="A354" s="15"/>
      <c r="B354" s="251"/>
      <c r="C354" s="252"/>
      <c r="D354" s="230" t="s">
        <v>176</v>
      </c>
      <c r="E354" s="253" t="s">
        <v>19</v>
      </c>
      <c r="F354" s="254" t="s">
        <v>543</v>
      </c>
      <c r="G354" s="252"/>
      <c r="H354" s="253" t="s">
        <v>19</v>
      </c>
      <c r="I354" s="255"/>
      <c r="J354" s="252"/>
      <c r="K354" s="252"/>
      <c r="L354" s="256"/>
      <c r="M354" s="257"/>
      <c r="N354" s="258"/>
      <c r="O354" s="258"/>
      <c r="P354" s="258"/>
      <c r="Q354" s="258"/>
      <c r="R354" s="258"/>
      <c r="S354" s="258"/>
      <c r="T354" s="259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T354" s="260" t="s">
        <v>176</v>
      </c>
      <c r="AU354" s="260" t="s">
        <v>167</v>
      </c>
      <c r="AV354" s="15" t="s">
        <v>79</v>
      </c>
      <c r="AW354" s="15" t="s">
        <v>33</v>
      </c>
      <c r="AX354" s="15" t="s">
        <v>72</v>
      </c>
      <c r="AY354" s="260" t="s">
        <v>166</v>
      </c>
    </row>
    <row r="355" s="13" customFormat="1">
      <c r="A355" s="13"/>
      <c r="B355" s="228"/>
      <c r="C355" s="229"/>
      <c r="D355" s="230" t="s">
        <v>176</v>
      </c>
      <c r="E355" s="231" t="s">
        <v>19</v>
      </c>
      <c r="F355" s="232" t="s">
        <v>544</v>
      </c>
      <c r="G355" s="229"/>
      <c r="H355" s="233">
        <v>45.893999999999998</v>
      </c>
      <c r="I355" s="234"/>
      <c r="J355" s="229"/>
      <c r="K355" s="229"/>
      <c r="L355" s="235"/>
      <c r="M355" s="236"/>
      <c r="N355" s="237"/>
      <c r="O355" s="237"/>
      <c r="P355" s="237"/>
      <c r="Q355" s="237"/>
      <c r="R355" s="237"/>
      <c r="S355" s="237"/>
      <c r="T355" s="238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39" t="s">
        <v>176</v>
      </c>
      <c r="AU355" s="239" t="s">
        <v>167</v>
      </c>
      <c r="AV355" s="13" t="s">
        <v>81</v>
      </c>
      <c r="AW355" s="13" t="s">
        <v>33</v>
      </c>
      <c r="AX355" s="13" t="s">
        <v>72</v>
      </c>
      <c r="AY355" s="239" t="s">
        <v>166</v>
      </c>
    </row>
    <row r="356" s="13" customFormat="1">
      <c r="A356" s="13"/>
      <c r="B356" s="228"/>
      <c r="C356" s="229"/>
      <c r="D356" s="230" t="s">
        <v>176</v>
      </c>
      <c r="E356" s="231" t="s">
        <v>19</v>
      </c>
      <c r="F356" s="232" t="s">
        <v>545</v>
      </c>
      <c r="G356" s="229"/>
      <c r="H356" s="233">
        <v>42.575000000000003</v>
      </c>
      <c r="I356" s="234"/>
      <c r="J356" s="229"/>
      <c r="K356" s="229"/>
      <c r="L356" s="235"/>
      <c r="M356" s="236"/>
      <c r="N356" s="237"/>
      <c r="O356" s="237"/>
      <c r="P356" s="237"/>
      <c r="Q356" s="237"/>
      <c r="R356" s="237"/>
      <c r="S356" s="237"/>
      <c r="T356" s="238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9" t="s">
        <v>176</v>
      </c>
      <c r="AU356" s="239" t="s">
        <v>167</v>
      </c>
      <c r="AV356" s="13" t="s">
        <v>81</v>
      </c>
      <c r="AW356" s="13" t="s">
        <v>33</v>
      </c>
      <c r="AX356" s="13" t="s">
        <v>72</v>
      </c>
      <c r="AY356" s="239" t="s">
        <v>166</v>
      </c>
    </row>
    <row r="357" s="13" customFormat="1">
      <c r="A357" s="13"/>
      <c r="B357" s="228"/>
      <c r="C357" s="229"/>
      <c r="D357" s="230" t="s">
        <v>176</v>
      </c>
      <c r="E357" s="231" t="s">
        <v>19</v>
      </c>
      <c r="F357" s="232" t="s">
        <v>546</v>
      </c>
      <c r="G357" s="229"/>
      <c r="H357" s="233">
        <v>33.329999999999998</v>
      </c>
      <c r="I357" s="234"/>
      <c r="J357" s="229"/>
      <c r="K357" s="229"/>
      <c r="L357" s="235"/>
      <c r="M357" s="236"/>
      <c r="N357" s="237"/>
      <c r="O357" s="237"/>
      <c r="P357" s="237"/>
      <c r="Q357" s="237"/>
      <c r="R357" s="237"/>
      <c r="S357" s="237"/>
      <c r="T357" s="238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9" t="s">
        <v>176</v>
      </c>
      <c r="AU357" s="239" t="s">
        <v>167</v>
      </c>
      <c r="AV357" s="13" t="s">
        <v>81</v>
      </c>
      <c r="AW357" s="13" t="s">
        <v>33</v>
      </c>
      <c r="AX357" s="13" t="s">
        <v>72</v>
      </c>
      <c r="AY357" s="239" t="s">
        <v>166</v>
      </c>
    </row>
    <row r="358" s="13" customFormat="1">
      <c r="A358" s="13"/>
      <c r="B358" s="228"/>
      <c r="C358" s="229"/>
      <c r="D358" s="230" t="s">
        <v>176</v>
      </c>
      <c r="E358" s="231" t="s">
        <v>19</v>
      </c>
      <c r="F358" s="232" t="s">
        <v>547</v>
      </c>
      <c r="G358" s="229"/>
      <c r="H358" s="233">
        <v>4.7000000000000002</v>
      </c>
      <c r="I358" s="234"/>
      <c r="J358" s="229"/>
      <c r="K358" s="229"/>
      <c r="L358" s="235"/>
      <c r="M358" s="236"/>
      <c r="N358" s="237"/>
      <c r="O358" s="237"/>
      <c r="P358" s="237"/>
      <c r="Q358" s="237"/>
      <c r="R358" s="237"/>
      <c r="S358" s="237"/>
      <c r="T358" s="238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39" t="s">
        <v>176</v>
      </c>
      <c r="AU358" s="239" t="s">
        <v>167</v>
      </c>
      <c r="AV358" s="13" t="s">
        <v>81</v>
      </c>
      <c r="AW358" s="13" t="s">
        <v>33</v>
      </c>
      <c r="AX358" s="13" t="s">
        <v>72</v>
      </c>
      <c r="AY358" s="239" t="s">
        <v>166</v>
      </c>
    </row>
    <row r="359" s="14" customFormat="1">
      <c r="A359" s="14"/>
      <c r="B359" s="240"/>
      <c r="C359" s="241"/>
      <c r="D359" s="230" t="s">
        <v>176</v>
      </c>
      <c r="E359" s="242" t="s">
        <v>19</v>
      </c>
      <c r="F359" s="243" t="s">
        <v>178</v>
      </c>
      <c r="G359" s="241"/>
      <c r="H359" s="244">
        <v>126.499</v>
      </c>
      <c r="I359" s="245"/>
      <c r="J359" s="241"/>
      <c r="K359" s="241"/>
      <c r="L359" s="246"/>
      <c r="M359" s="247"/>
      <c r="N359" s="248"/>
      <c r="O359" s="248"/>
      <c r="P359" s="248"/>
      <c r="Q359" s="248"/>
      <c r="R359" s="248"/>
      <c r="S359" s="248"/>
      <c r="T359" s="249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50" t="s">
        <v>176</v>
      </c>
      <c r="AU359" s="250" t="s">
        <v>167</v>
      </c>
      <c r="AV359" s="14" t="s">
        <v>167</v>
      </c>
      <c r="AW359" s="14" t="s">
        <v>33</v>
      </c>
      <c r="AX359" s="14" t="s">
        <v>79</v>
      </c>
      <c r="AY359" s="250" t="s">
        <v>166</v>
      </c>
    </row>
    <row r="360" s="2" customFormat="1" ht="16.5" customHeight="1">
      <c r="A360" s="41"/>
      <c r="B360" s="42"/>
      <c r="C360" s="261" t="s">
        <v>548</v>
      </c>
      <c r="D360" s="262" t="s">
        <v>263</v>
      </c>
      <c r="E360" s="263" t="s">
        <v>549</v>
      </c>
      <c r="F360" s="264" t="s">
        <v>550</v>
      </c>
      <c r="G360" s="265" t="s">
        <v>172</v>
      </c>
      <c r="H360" s="266">
        <v>132.82400000000001</v>
      </c>
      <c r="I360" s="267"/>
      <c r="J360" s="268">
        <f>ROUND(I360*H360,2)</f>
        <v>0</v>
      </c>
      <c r="K360" s="264" t="s">
        <v>173</v>
      </c>
      <c r="L360" s="269"/>
      <c r="M360" s="270" t="s">
        <v>19</v>
      </c>
      <c r="N360" s="271" t="s">
        <v>43</v>
      </c>
      <c r="O360" s="87"/>
      <c r="P360" s="224">
        <f>O360*H360</f>
        <v>0</v>
      </c>
      <c r="Q360" s="224">
        <v>0.014</v>
      </c>
      <c r="R360" s="224">
        <f>Q360*H360</f>
        <v>1.8595360000000003</v>
      </c>
      <c r="S360" s="224">
        <v>0</v>
      </c>
      <c r="T360" s="225">
        <f>S360*H360</f>
        <v>0</v>
      </c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R360" s="226" t="s">
        <v>220</v>
      </c>
      <c r="AT360" s="226" t="s">
        <v>263</v>
      </c>
      <c r="AU360" s="226" t="s">
        <v>167</v>
      </c>
      <c r="AY360" s="20" t="s">
        <v>166</v>
      </c>
      <c r="BE360" s="227">
        <f>IF(N360="základní",J360,0)</f>
        <v>0</v>
      </c>
      <c r="BF360" s="227">
        <f>IF(N360="snížená",J360,0)</f>
        <v>0</v>
      </c>
      <c r="BG360" s="227">
        <f>IF(N360="zákl. přenesená",J360,0)</f>
        <v>0</v>
      </c>
      <c r="BH360" s="227">
        <f>IF(N360="sníž. přenesená",J360,0)</f>
        <v>0</v>
      </c>
      <c r="BI360" s="227">
        <f>IF(N360="nulová",J360,0)</f>
        <v>0</v>
      </c>
      <c r="BJ360" s="20" t="s">
        <v>79</v>
      </c>
      <c r="BK360" s="227">
        <f>ROUND(I360*H360,2)</f>
        <v>0</v>
      </c>
      <c r="BL360" s="20" t="s">
        <v>174</v>
      </c>
      <c r="BM360" s="226" t="s">
        <v>551</v>
      </c>
    </row>
    <row r="361" s="13" customFormat="1">
      <c r="A361" s="13"/>
      <c r="B361" s="228"/>
      <c r="C361" s="229"/>
      <c r="D361" s="230" t="s">
        <v>176</v>
      </c>
      <c r="E361" s="229"/>
      <c r="F361" s="232" t="s">
        <v>552</v>
      </c>
      <c r="G361" s="229"/>
      <c r="H361" s="233">
        <v>132.82400000000001</v>
      </c>
      <c r="I361" s="234"/>
      <c r="J361" s="229"/>
      <c r="K361" s="229"/>
      <c r="L361" s="235"/>
      <c r="M361" s="236"/>
      <c r="N361" s="237"/>
      <c r="O361" s="237"/>
      <c r="P361" s="237"/>
      <c r="Q361" s="237"/>
      <c r="R361" s="237"/>
      <c r="S361" s="237"/>
      <c r="T361" s="238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9" t="s">
        <v>176</v>
      </c>
      <c r="AU361" s="239" t="s">
        <v>167</v>
      </c>
      <c r="AV361" s="13" t="s">
        <v>81</v>
      </c>
      <c r="AW361" s="13" t="s">
        <v>4</v>
      </c>
      <c r="AX361" s="13" t="s">
        <v>79</v>
      </c>
      <c r="AY361" s="239" t="s">
        <v>166</v>
      </c>
    </row>
    <row r="362" s="2" customFormat="1">
      <c r="A362" s="41"/>
      <c r="B362" s="42"/>
      <c r="C362" s="215" t="s">
        <v>553</v>
      </c>
      <c r="D362" s="215" t="s">
        <v>169</v>
      </c>
      <c r="E362" s="216" t="s">
        <v>554</v>
      </c>
      <c r="F362" s="217" t="s">
        <v>555</v>
      </c>
      <c r="G362" s="218" t="s">
        <v>172</v>
      </c>
      <c r="H362" s="219">
        <v>126.499</v>
      </c>
      <c r="I362" s="220"/>
      <c r="J362" s="221">
        <f>ROUND(I362*H362,2)</f>
        <v>0</v>
      </c>
      <c r="K362" s="217" t="s">
        <v>173</v>
      </c>
      <c r="L362" s="47"/>
      <c r="M362" s="222" t="s">
        <v>19</v>
      </c>
      <c r="N362" s="223" t="s">
        <v>43</v>
      </c>
      <c r="O362" s="87"/>
      <c r="P362" s="224">
        <f>O362*H362</f>
        <v>0</v>
      </c>
      <c r="Q362" s="224">
        <v>0.0026800000000000001</v>
      </c>
      <c r="R362" s="224">
        <f>Q362*H362</f>
        <v>0.33901732000000001</v>
      </c>
      <c r="S362" s="224">
        <v>0</v>
      </c>
      <c r="T362" s="225">
        <f>S362*H362</f>
        <v>0</v>
      </c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R362" s="226" t="s">
        <v>174</v>
      </c>
      <c r="AT362" s="226" t="s">
        <v>169</v>
      </c>
      <c r="AU362" s="226" t="s">
        <v>167</v>
      </c>
      <c r="AY362" s="20" t="s">
        <v>166</v>
      </c>
      <c r="BE362" s="227">
        <f>IF(N362="základní",J362,0)</f>
        <v>0</v>
      </c>
      <c r="BF362" s="227">
        <f>IF(N362="snížená",J362,0)</f>
        <v>0</v>
      </c>
      <c r="BG362" s="227">
        <f>IF(N362="zákl. přenesená",J362,0)</f>
        <v>0</v>
      </c>
      <c r="BH362" s="227">
        <f>IF(N362="sníž. přenesená",J362,0)</f>
        <v>0</v>
      </c>
      <c r="BI362" s="227">
        <f>IF(N362="nulová",J362,0)</f>
        <v>0</v>
      </c>
      <c r="BJ362" s="20" t="s">
        <v>79</v>
      </c>
      <c r="BK362" s="227">
        <f>ROUND(I362*H362,2)</f>
        <v>0</v>
      </c>
      <c r="BL362" s="20" t="s">
        <v>174</v>
      </c>
      <c r="BM362" s="226" t="s">
        <v>556</v>
      </c>
    </row>
    <row r="363" s="15" customFormat="1">
      <c r="A363" s="15"/>
      <c r="B363" s="251"/>
      <c r="C363" s="252"/>
      <c r="D363" s="230" t="s">
        <v>176</v>
      </c>
      <c r="E363" s="253" t="s">
        <v>19</v>
      </c>
      <c r="F363" s="254" t="s">
        <v>557</v>
      </c>
      <c r="G363" s="252"/>
      <c r="H363" s="253" t="s">
        <v>19</v>
      </c>
      <c r="I363" s="255"/>
      <c r="J363" s="252"/>
      <c r="K363" s="252"/>
      <c r="L363" s="256"/>
      <c r="M363" s="257"/>
      <c r="N363" s="258"/>
      <c r="O363" s="258"/>
      <c r="P363" s="258"/>
      <c r="Q363" s="258"/>
      <c r="R363" s="258"/>
      <c r="S363" s="258"/>
      <c r="T363" s="259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T363" s="260" t="s">
        <v>176</v>
      </c>
      <c r="AU363" s="260" t="s">
        <v>167</v>
      </c>
      <c r="AV363" s="15" t="s">
        <v>79</v>
      </c>
      <c r="AW363" s="15" t="s">
        <v>33</v>
      </c>
      <c r="AX363" s="15" t="s">
        <v>72</v>
      </c>
      <c r="AY363" s="260" t="s">
        <v>166</v>
      </c>
    </row>
    <row r="364" s="13" customFormat="1">
      <c r="A364" s="13"/>
      <c r="B364" s="228"/>
      <c r="C364" s="229"/>
      <c r="D364" s="230" t="s">
        <v>176</v>
      </c>
      <c r="E364" s="231" t="s">
        <v>19</v>
      </c>
      <c r="F364" s="232" t="s">
        <v>544</v>
      </c>
      <c r="G364" s="229"/>
      <c r="H364" s="233">
        <v>45.893999999999998</v>
      </c>
      <c r="I364" s="234"/>
      <c r="J364" s="229"/>
      <c r="K364" s="229"/>
      <c r="L364" s="235"/>
      <c r="M364" s="236"/>
      <c r="N364" s="237"/>
      <c r="O364" s="237"/>
      <c r="P364" s="237"/>
      <c r="Q364" s="237"/>
      <c r="R364" s="237"/>
      <c r="S364" s="237"/>
      <c r="T364" s="238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9" t="s">
        <v>176</v>
      </c>
      <c r="AU364" s="239" t="s">
        <v>167</v>
      </c>
      <c r="AV364" s="13" t="s">
        <v>81</v>
      </c>
      <c r="AW364" s="13" t="s">
        <v>33</v>
      </c>
      <c r="AX364" s="13" t="s">
        <v>72</v>
      </c>
      <c r="AY364" s="239" t="s">
        <v>166</v>
      </c>
    </row>
    <row r="365" s="13" customFormat="1">
      <c r="A365" s="13"/>
      <c r="B365" s="228"/>
      <c r="C365" s="229"/>
      <c r="D365" s="230" t="s">
        <v>176</v>
      </c>
      <c r="E365" s="231" t="s">
        <v>19</v>
      </c>
      <c r="F365" s="232" t="s">
        <v>545</v>
      </c>
      <c r="G365" s="229"/>
      <c r="H365" s="233">
        <v>42.575000000000003</v>
      </c>
      <c r="I365" s="234"/>
      <c r="J365" s="229"/>
      <c r="K365" s="229"/>
      <c r="L365" s="235"/>
      <c r="M365" s="236"/>
      <c r="N365" s="237"/>
      <c r="O365" s="237"/>
      <c r="P365" s="237"/>
      <c r="Q365" s="237"/>
      <c r="R365" s="237"/>
      <c r="S365" s="237"/>
      <c r="T365" s="238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9" t="s">
        <v>176</v>
      </c>
      <c r="AU365" s="239" t="s">
        <v>167</v>
      </c>
      <c r="AV365" s="13" t="s">
        <v>81</v>
      </c>
      <c r="AW365" s="13" t="s">
        <v>33</v>
      </c>
      <c r="AX365" s="13" t="s">
        <v>72</v>
      </c>
      <c r="AY365" s="239" t="s">
        <v>166</v>
      </c>
    </row>
    <row r="366" s="13" customFormat="1">
      <c r="A366" s="13"/>
      <c r="B366" s="228"/>
      <c r="C366" s="229"/>
      <c r="D366" s="230" t="s">
        <v>176</v>
      </c>
      <c r="E366" s="231" t="s">
        <v>19</v>
      </c>
      <c r="F366" s="232" t="s">
        <v>546</v>
      </c>
      <c r="G366" s="229"/>
      <c r="H366" s="233">
        <v>33.329999999999998</v>
      </c>
      <c r="I366" s="234"/>
      <c r="J366" s="229"/>
      <c r="K366" s="229"/>
      <c r="L366" s="235"/>
      <c r="M366" s="236"/>
      <c r="N366" s="237"/>
      <c r="O366" s="237"/>
      <c r="P366" s="237"/>
      <c r="Q366" s="237"/>
      <c r="R366" s="237"/>
      <c r="S366" s="237"/>
      <c r="T366" s="238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9" t="s">
        <v>176</v>
      </c>
      <c r="AU366" s="239" t="s">
        <v>167</v>
      </c>
      <c r="AV366" s="13" t="s">
        <v>81</v>
      </c>
      <c r="AW366" s="13" t="s">
        <v>33</v>
      </c>
      <c r="AX366" s="13" t="s">
        <v>72</v>
      </c>
      <c r="AY366" s="239" t="s">
        <v>166</v>
      </c>
    </row>
    <row r="367" s="13" customFormat="1">
      <c r="A367" s="13"/>
      <c r="B367" s="228"/>
      <c r="C367" s="229"/>
      <c r="D367" s="230" t="s">
        <v>176</v>
      </c>
      <c r="E367" s="231" t="s">
        <v>19</v>
      </c>
      <c r="F367" s="232" t="s">
        <v>547</v>
      </c>
      <c r="G367" s="229"/>
      <c r="H367" s="233">
        <v>4.7000000000000002</v>
      </c>
      <c r="I367" s="234"/>
      <c r="J367" s="229"/>
      <c r="K367" s="229"/>
      <c r="L367" s="235"/>
      <c r="M367" s="236"/>
      <c r="N367" s="237"/>
      <c r="O367" s="237"/>
      <c r="P367" s="237"/>
      <c r="Q367" s="237"/>
      <c r="R367" s="237"/>
      <c r="S367" s="237"/>
      <c r="T367" s="238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9" t="s">
        <v>176</v>
      </c>
      <c r="AU367" s="239" t="s">
        <v>167</v>
      </c>
      <c r="AV367" s="13" t="s">
        <v>81</v>
      </c>
      <c r="AW367" s="13" t="s">
        <v>33</v>
      </c>
      <c r="AX367" s="13" t="s">
        <v>72</v>
      </c>
      <c r="AY367" s="239" t="s">
        <v>166</v>
      </c>
    </row>
    <row r="368" s="14" customFormat="1">
      <c r="A368" s="14"/>
      <c r="B368" s="240"/>
      <c r="C368" s="241"/>
      <c r="D368" s="230" t="s">
        <v>176</v>
      </c>
      <c r="E368" s="242" t="s">
        <v>19</v>
      </c>
      <c r="F368" s="243" t="s">
        <v>178</v>
      </c>
      <c r="G368" s="241"/>
      <c r="H368" s="244">
        <v>126.499</v>
      </c>
      <c r="I368" s="245"/>
      <c r="J368" s="241"/>
      <c r="K368" s="241"/>
      <c r="L368" s="246"/>
      <c r="M368" s="247"/>
      <c r="N368" s="248"/>
      <c r="O368" s="248"/>
      <c r="P368" s="248"/>
      <c r="Q368" s="248"/>
      <c r="R368" s="248"/>
      <c r="S368" s="248"/>
      <c r="T368" s="249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0" t="s">
        <v>176</v>
      </c>
      <c r="AU368" s="250" t="s">
        <v>167</v>
      </c>
      <c r="AV368" s="14" t="s">
        <v>167</v>
      </c>
      <c r="AW368" s="14" t="s">
        <v>33</v>
      </c>
      <c r="AX368" s="14" t="s">
        <v>79</v>
      </c>
      <c r="AY368" s="250" t="s">
        <v>166</v>
      </c>
    </row>
    <row r="369" s="2" customFormat="1" ht="16.5" customHeight="1">
      <c r="A369" s="41"/>
      <c r="B369" s="42"/>
      <c r="C369" s="215" t="s">
        <v>558</v>
      </c>
      <c r="D369" s="215" t="s">
        <v>169</v>
      </c>
      <c r="E369" s="216" t="s">
        <v>559</v>
      </c>
      <c r="F369" s="217" t="s">
        <v>560</v>
      </c>
      <c r="G369" s="218" t="s">
        <v>229</v>
      </c>
      <c r="H369" s="219">
        <v>139.74000000000001</v>
      </c>
      <c r="I369" s="220"/>
      <c r="J369" s="221">
        <f>ROUND(I369*H369,2)</f>
        <v>0</v>
      </c>
      <c r="K369" s="217" t="s">
        <v>19</v>
      </c>
      <c r="L369" s="47"/>
      <c r="M369" s="222" t="s">
        <v>19</v>
      </c>
      <c r="N369" s="223" t="s">
        <v>43</v>
      </c>
      <c r="O369" s="87"/>
      <c r="P369" s="224">
        <f>O369*H369</f>
        <v>0</v>
      </c>
      <c r="Q369" s="224">
        <v>0</v>
      </c>
      <c r="R369" s="224">
        <f>Q369*H369</f>
        <v>0</v>
      </c>
      <c r="S369" s="224">
        <v>0</v>
      </c>
      <c r="T369" s="225">
        <f>S369*H369</f>
        <v>0</v>
      </c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R369" s="226" t="s">
        <v>174</v>
      </c>
      <c r="AT369" s="226" t="s">
        <v>169</v>
      </c>
      <c r="AU369" s="226" t="s">
        <v>167</v>
      </c>
      <c r="AY369" s="20" t="s">
        <v>166</v>
      </c>
      <c r="BE369" s="227">
        <f>IF(N369="základní",J369,0)</f>
        <v>0</v>
      </c>
      <c r="BF369" s="227">
        <f>IF(N369="snížená",J369,0)</f>
        <v>0</v>
      </c>
      <c r="BG369" s="227">
        <f>IF(N369="zákl. přenesená",J369,0)</f>
        <v>0</v>
      </c>
      <c r="BH369" s="227">
        <f>IF(N369="sníž. přenesená",J369,0)</f>
        <v>0</v>
      </c>
      <c r="BI369" s="227">
        <f>IF(N369="nulová",J369,0)</f>
        <v>0</v>
      </c>
      <c r="BJ369" s="20" t="s">
        <v>79</v>
      </c>
      <c r="BK369" s="227">
        <f>ROUND(I369*H369,2)</f>
        <v>0</v>
      </c>
      <c r="BL369" s="20" t="s">
        <v>174</v>
      </c>
      <c r="BM369" s="226" t="s">
        <v>561</v>
      </c>
    </row>
    <row r="370" s="2" customFormat="1">
      <c r="A370" s="41"/>
      <c r="B370" s="42"/>
      <c r="C370" s="215" t="s">
        <v>562</v>
      </c>
      <c r="D370" s="215" t="s">
        <v>169</v>
      </c>
      <c r="E370" s="216" t="s">
        <v>563</v>
      </c>
      <c r="F370" s="217" t="s">
        <v>564</v>
      </c>
      <c r="G370" s="218" t="s">
        <v>229</v>
      </c>
      <c r="H370" s="219">
        <v>139.74000000000001</v>
      </c>
      <c r="I370" s="220"/>
      <c r="J370" s="221">
        <f>ROUND(I370*H370,2)</f>
        <v>0</v>
      </c>
      <c r="K370" s="217" t="s">
        <v>19</v>
      </c>
      <c r="L370" s="47"/>
      <c r="M370" s="222" t="s">
        <v>19</v>
      </c>
      <c r="N370" s="223" t="s">
        <v>43</v>
      </c>
      <c r="O370" s="87"/>
      <c r="P370" s="224">
        <f>O370*H370</f>
        <v>0</v>
      </c>
      <c r="Q370" s="224">
        <v>0</v>
      </c>
      <c r="R370" s="224">
        <f>Q370*H370</f>
        <v>0</v>
      </c>
      <c r="S370" s="224">
        <v>0</v>
      </c>
      <c r="T370" s="225">
        <f>S370*H370</f>
        <v>0</v>
      </c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R370" s="226" t="s">
        <v>174</v>
      </c>
      <c r="AT370" s="226" t="s">
        <v>169</v>
      </c>
      <c r="AU370" s="226" t="s">
        <v>167</v>
      </c>
      <c r="AY370" s="20" t="s">
        <v>166</v>
      </c>
      <c r="BE370" s="227">
        <f>IF(N370="základní",J370,0)</f>
        <v>0</v>
      </c>
      <c r="BF370" s="227">
        <f>IF(N370="snížená",J370,0)</f>
        <v>0</v>
      </c>
      <c r="BG370" s="227">
        <f>IF(N370="zákl. přenesená",J370,0)</f>
        <v>0</v>
      </c>
      <c r="BH370" s="227">
        <f>IF(N370="sníž. přenesená",J370,0)</f>
        <v>0</v>
      </c>
      <c r="BI370" s="227">
        <f>IF(N370="nulová",J370,0)</f>
        <v>0</v>
      </c>
      <c r="BJ370" s="20" t="s">
        <v>79</v>
      </c>
      <c r="BK370" s="227">
        <f>ROUND(I370*H370,2)</f>
        <v>0</v>
      </c>
      <c r="BL370" s="20" t="s">
        <v>174</v>
      </c>
      <c r="BM370" s="226" t="s">
        <v>565</v>
      </c>
    </row>
    <row r="371" s="13" customFormat="1">
      <c r="A371" s="13"/>
      <c r="B371" s="228"/>
      <c r="C371" s="229"/>
      <c r="D371" s="230" t="s">
        <v>176</v>
      </c>
      <c r="E371" s="231" t="s">
        <v>19</v>
      </c>
      <c r="F371" s="232" t="s">
        <v>566</v>
      </c>
      <c r="G371" s="229"/>
      <c r="H371" s="233">
        <v>139.74000000000001</v>
      </c>
      <c r="I371" s="234"/>
      <c r="J371" s="229"/>
      <c r="K371" s="229"/>
      <c r="L371" s="235"/>
      <c r="M371" s="236"/>
      <c r="N371" s="237"/>
      <c r="O371" s="237"/>
      <c r="P371" s="237"/>
      <c r="Q371" s="237"/>
      <c r="R371" s="237"/>
      <c r="S371" s="237"/>
      <c r="T371" s="238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9" t="s">
        <v>176</v>
      </c>
      <c r="AU371" s="239" t="s">
        <v>167</v>
      </c>
      <c r="AV371" s="13" t="s">
        <v>81</v>
      </c>
      <c r="AW371" s="13" t="s">
        <v>33</v>
      </c>
      <c r="AX371" s="13" t="s">
        <v>72</v>
      </c>
      <c r="AY371" s="239" t="s">
        <v>166</v>
      </c>
    </row>
    <row r="372" s="14" customFormat="1">
      <c r="A372" s="14"/>
      <c r="B372" s="240"/>
      <c r="C372" s="241"/>
      <c r="D372" s="230" t="s">
        <v>176</v>
      </c>
      <c r="E372" s="242" t="s">
        <v>19</v>
      </c>
      <c r="F372" s="243" t="s">
        <v>178</v>
      </c>
      <c r="G372" s="241"/>
      <c r="H372" s="244">
        <v>139.74000000000001</v>
      </c>
      <c r="I372" s="245"/>
      <c r="J372" s="241"/>
      <c r="K372" s="241"/>
      <c r="L372" s="246"/>
      <c r="M372" s="247"/>
      <c r="N372" s="248"/>
      <c r="O372" s="248"/>
      <c r="P372" s="248"/>
      <c r="Q372" s="248"/>
      <c r="R372" s="248"/>
      <c r="S372" s="248"/>
      <c r="T372" s="249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50" t="s">
        <v>176</v>
      </c>
      <c r="AU372" s="250" t="s">
        <v>167</v>
      </c>
      <c r="AV372" s="14" t="s">
        <v>167</v>
      </c>
      <c r="AW372" s="14" t="s">
        <v>33</v>
      </c>
      <c r="AX372" s="14" t="s">
        <v>79</v>
      </c>
      <c r="AY372" s="250" t="s">
        <v>166</v>
      </c>
    </row>
    <row r="373" s="2" customFormat="1" ht="21.75" customHeight="1">
      <c r="A373" s="41"/>
      <c r="B373" s="42"/>
      <c r="C373" s="215" t="s">
        <v>567</v>
      </c>
      <c r="D373" s="215" t="s">
        <v>169</v>
      </c>
      <c r="E373" s="216" t="s">
        <v>568</v>
      </c>
      <c r="F373" s="217" t="s">
        <v>569</v>
      </c>
      <c r="G373" s="218" t="s">
        <v>229</v>
      </c>
      <c r="H373" s="219">
        <v>124.925</v>
      </c>
      <c r="I373" s="220"/>
      <c r="J373" s="221">
        <f>ROUND(I373*H373,2)</f>
        <v>0</v>
      </c>
      <c r="K373" s="217" t="s">
        <v>173</v>
      </c>
      <c r="L373" s="47"/>
      <c r="M373" s="222" t="s">
        <v>19</v>
      </c>
      <c r="N373" s="223" t="s">
        <v>43</v>
      </c>
      <c r="O373" s="87"/>
      <c r="P373" s="224">
        <f>O373*H373</f>
        <v>0</v>
      </c>
      <c r="Q373" s="224">
        <v>0</v>
      </c>
      <c r="R373" s="224">
        <f>Q373*H373</f>
        <v>0</v>
      </c>
      <c r="S373" s="224">
        <v>0</v>
      </c>
      <c r="T373" s="225">
        <f>S373*H373</f>
        <v>0</v>
      </c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R373" s="226" t="s">
        <v>174</v>
      </c>
      <c r="AT373" s="226" t="s">
        <v>169</v>
      </c>
      <c r="AU373" s="226" t="s">
        <v>167</v>
      </c>
      <c r="AY373" s="20" t="s">
        <v>166</v>
      </c>
      <c r="BE373" s="227">
        <f>IF(N373="základní",J373,0)</f>
        <v>0</v>
      </c>
      <c r="BF373" s="227">
        <f>IF(N373="snížená",J373,0)</f>
        <v>0</v>
      </c>
      <c r="BG373" s="227">
        <f>IF(N373="zákl. přenesená",J373,0)</f>
        <v>0</v>
      </c>
      <c r="BH373" s="227">
        <f>IF(N373="sníž. přenesená",J373,0)</f>
        <v>0</v>
      </c>
      <c r="BI373" s="227">
        <f>IF(N373="nulová",J373,0)</f>
        <v>0</v>
      </c>
      <c r="BJ373" s="20" t="s">
        <v>79</v>
      </c>
      <c r="BK373" s="227">
        <f>ROUND(I373*H373,2)</f>
        <v>0</v>
      </c>
      <c r="BL373" s="20" t="s">
        <v>174</v>
      </c>
      <c r="BM373" s="226" t="s">
        <v>570</v>
      </c>
    </row>
    <row r="374" s="15" customFormat="1">
      <c r="A374" s="15"/>
      <c r="B374" s="251"/>
      <c r="C374" s="252"/>
      <c r="D374" s="230" t="s">
        <v>176</v>
      </c>
      <c r="E374" s="253" t="s">
        <v>19</v>
      </c>
      <c r="F374" s="254" t="s">
        <v>571</v>
      </c>
      <c r="G374" s="252"/>
      <c r="H374" s="253" t="s">
        <v>19</v>
      </c>
      <c r="I374" s="255"/>
      <c r="J374" s="252"/>
      <c r="K374" s="252"/>
      <c r="L374" s="256"/>
      <c r="M374" s="257"/>
      <c r="N374" s="258"/>
      <c r="O374" s="258"/>
      <c r="P374" s="258"/>
      <c r="Q374" s="258"/>
      <c r="R374" s="258"/>
      <c r="S374" s="258"/>
      <c r="T374" s="259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T374" s="260" t="s">
        <v>176</v>
      </c>
      <c r="AU374" s="260" t="s">
        <v>167</v>
      </c>
      <c r="AV374" s="15" t="s">
        <v>79</v>
      </c>
      <c r="AW374" s="15" t="s">
        <v>33</v>
      </c>
      <c r="AX374" s="15" t="s">
        <v>72</v>
      </c>
      <c r="AY374" s="260" t="s">
        <v>166</v>
      </c>
    </row>
    <row r="375" s="15" customFormat="1">
      <c r="A375" s="15"/>
      <c r="B375" s="251"/>
      <c r="C375" s="252"/>
      <c r="D375" s="230" t="s">
        <v>176</v>
      </c>
      <c r="E375" s="253" t="s">
        <v>19</v>
      </c>
      <c r="F375" s="254" t="s">
        <v>572</v>
      </c>
      <c r="G375" s="252"/>
      <c r="H375" s="253" t="s">
        <v>19</v>
      </c>
      <c r="I375" s="255"/>
      <c r="J375" s="252"/>
      <c r="K375" s="252"/>
      <c r="L375" s="256"/>
      <c r="M375" s="257"/>
      <c r="N375" s="258"/>
      <c r="O375" s="258"/>
      <c r="P375" s="258"/>
      <c r="Q375" s="258"/>
      <c r="R375" s="258"/>
      <c r="S375" s="258"/>
      <c r="T375" s="259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T375" s="260" t="s">
        <v>176</v>
      </c>
      <c r="AU375" s="260" t="s">
        <v>167</v>
      </c>
      <c r="AV375" s="15" t="s">
        <v>79</v>
      </c>
      <c r="AW375" s="15" t="s">
        <v>33</v>
      </c>
      <c r="AX375" s="15" t="s">
        <v>72</v>
      </c>
      <c r="AY375" s="260" t="s">
        <v>166</v>
      </c>
    </row>
    <row r="376" s="13" customFormat="1">
      <c r="A376" s="13"/>
      <c r="B376" s="228"/>
      <c r="C376" s="229"/>
      <c r="D376" s="230" t="s">
        <v>176</v>
      </c>
      <c r="E376" s="231" t="s">
        <v>19</v>
      </c>
      <c r="F376" s="232" t="s">
        <v>573</v>
      </c>
      <c r="G376" s="229"/>
      <c r="H376" s="233">
        <v>32.234999999999999</v>
      </c>
      <c r="I376" s="234"/>
      <c r="J376" s="229"/>
      <c r="K376" s="229"/>
      <c r="L376" s="235"/>
      <c r="M376" s="236"/>
      <c r="N376" s="237"/>
      <c r="O376" s="237"/>
      <c r="P376" s="237"/>
      <c r="Q376" s="237"/>
      <c r="R376" s="237"/>
      <c r="S376" s="237"/>
      <c r="T376" s="238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39" t="s">
        <v>176</v>
      </c>
      <c r="AU376" s="239" t="s">
        <v>167</v>
      </c>
      <c r="AV376" s="13" t="s">
        <v>81</v>
      </c>
      <c r="AW376" s="13" t="s">
        <v>33</v>
      </c>
      <c r="AX376" s="13" t="s">
        <v>72</v>
      </c>
      <c r="AY376" s="239" t="s">
        <v>166</v>
      </c>
    </row>
    <row r="377" s="15" customFormat="1">
      <c r="A377" s="15"/>
      <c r="B377" s="251"/>
      <c r="C377" s="252"/>
      <c r="D377" s="230" t="s">
        <v>176</v>
      </c>
      <c r="E377" s="253" t="s">
        <v>19</v>
      </c>
      <c r="F377" s="254" t="s">
        <v>574</v>
      </c>
      <c r="G377" s="252"/>
      <c r="H377" s="253" t="s">
        <v>19</v>
      </c>
      <c r="I377" s="255"/>
      <c r="J377" s="252"/>
      <c r="K377" s="252"/>
      <c r="L377" s="256"/>
      <c r="M377" s="257"/>
      <c r="N377" s="258"/>
      <c r="O377" s="258"/>
      <c r="P377" s="258"/>
      <c r="Q377" s="258"/>
      <c r="R377" s="258"/>
      <c r="S377" s="258"/>
      <c r="T377" s="259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60" t="s">
        <v>176</v>
      </c>
      <c r="AU377" s="260" t="s">
        <v>167</v>
      </c>
      <c r="AV377" s="15" t="s">
        <v>79</v>
      </c>
      <c r="AW377" s="15" t="s">
        <v>33</v>
      </c>
      <c r="AX377" s="15" t="s">
        <v>72</v>
      </c>
      <c r="AY377" s="260" t="s">
        <v>166</v>
      </c>
    </row>
    <row r="378" s="13" customFormat="1">
      <c r="A378" s="13"/>
      <c r="B378" s="228"/>
      <c r="C378" s="229"/>
      <c r="D378" s="230" t="s">
        <v>176</v>
      </c>
      <c r="E378" s="231" t="s">
        <v>19</v>
      </c>
      <c r="F378" s="232" t="s">
        <v>575</v>
      </c>
      <c r="G378" s="229"/>
      <c r="H378" s="233">
        <v>31.655000000000001</v>
      </c>
      <c r="I378" s="234"/>
      <c r="J378" s="229"/>
      <c r="K378" s="229"/>
      <c r="L378" s="235"/>
      <c r="M378" s="236"/>
      <c r="N378" s="237"/>
      <c r="O378" s="237"/>
      <c r="P378" s="237"/>
      <c r="Q378" s="237"/>
      <c r="R378" s="237"/>
      <c r="S378" s="237"/>
      <c r="T378" s="238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9" t="s">
        <v>176</v>
      </c>
      <c r="AU378" s="239" t="s">
        <v>167</v>
      </c>
      <c r="AV378" s="13" t="s">
        <v>81</v>
      </c>
      <c r="AW378" s="13" t="s">
        <v>33</v>
      </c>
      <c r="AX378" s="13" t="s">
        <v>72</v>
      </c>
      <c r="AY378" s="239" t="s">
        <v>166</v>
      </c>
    </row>
    <row r="379" s="15" customFormat="1">
      <c r="A379" s="15"/>
      <c r="B379" s="251"/>
      <c r="C379" s="252"/>
      <c r="D379" s="230" t="s">
        <v>176</v>
      </c>
      <c r="E379" s="253" t="s">
        <v>19</v>
      </c>
      <c r="F379" s="254" t="s">
        <v>576</v>
      </c>
      <c r="G379" s="252"/>
      <c r="H379" s="253" t="s">
        <v>19</v>
      </c>
      <c r="I379" s="255"/>
      <c r="J379" s="252"/>
      <c r="K379" s="252"/>
      <c r="L379" s="256"/>
      <c r="M379" s="257"/>
      <c r="N379" s="258"/>
      <c r="O379" s="258"/>
      <c r="P379" s="258"/>
      <c r="Q379" s="258"/>
      <c r="R379" s="258"/>
      <c r="S379" s="258"/>
      <c r="T379" s="259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T379" s="260" t="s">
        <v>176</v>
      </c>
      <c r="AU379" s="260" t="s">
        <v>167</v>
      </c>
      <c r="AV379" s="15" t="s">
        <v>79</v>
      </c>
      <c r="AW379" s="15" t="s">
        <v>33</v>
      </c>
      <c r="AX379" s="15" t="s">
        <v>72</v>
      </c>
      <c r="AY379" s="260" t="s">
        <v>166</v>
      </c>
    </row>
    <row r="380" s="13" customFormat="1">
      <c r="A380" s="13"/>
      <c r="B380" s="228"/>
      <c r="C380" s="229"/>
      <c r="D380" s="230" t="s">
        <v>176</v>
      </c>
      <c r="E380" s="231" t="s">
        <v>19</v>
      </c>
      <c r="F380" s="232" t="s">
        <v>577</v>
      </c>
      <c r="G380" s="229"/>
      <c r="H380" s="233">
        <v>36.935000000000002</v>
      </c>
      <c r="I380" s="234"/>
      <c r="J380" s="229"/>
      <c r="K380" s="229"/>
      <c r="L380" s="235"/>
      <c r="M380" s="236"/>
      <c r="N380" s="237"/>
      <c r="O380" s="237"/>
      <c r="P380" s="237"/>
      <c r="Q380" s="237"/>
      <c r="R380" s="237"/>
      <c r="S380" s="237"/>
      <c r="T380" s="238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39" t="s">
        <v>176</v>
      </c>
      <c r="AU380" s="239" t="s">
        <v>167</v>
      </c>
      <c r="AV380" s="13" t="s">
        <v>81</v>
      </c>
      <c r="AW380" s="13" t="s">
        <v>33</v>
      </c>
      <c r="AX380" s="13" t="s">
        <v>72</v>
      </c>
      <c r="AY380" s="239" t="s">
        <v>166</v>
      </c>
    </row>
    <row r="381" s="15" customFormat="1">
      <c r="A381" s="15"/>
      <c r="B381" s="251"/>
      <c r="C381" s="252"/>
      <c r="D381" s="230" t="s">
        <v>176</v>
      </c>
      <c r="E381" s="253" t="s">
        <v>19</v>
      </c>
      <c r="F381" s="254" t="s">
        <v>578</v>
      </c>
      <c r="G381" s="252"/>
      <c r="H381" s="253" t="s">
        <v>19</v>
      </c>
      <c r="I381" s="255"/>
      <c r="J381" s="252"/>
      <c r="K381" s="252"/>
      <c r="L381" s="256"/>
      <c r="M381" s="257"/>
      <c r="N381" s="258"/>
      <c r="O381" s="258"/>
      <c r="P381" s="258"/>
      <c r="Q381" s="258"/>
      <c r="R381" s="258"/>
      <c r="S381" s="258"/>
      <c r="T381" s="259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T381" s="260" t="s">
        <v>176</v>
      </c>
      <c r="AU381" s="260" t="s">
        <v>167</v>
      </c>
      <c r="AV381" s="15" t="s">
        <v>79</v>
      </c>
      <c r="AW381" s="15" t="s">
        <v>33</v>
      </c>
      <c r="AX381" s="15" t="s">
        <v>72</v>
      </c>
      <c r="AY381" s="260" t="s">
        <v>166</v>
      </c>
    </row>
    <row r="382" s="13" customFormat="1">
      <c r="A382" s="13"/>
      <c r="B382" s="228"/>
      <c r="C382" s="229"/>
      <c r="D382" s="230" t="s">
        <v>176</v>
      </c>
      <c r="E382" s="231" t="s">
        <v>19</v>
      </c>
      <c r="F382" s="232" t="s">
        <v>579</v>
      </c>
      <c r="G382" s="229"/>
      <c r="H382" s="233">
        <v>24.100000000000001</v>
      </c>
      <c r="I382" s="234"/>
      <c r="J382" s="229"/>
      <c r="K382" s="229"/>
      <c r="L382" s="235"/>
      <c r="M382" s="236"/>
      <c r="N382" s="237"/>
      <c r="O382" s="237"/>
      <c r="P382" s="237"/>
      <c r="Q382" s="237"/>
      <c r="R382" s="237"/>
      <c r="S382" s="237"/>
      <c r="T382" s="238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9" t="s">
        <v>176</v>
      </c>
      <c r="AU382" s="239" t="s">
        <v>167</v>
      </c>
      <c r="AV382" s="13" t="s">
        <v>81</v>
      </c>
      <c r="AW382" s="13" t="s">
        <v>33</v>
      </c>
      <c r="AX382" s="13" t="s">
        <v>72</v>
      </c>
      <c r="AY382" s="239" t="s">
        <v>166</v>
      </c>
    </row>
    <row r="383" s="14" customFormat="1">
      <c r="A383" s="14"/>
      <c r="B383" s="240"/>
      <c r="C383" s="241"/>
      <c r="D383" s="230" t="s">
        <v>176</v>
      </c>
      <c r="E383" s="242" t="s">
        <v>19</v>
      </c>
      <c r="F383" s="243" t="s">
        <v>178</v>
      </c>
      <c r="G383" s="241"/>
      <c r="H383" s="244">
        <v>124.925</v>
      </c>
      <c r="I383" s="245"/>
      <c r="J383" s="241"/>
      <c r="K383" s="241"/>
      <c r="L383" s="246"/>
      <c r="M383" s="247"/>
      <c r="N383" s="248"/>
      <c r="O383" s="248"/>
      <c r="P383" s="248"/>
      <c r="Q383" s="248"/>
      <c r="R383" s="248"/>
      <c r="S383" s="248"/>
      <c r="T383" s="249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50" t="s">
        <v>176</v>
      </c>
      <c r="AU383" s="250" t="s">
        <v>167</v>
      </c>
      <c r="AV383" s="14" t="s">
        <v>167</v>
      </c>
      <c r="AW383" s="14" t="s">
        <v>33</v>
      </c>
      <c r="AX383" s="14" t="s">
        <v>79</v>
      </c>
      <c r="AY383" s="250" t="s">
        <v>166</v>
      </c>
    </row>
    <row r="384" s="2" customFormat="1" ht="21.75" customHeight="1">
      <c r="A384" s="41"/>
      <c r="B384" s="42"/>
      <c r="C384" s="215" t="s">
        <v>580</v>
      </c>
      <c r="D384" s="215" t="s">
        <v>169</v>
      </c>
      <c r="E384" s="216" t="s">
        <v>581</v>
      </c>
      <c r="F384" s="217" t="s">
        <v>582</v>
      </c>
      <c r="G384" s="218" t="s">
        <v>240</v>
      </c>
      <c r="H384" s="219">
        <v>72</v>
      </c>
      <c r="I384" s="220"/>
      <c r="J384" s="221">
        <f>ROUND(I384*H384,2)</f>
        <v>0</v>
      </c>
      <c r="K384" s="217" t="s">
        <v>173</v>
      </c>
      <c r="L384" s="47"/>
      <c r="M384" s="222" t="s">
        <v>19</v>
      </c>
      <c r="N384" s="223" t="s">
        <v>43</v>
      </c>
      <c r="O384" s="87"/>
      <c r="P384" s="224">
        <f>O384*H384</f>
        <v>0</v>
      </c>
      <c r="Q384" s="224">
        <v>0.0035000000000000001</v>
      </c>
      <c r="R384" s="224">
        <f>Q384*H384</f>
        <v>0.252</v>
      </c>
      <c r="S384" s="224">
        <v>0</v>
      </c>
      <c r="T384" s="225">
        <f>S384*H384</f>
        <v>0</v>
      </c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R384" s="226" t="s">
        <v>174</v>
      </c>
      <c r="AT384" s="226" t="s">
        <v>169</v>
      </c>
      <c r="AU384" s="226" t="s">
        <v>167</v>
      </c>
      <c r="AY384" s="20" t="s">
        <v>166</v>
      </c>
      <c r="BE384" s="227">
        <f>IF(N384="základní",J384,0)</f>
        <v>0</v>
      </c>
      <c r="BF384" s="227">
        <f>IF(N384="snížená",J384,0)</f>
        <v>0</v>
      </c>
      <c r="BG384" s="227">
        <f>IF(N384="zákl. přenesená",J384,0)</f>
        <v>0</v>
      </c>
      <c r="BH384" s="227">
        <f>IF(N384="sníž. přenesená",J384,0)</f>
        <v>0</v>
      </c>
      <c r="BI384" s="227">
        <f>IF(N384="nulová",J384,0)</f>
        <v>0</v>
      </c>
      <c r="BJ384" s="20" t="s">
        <v>79</v>
      </c>
      <c r="BK384" s="227">
        <f>ROUND(I384*H384,2)</f>
        <v>0</v>
      </c>
      <c r="BL384" s="20" t="s">
        <v>174</v>
      </c>
      <c r="BM384" s="226" t="s">
        <v>583</v>
      </c>
    </row>
    <row r="385" s="15" customFormat="1">
      <c r="A385" s="15"/>
      <c r="B385" s="251"/>
      <c r="C385" s="252"/>
      <c r="D385" s="230" t="s">
        <v>176</v>
      </c>
      <c r="E385" s="253" t="s">
        <v>19</v>
      </c>
      <c r="F385" s="254" t="s">
        <v>584</v>
      </c>
      <c r="G385" s="252"/>
      <c r="H385" s="253" t="s">
        <v>19</v>
      </c>
      <c r="I385" s="255"/>
      <c r="J385" s="252"/>
      <c r="K385" s="252"/>
      <c r="L385" s="256"/>
      <c r="M385" s="257"/>
      <c r="N385" s="258"/>
      <c r="O385" s="258"/>
      <c r="P385" s="258"/>
      <c r="Q385" s="258"/>
      <c r="R385" s="258"/>
      <c r="S385" s="258"/>
      <c r="T385" s="259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T385" s="260" t="s">
        <v>176</v>
      </c>
      <c r="AU385" s="260" t="s">
        <v>167</v>
      </c>
      <c r="AV385" s="15" t="s">
        <v>79</v>
      </c>
      <c r="AW385" s="15" t="s">
        <v>33</v>
      </c>
      <c r="AX385" s="15" t="s">
        <v>72</v>
      </c>
      <c r="AY385" s="260" t="s">
        <v>166</v>
      </c>
    </row>
    <row r="386" s="13" customFormat="1">
      <c r="A386" s="13"/>
      <c r="B386" s="228"/>
      <c r="C386" s="229"/>
      <c r="D386" s="230" t="s">
        <v>176</v>
      </c>
      <c r="E386" s="231" t="s">
        <v>19</v>
      </c>
      <c r="F386" s="232" t="s">
        <v>585</v>
      </c>
      <c r="G386" s="229"/>
      <c r="H386" s="233">
        <v>72</v>
      </c>
      <c r="I386" s="234"/>
      <c r="J386" s="229"/>
      <c r="K386" s="229"/>
      <c r="L386" s="235"/>
      <c r="M386" s="236"/>
      <c r="N386" s="237"/>
      <c r="O386" s="237"/>
      <c r="P386" s="237"/>
      <c r="Q386" s="237"/>
      <c r="R386" s="237"/>
      <c r="S386" s="237"/>
      <c r="T386" s="238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39" t="s">
        <v>176</v>
      </c>
      <c r="AU386" s="239" t="s">
        <v>167</v>
      </c>
      <c r="AV386" s="13" t="s">
        <v>81</v>
      </c>
      <c r="AW386" s="13" t="s">
        <v>33</v>
      </c>
      <c r="AX386" s="13" t="s">
        <v>72</v>
      </c>
      <c r="AY386" s="239" t="s">
        <v>166</v>
      </c>
    </row>
    <row r="387" s="14" customFormat="1">
      <c r="A387" s="14"/>
      <c r="B387" s="240"/>
      <c r="C387" s="241"/>
      <c r="D387" s="230" t="s">
        <v>176</v>
      </c>
      <c r="E387" s="242" t="s">
        <v>19</v>
      </c>
      <c r="F387" s="243" t="s">
        <v>178</v>
      </c>
      <c r="G387" s="241"/>
      <c r="H387" s="244">
        <v>72</v>
      </c>
      <c r="I387" s="245"/>
      <c r="J387" s="241"/>
      <c r="K387" s="241"/>
      <c r="L387" s="246"/>
      <c r="M387" s="247"/>
      <c r="N387" s="248"/>
      <c r="O387" s="248"/>
      <c r="P387" s="248"/>
      <c r="Q387" s="248"/>
      <c r="R387" s="248"/>
      <c r="S387" s="248"/>
      <c r="T387" s="249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50" t="s">
        <v>176</v>
      </c>
      <c r="AU387" s="250" t="s">
        <v>167</v>
      </c>
      <c r="AV387" s="14" t="s">
        <v>167</v>
      </c>
      <c r="AW387" s="14" t="s">
        <v>33</v>
      </c>
      <c r="AX387" s="14" t="s">
        <v>79</v>
      </c>
      <c r="AY387" s="250" t="s">
        <v>166</v>
      </c>
    </row>
    <row r="388" s="2" customFormat="1">
      <c r="A388" s="41"/>
      <c r="B388" s="42"/>
      <c r="C388" s="215" t="s">
        <v>586</v>
      </c>
      <c r="D388" s="215" t="s">
        <v>169</v>
      </c>
      <c r="E388" s="216" t="s">
        <v>587</v>
      </c>
      <c r="F388" s="217" t="s">
        <v>588</v>
      </c>
      <c r="G388" s="218" t="s">
        <v>172</v>
      </c>
      <c r="H388" s="219">
        <v>83.420000000000002</v>
      </c>
      <c r="I388" s="220"/>
      <c r="J388" s="221">
        <f>ROUND(I388*H388,2)</f>
        <v>0</v>
      </c>
      <c r="K388" s="217" t="s">
        <v>173</v>
      </c>
      <c r="L388" s="47"/>
      <c r="M388" s="222" t="s">
        <v>19</v>
      </c>
      <c r="N388" s="223" t="s">
        <v>43</v>
      </c>
      <c r="O388" s="87"/>
      <c r="P388" s="224">
        <f>O388*H388</f>
        <v>0</v>
      </c>
      <c r="Q388" s="224">
        <v>0.00013999999999999999</v>
      </c>
      <c r="R388" s="224">
        <f>Q388*H388</f>
        <v>0.0116788</v>
      </c>
      <c r="S388" s="224">
        <v>0</v>
      </c>
      <c r="T388" s="225">
        <f>S388*H388</f>
        <v>0</v>
      </c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R388" s="226" t="s">
        <v>174</v>
      </c>
      <c r="AT388" s="226" t="s">
        <v>169</v>
      </c>
      <c r="AU388" s="226" t="s">
        <v>167</v>
      </c>
      <c r="AY388" s="20" t="s">
        <v>166</v>
      </c>
      <c r="BE388" s="227">
        <f>IF(N388="základní",J388,0)</f>
        <v>0</v>
      </c>
      <c r="BF388" s="227">
        <f>IF(N388="snížená",J388,0)</f>
        <v>0</v>
      </c>
      <c r="BG388" s="227">
        <f>IF(N388="zákl. přenesená",J388,0)</f>
        <v>0</v>
      </c>
      <c r="BH388" s="227">
        <f>IF(N388="sníž. přenesená",J388,0)</f>
        <v>0</v>
      </c>
      <c r="BI388" s="227">
        <f>IF(N388="nulová",J388,0)</f>
        <v>0</v>
      </c>
      <c r="BJ388" s="20" t="s">
        <v>79</v>
      </c>
      <c r="BK388" s="227">
        <f>ROUND(I388*H388,2)</f>
        <v>0</v>
      </c>
      <c r="BL388" s="20" t="s">
        <v>174</v>
      </c>
      <c r="BM388" s="226" t="s">
        <v>589</v>
      </c>
    </row>
    <row r="389" s="15" customFormat="1">
      <c r="A389" s="15"/>
      <c r="B389" s="251"/>
      <c r="C389" s="252"/>
      <c r="D389" s="230" t="s">
        <v>176</v>
      </c>
      <c r="E389" s="253" t="s">
        <v>19</v>
      </c>
      <c r="F389" s="254" t="s">
        <v>590</v>
      </c>
      <c r="G389" s="252"/>
      <c r="H389" s="253" t="s">
        <v>19</v>
      </c>
      <c r="I389" s="255"/>
      <c r="J389" s="252"/>
      <c r="K389" s="252"/>
      <c r="L389" s="256"/>
      <c r="M389" s="257"/>
      <c r="N389" s="258"/>
      <c r="O389" s="258"/>
      <c r="P389" s="258"/>
      <c r="Q389" s="258"/>
      <c r="R389" s="258"/>
      <c r="S389" s="258"/>
      <c r="T389" s="259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T389" s="260" t="s">
        <v>176</v>
      </c>
      <c r="AU389" s="260" t="s">
        <v>167</v>
      </c>
      <c r="AV389" s="15" t="s">
        <v>79</v>
      </c>
      <c r="AW389" s="15" t="s">
        <v>33</v>
      </c>
      <c r="AX389" s="15" t="s">
        <v>72</v>
      </c>
      <c r="AY389" s="260" t="s">
        <v>166</v>
      </c>
    </row>
    <row r="390" s="13" customFormat="1">
      <c r="A390" s="13"/>
      <c r="B390" s="228"/>
      <c r="C390" s="229"/>
      <c r="D390" s="230" t="s">
        <v>176</v>
      </c>
      <c r="E390" s="231" t="s">
        <v>19</v>
      </c>
      <c r="F390" s="232" t="s">
        <v>591</v>
      </c>
      <c r="G390" s="229"/>
      <c r="H390" s="233">
        <v>40.57</v>
      </c>
      <c r="I390" s="234"/>
      <c r="J390" s="229"/>
      <c r="K390" s="229"/>
      <c r="L390" s="235"/>
      <c r="M390" s="236"/>
      <c r="N390" s="237"/>
      <c r="O390" s="237"/>
      <c r="P390" s="237"/>
      <c r="Q390" s="237"/>
      <c r="R390" s="237"/>
      <c r="S390" s="237"/>
      <c r="T390" s="238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39" t="s">
        <v>176</v>
      </c>
      <c r="AU390" s="239" t="s">
        <v>167</v>
      </c>
      <c r="AV390" s="13" t="s">
        <v>81</v>
      </c>
      <c r="AW390" s="13" t="s">
        <v>33</v>
      </c>
      <c r="AX390" s="13" t="s">
        <v>72</v>
      </c>
      <c r="AY390" s="239" t="s">
        <v>166</v>
      </c>
    </row>
    <row r="391" s="13" customFormat="1">
      <c r="A391" s="13"/>
      <c r="B391" s="228"/>
      <c r="C391" s="229"/>
      <c r="D391" s="230" t="s">
        <v>176</v>
      </c>
      <c r="E391" s="231" t="s">
        <v>19</v>
      </c>
      <c r="F391" s="232" t="s">
        <v>592</v>
      </c>
      <c r="G391" s="229"/>
      <c r="H391" s="233">
        <v>42.850000000000001</v>
      </c>
      <c r="I391" s="234"/>
      <c r="J391" s="229"/>
      <c r="K391" s="229"/>
      <c r="L391" s="235"/>
      <c r="M391" s="236"/>
      <c r="N391" s="237"/>
      <c r="O391" s="237"/>
      <c r="P391" s="237"/>
      <c r="Q391" s="237"/>
      <c r="R391" s="237"/>
      <c r="S391" s="237"/>
      <c r="T391" s="238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9" t="s">
        <v>176</v>
      </c>
      <c r="AU391" s="239" t="s">
        <v>167</v>
      </c>
      <c r="AV391" s="13" t="s">
        <v>81</v>
      </c>
      <c r="AW391" s="13" t="s">
        <v>33</v>
      </c>
      <c r="AX391" s="13" t="s">
        <v>72</v>
      </c>
      <c r="AY391" s="239" t="s">
        <v>166</v>
      </c>
    </row>
    <row r="392" s="14" customFormat="1">
      <c r="A392" s="14"/>
      <c r="B392" s="240"/>
      <c r="C392" s="241"/>
      <c r="D392" s="230" t="s">
        <v>176</v>
      </c>
      <c r="E392" s="242" t="s">
        <v>19</v>
      </c>
      <c r="F392" s="243" t="s">
        <v>178</v>
      </c>
      <c r="G392" s="241"/>
      <c r="H392" s="244">
        <v>83.420000000000002</v>
      </c>
      <c r="I392" s="245"/>
      <c r="J392" s="241"/>
      <c r="K392" s="241"/>
      <c r="L392" s="246"/>
      <c r="M392" s="247"/>
      <c r="N392" s="248"/>
      <c r="O392" s="248"/>
      <c r="P392" s="248"/>
      <c r="Q392" s="248"/>
      <c r="R392" s="248"/>
      <c r="S392" s="248"/>
      <c r="T392" s="249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50" t="s">
        <v>176</v>
      </c>
      <c r="AU392" s="250" t="s">
        <v>167</v>
      </c>
      <c r="AV392" s="14" t="s">
        <v>167</v>
      </c>
      <c r="AW392" s="14" t="s">
        <v>33</v>
      </c>
      <c r="AX392" s="14" t="s">
        <v>79</v>
      </c>
      <c r="AY392" s="250" t="s">
        <v>166</v>
      </c>
    </row>
    <row r="393" s="2" customFormat="1">
      <c r="A393" s="41"/>
      <c r="B393" s="42"/>
      <c r="C393" s="215" t="s">
        <v>593</v>
      </c>
      <c r="D393" s="215" t="s">
        <v>169</v>
      </c>
      <c r="E393" s="216" t="s">
        <v>594</v>
      </c>
      <c r="F393" s="217" t="s">
        <v>595</v>
      </c>
      <c r="G393" s="218" t="s">
        <v>172</v>
      </c>
      <c r="H393" s="219">
        <v>83.420000000000002</v>
      </c>
      <c r="I393" s="220"/>
      <c r="J393" s="221">
        <f>ROUND(I393*H393,2)</f>
        <v>0</v>
      </c>
      <c r="K393" s="217" t="s">
        <v>173</v>
      </c>
      <c r="L393" s="47"/>
      <c r="M393" s="222" t="s">
        <v>19</v>
      </c>
      <c r="N393" s="223" t="s">
        <v>43</v>
      </c>
      <c r="O393" s="87"/>
      <c r="P393" s="224">
        <f>O393*H393</f>
        <v>0</v>
      </c>
      <c r="Q393" s="224">
        <v>0.00072000000000000005</v>
      </c>
      <c r="R393" s="224">
        <f>Q393*H393</f>
        <v>0.060062400000000002</v>
      </c>
      <c r="S393" s="224">
        <v>0</v>
      </c>
      <c r="T393" s="225">
        <f>S393*H393</f>
        <v>0</v>
      </c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R393" s="226" t="s">
        <v>174</v>
      </c>
      <c r="AT393" s="226" t="s">
        <v>169</v>
      </c>
      <c r="AU393" s="226" t="s">
        <v>167</v>
      </c>
      <c r="AY393" s="20" t="s">
        <v>166</v>
      </c>
      <c r="BE393" s="227">
        <f>IF(N393="základní",J393,0)</f>
        <v>0</v>
      </c>
      <c r="BF393" s="227">
        <f>IF(N393="snížená",J393,0)</f>
        <v>0</v>
      </c>
      <c r="BG393" s="227">
        <f>IF(N393="zákl. přenesená",J393,0)</f>
        <v>0</v>
      </c>
      <c r="BH393" s="227">
        <f>IF(N393="sníž. přenesená",J393,0)</f>
        <v>0</v>
      </c>
      <c r="BI393" s="227">
        <f>IF(N393="nulová",J393,0)</f>
        <v>0</v>
      </c>
      <c r="BJ393" s="20" t="s">
        <v>79</v>
      </c>
      <c r="BK393" s="227">
        <f>ROUND(I393*H393,2)</f>
        <v>0</v>
      </c>
      <c r="BL393" s="20" t="s">
        <v>174</v>
      </c>
      <c r="BM393" s="226" t="s">
        <v>596</v>
      </c>
    </row>
    <row r="394" s="2" customFormat="1">
      <c r="A394" s="41"/>
      <c r="B394" s="42"/>
      <c r="C394" s="215" t="s">
        <v>597</v>
      </c>
      <c r="D394" s="215" t="s">
        <v>169</v>
      </c>
      <c r="E394" s="216" t="s">
        <v>598</v>
      </c>
      <c r="F394" s="217" t="s">
        <v>599</v>
      </c>
      <c r="G394" s="218" t="s">
        <v>172</v>
      </c>
      <c r="H394" s="219">
        <v>278.53800000000001</v>
      </c>
      <c r="I394" s="220"/>
      <c r="J394" s="221">
        <f>ROUND(I394*H394,2)</f>
        <v>0</v>
      </c>
      <c r="K394" s="217" t="s">
        <v>173</v>
      </c>
      <c r="L394" s="47"/>
      <c r="M394" s="222" t="s">
        <v>19</v>
      </c>
      <c r="N394" s="223" t="s">
        <v>43</v>
      </c>
      <c r="O394" s="87"/>
      <c r="P394" s="224">
        <f>O394*H394</f>
        <v>0</v>
      </c>
      <c r="Q394" s="224">
        <v>0</v>
      </c>
      <c r="R394" s="224">
        <f>Q394*H394</f>
        <v>0</v>
      </c>
      <c r="S394" s="224">
        <v>0</v>
      </c>
      <c r="T394" s="225">
        <f>S394*H394</f>
        <v>0</v>
      </c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R394" s="226" t="s">
        <v>174</v>
      </c>
      <c r="AT394" s="226" t="s">
        <v>169</v>
      </c>
      <c r="AU394" s="226" t="s">
        <v>167</v>
      </c>
      <c r="AY394" s="20" t="s">
        <v>166</v>
      </c>
      <c r="BE394" s="227">
        <f>IF(N394="základní",J394,0)</f>
        <v>0</v>
      </c>
      <c r="BF394" s="227">
        <f>IF(N394="snížená",J394,0)</f>
        <v>0</v>
      </c>
      <c r="BG394" s="227">
        <f>IF(N394="zákl. přenesená",J394,0)</f>
        <v>0</v>
      </c>
      <c r="BH394" s="227">
        <f>IF(N394="sníž. přenesená",J394,0)</f>
        <v>0</v>
      </c>
      <c r="BI394" s="227">
        <f>IF(N394="nulová",J394,0)</f>
        <v>0</v>
      </c>
      <c r="BJ394" s="20" t="s">
        <v>79</v>
      </c>
      <c r="BK394" s="227">
        <f>ROUND(I394*H394,2)</f>
        <v>0</v>
      </c>
      <c r="BL394" s="20" t="s">
        <v>174</v>
      </c>
      <c r="BM394" s="226" t="s">
        <v>600</v>
      </c>
    </row>
    <row r="395" s="15" customFormat="1">
      <c r="A395" s="15"/>
      <c r="B395" s="251"/>
      <c r="C395" s="252"/>
      <c r="D395" s="230" t="s">
        <v>176</v>
      </c>
      <c r="E395" s="253" t="s">
        <v>19</v>
      </c>
      <c r="F395" s="254" t="s">
        <v>572</v>
      </c>
      <c r="G395" s="252"/>
      <c r="H395" s="253" t="s">
        <v>19</v>
      </c>
      <c r="I395" s="255"/>
      <c r="J395" s="252"/>
      <c r="K395" s="252"/>
      <c r="L395" s="256"/>
      <c r="M395" s="257"/>
      <c r="N395" s="258"/>
      <c r="O395" s="258"/>
      <c r="P395" s="258"/>
      <c r="Q395" s="258"/>
      <c r="R395" s="258"/>
      <c r="S395" s="258"/>
      <c r="T395" s="259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T395" s="260" t="s">
        <v>176</v>
      </c>
      <c r="AU395" s="260" t="s">
        <v>167</v>
      </c>
      <c r="AV395" s="15" t="s">
        <v>79</v>
      </c>
      <c r="AW395" s="15" t="s">
        <v>33</v>
      </c>
      <c r="AX395" s="15" t="s">
        <v>72</v>
      </c>
      <c r="AY395" s="260" t="s">
        <v>166</v>
      </c>
    </row>
    <row r="396" s="13" customFormat="1">
      <c r="A396" s="13"/>
      <c r="B396" s="228"/>
      <c r="C396" s="229"/>
      <c r="D396" s="230" t="s">
        <v>176</v>
      </c>
      <c r="E396" s="231" t="s">
        <v>19</v>
      </c>
      <c r="F396" s="232" t="s">
        <v>601</v>
      </c>
      <c r="G396" s="229"/>
      <c r="H396" s="233">
        <v>4.2800000000000002</v>
      </c>
      <c r="I396" s="234"/>
      <c r="J396" s="229"/>
      <c r="K396" s="229"/>
      <c r="L396" s="235"/>
      <c r="M396" s="236"/>
      <c r="N396" s="237"/>
      <c r="O396" s="237"/>
      <c r="P396" s="237"/>
      <c r="Q396" s="237"/>
      <c r="R396" s="237"/>
      <c r="S396" s="237"/>
      <c r="T396" s="238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39" t="s">
        <v>176</v>
      </c>
      <c r="AU396" s="239" t="s">
        <v>167</v>
      </c>
      <c r="AV396" s="13" t="s">
        <v>81</v>
      </c>
      <c r="AW396" s="13" t="s">
        <v>33</v>
      </c>
      <c r="AX396" s="13" t="s">
        <v>72</v>
      </c>
      <c r="AY396" s="239" t="s">
        <v>166</v>
      </c>
    </row>
    <row r="397" s="15" customFormat="1">
      <c r="A397" s="15"/>
      <c r="B397" s="251"/>
      <c r="C397" s="252"/>
      <c r="D397" s="230" t="s">
        <v>176</v>
      </c>
      <c r="E397" s="253" t="s">
        <v>19</v>
      </c>
      <c r="F397" s="254" t="s">
        <v>574</v>
      </c>
      <c r="G397" s="252"/>
      <c r="H397" s="253" t="s">
        <v>19</v>
      </c>
      <c r="I397" s="255"/>
      <c r="J397" s="252"/>
      <c r="K397" s="252"/>
      <c r="L397" s="256"/>
      <c r="M397" s="257"/>
      <c r="N397" s="258"/>
      <c r="O397" s="258"/>
      <c r="P397" s="258"/>
      <c r="Q397" s="258"/>
      <c r="R397" s="258"/>
      <c r="S397" s="258"/>
      <c r="T397" s="259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T397" s="260" t="s">
        <v>176</v>
      </c>
      <c r="AU397" s="260" t="s">
        <v>167</v>
      </c>
      <c r="AV397" s="15" t="s">
        <v>79</v>
      </c>
      <c r="AW397" s="15" t="s">
        <v>33</v>
      </c>
      <c r="AX397" s="15" t="s">
        <v>72</v>
      </c>
      <c r="AY397" s="260" t="s">
        <v>166</v>
      </c>
    </row>
    <row r="398" s="13" customFormat="1">
      <c r="A398" s="13"/>
      <c r="B398" s="228"/>
      <c r="C398" s="229"/>
      <c r="D398" s="230" t="s">
        <v>176</v>
      </c>
      <c r="E398" s="231" t="s">
        <v>19</v>
      </c>
      <c r="F398" s="232" t="s">
        <v>602</v>
      </c>
      <c r="G398" s="229"/>
      <c r="H398" s="233">
        <v>70.799999999999997</v>
      </c>
      <c r="I398" s="234"/>
      <c r="J398" s="229"/>
      <c r="K398" s="229"/>
      <c r="L398" s="235"/>
      <c r="M398" s="236"/>
      <c r="N398" s="237"/>
      <c r="O398" s="237"/>
      <c r="P398" s="237"/>
      <c r="Q398" s="237"/>
      <c r="R398" s="237"/>
      <c r="S398" s="237"/>
      <c r="T398" s="238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9" t="s">
        <v>176</v>
      </c>
      <c r="AU398" s="239" t="s">
        <v>167</v>
      </c>
      <c r="AV398" s="13" t="s">
        <v>81</v>
      </c>
      <c r="AW398" s="13" t="s">
        <v>33</v>
      </c>
      <c r="AX398" s="13" t="s">
        <v>72</v>
      </c>
      <c r="AY398" s="239" t="s">
        <v>166</v>
      </c>
    </row>
    <row r="399" s="15" customFormat="1">
      <c r="A399" s="15"/>
      <c r="B399" s="251"/>
      <c r="C399" s="252"/>
      <c r="D399" s="230" t="s">
        <v>176</v>
      </c>
      <c r="E399" s="253" t="s">
        <v>19</v>
      </c>
      <c r="F399" s="254" t="s">
        <v>576</v>
      </c>
      <c r="G399" s="252"/>
      <c r="H399" s="253" t="s">
        <v>19</v>
      </c>
      <c r="I399" s="255"/>
      <c r="J399" s="252"/>
      <c r="K399" s="252"/>
      <c r="L399" s="256"/>
      <c r="M399" s="257"/>
      <c r="N399" s="258"/>
      <c r="O399" s="258"/>
      <c r="P399" s="258"/>
      <c r="Q399" s="258"/>
      <c r="R399" s="258"/>
      <c r="S399" s="258"/>
      <c r="T399" s="259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T399" s="260" t="s">
        <v>176</v>
      </c>
      <c r="AU399" s="260" t="s">
        <v>167</v>
      </c>
      <c r="AV399" s="15" t="s">
        <v>79</v>
      </c>
      <c r="AW399" s="15" t="s">
        <v>33</v>
      </c>
      <c r="AX399" s="15" t="s">
        <v>72</v>
      </c>
      <c r="AY399" s="260" t="s">
        <v>166</v>
      </c>
    </row>
    <row r="400" s="13" customFormat="1">
      <c r="A400" s="13"/>
      <c r="B400" s="228"/>
      <c r="C400" s="229"/>
      <c r="D400" s="230" t="s">
        <v>176</v>
      </c>
      <c r="E400" s="231" t="s">
        <v>19</v>
      </c>
      <c r="F400" s="232" t="s">
        <v>603</v>
      </c>
      <c r="G400" s="229"/>
      <c r="H400" s="233">
        <v>67.099999999999994</v>
      </c>
      <c r="I400" s="234"/>
      <c r="J400" s="229"/>
      <c r="K400" s="229"/>
      <c r="L400" s="235"/>
      <c r="M400" s="236"/>
      <c r="N400" s="237"/>
      <c r="O400" s="237"/>
      <c r="P400" s="237"/>
      <c r="Q400" s="237"/>
      <c r="R400" s="237"/>
      <c r="S400" s="237"/>
      <c r="T400" s="238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39" t="s">
        <v>176</v>
      </c>
      <c r="AU400" s="239" t="s">
        <v>167</v>
      </c>
      <c r="AV400" s="13" t="s">
        <v>81</v>
      </c>
      <c r="AW400" s="13" t="s">
        <v>33</v>
      </c>
      <c r="AX400" s="13" t="s">
        <v>72</v>
      </c>
      <c r="AY400" s="239" t="s">
        <v>166</v>
      </c>
    </row>
    <row r="401" s="15" customFormat="1">
      <c r="A401" s="15"/>
      <c r="B401" s="251"/>
      <c r="C401" s="252"/>
      <c r="D401" s="230" t="s">
        <v>176</v>
      </c>
      <c r="E401" s="253" t="s">
        <v>19</v>
      </c>
      <c r="F401" s="254" t="s">
        <v>578</v>
      </c>
      <c r="G401" s="252"/>
      <c r="H401" s="253" t="s">
        <v>19</v>
      </c>
      <c r="I401" s="255"/>
      <c r="J401" s="252"/>
      <c r="K401" s="252"/>
      <c r="L401" s="256"/>
      <c r="M401" s="257"/>
      <c r="N401" s="258"/>
      <c r="O401" s="258"/>
      <c r="P401" s="258"/>
      <c r="Q401" s="258"/>
      <c r="R401" s="258"/>
      <c r="S401" s="258"/>
      <c r="T401" s="259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T401" s="260" t="s">
        <v>176</v>
      </c>
      <c r="AU401" s="260" t="s">
        <v>167</v>
      </c>
      <c r="AV401" s="15" t="s">
        <v>79</v>
      </c>
      <c r="AW401" s="15" t="s">
        <v>33</v>
      </c>
      <c r="AX401" s="15" t="s">
        <v>72</v>
      </c>
      <c r="AY401" s="260" t="s">
        <v>166</v>
      </c>
    </row>
    <row r="402" s="13" customFormat="1">
      <c r="A402" s="13"/>
      <c r="B402" s="228"/>
      <c r="C402" s="229"/>
      <c r="D402" s="230" t="s">
        <v>176</v>
      </c>
      <c r="E402" s="231" t="s">
        <v>19</v>
      </c>
      <c r="F402" s="232" t="s">
        <v>604</v>
      </c>
      <c r="G402" s="229"/>
      <c r="H402" s="233">
        <v>92.138000000000005</v>
      </c>
      <c r="I402" s="234"/>
      <c r="J402" s="229"/>
      <c r="K402" s="229"/>
      <c r="L402" s="235"/>
      <c r="M402" s="236"/>
      <c r="N402" s="237"/>
      <c r="O402" s="237"/>
      <c r="P402" s="237"/>
      <c r="Q402" s="237"/>
      <c r="R402" s="237"/>
      <c r="S402" s="237"/>
      <c r="T402" s="238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39" t="s">
        <v>176</v>
      </c>
      <c r="AU402" s="239" t="s">
        <v>167</v>
      </c>
      <c r="AV402" s="13" t="s">
        <v>81</v>
      </c>
      <c r="AW402" s="13" t="s">
        <v>33</v>
      </c>
      <c r="AX402" s="13" t="s">
        <v>72</v>
      </c>
      <c r="AY402" s="239" t="s">
        <v>166</v>
      </c>
    </row>
    <row r="403" s="14" customFormat="1">
      <c r="A403" s="14"/>
      <c r="B403" s="240"/>
      <c r="C403" s="241"/>
      <c r="D403" s="230" t="s">
        <v>176</v>
      </c>
      <c r="E403" s="242" t="s">
        <v>19</v>
      </c>
      <c r="F403" s="243" t="s">
        <v>178</v>
      </c>
      <c r="G403" s="241"/>
      <c r="H403" s="244">
        <v>234.31800000000001</v>
      </c>
      <c r="I403" s="245"/>
      <c r="J403" s="241"/>
      <c r="K403" s="241"/>
      <c r="L403" s="246"/>
      <c r="M403" s="247"/>
      <c r="N403" s="248"/>
      <c r="O403" s="248"/>
      <c r="P403" s="248"/>
      <c r="Q403" s="248"/>
      <c r="R403" s="248"/>
      <c r="S403" s="248"/>
      <c r="T403" s="249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50" t="s">
        <v>176</v>
      </c>
      <c r="AU403" s="250" t="s">
        <v>167</v>
      </c>
      <c r="AV403" s="14" t="s">
        <v>167</v>
      </c>
      <c r="AW403" s="14" t="s">
        <v>33</v>
      </c>
      <c r="AX403" s="14" t="s">
        <v>72</v>
      </c>
      <c r="AY403" s="250" t="s">
        <v>166</v>
      </c>
    </row>
    <row r="404" s="15" customFormat="1">
      <c r="A404" s="15"/>
      <c r="B404" s="251"/>
      <c r="C404" s="252"/>
      <c r="D404" s="230" t="s">
        <v>176</v>
      </c>
      <c r="E404" s="253" t="s">
        <v>19</v>
      </c>
      <c r="F404" s="254" t="s">
        <v>605</v>
      </c>
      <c r="G404" s="252"/>
      <c r="H404" s="253" t="s">
        <v>19</v>
      </c>
      <c r="I404" s="255"/>
      <c r="J404" s="252"/>
      <c r="K404" s="252"/>
      <c r="L404" s="256"/>
      <c r="M404" s="257"/>
      <c r="N404" s="258"/>
      <c r="O404" s="258"/>
      <c r="P404" s="258"/>
      <c r="Q404" s="258"/>
      <c r="R404" s="258"/>
      <c r="S404" s="258"/>
      <c r="T404" s="259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T404" s="260" t="s">
        <v>176</v>
      </c>
      <c r="AU404" s="260" t="s">
        <v>167</v>
      </c>
      <c r="AV404" s="15" t="s">
        <v>79</v>
      </c>
      <c r="AW404" s="15" t="s">
        <v>33</v>
      </c>
      <c r="AX404" s="15" t="s">
        <v>72</v>
      </c>
      <c r="AY404" s="260" t="s">
        <v>166</v>
      </c>
    </row>
    <row r="405" s="13" customFormat="1">
      <c r="A405" s="13"/>
      <c r="B405" s="228"/>
      <c r="C405" s="229"/>
      <c r="D405" s="230" t="s">
        <v>176</v>
      </c>
      <c r="E405" s="231" t="s">
        <v>19</v>
      </c>
      <c r="F405" s="232" t="s">
        <v>606</v>
      </c>
      <c r="G405" s="229"/>
      <c r="H405" s="233">
        <v>44.219999999999999</v>
      </c>
      <c r="I405" s="234"/>
      <c r="J405" s="229"/>
      <c r="K405" s="229"/>
      <c r="L405" s="235"/>
      <c r="M405" s="236"/>
      <c r="N405" s="237"/>
      <c r="O405" s="237"/>
      <c r="P405" s="237"/>
      <c r="Q405" s="237"/>
      <c r="R405" s="237"/>
      <c r="S405" s="237"/>
      <c r="T405" s="238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9" t="s">
        <v>176</v>
      </c>
      <c r="AU405" s="239" t="s">
        <v>167</v>
      </c>
      <c r="AV405" s="13" t="s">
        <v>81</v>
      </c>
      <c r="AW405" s="13" t="s">
        <v>33</v>
      </c>
      <c r="AX405" s="13" t="s">
        <v>72</v>
      </c>
      <c r="AY405" s="239" t="s">
        <v>166</v>
      </c>
    </row>
    <row r="406" s="14" customFormat="1">
      <c r="A406" s="14"/>
      <c r="B406" s="240"/>
      <c r="C406" s="241"/>
      <c r="D406" s="230" t="s">
        <v>176</v>
      </c>
      <c r="E406" s="242" t="s">
        <v>19</v>
      </c>
      <c r="F406" s="243" t="s">
        <v>178</v>
      </c>
      <c r="G406" s="241"/>
      <c r="H406" s="244">
        <v>44.219999999999999</v>
      </c>
      <c r="I406" s="245"/>
      <c r="J406" s="241"/>
      <c r="K406" s="241"/>
      <c r="L406" s="246"/>
      <c r="M406" s="247"/>
      <c r="N406" s="248"/>
      <c r="O406" s="248"/>
      <c r="P406" s="248"/>
      <c r="Q406" s="248"/>
      <c r="R406" s="248"/>
      <c r="S406" s="248"/>
      <c r="T406" s="249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50" t="s">
        <v>176</v>
      </c>
      <c r="AU406" s="250" t="s">
        <v>167</v>
      </c>
      <c r="AV406" s="14" t="s">
        <v>167</v>
      </c>
      <c r="AW406" s="14" t="s">
        <v>33</v>
      </c>
      <c r="AX406" s="14" t="s">
        <v>72</v>
      </c>
      <c r="AY406" s="250" t="s">
        <v>166</v>
      </c>
    </row>
    <row r="407" s="16" customFormat="1">
      <c r="A407" s="16"/>
      <c r="B407" s="273"/>
      <c r="C407" s="274"/>
      <c r="D407" s="230" t="s">
        <v>176</v>
      </c>
      <c r="E407" s="275" t="s">
        <v>19</v>
      </c>
      <c r="F407" s="276" t="s">
        <v>338</v>
      </c>
      <c r="G407" s="274"/>
      <c r="H407" s="277">
        <v>278.53800000000001</v>
      </c>
      <c r="I407" s="278"/>
      <c r="J407" s="274"/>
      <c r="K407" s="274"/>
      <c r="L407" s="279"/>
      <c r="M407" s="280"/>
      <c r="N407" s="281"/>
      <c r="O407" s="281"/>
      <c r="P407" s="281"/>
      <c r="Q407" s="281"/>
      <c r="R407" s="281"/>
      <c r="S407" s="281"/>
      <c r="T407" s="282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T407" s="283" t="s">
        <v>176</v>
      </c>
      <c r="AU407" s="283" t="s">
        <v>167</v>
      </c>
      <c r="AV407" s="16" t="s">
        <v>174</v>
      </c>
      <c r="AW407" s="16" t="s">
        <v>33</v>
      </c>
      <c r="AX407" s="16" t="s">
        <v>79</v>
      </c>
      <c r="AY407" s="283" t="s">
        <v>166</v>
      </c>
    </row>
    <row r="408" s="2" customFormat="1">
      <c r="A408" s="41"/>
      <c r="B408" s="42"/>
      <c r="C408" s="215" t="s">
        <v>607</v>
      </c>
      <c r="D408" s="215" t="s">
        <v>169</v>
      </c>
      <c r="E408" s="216" t="s">
        <v>608</v>
      </c>
      <c r="F408" s="217" t="s">
        <v>609</v>
      </c>
      <c r="G408" s="218" t="s">
        <v>172</v>
      </c>
      <c r="H408" s="219">
        <v>109.68000000000001</v>
      </c>
      <c r="I408" s="220"/>
      <c r="J408" s="221">
        <f>ROUND(I408*H408,2)</f>
        <v>0</v>
      </c>
      <c r="K408" s="217" t="s">
        <v>173</v>
      </c>
      <c r="L408" s="47"/>
      <c r="M408" s="222" t="s">
        <v>19</v>
      </c>
      <c r="N408" s="223" t="s">
        <v>43</v>
      </c>
      <c r="O408" s="87"/>
      <c r="P408" s="224">
        <f>O408*H408</f>
        <v>0</v>
      </c>
      <c r="Q408" s="224">
        <v>0.011679999999999999</v>
      </c>
      <c r="R408" s="224">
        <f>Q408*H408</f>
        <v>1.2810623999999999</v>
      </c>
      <c r="S408" s="224">
        <v>0</v>
      </c>
      <c r="T408" s="225">
        <f>S408*H408</f>
        <v>0</v>
      </c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R408" s="226" t="s">
        <v>174</v>
      </c>
      <c r="AT408" s="226" t="s">
        <v>169</v>
      </c>
      <c r="AU408" s="226" t="s">
        <v>167</v>
      </c>
      <c r="AY408" s="20" t="s">
        <v>166</v>
      </c>
      <c r="BE408" s="227">
        <f>IF(N408="základní",J408,0)</f>
        <v>0</v>
      </c>
      <c r="BF408" s="227">
        <f>IF(N408="snížená",J408,0)</f>
        <v>0</v>
      </c>
      <c r="BG408" s="227">
        <f>IF(N408="zákl. přenesená",J408,0)</f>
        <v>0</v>
      </c>
      <c r="BH408" s="227">
        <f>IF(N408="sníž. přenesená",J408,0)</f>
        <v>0</v>
      </c>
      <c r="BI408" s="227">
        <f>IF(N408="nulová",J408,0)</f>
        <v>0</v>
      </c>
      <c r="BJ408" s="20" t="s">
        <v>79</v>
      </c>
      <c r="BK408" s="227">
        <f>ROUND(I408*H408,2)</f>
        <v>0</v>
      </c>
      <c r="BL408" s="20" t="s">
        <v>174</v>
      </c>
      <c r="BM408" s="226" t="s">
        <v>610</v>
      </c>
    </row>
    <row r="409" s="15" customFormat="1">
      <c r="A409" s="15"/>
      <c r="B409" s="251"/>
      <c r="C409" s="252"/>
      <c r="D409" s="230" t="s">
        <v>176</v>
      </c>
      <c r="E409" s="253" t="s">
        <v>19</v>
      </c>
      <c r="F409" s="254" t="s">
        <v>611</v>
      </c>
      <c r="G409" s="252"/>
      <c r="H409" s="253" t="s">
        <v>19</v>
      </c>
      <c r="I409" s="255"/>
      <c r="J409" s="252"/>
      <c r="K409" s="252"/>
      <c r="L409" s="256"/>
      <c r="M409" s="257"/>
      <c r="N409" s="258"/>
      <c r="O409" s="258"/>
      <c r="P409" s="258"/>
      <c r="Q409" s="258"/>
      <c r="R409" s="258"/>
      <c r="S409" s="258"/>
      <c r="T409" s="259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T409" s="260" t="s">
        <v>176</v>
      </c>
      <c r="AU409" s="260" t="s">
        <v>167</v>
      </c>
      <c r="AV409" s="15" t="s">
        <v>79</v>
      </c>
      <c r="AW409" s="15" t="s">
        <v>33</v>
      </c>
      <c r="AX409" s="15" t="s">
        <v>72</v>
      </c>
      <c r="AY409" s="260" t="s">
        <v>166</v>
      </c>
    </row>
    <row r="410" s="13" customFormat="1">
      <c r="A410" s="13"/>
      <c r="B410" s="228"/>
      <c r="C410" s="229"/>
      <c r="D410" s="230" t="s">
        <v>176</v>
      </c>
      <c r="E410" s="231" t="s">
        <v>19</v>
      </c>
      <c r="F410" s="232" t="s">
        <v>612</v>
      </c>
      <c r="G410" s="229"/>
      <c r="H410" s="233">
        <v>109.68000000000001</v>
      </c>
      <c r="I410" s="234"/>
      <c r="J410" s="229"/>
      <c r="K410" s="229"/>
      <c r="L410" s="235"/>
      <c r="M410" s="236"/>
      <c r="N410" s="237"/>
      <c r="O410" s="237"/>
      <c r="P410" s="237"/>
      <c r="Q410" s="237"/>
      <c r="R410" s="237"/>
      <c r="S410" s="237"/>
      <c r="T410" s="238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39" t="s">
        <v>176</v>
      </c>
      <c r="AU410" s="239" t="s">
        <v>167</v>
      </c>
      <c r="AV410" s="13" t="s">
        <v>81</v>
      </c>
      <c r="AW410" s="13" t="s">
        <v>33</v>
      </c>
      <c r="AX410" s="13" t="s">
        <v>72</v>
      </c>
      <c r="AY410" s="239" t="s">
        <v>166</v>
      </c>
    </row>
    <row r="411" s="14" customFormat="1">
      <c r="A411" s="14"/>
      <c r="B411" s="240"/>
      <c r="C411" s="241"/>
      <c r="D411" s="230" t="s">
        <v>176</v>
      </c>
      <c r="E411" s="242" t="s">
        <v>19</v>
      </c>
      <c r="F411" s="243" t="s">
        <v>178</v>
      </c>
      <c r="G411" s="241"/>
      <c r="H411" s="244">
        <v>109.68000000000001</v>
      </c>
      <c r="I411" s="245"/>
      <c r="J411" s="241"/>
      <c r="K411" s="241"/>
      <c r="L411" s="246"/>
      <c r="M411" s="247"/>
      <c r="N411" s="248"/>
      <c r="O411" s="248"/>
      <c r="P411" s="248"/>
      <c r="Q411" s="248"/>
      <c r="R411" s="248"/>
      <c r="S411" s="248"/>
      <c r="T411" s="249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50" t="s">
        <v>176</v>
      </c>
      <c r="AU411" s="250" t="s">
        <v>167</v>
      </c>
      <c r="AV411" s="14" t="s">
        <v>167</v>
      </c>
      <c r="AW411" s="14" t="s">
        <v>33</v>
      </c>
      <c r="AX411" s="14" t="s">
        <v>79</v>
      </c>
      <c r="AY411" s="250" t="s">
        <v>166</v>
      </c>
    </row>
    <row r="412" s="2" customFormat="1" ht="16.5" customHeight="1">
      <c r="A412" s="41"/>
      <c r="B412" s="42"/>
      <c r="C412" s="261" t="s">
        <v>613</v>
      </c>
      <c r="D412" s="261" t="s">
        <v>263</v>
      </c>
      <c r="E412" s="263" t="s">
        <v>549</v>
      </c>
      <c r="F412" s="264" t="s">
        <v>550</v>
      </c>
      <c r="G412" s="265" t="s">
        <v>172</v>
      </c>
      <c r="H412" s="266">
        <v>115.164</v>
      </c>
      <c r="I412" s="267"/>
      <c r="J412" s="268">
        <f>ROUND(I412*H412,2)</f>
        <v>0</v>
      </c>
      <c r="K412" s="264" t="s">
        <v>173</v>
      </c>
      <c r="L412" s="269"/>
      <c r="M412" s="270" t="s">
        <v>19</v>
      </c>
      <c r="N412" s="271" t="s">
        <v>43</v>
      </c>
      <c r="O412" s="87"/>
      <c r="P412" s="224">
        <f>O412*H412</f>
        <v>0</v>
      </c>
      <c r="Q412" s="224">
        <v>0.014</v>
      </c>
      <c r="R412" s="224">
        <f>Q412*H412</f>
        <v>1.612296</v>
      </c>
      <c r="S412" s="224">
        <v>0</v>
      </c>
      <c r="T412" s="225">
        <f>S412*H412</f>
        <v>0</v>
      </c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R412" s="226" t="s">
        <v>220</v>
      </c>
      <c r="AT412" s="226" t="s">
        <v>263</v>
      </c>
      <c r="AU412" s="226" t="s">
        <v>167</v>
      </c>
      <c r="AY412" s="20" t="s">
        <v>166</v>
      </c>
      <c r="BE412" s="227">
        <f>IF(N412="základní",J412,0)</f>
        <v>0</v>
      </c>
      <c r="BF412" s="227">
        <f>IF(N412="snížená",J412,0)</f>
        <v>0</v>
      </c>
      <c r="BG412" s="227">
        <f>IF(N412="zákl. přenesená",J412,0)</f>
        <v>0</v>
      </c>
      <c r="BH412" s="227">
        <f>IF(N412="sníž. přenesená",J412,0)</f>
        <v>0</v>
      </c>
      <c r="BI412" s="227">
        <f>IF(N412="nulová",J412,0)</f>
        <v>0</v>
      </c>
      <c r="BJ412" s="20" t="s">
        <v>79</v>
      </c>
      <c r="BK412" s="227">
        <f>ROUND(I412*H412,2)</f>
        <v>0</v>
      </c>
      <c r="BL412" s="20" t="s">
        <v>174</v>
      </c>
      <c r="BM412" s="226" t="s">
        <v>614</v>
      </c>
    </row>
    <row r="413" s="13" customFormat="1">
      <c r="A413" s="13"/>
      <c r="B413" s="228"/>
      <c r="C413" s="229"/>
      <c r="D413" s="230" t="s">
        <v>176</v>
      </c>
      <c r="E413" s="229"/>
      <c r="F413" s="232" t="s">
        <v>615</v>
      </c>
      <c r="G413" s="229"/>
      <c r="H413" s="233">
        <v>115.164</v>
      </c>
      <c r="I413" s="234"/>
      <c r="J413" s="229"/>
      <c r="K413" s="229"/>
      <c r="L413" s="235"/>
      <c r="M413" s="236"/>
      <c r="N413" s="237"/>
      <c r="O413" s="237"/>
      <c r="P413" s="237"/>
      <c r="Q413" s="237"/>
      <c r="R413" s="237"/>
      <c r="S413" s="237"/>
      <c r="T413" s="238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9" t="s">
        <v>176</v>
      </c>
      <c r="AU413" s="239" t="s">
        <v>167</v>
      </c>
      <c r="AV413" s="13" t="s">
        <v>81</v>
      </c>
      <c r="AW413" s="13" t="s">
        <v>4</v>
      </c>
      <c r="AX413" s="13" t="s">
        <v>79</v>
      </c>
      <c r="AY413" s="239" t="s">
        <v>166</v>
      </c>
    </row>
    <row r="414" s="2" customFormat="1">
      <c r="A414" s="41"/>
      <c r="B414" s="42"/>
      <c r="C414" s="215" t="s">
        <v>616</v>
      </c>
      <c r="D414" s="215" t="s">
        <v>169</v>
      </c>
      <c r="E414" s="216" t="s">
        <v>617</v>
      </c>
      <c r="F414" s="217" t="s">
        <v>618</v>
      </c>
      <c r="G414" s="218" t="s">
        <v>172</v>
      </c>
      <c r="H414" s="219">
        <v>109.68000000000001</v>
      </c>
      <c r="I414" s="220"/>
      <c r="J414" s="221">
        <f>ROUND(I414*H414,2)</f>
        <v>0</v>
      </c>
      <c r="K414" s="217" t="s">
        <v>173</v>
      </c>
      <c r="L414" s="47"/>
      <c r="M414" s="222" t="s">
        <v>19</v>
      </c>
      <c r="N414" s="223" t="s">
        <v>43</v>
      </c>
      <c r="O414" s="87"/>
      <c r="P414" s="224">
        <f>O414*H414</f>
        <v>0</v>
      </c>
      <c r="Q414" s="224">
        <v>0.0026800000000000001</v>
      </c>
      <c r="R414" s="224">
        <f>Q414*H414</f>
        <v>0.29394240000000005</v>
      </c>
      <c r="S414" s="224">
        <v>0</v>
      </c>
      <c r="T414" s="225">
        <f>S414*H414</f>
        <v>0</v>
      </c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R414" s="226" t="s">
        <v>174</v>
      </c>
      <c r="AT414" s="226" t="s">
        <v>169</v>
      </c>
      <c r="AU414" s="226" t="s">
        <v>167</v>
      </c>
      <c r="AY414" s="20" t="s">
        <v>166</v>
      </c>
      <c r="BE414" s="227">
        <f>IF(N414="základní",J414,0)</f>
        <v>0</v>
      </c>
      <c r="BF414" s="227">
        <f>IF(N414="snížená",J414,0)</f>
        <v>0</v>
      </c>
      <c r="BG414" s="227">
        <f>IF(N414="zákl. přenesená",J414,0)</f>
        <v>0</v>
      </c>
      <c r="BH414" s="227">
        <f>IF(N414="sníž. přenesená",J414,0)</f>
        <v>0</v>
      </c>
      <c r="BI414" s="227">
        <f>IF(N414="nulová",J414,0)</f>
        <v>0</v>
      </c>
      <c r="BJ414" s="20" t="s">
        <v>79</v>
      </c>
      <c r="BK414" s="227">
        <f>ROUND(I414*H414,2)</f>
        <v>0</v>
      </c>
      <c r="BL414" s="20" t="s">
        <v>174</v>
      </c>
      <c r="BM414" s="226" t="s">
        <v>619</v>
      </c>
    </row>
    <row r="415" s="15" customFormat="1">
      <c r="A415" s="15"/>
      <c r="B415" s="251"/>
      <c r="C415" s="252"/>
      <c r="D415" s="230" t="s">
        <v>176</v>
      </c>
      <c r="E415" s="253" t="s">
        <v>19</v>
      </c>
      <c r="F415" s="254" t="s">
        <v>611</v>
      </c>
      <c r="G415" s="252"/>
      <c r="H415" s="253" t="s">
        <v>19</v>
      </c>
      <c r="I415" s="255"/>
      <c r="J415" s="252"/>
      <c r="K415" s="252"/>
      <c r="L415" s="256"/>
      <c r="M415" s="257"/>
      <c r="N415" s="258"/>
      <c r="O415" s="258"/>
      <c r="P415" s="258"/>
      <c r="Q415" s="258"/>
      <c r="R415" s="258"/>
      <c r="S415" s="258"/>
      <c r="T415" s="259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T415" s="260" t="s">
        <v>176</v>
      </c>
      <c r="AU415" s="260" t="s">
        <v>167</v>
      </c>
      <c r="AV415" s="15" t="s">
        <v>79</v>
      </c>
      <c r="AW415" s="15" t="s">
        <v>33</v>
      </c>
      <c r="AX415" s="15" t="s">
        <v>72</v>
      </c>
      <c r="AY415" s="260" t="s">
        <v>166</v>
      </c>
    </row>
    <row r="416" s="13" customFormat="1">
      <c r="A416" s="13"/>
      <c r="B416" s="228"/>
      <c r="C416" s="229"/>
      <c r="D416" s="230" t="s">
        <v>176</v>
      </c>
      <c r="E416" s="231" t="s">
        <v>19</v>
      </c>
      <c r="F416" s="232" t="s">
        <v>612</v>
      </c>
      <c r="G416" s="229"/>
      <c r="H416" s="233">
        <v>109.68000000000001</v>
      </c>
      <c r="I416" s="234"/>
      <c r="J416" s="229"/>
      <c r="K416" s="229"/>
      <c r="L416" s="235"/>
      <c r="M416" s="236"/>
      <c r="N416" s="237"/>
      <c r="O416" s="237"/>
      <c r="P416" s="237"/>
      <c r="Q416" s="237"/>
      <c r="R416" s="237"/>
      <c r="S416" s="237"/>
      <c r="T416" s="238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39" t="s">
        <v>176</v>
      </c>
      <c r="AU416" s="239" t="s">
        <v>167</v>
      </c>
      <c r="AV416" s="13" t="s">
        <v>81</v>
      </c>
      <c r="AW416" s="13" t="s">
        <v>33</v>
      </c>
      <c r="AX416" s="13" t="s">
        <v>72</v>
      </c>
      <c r="AY416" s="239" t="s">
        <v>166</v>
      </c>
    </row>
    <row r="417" s="14" customFormat="1">
      <c r="A417" s="14"/>
      <c r="B417" s="240"/>
      <c r="C417" s="241"/>
      <c r="D417" s="230" t="s">
        <v>176</v>
      </c>
      <c r="E417" s="242" t="s">
        <v>19</v>
      </c>
      <c r="F417" s="243" t="s">
        <v>178</v>
      </c>
      <c r="G417" s="241"/>
      <c r="H417" s="244">
        <v>109.68000000000001</v>
      </c>
      <c r="I417" s="245"/>
      <c r="J417" s="241"/>
      <c r="K417" s="241"/>
      <c r="L417" s="246"/>
      <c r="M417" s="247"/>
      <c r="N417" s="248"/>
      <c r="O417" s="248"/>
      <c r="P417" s="248"/>
      <c r="Q417" s="248"/>
      <c r="R417" s="248"/>
      <c r="S417" s="248"/>
      <c r="T417" s="249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50" t="s">
        <v>176</v>
      </c>
      <c r="AU417" s="250" t="s">
        <v>167</v>
      </c>
      <c r="AV417" s="14" t="s">
        <v>167</v>
      </c>
      <c r="AW417" s="14" t="s">
        <v>33</v>
      </c>
      <c r="AX417" s="14" t="s">
        <v>79</v>
      </c>
      <c r="AY417" s="250" t="s">
        <v>166</v>
      </c>
    </row>
    <row r="418" s="2" customFormat="1" ht="33" customHeight="1">
      <c r="A418" s="41"/>
      <c r="B418" s="42"/>
      <c r="C418" s="215" t="s">
        <v>620</v>
      </c>
      <c r="D418" s="215" t="s">
        <v>169</v>
      </c>
      <c r="E418" s="216" t="s">
        <v>621</v>
      </c>
      <c r="F418" s="217" t="s">
        <v>622</v>
      </c>
      <c r="G418" s="218" t="s">
        <v>229</v>
      </c>
      <c r="H418" s="219">
        <v>540.98000000000002</v>
      </c>
      <c r="I418" s="220"/>
      <c r="J418" s="221">
        <f>ROUND(I418*H418,2)</f>
        <v>0</v>
      </c>
      <c r="K418" s="217" t="s">
        <v>173</v>
      </c>
      <c r="L418" s="47"/>
      <c r="M418" s="222" t="s">
        <v>19</v>
      </c>
      <c r="N418" s="223" t="s">
        <v>43</v>
      </c>
      <c r="O418" s="87"/>
      <c r="P418" s="224">
        <f>O418*H418</f>
        <v>0</v>
      </c>
      <c r="Q418" s="224">
        <v>0</v>
      </c>
      <c r="R418" s="224">
        <f>Q418*H418</f>
        <v>0</v>
      </c>
      <c r="S418" s="224">
        <v>0</v>
      </c>
      <c r="T418" s="225">
        <f>S418*H418</f>
        <v>0</v>
      </c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R418" s="226" t="s">
        <v>174</v>
      </c>
      <c r="AT418" s="226" t="s">
        <v>169</v>
      </c>
      <c r="AU418" s="226" t="s">
        <v>167</v>
      </c>
      <c r="AY418" s="20" t="s">
        <v>166</v>
      </c>
      <c r="BE418" s="227">
        <f>IF(N418="základní",J418,0)</f>
        <v>0</v>
      </c>
      <c r="BF418" s="227">
        <f>IF(N418="snížená",J418,0)</f>
        <v>0</v>
      </c>
      <c r="BG418" s="227">
        <f>IF(N418="zákl. přenesená",J418,0)</f>
        <v>0</v>
      </c>
      <c r="BH418" s="227">
        <f>IF(N418="sníž. přenesená",J418,0)</f>
        <v>0</v>
      </c>
      <c r="BI418" s="227">
        <f>IF(N418="nulová",J418,0)</f>
        <v>0</v>
      </c>
      <c r="BJ418" s="20" t="s">
        <v>79</v>
      </c>
      <c r="BK418" s="227">
        <f>ROUND(I418*H418,2)</f>
        <v>0</v>
      </c>
      <c r="BL418" s="20" t="s">
        <v>174</v>
      </c>
      <c r="BM418" s="226" t="s">
        <v>623</v>
      </c>
    </row>
    <row r="419" s="15" customFormat="1">
      <c r="A419" s="15"/>
      <c r="B419" s="251"/>
      <c r="C419" s="252"/>
      <c r="D419" s="230" t="s">
        <v>176</v>
      </c>
      <c r="E419" s="253" t="s">
        <v>19</v>
      </c>
      <c r="F419" s="254" t="s">
        <v>624</v>
      </c>
      <c r="G419" s="252"/>
      <c r="H419" s="253" t="s">
        <v>19</v>
      </c>
      <c r="I419" s="255"/>
      <c r="J419" s="252"/>
      <c r="K419" s="252"/>
      <c r="L419" s="256"/>
      <c r="M419" s="257"/>
      <c r="N419" s="258"/>
      <c r="O419" s="258"/>
      <c r="P419" s="258"/>
      <c r="Q419" s="258"/>
      <c r="R419" s="258"/>
      <c r="S419" s="258"/>
      <c r="T419" s="259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T419" s="260" t="s">
        <v>176</v>
      </c>
      <c r="AU419" s="260" t="s">
        <v>167</v>
      </c>
      <c r="AV419" s="15" t="s">
        <v>79</v>
      </c>
      <c r="AW419" s="15" t="s">
        <v>33</v>
      </c>
      <c r="AX419" s="15" t="s">
        <v>72</v>
      </c>
      <c r="AY419" s="260" t="s">
        <v>166</v>
      </c>
    </row>
    <row r="420" s="13" customFormat="1">
      <c r="A420" s="13"/>
      <c r="B420" s="228"/>
      <c r="C420" s="229"/>
      <c r="D420" s="230" t="s">
        <v>176</v>
      </c>
      <c r="E420" s="231" t="s">
        <v>19</v>
      </c>
      <c r="F420" s="232" t="s">
        <v>625</v>
      </c>
      <c r="G420" s="229"/>
      <c r="H420" s="233">
        <v>65.599999999999994</v>
      </c>
      <c r="I420" s="234"/>
      <c r="J420" s="229"/>
      <c r="K420" s="229"/>
      <c r="L420" s="235"/>
      <c r="M420" s="236"/>
      <c r="N420" s="237"/>
      <c r="O420" s="237"/>
      <c r="P420" s="237"/>
      <c r="Q420" s="237"/>
      <c r="R420" s="237"/>
      <c r="S420" s="237"/>
      <c r="T420" s="238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39" t="s">
        <v>176</v>
      </c>
      <c r="AU420" s="239" t="s">
        <v>167</v>
      </c>
      <c r="AV420" s="13" t="s">
        <v>81</v>
      </c>
      <c r="AW420" s="13" t="s">
        <v>33</v>
      </c>
      <c r="AX420" s="13" t="s">
        <v>72</v>
      </c>
      <c r="AY420" s="239" t="s">
        <v>166</v>
      </c>
    </row>
    <row r="421" s="13" customFormat="1">
      <c r="A421" s="13"/>
      <c r="B421" s="228"/>
      <c r="C421" s="229"/>
      <c r="D421" s="230" t="s">
        <v>176</v>
      </c>
      <c r="E421" s="231" t="s">
        <v>19</v>
      </c>
      <c r="F421" s="232" t="s">
        <v>626</v>
      </c>
      <c r="G421" s="229"/>
      <c r="H421" s="233">
        <v>94.700000000000003</v>
      </c>
      <c r="I421" s="234"/>
      <c r="J421" s="229"/>
      <c r="K421" s="229"/>
      <c r="L421" s="235"/>
      <c r="M421" s="236"/>
      <c r="N421" s="237"/>
      <c r="O421" s="237"/>
      <c r="P421" s="237"/>
      <c r="Q421" s="237"/>
      <c r="R421" s="237"/>
      <c r="S421" s="237"/>
      <c r="T421" s="238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39" t="s">
        <v>176</v>
      </c>
      <c r="AU421" s="239" t="s">
        <v>167</v>
      </c>
      <c r="AV421" s="13" t="s">
        <v>81</v>
      </c>
      <c r="AW421" s="13" t="s">
        <v>33</v>
      </c>
      <c r="AX421" s="13" t="s">
        <v>72</v>
      </c>
      <c r="AY421" s="239" t="s">
        <v>166</v>
      </c>
    </row>
    <row r="422" s="13" customFormat="1">
      <c r="A422" s="13"/>
      <c r="B422" s="228"/>
      <c r="C422" s="229"/>
      <c r="D422" s="230" t="s">
        <v>176</v>
      </c>
      <c r="E422" s="231" t="s">
        <v>19</v>
      </c>
      <c r="F422" s="232" t="s">
        <v>627</v>
      </c>
      <c r="G422" s="229"/>
      <c r="H422" s="233">
        <v>18.699999999999999</v>
      </c>
      <c r="I422" s="234"/>
      <c r="J422" s="229"/>
      <c r="K422" s="229"/>
      <c r="L422" s="235"/>
      <c r="M422" s="236"/>
      <c r="N422" s="237"/>
      <c r="O422" s="237"/>
      <c r="P422" s="237"/>
      <c r="Q422" s="237"/>
      <c r="R422" s="237"/>
      <c r="S422" s="237"/>
      <c r="T422" s="238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9" t="s">
        <v>176</v>
      </c>
      <c r="AU422" s="239" t="s">
        <v>167</v>
      </c>
      <c r="AV422" s="13" t="s">
        <v>81</v>
      </c>
      <c r="AW422" s="13" t="s">
        <v>33</v>
      </c>
      <c r="AX422" s="13" t="s">
        <v>72</v>
      </c>
      <c r="AY422" s="239" t="s">
        <v>166</v>
      </c>
    </row>
    <row r="423" s="14" customFormat="1">
      <c r="A423" s="14"/>
      <c r="B423" s="240"/>
      <c r="C423" s="241"/>
      <c r="D423" s="230" t="s">
        <v>176</v>
      </c>
      <c r="E423" s="242" t="s">
        <v>19</v>
      </c>
      <c r="F423" s="243" t="s">
        <v>178</v>
      </c>
      <c r="G423" s="241"/>
      <c r="H423" s="244">
        <v>179</v>
      </c>
      <c r="I423" s="245"/>
      <c r="J423" s="241"/>
      <c r="K423" s="241"/>
      <c r="L423" s="246"/>
      <c r="M423" s="247"/>
      <c r="N423" s="248"/>
      <c r="O423" s="248"/>
      <c r="P423" s="248"/>
      <c r="Q423" s="248"/>
      <c r="R423" s="248"/>
      <c r="S423" s="248"/>
      <c r="T423" s="249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50" t="s">
        <v>176</v>
      </c>
      <c r="AU423" s="250" t="s">
        <v>167</v>
      </c>
      <c r="AV423" s="14" t="s">
        <v>167</v>
      </c>
      <c r="AW423" s="14" t="s">
        <v>33</v>
      </c>
      <c r="AX423" s="14" t="s">
        <v>72</v>
      </c>
      <c r="AY423" s="250" t="s">
        <v>166</v>
      </c>
    </row>
    <row r="424" s="15" customFormat="1">
      <c r="A424" s="15"/>
      <c r="B424" s="251"/>
      <c r="C424" s="252"/>
      <c r="D424" s="230" t="s">
        <v>176</v>
      </c>
      <c r="E424" s="253" t="s">
        <v>19</v>
      </c>
      <c r="F424" s="254" t="s">
        <v>628</v>
      </c>
      <c r="G424" s="252"/>
      <c r="H424" s="253" t="s">
        <v>19</v>
      </c>
      <c r="I424" s="255"/>
      <c r="J424" s="252"/>
      <c r="K424" s="252"/>
      <c r="L424" s="256"/>
      <c r="M424" s="257"/>
      <c r="N424" s="258"/>
      <c r="O424" s="258"/>
      <c r="P424" s="258"/>
      <c r="Q424" s="258"/>
      <c r="R424" s="258"/>
      <c r="S424" s="258"/>
      <c r="T424" s="259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260" t="s">
        <v>176</v>
      </c>
      <c r="AU424" s="260" t="s">
        <v>167</v>
      </c>
      <c r="AV424" s="15" t="s">
        <v>79</v>
      </c>
      <c r="AW424" s="15" t="s">
        <v>33</v>
      </c>
      <c r="AX424" s="15" t="s">
        <v>72</v>
      </c>
      <c r="AY424" s="260" t="s">
        <v>166</v>
      </c>
    </row>
    <row r="425" s="13" customFormat="1">
      <c r="A425" s="13"/>
      <c r="B425" s="228"/>
      <c r="C425" s="229"/>
      <c r="D425" s="230" t="s">
        <v>176</v>
      </c>
      <c r="E425" s="231" t="s">
        <v>19</v>
      </c>
      <c r="F425" s="232" t="s">
        <v>625</v>
      </c>
      <c r="G425" s="229"/>
      <c r="H425" s="233">
        <v>65.599999999999994</v>
      </c>
      <c r="I425" s="234"/>
      <c r="J425" s="229"/>
      <c r="K425" s="229"/>
      <c r="L425" s="235"/>
      <c r="M425" s="236"/>
      <c r="N425" s="237"/>
      <c r="O425" s="237"/>
      <c r="P425" s="237"/>
      <c r="Q425" s="237"/>
      <c r="R425" s="237"/>
      <c r="S425" s="237"/>
      <c r="T425" s="238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9" t="s">
        <v>176</v>
      </c>
      <c r="AU425" s="239" t="s">
        <v>167</v>
      </c>
      <c r="AV425" s="13" t="s">
        <v>81</v>
      </c>
      <c r="AW425" s="13" t="s">
        <v>33</v>
      </c>
      <c r="AX425" s="13" t="s">
        <v>72</v>
      </c>
      <c r="AY425" s="239" t="s">
        <v>166</v>
      </c>
    </row>
    <row r="426" s="13" customFormat="1">
      <c r="A426" s="13"/>
      <c r="B426" s="228"/>
      <c r="C426" s="229"/>
      <c r="D426" s="230" t="s">
        <v>176</v>
      </c>
      <c r="E426" s="231" t="s">
        <v>19</v>
      </c>
      <c r="F426" s="232" t="s">
        <v>626</v>
      </c>
      <c r="G426" s="229"/>
      <c r="H426" s="233">
        <v>94.700000000000003</v>
      </c>
      <c r="I426" s="234"/>
      <c r="J426" s="229"/>
      <c r="K426" s="229"/>
      <c r="L426" s="235"/>
      <c r="M426" s="236"/>
      <c r="N426" s="237"/>
      <c r="O426" s="237"/>
      <c r="P426" s="237"/>
      <c r="Q426" s="237"/>
      <c r="R426" s="237"/>
      <c r="S426" s="237"/>
      <c r="T426" s="238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39" t="s">
        <v>176</v>
      </c>
      <c r="AU426" s="239" t="s">
        <v>167</v>
      </c>
      <c r="AV426" s="13" t="s">
        <v>81</v>
      </c>
      <c r="AW426" s="13" t="s">
        <v>33</v>
      </c>
      <c r="AX426" s="13" t="s">
        <v>72</v>
      </c>
      <c r="AY426" s="239" t="s">
        <v>166</v>
      </c>
    </row>
    <row r="427" s="13" customFormat="1">
      <c r="A427" s="13"/>
      <c r="B427" s="228"/>
      <c r="C427" s="229"/>
      <c r="D427" s="230" t="s">
        <v>176</v>
      </c>
      <c r="E427" s="231" t="s">
        <v>19</v>
      </c>
      <c r="F427" s="232" t="s">
        <v>627</v>
      </c>
      <c r="G427" s="229"/>
      <c r="H427" s="233">
        <v>18.699999999999999</v>
      </c>
      <c r="I427" s="234"/>
      <c r="J427" s="229"/>
      <c r="K427" s="229"/>
      <c r="L427" s="235"/>
      <c r="M427" s="236"/>
      <c r="N427" s="237"/>
      <c r="O427" s="237"/>
      <c r="P427" s="237"/>
      <c r="Q427" s="237"/>
      <c r="R427" s="237"/>
      <c r="S427" s="237"/>
      <c r="T427" s="238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39" t="s">
        <v>176</v>
      </c>
      <c r="AU427" s="239" t="s">
        <v>167</v>
      </c>
      <c r="AV427" s="13" t="s">
        <v>81</v>
      </c>
      <c r="AW427" s="13" t="s">
        <v>33</v>
      </c>
      <c r="AX427" s="13" t="s">
        <v>72</v>
      </c>
      <c r="AY427" s="239" t="s">
        <v>166</v>
      </c>
    </row>
    <row r="428" s="13" customFormat="1">
      <c r="A428" s="13"/>
      <c r="B428" s="228"/>
      <c r="C428" s="229"/>
      <c r="D428" s="230" t="s">
        <v>176</v>
      </c>
      <c r="E428" s="231" t="s">
        <v>19</v>
      </c>
      <c r="F428" s="232" t="s">
        <v>629</v>
      </c>
      <c r="G428" s="229"/>
      <c r="H428" s="233">
        <v>91.269999999999996</v>
      </c>
      <c r="I428" s="234"/>
      <c r="J428" s="229"/>
      <c r="K428" s="229"/>
      <c r="L428" s="235"/>
      <c r="M428" s="236"/>
      <c r="N428" s="237"/>
      <c r="O428" s="237"/>
      <c r="P428" s="237"/>
      <c r="Q428" s="237"/>
      <c r="R428" s="237"/>
      <c r="S428" s="237"/>
      <c r="T428" s="238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39" t="s">
        <v>176</v>
      </c>
      <c r="AU428" s="239" t="s">
        <v>167</v>
      </c>
      <c r="AV428" s="13" t="s">
        <v>81</v>
      </c>
      <c r="AW428" s="13" t="s">
        <v>33</v>
      </c>
      <c r="AX428" s="13" t="s">
        <v>72</v>
      </c>
      <c r="AY428" s="239" t="s">
        <v>166</v>
      </c>
    </row>
    <row r="429" s="13" customFormat="1">
      <c r="A429" s="13"/>
      <c r="B429" s="228"/>
      <c r="C429" s="229"/>
      <c r="D429" s="230" t="s">
        <v>176</v>
      </c>
      <c r="E429" s="231" t="s">
        <v>19</v>
      </c>
      <c r="F429" s="232" t="s">
        <v>630</v>
      </c>
      <c r="G429" s="229"/>
      <c r="H429" s="233">
        <v>91.709999999999994</v>
      </c>
      <c r="I429" s="234"/>
      <c r="J429" s="229"/>
      <c r="K429" s="229"/>
      <c r="L429" s="235"/>
      <c r="M429" s="236"/>
      <c r="N429" s="237"/>
      <c r="O429" s="237"/>
      <c r="P429" s="237"/>
      <c r="Q429" s="237"/>
      <c r="R429" s="237"/>
      <c r="S429" s="237"/>
      <c r="T429" s="238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9" t="s">
        <v>176</v>
      </c>
      <c r="AU429" s="239" t="s">
        <v>167</v>
      </c>
      <c r="AV429" s="13" t="s">
        <v>81</v>
      </c>
      <c r="AW429" s="13" t="s">
        <v>33</v>
      </c>
      <c r="AX429" s="13" t="s">
        <v>72</v>
      </c>
      <c r="AY429" s="239" t="s">
        <v>166</v>
      </c>
    </row>
    <row r="430" s="14" customFormat="1">
      <c r="A430" s="14"/>
      <c r="B430" s="240"/>
      <c r="C430" s="241"/>
      <c r="D430" s="230" t="s">
        <v>176</v>
      </c>
      <c r="E430" s="242" t="s">
        <v>19</v>
      </c>
      <c r="F430" s="243" t="s">
        <v>178</v>
      </c>
      <c r="G430" s="241"/>
      <c r="H430" s="244">
        <v>361.98000000000002</v>
      </c>
      <c r="I430" s="245"/>
      <c r="J430" s="241"/>
      <c r="K430" s="241"/>
      <c r="L430" s="246"/>
      <c r="M430" s="247"/>
      <c r="N430" s="248"/>
      <c r="O430" s="248"/>
      <c r="P430" s="248"/>
      <c r="Q430" s="248"/>
      <c r="R430" s="248"/>
      <c r="S430" s="248"/>
      <c r="T430" s="249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50" t="s">
        <v>176</v>
      </c>
      <c r="AU430" s="250" t="s">
        <v>167</v>
      </c>
      <c r="AV430" s="14" t="s">
        <v>167</v>
      </c>
      <c r="AW430" s="14" t="s">
        <v>33</v>
      </c>
      <c r="AX430" s="14" t="s">
        <v>72</v>
      </c>
      <c r="AY430" s="250" t="s">
        <v>166</v>
      </c>
    </row>
    <row r="431" s="16" customFormat="1">
      <c r="A431" s="16"/>
      <c r="B431" s="273"/>
      <c r="C431" s="274"/>
      <c r="D431" s="230" t="s">
        <v>176</v>
      </c>
      <c r="E431" s="275" t="s">
        <v>19</v>
      </c>
      <c r="F431" s="276" t="s">
        <v>338</v>
      </c>
      <c r="G431" s="274"/>
      <c r="H431" s="277">
        <v>540.98000000000002</v>
      </c>
      <c r="I431" s="278"/>
      <c r="J431" s="274"/>
      <c r="K431" s="274"/>
      <c r="L431" s="279"/>
      <c r="M431" s="280"/>
      <c r="N431" s="281"/>
      <c r="O431" s="281"/>
      <c r="P431" s="281"/>
      <c r="Q431" s="281"/>
      <c r="R431" s="281"/>
      <c r="S431" s="281"/>
      <c r="T431" s="282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T431" s="283" t="s">
        <v>176</v>
      </c>
      <c r="AU431" s="283" t="s">
        <v>167</v>
      </c>
      <c r="AV431" s="16" t="s">
        <v>174</v>
      </c>
      <c r="AW431" s="16" t="s">
        <v>33</v>
      </c>
      <c r="AX431" s="16" t="s">
        <v>79</v>
      </c>
      <c r="AY431" s="283" t="s">
        <v>166</v>
      </c>
    </row>
    <row r="432" s="2" customFormat="1" ht="16.5" customHeight="1">
      <c r="A432" s="41"/>
      <c r="B432" s="42"/>
      <c r="C432" s="261" t="s">
        <v>631</v>
      </c>
      <c r="D432" s="261" t="s">
        <v>263</v>
      </c>
      <c r="E432" s="263" t="s">
        <v>632</v>
      </c>
      <c r="F432" s="264" t="s">
        <v>633</v>
      </c>
      <c r="G432" s="265" t="s">
        <v>229</v>
      </c>
      <c r="H432" s="266">
        <v>568.029</v>
      </c>
      <c r="I432" s="267"/>
      <c r="J432" s="268">
        <f>ROUND(I432*H432,2)</f>
        <v>0</v>
      </c>
      <c r="K432" s="264" t="s">
        <v>173</v>
      </c>
      <c r="L432" s="269"/>
      <c r="M432" s="270" t="s">
        <v>19</v>
      </c>
      <c r="N432" s="271" t="s">
        <v>43</v>
      </c>
      <c r="O432" s="87"/>
      <c r="P432" s="224">
        <f>O432*H432</f>
        <v>0</v>
      </c>
      <c r="Q432" s="224">
        <v>4.0000000000000003E-05</v>
      </c>
      <c r="R432" s="224">
        <f>Q432*H432</f>
        <v>0.022721160000000001</v>
      </c>
      <c r="S432" s="224">
        <v>0</v>
      </c>
      <c r="T432" s="225">
        <f>S432*H432</f>
        <v>0</v>
      </c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R432" s="226" t="s">
        <v>220</v>
      </c>
      <c r="AT432" s="226" t="s">
        <v>263</v>
      </c>
      <c r="AU432" s="226" t="s">
        <v>167</v>
      </c>
      <c r="AY432" s="20" t="s">
        <v>166</v>
      </c>
      <c r="BE432" s="227">
        <f>IF(N432="základní",J432,0)</f>
        <v>0</v>
      </c>
      <c r="BF432" s="227">
        <f>IF(N432="snížená",J432,0)</f>
        <v>0</v>
      </c>
      <c r="BG432" s="227">
        <f>IF(N432="zákl. přenesená",J432,0)</f>
        <v>0</v>
      </c>
      <c r="BH432" s="227">
        <f>IF(N432="sníž. přenesená",J432,0)</f>
        <v>0</v>
      </c>
      <c r="BI432" s="227">
        <f>IF(N432="nulová",J432,0)</f>
        <v>0</v>
      </c>
      <c r="BJ432" s="20" t="s">
        <v>79</v>
      </c>
      <c r="BK432" s="227">
        <f>ROUND(I432*H432,2)</f>
        <v>0</v>
      </c>
      <c r="BL432" s="20" t="s">
        <v>174</v>
      </c>
      <c r="BM432" s="226" t="s">
        <v>634</v>
      </c>
    </row>
    <row r="433" s="13" customFormat="1">
      <c r="A433" s="13"/>
      <c r="B433" s="228"/>
      <c r="C433" s="229"/>
      <c r="D433" s="230" t="s">
        <v>176</v>
      </c>
      <c r="E433" s="229"/>
      <c r="F433" s="232" t="s">
        <v>635</v>
      </c>
      <c r="G433" s="229"/>
      <c r="H433" s="233">
        <v>568.029</v>
      </c>
      <c r="I433" s="234"/>
      <c r="J433" s="229"/>
      <c r="K433" s="229"/>
      <c r="L433" s="235"/>
      <c r="M433" s="236"/>
      <c r="N433" s="237"/>
      <c r="O433" s="237"/>
      <c r="P433" s="237"/>
      <c r="Q433" s="237"/>
      <c r="R433" s="237"/>
      <c r="S433" s="237"/>
      <c r="T433" s="238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39" t="s">
        <v>176</v>
      </c>
      <c r="AU433" s="239" t="s">
        <v>167</v>
      </c>
      <c r="AV433" s="13" t="s">
        <v>81</v>
      </c>
      <c r="AW433" s="13" t="s">
        <v>4</v>
      </c>
      <c r="AX433" s="13" t="s">
        <v>79</v>
      </c>
      <c r="AY433" s="239" t="s">
        <v>166</v>
      </c>
    </row>
    <row r="434" s="2" customFormat="1" ht="16.5" customHeight="1">
      <c r="A434" s="41"/>
      <c r="B434" s="42"/>
      <c r="C434" s="215" t="s">
        <v>636</v>
      </c>
      <c r="D434" s="215" t="s">
        <v>169</v>
      </c>
      <c r="E434" s="216" t="s">
        <v>637</v>
      </c>
      <c r="F434" s="217" t="s">
        <v>638</v>
      </c>
      <c r="G434" s="218" t="s">
        <v>229</v>
      </c>
      <c r="H434" s="219">
        <v>24.300000000000001</v>
      </c>
      <c r="I434" s="220"/>
      <c r="J434" s="221">
        <f>ROUND(I434*H434,2)</f>
        <v>0</v>
      </c>
      <c r="K434" s="217" t="s">
        <v>173</v>
      </c>
      <c r="L434" s="47"/>
      <c r="M434" s="222" t="s">
        <v>19</v>
      </c>
      <c r="N434" s="223" t="s">
        <v>43</v>
      </c>
      <c r="O434" s="87"/>
      <c r="P434" s="224">
        <f>O434*H434</f>
        <v>0</v>
      </c>
      <c r="Q434" s="224">
        <v>0</v>
      </c>
      <c r="R434" s="224">
        <f>Q434*H434</f>
        <v>0</v>
      </c>
      <c r="S434" s="224">
        <v>0</v>
      </c>
      <c r="T434" s="225">
        <f>S434*H434</f>
        <v>0</v>
      </c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R434" s="226" t="s">
        <v>174</v>
      </c>
      <c r="AT434" s="226" t="s">
        <v>169</v>
      </c>
      <c r="AU434" s="226" t="s">
        <v>167</v>
      </c>
      <c r="AY434" s="20" t="s">
        <v>166</v>
      </c>
      <c r="BE434" s="227">
        <f>IF(N434="základní",J434,0)</f>
        <v>0</v>
      </c>
      <c r="BF434" s="227">
        <f>IF(N434="snížená",J434,0)</f>
        <v>0</v>
      </c>
      <c r="BG434" s="227">
        <f>IF(N434="zákl. přenesená",J434,0)</f>
        <v>0</v>
      </c>
      <c r="BH434" s="227">
        <f>IF(N434="sníž. přenesená",J434,0)</f>
        <v>0</v>
      </c>
      <c r="BI434" s="227">
        <f>IF(N434="nulová",J434,0)</f>
        <v>0</v>
      </c>
      <c r="BJ434" s="20" t="s">
        <v>79</v>
      </c>
      <c r="BK434" s="227">
        <f>ROUND(I434*H434,2)</f>
        <v>0</v>
      </c>
      <c r="BL434" s="20" t="s">
        <v>174</v>
      </c>
      <c r="BM434" s="226" t="s">
        <v>639</v>
      </c>
    </row>
    <row r="435" s="13" customFormat="1">
      <c r="A435" s="13"/>
      <c r="B435" s="228"/>
      <c r="C435" s="229"/>
      <c r="D435" s="230" t="s">
        <v>176</v>
      </c>
      <c r="E435" s="231" t="s">
        <v>19</v>
      </c>
      <c r="F435" s="232" t="s">
        <v>640</v>
      </c>
      <c r="G435" s="229"/>
      <c r="H435" s="233">
        <v>24.300000000000001</v>
      </c>
      <c r="I435" s="234"/>
      <c r="J435" s="229"/>
      <c r="K435" s="229"/>
      <c r="L435" s="235"/>
      <c r="M435" s="236"/>
      <c r="N435" s="237"/>
      <c r="O435" s="237"/>
      <c r="P435" s="237"/>
      <c r="Q435" s="237"/>
      <c r="R435" s="237"/>
      <c r="S435" s="237"/>
      <c r="T435" s="238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9" t="s">
        <v>176</v>
      </c>
      <c r="AU435" s="239" t="s">
        <v>167</v>
      </c>
      <c r="AV435" s="13" t="s">
        <v>81</v>
      </c>
      <c r="AW435" s="13" t="s">
        <v>33</v>
      </c>
      <c r="AX435" s="13" t="s">
        <v>72</v>
      </c>
      <c r="AY435" s="239" t="s">
        <v>166</v>
      </c>
    </row>
    <row r="436" s="14" customFormat="1">
      <c r="A436" s="14"/>
      <c r="B436" s="240"/>
      <c r="C436" s="241"/>
      <c r="D436" s="230" t="s">
        <v>176</v>
      </c>
      <c r="E436" s="242" t="s">
        <v>19</v>
      </c>
      <c r="F436" s="243" t="s">
        <v>178</v>
      </c>
      <c r="G436" s="241"/>
      <c r="H436" s="244">
        <v>24.300000000000001</v>
      </c>
      <c r="I436" s="245"/>
      <c r="J436" s="241"/>
      <c r="K436" s="241"/>
      <c r="L436" s="246"/>
      <c r="M436" s="247"/>
      <c r="N436" s="248"/>
      <c r="O436" s="248"/>
      <c r="P436" s="248"/>
      <c r="Q436" s="248"/>
      <c r="R436" s="248"/>
      <c r="S436" s="248"/>
      <c r="T436" s="249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50" t="s">
        <v>176</v>
      </c>
      <c r="AU436" s="250" t="s">
        <v>167</v>
      </c>
      <c r="AV436" s="14" t="s">
        <v>167</v>
      </c>
      <c r="AW436" s="14" t="s">
        <v>33</v>
      </c>
      <c r="AX436" s="14" t="s">
        <v>79</v>
      </c>
      <c r="AY436" s="250" t="s">
        <v>166</v>
      </c>
    </row>
    <row r="437" s="2" customFormat="1" ht="16.5" customHeight="1">
      <c r="A437" s="41"/>
      <c r="B437" s="42"/>
      <c r="C437" s="261" t="s">
        <v>641</v>
      </c>
      <c r="D437" s="261" t="s">
        <v>263</v>
      </c>
      <c r="E437" s="263" t="s">
        <v>642</v>
      </c>
      <c r="F437" s="264" t="s">
        <v>643</v>
      </c>
      <c r="G437" s="265" t="s">
        <v>229</v>
      </c>
      <c r="H437" s="266">
        <v>25.515000000000001</v>
      </c>
      <c r="I437" s="267"/>
      <c r="J437" s="268">
        <f>ROUND(I437*H437,2)</f>
        <v>0</v>
      </c>
      <c r="K437" s="264" t="s">
        <v>173</v>
      </c>
      <c r="L437" s="269"/>
      <c r="M437" s="270" t="s">
        <v>19</v>
      </c>
      <c r="N437" s="271" t="s">
        <v>43</v>
      </c>
      <c r="O437" s="87"/>
      <c r="P437" s="224">
        <f>O437*H437</f>
        <v>0</v>
      </c>
      <c r="Q437" s="224">
        <v>0.00029999999999999997</v>
      </c>
      <c r="R437" s="224">
        <f>Q437*H437</f>
        <v>0.0076544999999999998</v>
      </c>
      <c r="S437" s="224">
        <v>0</v>
      </c>
      <c r="T437" s="225">
        <f>S437*H437</f>
        <v>0</v>
      </c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R437" s="226" t="s">
        <v>220</v>
      </c>
      <c r="AT437" s="226" t="s">
        <v>263</v>
      </c>
      <c r="AU437" s="226" t="s">
        <v>167</v>
      </c>
      <c r="AY437" s="20" t="s">
        <v>166</v>
      </c>
      <c r="BE437" s="227">
        <f>IF(N437="základní",J437,0)</f>
        <v>0</v>
      </c>
      <c r="BF437" s="227">
        <f>IF(N437="snížená",J437,0)</f>
        <v>0</v>
      </c>
      <c r="BG437" s="227">
        <f>IF(N437="zákl. přenesená",J437,0)</f>
        <v>0</v>
      </c>
      <c r="BH437" s="227">
        <f>IF(N437="sníž. přenesená",J437,0)</f>
        <v>0</v>
      </c>
      <c r="BI437" s="227">
        <f>IF(N437="nulová",J437,0)</f>
        <v>0</v>
      </c>
      <c r="BJ437" s="20" t="s">
        <v>79</v>
      </c>
      <c r="BK437" s="227">
        <f>ROUND(I437*H437,2)</f>
        <v>0</v>
      </c>
      <c r="BL437" s="20" t="s">
        <v>174</v>
      </c>
      <c r="BM437" s="226" t="s">
        <v>644</v>
      </c>
    </row>
    <row r="438" s="13" customFormat="1">
      <c r="A438" s="13"/>
      <c r="B438" s="228"/>
      <c r="C438" s="229"/>
      <c r="D438" s="230" t="s">
        <v>176</v>
      </c>
      <c r="E438" s="229"/>
      <c r="F438" s="232" t="s">
        <v>645</v>
      </c>
      <c r="G438" s="229"/>
      <c r="H438" s="233">
        <v>25.515000000000001</v>
      </c>
      <c r="I438" s="234"/>
      <c r="J438" s="229"/>
      <c r="K438" s="229"/>
      <c r="L438" s="235"/>
      <c r="M438" s="236"/>
      <c r="N438" s="237"/>
      <c r="O438" s="237"/>
      <c r="P438" s="237"/>
      <c r="Q438" s="237"/>
      <c r="R438" s="237"/>
      <c r="S438" s="237"/>
      <c r="T438" s="238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39" t="s">
        <v>176</v>
      </c>
      <c r="AU438" s="239" t="s">
        <v>167</v>
      </c>
      <c r="AV438" s="13" t="s">
        <v>81</v>
      </c>
      <c r="AW438" s="13" t="s">
        <v>4</v>
      </c>
      <c r="AX438" s="13" t="s">
        <v>79</v>
      </c>
      <c r="AY438" s="239" t="s">
        <v>166</v>
      </c>
    </row>
    <row r="439" s="2" customFormat="1">
      <c r="A439" s="41"/>
      <c r="B439" s="42"/>
      <c r="C439" s="215" t="s">
        <v>646</v>
      </c>
      <c r="D439" s="215" t="s">
        <v>169</v>
      </c>
      <c r="E439" s="216" t="s">
        <v>647</v>
      </c>
      <c r="F439" s="217" t="s">
        <v>648</v>
      </c>
      <c r="G439" s="218" t="s">
        <v>172</v>
      </c>
      <c r="H439" s="219">
        <v>448.73099999999999</v>
      </c>
      <c r="I439" s="220"/>
      <c r="J439" s="221">
        <f>ROUND(I439*H439,2)</f>
        <v>0</v>
      </c>
      <c r="K439" s="217" t="s">
        <v>173</v>
      </c>
      <c r="L439" s="47"/>
      <c r="M439" s="222" t="s">
        <v>19</v>
      </c>
      <c r="N439" s="223" t="s">
        <v>43</v>
      </c>
      <c r="O439" s="87"/>
      <c r="P439" s="224">
        <f>O439*H439</f>
        <v>0</v>
      </c>
      <c r="Q439" s="224">
        <v>0.0043800000000000002</v>
      </c>
      <c r="R439" s="224">
        <f>Q439*H439</f>
        <v>1.9654417800000001</v>
      </c>
      <c r="S439" s="224">
        <v>0</v>
      </c>
      <c r="T439" s="225">
        <f>S439*H439</f>
        <v>0</v>
      </c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R439" s="226" t="s">
        <v>174</v>
      </c>
      <c r="AT439" s="226" t="s">
        <v>169</v>
      </c>
      <c r="AU439" s="226" t="s">
        <v>167</v>
      </c>
      <c r="AY439" s="20" t="s">
        <v>166</v>
      </c>
      <c r="BE439" s="227">
        <f>IF(N439="základní",J439,0)</f>
        <v>0</v>
      </c>
      <c r="BF439" s="227">
        <f>IF(N439="snížená",J439,0)</f>
        <v>0</v>
      </c>
      <c r="BG439" s="227">
        <f>IF(N439="zákl. přenesená",J439,0)</f>
        <v>0</v>
      </c>
      <c r="BH439" s="227">
        <f>IF(N439="sníž. přenesená",J439,0)</f>
        <v>0</v>
      </c>
      <c r="BI439" s="227">
        <f>IF(N439="nulová",J439,0)</f>
        <v>0</v>
      </c>
      <c r="BJ439" s="20" t="s">
        <v>79</v>
      </c>
      <c r="BK439" s="227">
        <f>ROUND(I439*H439,2)</f>
        <v>0</v>
      </c>
      <c r="BL439" s="20" t="s">
        <v>174</v>
      </c>
      <c r="BM439" s="226" t="s">
        <v>649</v>
      </c>
    </row>
    <row r="440" s="15" customFormat="1">
      <c r="A440" s="15"/>
      <c r="B440" s="251"/>
      <c r="C440" s="252"/>
      <c r="D440" s="230" t="s">
        <v>176</v>
      </c>
      <c r="E440" s="253" t="s">
        <v>19</v>
      </c>
      <c r="F440" s="254" t="s">
        <v>650</v>
      </c>
      <c r="G440" s="252"/>
      <c r="H440" s="253" t="s">
        <v>19</v>
      </c>
      <c r="I440" s="255"/>
      <c r="J440" s="252"/>
      <c r="K440" s="252"/>
      <c r="L440" s="256"/>
      <c r="M440" s="257"/>
      <c r="N440" s="258"/>
      <c r="O440" s="258"/>
      <c r="P440" s="258"/>
      <c r="Q440" s="258"/>
      <c r="R440" s="258"/>
      <c r="S440" s="258"/>
      <c r="T440" s="259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T440" s="260" t="s">
        <v>176</v>
      </c>
      <c r="AU440" s="260" t="s">
        <v>167</v>
      </c>
      <c r="AV440" s="15" t="s">
        <v>79</v>
      </c>
      <c r="AW440" s="15" t="s">
        <v>33</v>
      </c>
      <c r="AX440" s="15" t="s">
        <v>72</v>
      </c>
      <c r="AY440" s="260" t="s">
        <v>166</v>
      </c>
    </row>
    <row r="441" s="13" customFormat="1">
      <c r="A441" s="13"/>
      <c r="B441" s="228"/>
      <c r="C441" s="229"/>
      <c r="D441" s="230" t="s">
        <v>176</v>
      </c>
      <c r="E441" s="231" t="s">
        <v>19</v>
      </c>
      <c r="F441" s="232" t="s">
        <v>651</v>
      </c>
      <c r="G441" s="229"/>
      <c r="H441" s="233">
        <v>379.726</v>
      </c>
      <c r="I441" s="234"/>
      <c r="J441" s="229"/>
      <c r="K441" s="229"/>
      <c r="L441" s="235"/>
      <c r="M441" s="236"/>
      <c r="N441" s="237"/>
      <c r="O441" s="237"/>
      <c r="P441" s="237"/>
      <c r="Q441" s="237"/>
      <c r="R441" s="237"/>
      <c r="S441" s="237"/>
      <c r="T441" s="238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39" t="s">
        <v>176</v>
      </c>
      <c r="AU441" s="239" t="s">
        <v>167</v>
      </c>
      <c r="AV441" s="13" t="s">
        <v>81</v>
      </c>
      <c r="AW441" s="13" t="s">
        <v>33</v>
      </c>
      <c r="AX441" s="13" t="s">
        <v>72</v>
      </c>
      <c r="AY441" s="239" t="s">
        <v>166</v>
      </c>
    </row>
    <row r="442" s="13" customFormat="1">
      <c r="A442" s="13"/>
      <c r="B442" s="228"/>
      <c r="C442" s="229"/>
      <c r="D442" s="230" t="s">
        <v>176</v>
      </c>
      <c r="E442" s="231" t="s">
        <v>19</v>
      </c>
      <c r="F442" s="232" t="s">
        <v>652</v>
      </c>
      <c r="G442" s="229"/>
      <c r="H442" s="233">
        <v>115.77</v>
      </c>
      <c r="I442" s="234"/>
      <c r="J442" s="229"/>
      <c r="K442" s="229"/>
      <c r="L442" s="235"/>
      <c r="M442" s="236"/>
      <c r="N442" s="237"/>
      <c r="O442" s="237"/>
      <c r="P442" s="237"/>
      <c r="Q442" s="237"/>
      <c r="R442" s="237"/>
      <c r="S442" s="237"/>
      <c r="T442" s="238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39" t="s">
        <v>176</v>
      </c>
      <c r="AU442" s="239" t="s">
        <v>167</v>
      </c>
      <c r="AV442" s="13" t="s">
        <v>81</v>
      </c>
      <c r="AW442" s="13" t="s">
        <v>33</v>
      </c>
      <c r="AX442" s="13" t="s">
        <v>72</v>
      </c>
      <c r="AY442" s="239" t="s">
        <v>166</v>
      </c>
    </row>
    <row r="443" s="13" customFormat="1">
      <c r="A443" s="13"/>
      <c r="B443" s="228"/>
      <c r="C443" s="229"/>
      <c r="D443" s="230" t="s">
        <v>176</v>
      </c>
      <c r="E443" s="231" t="s">
        <v>19</v>
      </c>
      <c r="F443" s="232" t="s">
        <v>653</v>
      </c>
      <c r="G443" s="229"/>
      <c r="H443" s="233">
        <v>-85.325000000000003</v>
      </c>
      <c r="I443" s="234"/>
      <c r="J443" s="229"/>
      <c r="K443" s="229"/>
      <c r="L443" s="235"/>
      <c r="M443" s="236"/>
      <c r="N443" s="237"/>
      <c r="O443" s="237"/>
      <c r="P443" s="237"/>
      <c r="Q443" s="237"/>
      <c r="R443" s="237"/>
      <c r="S443" s="237"/>
      <c r="T443" s="238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39" t="s">
        <v>176</v>
      </c>
      <c r="AU443" s="239" t="s">
        <v>167</v>
      </c>
      <c r="AV443" s="13" t="s">
        <v>81</v>
      </c>
      <c r="AW443" s="13" t="s">
        <v>33</v>
      </c>
      <c r="AX443" s="13" t="s">
        <v>72</v>
      </c>
      <c r="AY443" s="239" t="s">
        <v>166</v>
      </c>
    </row>
    <row r="444" s="13" customFormat="1">
      <c r="A444" s="13"/>
      <c r="B444" s="228"/>
      <c r="C444" s="229"/>
      <c r="D444" s="230" t="s">
        <v>176</v>
      </c>
      <c r="E444" s="231" t="s">
        <v>19</v>
      </c>
      <c r="F444" s="232" t="s">
        <v>654</v>
      </c>
      <c r="G444" s="229"/>
      <c r="H444" s="233">
        <v>18.539999999999999</v>
      </c>
      <c r="I444" s="234"/>
      <c r="J444" s="229"/>
      <c r="K444" s="229"/>
      <c r="L444" s="235"/>
      <c r="M444" s="236"/>
      <c r="N444" s="237"/>
      <c r="O444" s="237"/>
      <c r="P444" s="237"/>
      <c r="Q444" s="237"/>
      <c r="R444" s="237"/>
      <c r="S444" s="237"/>
      <c r="T444" s="238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39" t="s">
        <v>176</v>
      </c>
      <c r="AU444" s="239" t="s">
        <v>167</v>
      </c>
      <c r="AV444" s="13" t="s">
        <v>81</v>
      </c>
      <c r="AW444" s="13" t="s">
        <v>33</v>
      </c>
      <c r="AX444" s="13" t="s">
        <v>72</v>
      </c>
      <c r="AY444" s="239" t="s">
        <v>166</v>
      </c>
    </row>
    <row r="445" s="13" customFormat="1">
      <c r="A445" s="13"/>
      <c r="B445" s="228"/>
      <c r="C445" s="229"/>
      <c r="D445" s="230" t="s">
        <v>176</v>
      </c>
      <c r="E445" s="231" t="s">
        <v>19</v>
      </c>
      <c r="F445" s="232" t="s">
        <v>655</v>
      </c>
      <c r="G445" s="229"/>
      <c r="H445" s="233">
        <v>17.199999999999999</v>
      </c>
      <c r="I445" s="234"/>
      <c r="J445" s="229"/>
      <c r="K445" s="229"/>
      <c r="L445" s="235"/>
      <c r="M445" s="236"/>
      <c r="N445" s="237"/>
      <c r="O445" s="237"/>
      <c r="P445" s="237"/>
      <c r="Q445" s="237"/>
      <c r="R445" s="237"/>
      <c r="S445" s="237"/>
      <c r="T445" s="238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39" t="s">
        <v>176</v>
      </c>
      <c r="AU445" s="239" t="s">
        <v>167</v>
      </c>
      <c r="AV445" s="13" t="s">
        <v>81</v>
      </c>
      <c r="AW445" s="13" t="s">
        <v>33</v>
      </c>
      <c r="AX445" s="13" t="s">
        <v>72</v>
      </c>
      <c r="AY445" s="239" t="s">
        <v>166</v>
      </c>
    </row>
    <row r="446" s="13" customFormat="1">
      <c r="A446" s="13"/>
      <c r="B446" s="228"/>
      <c r="C446" s="229"/>
      <c r="D446" s="230" t="s">
        <v>176</v>
      </c>
      <c r="E446" s="231" t="s">
        <v>19</v>
      </c>
      <c r="F446" s="232" t="s">
        <v>656</v>
      </c>
      <c r="G446" s="229"/>
      <c r="H446" s="233">
        <v>2.8199999999999998</v>
      </c>
      <c r="I446" s="234"/>
      <c r="J446" s="229"/>
      <c r="K446" s="229"/>
      <c r="L446" s="235"/>
      <c r="M446" s="236"/>
      <c r="N446" s="237"/>
      <c r="O446" s="237"/>
      <c r="P446" s="237"/>
      <c r="Q446" s="237"/>
      <c r="R446" s="237"/>
      <c r="S446" s="237"/>
      <c r="T446" s="238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39" t="s">
        <v>176</v>
      </c>
      <c r="AU446" s="239" t="s">
        <v>167</v>
      </c>
      <c r="AV446" s="13" t="s">
        <v>81</v>
      </c>
      <c r="AW446" s="13" t="s">
        <v>33</v>
      </c>
      <c r="AX446" s="13" t="s">
        <v>72</v>
      </c>
      <c r="AY446" s="239" t="s">
        <v>166</v>
      </c>
    </row>
    <row r="447" s="14" customFormat="1">
      <c r="A447" s="14"/>
      <c r="B447" s="240"/>
      <c r="C447" s="241"/>
      <c r="D447" s="230" t="s">
        <v>176</v>
      </c>
      <c r="E447" s="242" t="s">
        <v>19</v>
      </c>
      <c r="F447" s="243" t="s">
        <v>178</v>
      </c>
      <c r="G447" s="241"/>
      <c r="H447" s="244">
        <v>448.73099999999999</v>
      </c>
      <c r="I447" s="245"/>
      <c r="J447" s="241"/>
      <c r="K447" s="241"/>
      <c r="L447" s="246"/>
      <c r="M447" s="247"/>
      <c r="N447" s="248"/>
      <c r="O447" s="248"/>
      <c r="P447" s="248"/>
      <c r="Q447" s="248"/>
      <c r="R447" s="248"/>
      <c r="S447" s="248"/>
      <c r="T447" s="249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50" t="s">
        <v>176</v>
      </c>
      <c r="AU447" s="250" t="s">
        <v>167</v>
      </c>
      <c r="AV447" s="14" t="s">
        <v>167</v>
      </c>
      <c r="AW447" s="14" t="s">
        <v>33</v>
      </c>
      <c r="AX447" s="14" t="s">
        <v>79</v>
      </c>
      <c r="AY447" s="250" t="s">
        <v>166</v>
      </c>
    </row>
    <row r="448" s="2" customFormat="1">
      <c r="A448" s="41"/>
      <c r="B448" s="42"/>
      <c r="C448" s="215" t="s">
        <v>657</v>
      </c>
      <c r="D448" s="215" t="s">
        <v>169</v>
      </c>
      <c r="E448" s="216" t="s">
        <v>554</v>
      </c>
      <c r="F448" s="217" t="s">
        <v>555</v>
      </c>
      <c r="G448" s="218" t="s">
        <v>172</v>
      </c>
      <c r="H448" s="219">
        <v>448.73099999999999</v>
      </c>
      <c r="I448" s="220"/>
      <c r="J448" s="221">
        <f>ROUND(I448*H448,2)</f>
        <v>0</v>
      </c>
      <c r="K448" s="217" t="s">
        <v>173</v>
      </c>
      <c r="L448" s="47"/>
      <c r="M448" s="222" t="s">
        <v>19</v>
      </c>
      <c r="N448" s="223" t="s">
        <v>43</v>
      </c>
      <c r="O448" s="87"/>
      <c r="P448" s="224">
        <f>O448*H448</f>
        <v>0</v>
      </c>
      <c r="Q448" s="224">
        <v>0.0026800000000000001</v>
      </c>
      <c r="R448" s="224">
        <f>Q448*H448</f>
        <v>1.2025990799999999</v>
      </c>
      <c r="S448" s="224">
        <v>0</v>
      </c>
      <c r="T448" s="225">
        <f>S448*H448</f>
        <v>0</v>
      </c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R448" s="226" t="s">
        <v>174</v>
      </c>
      <c r="AT448" s="226" t="s">
        <v>169</v>
      </c>
      <c r="AU448" s="226" t="s">
        <v>167</v>
      </c>
      <c r="AY448" s="20" t="s">
        <v>166</v>
      </c>
      <c r="BE448" s="227">
        <f>IF(N448="základní",J448,0)</f>
        <v>0</v>
      </c>
      <c r="BF448" s="227">
        <f>IF(N448="snížená",J448,0)</f>
        <v>0</v>
      </c>
      <c r="BG448" s="227">
        <f>IF(N448="zákl. přenesená",J448,0)</f>
        <v>0</v>
      </c>
      <c r="BH448" s="227">
        <f>IF(N448="sníž. přenesená",J448,0)</f>
        <v>0</v>
      </c>
      <c r="BI448" s="227">
        <f>IF(N448="nulová",J448,0)</f>
        <v>0</v>
      </c>
      <c r="BJ448" s="20" t="s">
        <v>79</v>
      </c>
      <c r="BK448" s="227">
        <f>ROUND(I448*H448,2)</f>
        <v>0</v>
      </c>
      <c r="BL448" s="20" t="s">
        <v>174</v>
      </c>
      <c r="BM448" s="226" t="s">
        <v>658</v>
      </c>
    </row>
    <row r="449" s="12" customFormat="1" ht="20.88" customHeight="1">
      <c r="A449" s="12"/>
      <c r="B449" s="199"/>
      <c r="C449" s="200"/>
      <c r="D449" s="201" t="s">
        <v>71</v>
      </c>
      <c r="E449" s="213" t="s">
        <v>548</v>
      </c>
      <c r="F449" s="213" t="s">
        <v>659</v>
      </c>
      <c r="G449" s="200"/>
      <c r="H449" s="200"/>
      <c r="I449" s="203"/>
      <c r="J449" s="214">
        <f>BK449</f>
        <v>0</v>
      </c>
      <c r="K449" s="200"/>
      <c r="L449" s="205"/>
      <c r="M449" s="206"/>
      <c r="N449" s="207"/>
      <c r="O449" s="207"/>
      <c r="P449" s="208">
        <f>SUM(P450:P469)</f>
        <v>0</v>
      </c>
      <c r="Q449" s="207"/>
      <c r="R449" s="208">
        <f>SUM(R450:R469)</f>
        <v>79.833572720000006</v>
      </c>
      <c r="S449" s="207"/>
      <c r="T449" s="209">
        <f>SUM(T450:T469)</f>
        <v>0</v>
      </c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R449" s="210" t="s">
        <v>79</v>
      </c>
      <c r="AT449" s="211" t="s">
        <v>71</v>
      </c>
      <c r="AU449" s="211" t="s">
        <v>81</v>
      </c>
      <c r="AY449" s="210" t="s">
        <v>166</v>
      </c>
      <c r="BK449" s="212">
        <f>SUM(BK450:BK469)</f>
        <v>0</v>
      </c>
    </row>
    <row r="450" s="2" customFormat="1" ht="16.5" customHeight="1">
      <c r="A450" s="41"/>
      <c r="B450" s="42"/>
      <c r="C450" s="215" t="s">
        <v>660</v>
      </c>
      <c r="D450" s="215" t="s">
        <v>169</v>
      </c>
      <c r="E450" s="216" t="s">
        <v>661</v>
      </c>
      <c r="F450" s="217" t="s">
        <v>662</v>
      </c>
      <c r="G450" s="218" t="s">
        <v>172</v>
      </c>
      <c r="H450" s="219">
        <v>565.98099999999999</v>
      </c>
      <c r="I450" s="220"/>
      <c r="J450" s="221">
        <f>ROUND(I450*H450,2)</f>
        <v>0</v>
      </c>
      <c r="K450" s="217" t="s">
        <v>173</v>
      </c>
      <c r="L450" s="47"/>
      <c r="M450" s="222" t="s">
        <v>19</v>
      </c>
      <c r="N450" s="223" t="s">
        <v>43</v>
      </c>
      <c r="O450" s="87"/>
      <c r="P450" s="224">
        <f>O450*H450</f>
        <v>0</v>
      </c>
      <c r="Q450" s="224">
        <v>0.11</v>
      </c>
      <c r="R450" s="224">
        <f>Q450*H450</f>
        <v>62.257910000000003</v>
      </c>
      <c r="S450" s="224">
        <v>0</v>
      </c>
      <c r="T450" s="225">
        <f>S450*H450</f>
        <v>0</v>
      </c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R450" s="226" t="s">
        <v>174</v>
      </c>
      <c r="AT450" s="226" t="s">
        <v>169</v>
      </c>
      <c r="AU450" s="226" t="s">
        <v>167</v>
      </c>
      <c r="AY450" s="20" t="s">
        <v>166</v>
      </c>
      <c r="BE450" s="227">
        <f>IF(N450="základní",J450,0)</f>
        <v>0</v>
      </c>
      <c r="BF450" s="227">
        <f>IF(N450="snížená",J450,0)</f>
        <v>0</v>
      </c>
      <c r="BG450" s="227">
        <f>IF(N450="zákl. přenesená",J450,0)</f>
        <v>0</v>
      </c>
      <c r="BH450" s="227">
        <f>IF(N450="sníž. přenesená",J450,0)</f>
        <v>0</v>
      </c>
      <c r="BI450" s="227">
        <f>IF(N450="nulová",J450,0)</f>
        <v>0</v>
      </c>
      <c r="BJ450" s="20" t="s">
        <v>79</v>
      </c>
      <c r="BK450" s="227">
        <f>ROUND(I450*H450,2)</f>
        <v>0</v>
      </c>
      <c r="BL450" s="20" t="s">
        <v>174</v>
      </c>
      <c r="BM450" s="226" t="s">
        <v>663</v>
      </c>
    </row>
    <row r="451" s="13" customFormat="1">
      <c r="A451" s="13"/>
      <c r="B451" s="228"/>
      <c r="C451" s="229"/>
      <c r="D451" s="230" t="s">
        <v>176</v>
      </c>
      <c r="E451" s="231" t="s">
        <v>19</v>
      </c>
      <c r="F451" s="232" t="s">
        <v>664</v>
      </c>
      <c r="G451" s="229"/>
      <c r="H451" s="233">
        <v>64.509</v>
      </c>
      <c r="I451" s="234"/>
      <c r="J451" s="229"/>
      <c r="K451" s="229"/>
      <c r="L451" s="235"/>
      <c r="M451" s="236"/>
      <c r="N451" s="237"/>
      <c r="O451" s="237"/>
      <c r="P451" s="237"/>
      <c r="Q451" s="237"/>
      <c r="R451" s="237"/>
      <c r="S451" s="237"/>
      <c r="T451" s="238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39" t="s">
        <v>176</v>
      </c>
      <c r="AU451" s="239" t="s">
        <v>167</v>
      </c>
      <c r="AV451" s="13" t="s">
        <v>81</v>
      </c>
      <c r="AW451" s="13" t="s">
        <v>33</v>
      </c>
      <c r="AX451" s="13" t="s">
        <v>72</v>
      </c>
      <c r="AY451" s="239" t="s">
        <v>166</v>
      </c>
    </row>
    <row r="452" s="13" customFormat="1">
      <c r="A452" s="13"/>
      <c r="B452" s="228"/>
      <c r="C452" s="229"/>
      <c r="D452" s="230" t="s">
        <v>176</v>
      </c>
      <c r="E452" s="231" t="s">
        <v>19</v>
      </c>
      <c r="F452" s="232" t="s">
        <v>665</v>
      </c>
      <c r="G452" s="229"/>
      <c r="H452" s="233">
        <v>38.127000000000002</v>
      </c>
      <c r="I452" s="234"/>
      <c r="J452" s="229"/>
      <c r="K452" s="229"/>
      <c r="L452" s="235"/>
      <c r="M452" s="236"/>
      <c r="N452" s="237"/>
      <c r="O452" s="237"/>
      <c r="P452" s="237"/>
      <c r="Q452" s="237"/>
      <c r="R452" s="237"/>
      <c r="S452" s="237"/>
      <c r="T452" s="238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39" t="s">
        <v>176</v>
      </c>
      <c r="AU452" s="239" t="s">
        <v>167</v>
      </c>
      <c r="AV452" s="13" t="s">
        <v>81</v>
      </c>
      <c r="AW452" s="13" t="s">
        <v>33</v>
      </c>
      <c r="AX452" s="13" t="s">
        <v>72</v>
      </c>
      <c r="AY452" s="239" t="s">
        <v>166</v>
      </c>
    </row>
    <row r="453" s="13" customFormat="1">
      <c r="A453" s="13"/>
      <c r="B453" s="228"/>
      <c r="C453" s="229"/>
      <c r="D453" s="230" t="s">
        <v>176</v>
      </c>
      <c r="E453" s="231" t="s">
        <v>19</v>
      </c>
      <c r="F453" s="232" t="s">
        <v>666</v>
      </c>
      <c r="G453" s="229"/>
      <c r="H453" s="233">
        <v>5.1929999999999996</v>
      </c>
      <c r="I453" s="234"/>
      <c r="J453" s="229"/>
      <c r="K453" s="229"/>
      <c r="L453" s="235"/>
      <c r="M453" s="236"/>
      <c r="N453" s="237"/>
      <c r="O453" s="237"/>
      <c r="P453" s="237"/>
      <c r="Q453" s="237"/>
      <c r="R453" s="237"/>
      <c r="S453" s="237"/>
      <c r="T453" s="238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39" t="s">
        <v>176</v>
      </c>
      <c r="AU453" s="239" t="s">
        <v>167</v>
      </c>
      <c r="AV453" s="13" t="s">
        <v>81</v>
      </c>
      <c r="AW453" s="13" t="s">
        <v>33</v>
      </c>
      <c r="AX453" s="13" t="s">
        <v>72</v>
      </c>
      <c r="AY453" s="239" t="s">
        <v>166</v>
      </c>
    </row>
    <row r="454" s="13" customFormat="1">
      <c r="A454" s="13"/>
      <c r="B454" s="228"/>
      <c r="C454" s="229"/>
      <c r="D454" s="230" t="s">
        <v>176</v>
      </c>
      <c r="E454" s="231" t="s">
        <v>19</v>
      </c>
      <c r="F454" s="232" t="s">
        <v>667</v>
      </c>
      <c r="G454" s="229"/>
      <c r="H454" s="233">
        <v>458.15199999999999</v>
      </c>
      <c r="I454" s="234"/>
      <c r="J454" s="229"/>
      <c r="K454" s="229"/>
      <c r="L454" s="235"/>
      <c r="M454" s="236"/>
      <c r="N454" s="237"/>
      <c r="O454" s="237"/>
      <c r="P454" s="237"/>
      <c r="Q454" s="237"/>
      <c r="R454" s="237"/>
      <c r="S454" s="237"/>
      <c r="T454" s="238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39" t="s">
        <v>176</v>
      </c>
      <c r="AU454" s="239" t="s">
        <v>167</v>
      </c>
      <c r="AV454" s="13" t="s">
        <v>81</v>
      </c>
      <c r="AW454" s="13" t="s">
        <v>33</v>
      </c>
      <c r="AX454" s="13" t="s">
        <v>72</v>
      </c>
      <c r="AY454" s="239" t="s">
        <v>166</v>
      </c>
    </row>
    <row r="455" s="14" customFormat="1">
      <c r="A455" s="14"/>
      <c r="B455" s="240"/>
      <c r="C455" s="241"/>
      <c r="D455" s="230" t="s">
        <v>176</v>
      </c>
      <c r="E455" s="242" t="s">
        <v>19</v>
      </c>
      <c r="F455" s="243" t="s">
        <v>178</v>
      </c>
      <c r="G455" s="241"/>
      <c r="H455" s="244">
        <v>565.98099999999999</v>
      </c>
      <c r="I455" s="245"/>
      <c r="J455" s="241"/>
      <c r="K455" s="241"/>
      <c r="L455" s="246"/>
      <c r="M455" s="247"/>
      <c r="N455" s="248"/>
      <c r="O455" s="248"/>
      <c r="P455" s="248"/>
      <c r="Q455" s="248"/>
      <c r="R455" s="248"/>
      <c r="S455" s="248"/>
      <c r="T455" s="249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50" t="s">
        <v>176</v>
      </c>
      <c r="AU455" s="250" t="s">
        <v>167</v>
      </c>
      <c r="AV455" s="14" t="s">
        <v>167</v>
      </c>
      <c r="AW455" s="14" t="s">
        <v>33</v>
      </c>
      <c r="AX455" s="14" t="s">
        <v>79</v>
      </c>
      <c r="AY455" s="250" t="s">
        <v>166</v>
      </c>
    </row>
    <row r="456" s="2" customFormat="1">
      <c r="A456" s="41"/>
      <c r="B456" s="42"/>
      <c r="C456" s="215" t="s">
        <v>668</v>
      </c>
      <c r="D456" s="215" t="s">
        <v>169</v>
      </c>
      <c r="E456" s="216" t="s">
        <v>669</v>
      </c>
      <c r="F456" s="217" t="s">
        <v>670</v>
      </c>
      <c r="G456" s="218" t="s">
        <v>172</v>
      </c>
      <c r="H456" s="219">
        <v>673.80999999999995</v>
      </c>
      <c r="I456" s="220"/>
      <c r="J456" s="221">
        <f>ROUND(I456*H456,2)</f>
        <v>0</v>
      </c>
      <c r="K456" s="217" t="s">
        <v>173</v>
      </c>
      <c r="L456" s="47"/>
      <c r="M456" s="222" t="s">
        <v>19</v>
      </c>
      <c r="N456" s="223" t="s">
        <v>43</v>
      </c>
      <c r="O456" s="87"/>
      <c r="P456" s="224">
        <f>O456*H456</f>
        <v>0</v>
      </c>
      <c r="Q456" s="224">
        <v>0.010999999999999999</v>
      </c>
      <c r="R456" s="224">
        <f>Q456*H456</f>
        <v>7.4119099999999989</v>
      </c>
      <c r="S456" s="224">
        <v>0</v>
      </c>
      <c r="T456" s="225">
        <f>S456*H456</f>
        <v>0</v>
      </c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  <c r="AR456" s="226" t="s">
        <v>174</v>
      </c>
      <c r="AT456" s="226" t="s">
        <v>169</v>
      </c>
      <c r="AU456" s="226" t="s">
        <v>167</v>
      </c>
      <c r="AY456" s="20" t="s">
        <v>166</v>
      </c>
      <c r="BE456" s="227">
        <f>IF(N456="základní",J456,0)</f>
        <v>0</v>
      </c>
      <c r="BF456" s="227">
        <f>IF(N456="snížená",J456,0)</f>
        <v>0</v>
      </c>
      <c r="BG456" s="227">
        <f>IF(N456="zákl. přenesená",J456,0)</f>
        <v>0</v>
      </c>
      <c r="BH456" s="227">
        <f>IF(N456="sníž. přenesená",J456,0)</f>
        <v>0</v>
      </c>
      <c r="BI456" s="227">
        <f>IF(N456="nulová",J456,0)</f>
        <v>0</v>
      </c>
      <c r="BJ456" s="20" t="s">
        <v>79</v>
      </c>
      <c r="BK456" s="227">
        <f>ROUND(I456*H456,2)</f>
        <v>0</v>
      </c>
      <c r="BL456" s="20" t="s">
        <v>174</v>
      </c>
      <c r="BM456" s="226" t="s">
        <v>671</v>
      </c>
    </row>
    <row r="457" s="13" customFormat="1">
      <c r="A457" s="13"/>
      <c r="B457" s="228"/>
      <c r="C457" s="229"/>
      <c r="D457" s="230" t="s">
        <v>176</v>
      </c>
      <c r="E457" s="231" t="s">
        <v>19</v>
      </c>
      <c r="F457" s="232" t="s">
        <v>672</v>
      </c>
      <c r="G457" s="229"/>
      <c r="H457" s="233">
        <v>129.018</v>
      </c>
      <c r="I457" s="234"/>
      <c r="J457" s="229"/>
      <c r="K457" s="229"/>
      <c r="L457" s="235"/>
      <c r="M457" s="236"/>
      <c r="N457" s="237"/>
      <c r="O457" s="237"/>
      <c r="P457" s="237"/>
      <c r="Q457" s="237"/>
      <c r="R457" s="237"/>
      <c r="S457" s="237"/>
      <c r="T457" s="238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39" t="s">
        <v>176</v>
      </c>
      <c r="AU457" s="239" t="s">
        <v>167</v>
      </c>
      <c r="AV457" s="13" t="s">
        <v>81</v>
      </c>
      <c r="AW457" s="13" t="s">
        <v>33</v>
      </c>
      <c r="AX457" s="13" t="s">
        <v>72</v>
      </c>
      <c r="AY457" s="239" t="s">
        <v>166</v>
      </c>
    </row>
    <row r="458" s="13" customFormat="1">
      <c r="A458" s="13"/>
      <c r="B458" s="228"/>
      <c r="C458" s="229"/>
      <c r="D458" s="230" t="s">
        <v>176</v>
      </c>
      <c r="E458" s="231" t="s">
        <v>19</v>
      </c>
      <c r="F458" s="232" t="s">
        <v>673</v>
      </c>
      <c r="G458" s="229"/>
      <c r="H458" s="233">
        <v>76.254000000000005</v>
      </c>
      <c r="I458" s="234"/>
      <c r="J458" s="229"/>
      <c r="K458" s="229"/>
      <c r="L458" s="235"/>
      <c r="M458" s="236"/>
      <c r="N458" s="237"/>
      <c r="O458" s="237"/>
      <c r="P458" s="237"/>
      <c r="Q458" s="237"/>
      <c r="R458" s="237"/>
      <c r="S458" s="237"/>
      <c r="T458" s="238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39" t="s">
        <v>176</v>
      </c>
      <c r="AU458" s="239" t="s">
        <v>167</v>
      </c>
      <c r="AV458" s="13" t="s">
        <v>81</v>
      </c>
      <c r="AW458" s="13" t="s">
        <v>33</v>
      </c>
      <c r="AX458" s="13" t="s">
        <v>72</v>
      </c>
      <c r="AY458" s="239" t="s">
        <v>166</v>
      </c>
    </row>
    <row r="459" s="13" customFormat="1">
      <c r="A459" s="13"/>
      <c r="B459" s="228"/>
      <c r="C459" s="229"/>
      <c r="D459" s="230" t="s">
        <v>176</v>
      </c>
      <c r="E459" s="231" t="s">
        <v>19</v>
      </c>
      <c r="F459" s="232" t="s">
        <v>674</v>
      </c>
      <c r="G459" s="229"/>
      <c r="H459" s="233">
        <v>10.385999999999999</v>
      </c>
      <c r="I459" s="234"/>
      <c r="J459" s="229"/>
      <c r="K459" s="229"/>
      <c r="L459" s="235"/>
      <c r="M459" s="236"/>
      <c r="N459" s="237"/>
      <c r="O459" s="237"/>
      <c r="P459" s="237"/>
      <c r="Q459" s="237"/>
      <c r="R459" s="237"/>
      <c r="S459" s="237"/>
      <c r="T459" s="238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39" t="s">
        <v>176</v>
      </c>
      <c r="AU459" s="239" t="s">
        <v>167</v>
      </c>
      <c r="AV459" s="13" t="s">
        <v>81</v>
      </c>
      <c r="AW459" s="13" t="s">
        <v>33</v>
      </c>
      <c r="AX459" s="13" t="s">
        <v>72</v>
      </c>
      <c r="AY459" s="239" t="s">
        <v>166</v>
      </c>
    </row>
    <row r="460" s="13" customFormat="1">
      <c r="A460" s="13"/>
      <c r="B460" s="228"/>
      <c r="C460" s="229"/>
      <c r="D460" s="230" t="s">
        <v>176</v>
      </c>
      <c r="E460" s="231" t="s">
        <v>19</v>
      </c>
      <c r="F460" s="232" t="s">
        <v>675</v>
      </c>
      <c r="G460" s="229"/>
      <c r="H460" s="233">
        <v>458.15199999999999</v>
      </c>
      <c r="I460" s="234"/>
      <c r="J460" s="229"/>
      <c r="K460" s="229"/>
      <c r="L460" s="235"/>
      <c r="M460" s="236"/>
      <c r="N460" s="237"/>
      <c r="O460" s="237"/>
      <c r="P460" s="237"/>
      <c r="Q460" s="237"/>
      <c r="R460" s="237"/>
      <c r="S460" s="237"/>
      <c r="T460" s="238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39" t="s">
        <v>176</v>
      </c>
      <c r="AU460" s="239" t="s">
        <v>167</v>
      </c>
      <c r="AV460" s="13" t="s">
        <v>81</v>
      </c>
      <c r="AW460" s="13" t="s">
        <v>33</v>
      </c>
      <c r="AX460" s="13" t="s">
        <v>72</v>
      </c>
      <c r="AY460" s="239" t="s">
        <v>166</v>
      </c>
    </row>
    <row r="461" s="14" customFormat="1">
      <c r="A461" s="14"/>
      <c r="B461" s="240"/>
      <c r="C461" s="241"/>
      <c r="D461" s="230" t="s">
        <v>176</v>
      </c>
      <c r="E461" s="242" t="s">
        <v>19</v>
      </c>
      <c r="F461" s="243" t="s">
        <v>178</v>
      </c>
      <c r="G461" s="241"/>
      <c r="H461" s="244">
        <v>673.80999999999995</v>
      </c>
      <c r="I461" s="245"/>
      <c r="J461" s="241"/>
      <c r="K461" s="241"/>
      <c r="L461" s="246"/>
      <c r="M461" s="247"/>
      <c r="N461" s="248"/>
      <c r="O461" s="248"/>
      <c r="P461" s="248"/>
      <c r="Q461" s="248"/>
      <c r="R461" s="248"/>
      <c r="S461" s="248"/>
      <c r="T461" s="249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50" t="s">
        <v>176</v>
      </c>
      <c r="AU461" s="250" t="s">
        <v>167</v>
      </c>
      <c r="AV461" s="14" t="s">
        <v>167</v>
      </c>
      <c r="AW461" s="14" t="s">
        <v>33</v>
      </c>
      <c r="AX461" s="14" t="s">
        <v>79</v>
      </c>
      <c r="AY461" s="250" t="s">
        <v>166</v>
      </c>
    </row>
    <row r="462" s="2" customFormat="1" ht="16.5" customHeight="1">
      <c r="A462" s="41"/>
      <c r="B462" s="42"/>
      <c r="C462" s="215" t="s">
        <v>676</v>
      </c>
      <c r="D462" s="215" t="s">
        <v>169</v>
      </c>
      <c r="E462" s="216" t="s">
        <v>677</v>
      </c>
      <c r="F462" s="217" t="s">
        <v>678</v>
      </c>
      <c r="G462" s="218" t="s">
        <v>172</v>
      </c>
      <c r="H462" s="219">
        <v>154.05699999999999</v>
      </c>
      <c r="I462" s="220"/>
      <c r="J462" s="221">
        <f>ROUND(I462*H462,2)</f>
        <v>0</v>
      </c>
      <c r="K462" s="217" t="s">
        <v>173</v>
      </c>
      <c r="L462" s="47"/>
      <c r="M462" s="222" t="s">
        <v>19</v>
      </c>
      <c r="N462" s="223" t="s">
        <v>43</v>
      </c>
      <c r="O462" s="87"/>
      <c r="P462" s="224">
        <f>O462*H462</f>
        <v>0</v>
      </c>
      <c r="Q462" s="224">
        <v>0.049840000000000002</v>
      </c>
      <c r="R462" s="224">
        <f>Q462*H462</f>
        <v>7.6782008799999995</v>
      </c>
      <c r="S462" s="224">
        <v>0</v>
      </c>
      <c r="T462" s="225">
        <f>S462*H462</f>
        <v>0</v>
      </c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R462" s="226" t="s">
        <v>174</v>
      </c>
      <c r="AT462" s="226" t="s">
        <v>169</v>
      </c>
      <c r="AU462" s="226" t="s">
        <v>167</v>
      </c>
      <c r="AY462" s="20" t="s">
        <v>166</v>
      </c>
      <c r="BE462" s="227">
        <f>IF(N462="základní",J462,0)</f>
        <v>0</v>
      </c>
      <c r="BF462" s="227">
        <f>IF(N462="snížená",J462,0)</f>
        <v>0</v>
      </c>
      <c r="BG462" s="227">
        <f>IF(N462="zákl. přenesená",J462,0)</f>
        <v>0</v>
      </c>
      <c r="BH462" s="227">
        <f>IF(N462="sníž. přenesená",J462,0)</f>
        <v>0</v>
      </c>
      <c r="BI462" s="227">
        <f>IF(N462="nulová",J462,0)</f>
        <v>0</v>
      </c>
      <c r="BJ462" s="20" t="s">
        <v>79</v>
      </c>
      <c r="BK462" s="227">
        <f>ROUND(I462*H462,2)</f>
        <v>0</v>
      </c>
      <c r="BL462" s="20" t="s">
        <v>174</v>
      </c>
      <c r="BM462" s="226" t="s">
        <v>679</v>
      </c>
    </row>
    <row r="463" s="15" customFormat="1">
      <c r="A463" s="15"/>
      <c r="B463" s="251"/>
      <c r="C463" s="252"/>
      <c r="D463" s="230" t="s">
        <v>176</v>
      </c>
      <c r="E463" s="253" t="s">
        <v>19</v>
      </c>
      <c r="F463" s="254" t="s">
        <v>680</v>
      </c>
      <c r="G463" s="252"/>
      <c r="H463" s="253" t="s">
        <v>19</v>
      </c>
      <c r="I463" s="255"/>
      <c r="J463" s="252"/>
      <c r="K463" s="252"/>
      <c r="L463" s="256"/>
      <c r="M463" s="257"/>
      <c r="N463" s="258"/>
      <c r="O463" s="258"/>
      <c r="P463" s="258"/>
      <c r="Q463" s="258"/>
      <c r="R463" s="258"/>
      <c r="S463" s="258"/>
      <c r="T463" s="259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T463" s="260" t="s">
        <v>176</v>
      </c>
      <c r="AU463" s="260" t="s">
        <v>167</v>
      </c>
      <c r="AV463" s="15" t="s">
        <v>79</v>
      </c>
      <c r="AW463" s="15" t="s">
        <v>33</v>
      </c>
      <c r="AX463" s="15" t="s">
        <v>72</v>
      </c>
      <c r="AY463" s="260" t="s">
        <v>166</v>
      </c>
    </row>
    <row r="464" s="13" customFormat="1">
      <c r="A464" s="13"/>
      <c r="B464" s="228"/>
      <c r="C464" s="229"/>
      <c r="D464" s="230" t="s">
        <v>176</v>
      </c>
      <c r="E464" s="231" t="s">
        <v>19</v>
      </c>
      <c r="F464" s="232" t="s">
        <v>681</v>
      </c>
      <c r="G464" s="229"/>
      <c r="H464" s="233">
        <v>169.19999999999999</v>
      </c>
      <c r="I464" s="234"/>
      <c r="J464" s="229"/>
      <c r="K464" s="229"/>
      <c r="L464" s="235"/>
      <c r="M464" s="236"/>
      <c r="N464" s="237"/>
      <c r="O464" s="237"/>
      <c r="P464" s="237"/>
      <c r="Q464" s="237"/>
      <c r="R464" s="237"/>
      <c r="S464" s="237"/>
      <c r="T464" s="238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39" t="s">
        <v>176</v>
      </c>
      <c r="AU464" s="239" t="s">
        <v>167</v>
      </c>
      <c r="AV464" s="13" t="s">
        <v>81</v>
      </c>
      <c r="AW464" s="13" t="s">
        <v>33</v>
      </c>
      <c r="AX464" s="13" t="s">
        <v>72</v>
      </c>
      <c r="AY464" s="239" t="s">
        <v>166</v>
      </c>
    </row>
    <row r="465" s="13" customFormat="1">
      <c r="A465" s="13"/>
      <c r="B465" s="228"/>
      <c r="C465" s="229"/>
      <c r="D465" s="230" t="s">
        <v>176</v>
      </c>
      <c r="E465" s="231" t="s">
        <v>19</v>
      </c>
      <c r="F465" s="232" t="s">
        <v>682</v>
      </c>
      <c r="G465" s="229"/>
      <c r="H465" s="233">
        <v>-15.143000000000001</v>
      </c>
      <c r="I465" s="234"/>
      <c r="J465" s="229"/>
      <c r="K465" s="229"/>
      <c r="L465" s="235"/>
      <c r="M465" s="236"/>
      <c r="N465" s="237"/>
      <c r="O465" s="237"/>
      <c r="P465" s="237"/>
      <c r="Q465" s="237"/>
      <c r="R465" s="237"/>
      <c r="S465" s="237"/>
      <c r="T465" s="238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39" t="s">
        <v>176</v>
      </c>
      <c r="AU465" s="239" t="s">
        <v>167</v>
      </c>
      <c r="AV465" s="13" t="s">
        <v>81</v>
      </c>
      <c r="AW465" s="13" t="s">
        <v>33</v>
      </c>
      <c r="AX465" s="13" t="s">
        <v>72</v>
      </c>
      <c r="AY465" s="239" t="s">
        <v>166</v>
      </c>
    </row>
    <row r="466" s="14" customFormat="1">
      <c r="A466" s="14"/>
      <c r="B466" s="240"/>
      <c r="C466" s="241"/>
      <c r="D466" s="230" t="s">
        <v>176</v>
      </c>
      <c r="E466" s="242" t="s">
        <v>19</v>
      </c>
      <c r="F466" s="243" t="s">
        <v>178</v>
      </c>
      <c r="G466" s="241"/>
      <c r="H466" s="244">
        <v>154.05699999999999</v>
      </c>
      <c r="I466" s="245"/>
      <c r="J466" s="241"/>
      <c r="K466" s="241"/>
      <c r="L466" s="246"/>
      <c r="M466" s="247"/>
      <c r="N466" s="248"/>
      <c r="O466" s="248"/>
      <c r="P466" s="248"/>
      <c r="Q466" s="248"/>
      <c r="R466" s="248"/>
      <c r="S466" s="248"/>
      <c r="T466" s="249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50" t="s">
        <v>176</v>
      </c>
      <c r="AU466" s="250" t="s">
        <v>167</v>
      </c>
      <c r="AV466" s="14" t="s">
        <v>167</v>
      </c>
      <c r="AW466" s="14" t="s">
        <v>33</v>
      </c>
      <c r="AX466" s="14" t="s">
        <v>79</v>
      </c>
      <c r="AY466" s="250" t="s">
        <v>166</v>
      </c>
    </row>
    <row r="467" s="2" customFormat="1" ht="16.5" customHeight="1">
      <c r="A467" s="41"/>
      <c r="B467" s="42"/>
      <c r="C467" s="215" t="s">
        <v>683</v>
      </c>
      <c r="D467" s="215" t="s">
        <v>169</v>
      </c>
      <c r="E467" s="216" t="s">
        <v>684</v>
      </c>
      <c r="F467" s="217" t="s">
        <v>685</v>
      </c>
      <c r="G467" s="218" t="s">
        <v>172</v>
      </c>
      <c r="H467" s="219">
        <v>25.187999999999999</v>
      </c>
      <c r="I467" s="220"/>
      <c r="J467" s="221">
        <f>ROUND(I467*H467,2)</f>
        <v>0</v>
      </c>
      <c r="K467" s="217" t="s">
        <v>173</v>
      </c>
      <c r="L467" s="47"/>
      <c r="M467" s="222" t="s">
        <v>19</v>
      </c>
      <c r="N467" s="223" t="s">
        <v>43</v>
      </c>
      <c r="O467" s="87"/>
      <c r="P467" s="224">
        <f>O467*H467</f>
        <v>0</v>
      </c>
      <c r="Q467" s="224">
        <v>0.098680000000000004</v>
      </c>
      <c r="R467" s="224">
        <f>Q467*H467</f>
        <v>2.4855518399999998</v>
      </c>
      <c r="S467" s="224">
        <v>0</v>
      </c>
      <c r="T467" s="225">
        <f>S467*H467</f>
        <v>0</v>
      </c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  <c r="AR467" s="226" t="s">
        <v>174</v>
      </c>
      <c r="AT467" s="226" t="s">
        <v>169</v>
      </c>
      <c r="AU467" s="226" t="s">
        <v>167</v>
      </c>
      <c r="AY467" s="20" t="s">
        <v>166</v>
      </c>
      <c r="BE467" s="227">
        <f>IF(N467="základní",J467,0)</f>
        <v>0</v>
      </c>
      <c r="BF467" s="227">
        <f>IF(N467="snížená",J467,0)</f>
        <v>0</v>
      </c>
      <c r="BG467" s="227">
        <f>IF(N467="zákl. přenesená",J467,0)</f>
        <v>0</v>
      </c>
      <c r="BH467" s="227">
        <f>IF(N467="sníž. přenesená",J467,0)</f>
        <v>0</v>
      </c>
      <c r="BI467" s="227">
        <f>IF(N467="nulová",J467,0)</f>
        <v>0</v>
      </c>
      <c r="BJ467" s="20" t="s">
        <v>79</v>
      </c>
      <c r="BK467" s="227">
        <f>ROUND(I467*H467,2)</f>
        <v>0</v>
      </c>
      <c r="BL467" s="20" t="s">
        <v>174</v>
      </c>
      <c r="BM467" s="226" t="s">
        <v>686</v>
      </c>
    </row>
    <row r="468" s="13" customFormat="1">
      <c r="A468" s="13"/>
      <c r="B468" s="228"/>
      <c r="C468" s="229"/>
      <c r="D468" s="230" t="s">
        <v>176</v>
      </c>
      <c r="E468" s="231" t="s">
        <v>19</v>
      </c>
      <c r="F468" s="232" t="s">
        <v>687</v>
      </c>
      <c r="G468" s="229"/>
      <c r="H468" s="233">
        <v>25.187999999999999</v>
      </c>
      <c r="I468" s="234"/>
      <c r="J468" s="229"/>
      <c r="K468" s="229"/>
      <c r="L468" s="235"/>
      <c r="M468" s="236"/>
      <c r="N468" s="237"/>
      <c r="O468" s="237"/>
      <c r="P468" s="237"/>
      <c r="Q468" s="237"/>
      <c r="R468" s="237"/>
      <c r="S468" s="237"/>
      <c r="T468" s="238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39" t="s">
        <v>176</v>
      </c>
      <c r="AU468" s="239" t="s">
        <v>167</v>
      </c>
      <c r="AV468" s="13" t="s">
        <v>81</v>
      </c>
      <c r="AW468" s="13" t="s">
        <v>33</v>
      </c>
      <c r="AX468" s="13" t="s">
        <v>72</v>
      </c>
      <c r="AY468" s="239" t="s">
        <v>166</v>
      </c>
    </row>
    <row r="469" s="14" customFormat="1">
      <c r="A469" s="14"/>
      <c r="B469" s="240"/>
      <c r="C469" s="241"/>
      <c r="D469" s="230" t="s">
        <v>176</v>
      </c>
      <c r="E469" s="242" t="s">
        <v>19</v>
      </c>
      <c r="F469" s="243" t="s">
        <v>178</v>
      </c>
      <c r="G469" s="241"/>
      <c r="H469" s="244">
        <v>25.187999999999999</v>
      </c>
      <c r="I469" s="245"/>
      <c r="J469" s="241"/>
      <c r="K469" s="241"/>
      <c r="L469" s="246"/>
      <c r="M469" s="247"/>
      <c r="N469" s="248"/>
      <c r="O469" s="248"/>
      <c r="P469" s="248"/>
      <c r="Q469" s="248"/>
      <c r="R469" s="248"/>
      <c r="S469" s="248"/>
      <c r="T469" s="249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50" t="s">
        <v>176</v>
      </c>
      <c r="AU469" s="250" t="s">
        <v>167</v>
      </c>
      <c r="AV469" s="14" t="s">
        <v>167</v>
      </c>
      <c r="AW469" s="14" t="s">
        <v>33</v>
      </c>
      <c r="AX469" s="14" t="s">
        <v>79</v>
      </c>
      <c r="AY469" s="250" t="s">
        <v>166</v>
      </c>
    </row>
    <row r="470" s="12" customFormat="1" ht="22.8" customHeight="1">
      <c r="A470" s="12"/>
      <c r="B470" s="199"/>
      <c r="C470" s="200"/>
      <c r="D470" s="201" t="s">
        <v>71</v>
      </c>
      <c r="E470" s="213" t="s">
        <v>226</v>
      </c>
      <c r="F470" s="213" t="s">
        <v>688</v>
      </c>
      <c r="G470" s="200"/>
      <c r="H470" s="200"/>
      <c r="I470" s="203"/>
      <c r="J470" s="214">
        <f>BK470</f>
        <v>0</v>
      </c>
      <c r="K470" s="200"/>
      <c r="L470" s="205"/>
      <c r="M470" s="206"/>
      <c r="N470" s="207"/>
      <c r="O470" s="207"/>
      <c r="P470" s="208">
        <f>P471+P544+P559</f>
        <v>0</v>
      </c>
      <c r="Q470" s="207"/>
      <c r="R470" s="208">
        <f>R471+R544+R559</f>
        <v>6.9699241199999999</v>
      </c>
      <c r="S470" s="207"/>
      <c r="T470" s="209">
        <f>T471+T544+T559</f>
        <v>263.24025879999999</v>
      </c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R470" s="210" t="s">
        <v>79</v>
      </c>
      <c r="AT470" s="211" t="s">
        <v>71</v>
      </c>
      <c r="AU470" s="211" t="s">
        <v>79</v>
      </c>
      <c r="AY470" s="210" t="s">
        <v>166</v>
      </c>
      <c r="BK470" s="212">
        <f>BK471+BK544+BK559</f>
        <v>0</v>
      </c>
    </row>
    <row r="471" s="12" customFormat="1" ht="20.88" customHeight="1">
      <c r="A471" s="12"/>
      <c r="B471" s="199"/>
      <c r="C471" s="200"/>
      <c r="D471" s="201" t="s">
        <v>71</v>
      </c>
      <c r="E471" s="213" t="s">
        <v>689</v>
      </c>
      <c r="F471" s="213" t="s">
        <v>690</v>
      </c>
      <c r="G471" s="200"/>
      <c r="H471" s="200"/>
      <c r="I471" s="203"/>
      <c r="J471" s="214">
        <f>BK471</f>
        <v>0</v>
      </c>
      <c r="K471" s="200"/>
      <c r="L471" s="205"/>
      <c r="M471" s="206"/>
      <c r="N471" s="207"/>
      <c r="O471" s="207"/>
      <c r="P471" s="208">
        <f>SUM(P472:P543)</f>
        <v>0</v>
      </c>
      <c r="Q471" s="207"/>
      <c r="R471" s="208">
        <f>SUM(R472:R543)</f>
        <v>0.072840039999999995</v>
      </c>
      <c r="S471" s="207"/>
      <c r="T471" s="209">
        <f>SUM(T472:T543)</f>
        <v>0</v>
      </c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R471" s="210" t="s">
        <v>79</v>
      </c>
      <c r="AT471" s="211" t="s">
        <v>71</v>
      </c>
      <c r="AU471" s="211" t="s">
        <v>81</v>
      </c>
      <c r="AY471" s="210" t="s">
        <v>166</v>
      </c>
      <c r="BK471" s="212">
        <f>SUM(BK472:BK543)</f>
        <v>0</v>
      </c>
    </row>
    <row r="472" s="2" customFormat="1" ht="44.25" customHeight="1">
      <c r="A472" s="41"/>
      <c r="B472" s="42"/>
      <c r="C472" s="215" t="s">
        <v>691</v>
      </c>
      <c r="D472" s="215" t="s">
        <v>169</v>
      </c>
      <c r="E472" s="216" t="s">
        <v>692</v>
      </c>
      <c r="F472" s="217" t="s">
        <v>693</v>
      </c>
      <c r="G472" s="218" t="s">
        <v>172</v>
      </c>
      <c r="H472" s="219">
        <v>2302.2440000000001</v>
      </c>
      <c r="I472" s="220"/>
      <c r="J472" s="221">
        <f>ROUND(I472*H472,2)</f>
        <v>0</v>
      </c>
      <c r="K472" s="217" t="s">
        <v>19</v>
      </c>
      <c r="L472" s="47"/>
      <c r="M472" s="222" t="s">
        <v>19</v>
      </c>
      <c r="N472" s="223" t="s">
        <v>43</v>
      </c>
      <c r="O472" s="87"/>
      <c r="P472" s="224">
        <f>O472*H472</f>
        <v>0</v>
      </c>
      <c r="Q472" s="224">
        <v>0</v>
      </c>
      <c r="R472" s="224">
        <f>Q472*H472</f>
        <v>0</v>
      </c>
      <c r="S472" s="224">
        <v>0</v>
      </c>
      <c r="T472" s="225">
        <f>S472*H472</f>
        <v>0</v>
      </c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  <c r="AR472" s="226" t="s">
        <v>174</v>
      </c>
      <c r="AT472" s="226" t="s">
        <v>169</v>
      </c>
      <c r="AU472" s="226" t="s">
        <v>167</v>
      </c>
      <c r="AY472" s="20" t="s">
        <v>166</v>
      </c>
      <c r="BE472" s="227">
        <f>IF(N472="základní",J472,0)</f>
        <v>0</v>
      </c>
      <c r="BF472" s="227">
        <f>IF(N472="snížená",J472,0)</f>
        <v>0</v>
      </c>
      <c r="BG472" s="227">
        <f>IF(N472="zákl. přenesená",J472,0)</f>
        <v>0</v>
      </c>
      <c r="BH472" s="227">
        <f>IF(N472="sníž. přenesená",J472,0)</f>
        <v>0</v>
      </c>
      <c r="BI472" s="227">
        <f>IF(N472="nulová",J472,0)</f>
        <v>0</v>
      </c>
      <c r="BJ472" s="20" t="s">
        <v>79</v>
      </c>
      <c r="BK472" s="227">
        <f>ROUND(I472*H472,2)</f>
        <v>0</v>
      </c>
      <c r="BL472" s="20" t="s">
        <v>174</v>
      </c>
      <c r="BM472" s="226" t="s">
        <v>694</v>
      </c>
    </row>
    <row r="473" s="15" customFormat="1">
      <c r="A473" s="15"/>
      <c r="B473" s="251"/>
      <c r="C473" s="252"/>
      <c r="D473" s="230" t="s">
        <v>176</v>
      </c>
      <c r="E473" s="253" t="s">
        <v>19</v>
      </c>
      <c r="F473" s="254" t="s">
        <v>695</v>
      </c>
      <c r="G473" s="252"/>
      <c r="H473" s="253" t="s">
        <v>19</v>
      </c>
      <c r="I473" s="255"/>
      <c r="J473" s="252"/>
      <c r="K473" s="252"/>
      <c r="L473" s="256"/>
      <c r="M473" s="257"/>
      <c r="N473" s="258"/>
      <c r="O473" s="258"/>
      <c r="P473" s="258"/>
      <c r="Q473" s="258"/>
      <c r="R473" s="258"/>
      <c r="S473" s="258"/>
      <c r="T473" s="259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T473" s="260" t="s">
        <v>176</v>
      </c>
      <c r="AU473" s="260" t="s">
        <v>167</v>
      </c>
      <c r="AV473" s="15" t="s">
        <v>79</v>
      </c>
      <c r="AW473" s="15" t="s">
        <v>33</v>
      </c>
      <c r="AX473" s="15" t="s">
        <v>72</v>
      </c>
      <c r="AY473" s="260" t="s">
        <v>166</v>
      </c>
    </row>
    <row r="474" s="13" customFormat="1">
      <c r="A474" s="13"/>
      <c r="B474" s="228"/>
      <c r="C474" s="229"/>
      <c r="D474" s="230" t="s">
        <v>176</v>
      </c>
      <c r="E474" s="231" t="s">
        <v>19</v>
      </c>
      <c r="F474" s="232" t="s">
        <v>696</v>
      </c>
      <c r="G474" s="229"/>
      <c r="H474" s="233">
        <v>480.858</v>
      </c>
      <c r="I474" s="234"/>
      <c r="J474" s="229"/>
      <c r="K474" s="229"/>
      <c r="L474" s="235"/>
      <c r="M474" s="236"/>
      <c r="N474" s="237"/>
      <c r="O474" s="237"/>
      <c r="P474" s="237"/>
      <c r="Q474" s="237"/>
      <c r="R474" s="237"/>
      <c r="S474" s="237"/>
      <c r="T474" s="238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39" t="s">
        <v>176</v>
      </c>
      <c r="AU474" s="239" t="s">
        <v>167</v>
      </c>
      <c r="AV474" s="13" t="s">
        <v>81</v>
      </c>
      <c r="AW474" s="13" t="s">
        <v>33</v>
      </c>
      <c r="AX474" s="13" t="s">
        <v>72</v>
      </c>
      <c r="AY474" s="239" t="s">
        <v>166</v>
      </c>
    </row>
    <row r="475" s="15" customFormat="1">
      <c r="A475" s="15"/>
      <c r="B475" s="251"/>
      <c r="C475" s="252"/>
      <c r="D475" s="230" t="s">
        <v>176</v>
      </c>
      <c r="E475" s="253" t="s">
        <v>19</v>
      </c>
      <c r="F475" s="254" t="s">
        <v>574</v>
      </c>
      <c r="G475" s="252"/>
      <c r="H475" s="253" t="s">
        <v>19</v>
      </c>
      <c r="I475" s="255"/>
      <c r="J475" s="252"/>
      <c r="K475" s="252"/>
      <c r="L475" s="256"/>
      <c r="M475" s="257"/>
      <c r="N475" s="258"/>
      <c r="O475" s="258"/>
      <c r="P475" s="258"/>
      <c r="Q475" s="258"/>
      <c r="R475" s="258"/>
      <c r="S475" s="258"/>
      <c r="T475" s="259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T475" s="260" t="s">
        <v>176</v>
      </c>
      <c r="AU475" s="260" t="s">
        <v>167</v>
      </c>
      <c r="AV475" s="15" t="s">
        <v>79</v>
      </c>
      <c r="AW475" s="15" t="s">
        <v>33</v>
      </c>
      <c r="AX475" s="15" t="s">
        <v>72</v>
      </c>
      <c r="AY475" s="260" t="s">
        <v>166</v>
      </c>
    </row>
    <row r="476" s="13" customFormat="1">
      <c r="A476" s="13"/>
      <c r="B476" s="228"/>
      <c r="C476" s="229"/>
      <c r="D476" s="230" t="s">
        <v>176</v>
      </c>
      <c r="E476" s="231" t="s">
        <v>19</v>
      </c>
      <c r="F476" s="232" t="s">
        <v>697</v>
      </c>
      <c r="G476" s="229"/>
      <c r="H476" s="233">
        <v>270.73500000000001</v>
      </c>
      <c r="I476" s="234"/>
      <c r="J476" s="229"/>
      <c r="K476" s="229"/>
      <c r="L476" s="235"/>
      <c r="M476" s="236"/>
      <c r="N476" s="237"/>
      <c r="O476" s="237"/>
      <c r="P476" s="237"/>
      <c r="Q476" s="237"/>
      <c r="R476" s="237"/>
      <c r="S476" s="237"/>
      <c r="T476" s="238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39" t="s">
        <v>176</v>
      </c>
      <c r="AU476" s="239" t="s">
        <v>167</v>
      </c>
      <c r="AV476" s="13" t="s">
        <v>81</v>
      </c>
      <c r="AW476" s="13" t="s">
        <v>33</v>
      </c>
      <c r="AX476" s="13" t="s">
        <v>72</v>
      </c>
      <c r="AY476" s="239" t="s">
        <v>166</v>
      </c>
    </row>
    <row r="477" s="13" customFormat="1">
      <c r="A477" s="13"/>
      <c r="B477" s="228"/>
      <c r="C477" s="229"/>
      <c r="D477" s="230" t="s">
        <v>176</v>
      </c>
      <c r="E477" s="231" t="s">
        <v>19</v>
      </c>
      <c r="F477" s="232" t="s">
        <v>698</v>
      </c>
      <c r="G477" s="229"/>
      <c r="H477" s="233">
        <v>74.045000000000002</v>
      </c>
      <c r="I477" s="234"/>
      <c r="J477" s="229"/>
      <c r="K477" s="229"/>
      <c r="L477" s="235"/>
      <c r="M477" s="236"/>
      <c r="N477" s="237"/>
      <c r="O477" s="237"/>
      <c r="P477" s="237"/>
      <c r="Q477" s="237"/>
      <c r="R477" s="237"/>
      <c r="S477" s="237"/>
      <c r="T477" s="238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39" t="s">
        <v>176</v>
      </c>
      <c r="AU477" s="239" t="s">
        <v>167</v>
      </c>
      <c r="AV477" s="13" t="s">
        <v>81</v>
      </c>
      <c r="AW477" s="13" t="s">
        <v>33</v>
      </c>
      <c r="AX477" s="13" t="s">
        <v>72</v>
      </c>
      <c r="AY477" s="239" t="s">
        <v>166</v>
      </c>
    </row>
    <row r="478" s="15" customFormat="1">
      <c r="A478" s="15"/>
      <c r="B478" s="251"/>
      <c r="C478" s="252"/>
      <c r="D478" s="230" t="s">
        <v>176</v>
      </c>
      <c r="E478" s="253" t="s">
        <v>19</v>
      </c>
      <c r="F478" s="254" t="s">
        <v>572</v>
      </c>
      <c r="G478" s="252"/>
      <c r="H478" s="253" t="s">
        <v>19</v>
      </c>
      <c r="I478" s="255"/>
      <c r="J478" s="252"/>
      <c r="K478" s="252"/>
      <c r="L478" s="256"/>
      <c r="M478" s="257"/>
      <c r="N478" s="258"/>
      <c r="O478" s="258"/>
      <c r="P478" s="258"/>
      <c r="Q478" s="258"/>
      <c r="R478" s="258"/>
      <c r="S478" s="258"/>
      <c r="T478" s="259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T478" s="260" t="s">
        <v>176</v>
      </c>
      <c r="AU478" s="260" t="s">
        <v>167</v>
      </c>
      <c r="AV478" s="15" t="s">
        <v>79</v>
      </c>
      <c r="AW478" s="15" t="s">
        <v>33</v>
      </c>
      <c r="AX478" s="15" t="s">
        <v>72</v>
      </c>
      <c r="AY478" s="260" t="s">
        <v>166</v>
      </c>
    </row>
    <row r="479" s="13" customFormat="1">
      <c r="A479" s="13"/>
      <c r="B479" s="228"/>
      <c r="C479" s="229"/>
      <c r="D479" s="230" t="s">
        <v>176</v>
      </c>
      <c r="E479" s="231" t="s">
        <v>19</v>
      </c>
      <c r="F479" s="232" t="s">
        <v>699</v>
      </c>
      <c r="G479" s="229"/>
      <c r="H479" s="233">
        <v>658.35400000000004</v>
      </c>
      <c r="I479" s="234"/>
      <c r="J479" s="229"/>
      <c r="K479" s="229"/>
      <c r="L479" s="235"/>
      <c r="M479" s="236"/>
      <c r="N479" s="237"/>
      <c r="O479" s="237"/>
      <c r="P479" s="237"/>
      <c r="Q479" s="237"/>
      <c r="R479" s="237"/>
      <c r="S479" s="237"/>
      <c r="T479" s="238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39" t="s">
        <v>176</v>
      </c>
      <c r="AU479" s="239" t="s">
        <v>167</v>
      </c>
      <c r="AV479" s="13" t="s">
        <v>81</v>
      </c>
      <c r="AW479" s="13" t="s">
        <v>33</v>
      </c>
      <c r="AX479" s="13" t="s">
        <v>72</v>
      </c>
      <c r="AY479" s="239" t="s">
        <v>166</v>
      </c>
    </row>
    <row r="480" s="15" customFormat="1">
      <c r="A480" s="15"/>
      <c r="B480" s="251"/>
      <c r="C480" s="252"/>
      <c r="D480" s="230" t="s">
        <v>176</v>
      </c>
      <c r="E480" s="253" t="s">
        <v>19</v>
      </c>
      <c r="F480" s="254" t="s">
        <v>576</v>
      </c>
      <c r="G480" s="252"/>
      <c r="H480" s="253" t="s">
        <v>19</v>
      </c>
      <c r="I480" s="255"/>
      <c r="J480" s="252"/>
      <c r="K480" s="252"/>
      <c r="L480" s="256"/>
      <c r="M480" s="257"/>
      <c r="N480" s="258"/>
      <c r="O480" s="258"/>
      <c r="P480" s="258"/>
      <c r="Q480" s="258"/>
      <c r="R480" s="258"/>
      <c r="S480" s="258"/>
      <c r="T480" s="259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T480" s="260" t="s">
        <v>176</v>
      </c>
      <c r="AU480" s="260" t="s">
        <v>167</v>
      </c>
      <c r="AV480" s="15" t="s">
        <v>79</v>
      </c>
      <c r="AW480" s="15" t="s">
        <v>33</v>
      </c>
      <c r="AX480" s="15" t="s">
        <v>72</v>
      </c>
      <c r="AY480" s="260" t="s">
        <v>166</v>
      </c>
    </row>
    <row r="481" s="13" customFormat="1">
      <c r="A481" s="13"/>
      <c r="B481" s="228"/>
      <c r="C481" s="229"/>
      <c r="D481" s="230" t="s">
        <v>176</v>
      </c>
      <c r="E481" s="231" t="s">
        <v>19</v>
      </c>
      <c r="F481" s="232" t="s">
        <v>700</v>
      </c>
      <c r="G481" s="229"/>
      <c r="H481" s="233">
        <v>219.54400000000001</v>
      </c>
      <c r="I481" s="234"/>
      <c r="J481" s="229"/>
      <c r="K481" s="229"/>
      <c r="L481" s="235"/>
      <c r="M481" s="236"/>
      <c r="N481" s="237"/>
      <c r="O481" s="237"/>
      <c r="P481" s="237"/>
      <c r="Q481" s="237"/>
      <c r="R481" s="237"/>
      <c r="S481" s="237"/>
      <c r="T481" s="238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39" t="s">
        <v>176</v>
      </c>
      <c r="AU481" s="239" t="s">
        <v>167</v>
      </c>
      <c r="AV481" s="13" t="s">
        <v>81</v>
      </c>
      <c r="AW481" s="13" t="s">
        <v>33</v>
      </c>
      <c r="AX481" s="13" t="s">
        <v>72</v>
      </c>
      <c r="AY481" s="239" t="s">
        <v>166</v>
      </c>
    </row>
    <row r="482" s="13" customFormat="1">
      <c r="A482" s="13"/>
      <c r="B482" s="228"/>
      <c r="C482" s="229"/>
      <c r="D482" s="230" t="s">
        <v>176</v>
      </c>
      <c r="E482" s="231" t="s">
        <v>19</v>
      </c>
      <c r="F482" s="232" t="s">
        <v>701</v>
      </c>
      <c r="G482" s="229"/>
      <c r="H482" s="233">
        <v>308.154</v>
      </c>
      <c r="I482" s="234"/>
      <c r="J482" s="229"/>
      <c r="K482" s="229"/>
      <c r="L482" s="235"/>
      <c r="M482" s="236"/>
      <c r="N482" s="237"/>
      <c r="O482" s="237"/>
      <c r="P482" s="237"/>
      <c r="Q482" s="237"/>
      <c r="R482" s="237"/>
      <c r="S482" s="237"/>
      <c r="T482" s="238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39" t="s">
        <v>176</v>
      </c>
      <c r="AU482" s="239" t="s">
        <v>167</v>
      </c>
      <c r="AV482" s="13" t="s">
        <v>81</v>
      </c>
      <c r="AW482" s="13" t="s">
        <v>33</v>
      </c>
      <c r="AX482" s="13" t="s">
        <v>72</v>
      </c>
      <c r="AY482" s="239" t="s">
        <v>166</v>
      </c>
    </row>
    <row r="483" s="13" customFormat="1">
      <c r="A483" s="13"/>
      <c r="B483" s="228"/>
      <c r="C483" s="229"/>
      <c r="D483" s="230" t="s">
        <v>176</v>
      </c>
      <c r="E483" s="231" t="s">
        <v>19</v>
      </c>
      <c r="F483" s="232" t="s">
        <v>702</v>
      </c>
      <c r="G483" s="229"/>
      <c r="H483" s="233">
        <v>290.55399999999997</v>
      </c>
      <c r="I483" s="234"/>
      <c r="J483" s="229"/>
      <c r="K483" s="229"/>
      <c r="L483" s="235"/>
      <c r="M483" s="236"/>
      <c r="N483" s="237"/>
      <c r="O483" s="237"/>
      <c r="P483" s="237"/>
      <c r="Q483" s="237"/>
      <c r="R483" s="237"/>
      <c r="S483" s="237"/>
      <c r="T483" s="238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39" t="s">
        <v>176</v>
      </c>
      <c r="AU483" s="239" t="s">
        <v>167</v>
      </c>
      <c r="AV483" s="13" t="s">
        <v>81</v>
      </c>
      <c r="AW483" s="13" t="s">
        <v>33</v>
      </c>
      <c r="AX483" s="13" t="s">
        <v>72</v>
      </c>
      <c r="AY483" s="239" t="s">
        <v>166</v>
      </c>
    </row>
    <row r="484" s="14" customFormat="1">
      <c r="A484" s="14"/>
      <c r="B484" s="240"/>
      <c r="C484" s="241"/>
      <c r="D484" s="230" t="s">
        <v>176</v>
      </c>
      <c r="E484" s="242" t="s">
        <v>19</v>
      </c>
      <c r="F484" s="243" t="s">
        <v>178</v>
      </c>
      <c r="G484" s="241"/>
      <c r="H484" s="244">
        <v>2302.2440000000001</v>
      </c>
      <c r="I484" s="245"/>
      <c r="J484" s="241"/>
      <c r="K484" s="241"/>
      <c r="L484" s="246"/>
      <c r="M484" s="247"/>
      <c r="N484" s="248"/>
      <c r="O484" s="248"/>
      <c r="P484" s="248"/>
      <c r="Q484" s="248"/>
      <c r="R484" s="248"/>
      <c r="S484" s="248"/>
      <c r="T484" s="249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50" t="s">
        <v>176</v>
      </c>
      <c r="AU484" s="250" t="s">
        <v>167</v>
      </c>
      <c r="AV484" s="14" t="s">
        <v>167</v>
      </c>
      <c r="AW484" s="14" t="s">
        <v>33</v>
      </c>
      <c r="AX484" s="14" t="s">
        <v>79</v>
      </c>
      <c r="AY484" s="250" t="s">
        <v>166</v>
      </c>
    </row>
    <row r="485" s="2" customFormat="1">
      <c r="A485" s="41"/>
      <c r="B485" s="42"/>
      <c r="C485" s="215" t="s">
        <v>703</v>
      </c>
      <c r="D485" s="215" t="s">
        <v>169</v>
      </c>
      <c r="E485" s="216" t="s">
        <v>704</v>
      </c>
      <c r="F485" s="217" t="s">
        <v>705</v>
      </c>
      <c r="G485" s="218" t="s">
        <v>197</v>
      </c>
      <c r="H485" s="219">
        <v>777.76700000000005</v>
      </c>
      <c r="I485" s="220"/>
      <c r="J485" s="221">
        <f>ROUND(I485*H485,2)</f>
        <v>0</v>
      </c>
      <c r="K485" s="217" t="s">
        <v>173</v>
      </c>
      <c r="L485" s="47"/>
      <c r="M485" s="222" t="s">
        <v>19</v>
      </c>
      <c r="N485" s="223" t="s">
        <v>43</v>
      </c>
      <c r="O485" s="87"/>
      <c r="P485" s="224">
        <f>O485*H485</f>
        <v>0</v>
      </c>
      <c r="Q485" s="224">
        <v>0</v>
      </c>
      <c r="R485" s="224">
        <f>Q485*H485</f>
        <v>0</v>
      </c>
      <c r="S485" s="224">
        <v>0</v>
      </c>
      <c r="T485" s="225">
        <f>S485*H485</f>
        <v>0</v>
      </c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R485" s="226" t="s">
        <v>174</v>
      </c>
      <c r="AT485" s="226" t="s">
        <v>169</v>
      </c>
      <c r="AU485" s="226" t="s">
        <v>167</v>
      </c>
      <c r="AY485" s="20" t="s">
        <v>166</v>
      </c>
      <c r="BE485" s="227">
        <f>IF(N485="základní",J485,0)</f>
        <v>0</v>
      </c>
      <c r="BF485" s="227">
        <f>IF(N485="snížená",J485,0)</f>
        <v>0</v>
      </c>
      <c r="BG485" s="227">
        <f>IF(N485="zákl. přenesená",J485,0)</f>
        <v>0</v>
      </c>
      <c r="BH485" s="227">
        <f>IF(N485="sníž. přenesená",J485,0)</f>
        <v>0</v>
      </c>
      <c r="BI485" s="227">
        <f>IF(N485="nulová",J485,0)</f>
        <v>0</v>
      </c>
      <c r="BJ485" s="20" t="s">
        <v>79</v>
      </c>
      <c r="BK485" s="227">
        <f>ROUND(I485*H485,2)</f>
        <v>0</v>
      </c>
      <c r="BL485" s="20" t="s">
        <v>174</v>
      </c>
      <c r="BM485" s="226" t="s">
        <v>706</v>
      </c>
    </row>
    <row r="486" s="13" customFormat="1">
      <c r="A486" s="13"/>
      <c r="B486" s="228"/>
      <c r="C486" s="229"/>
      <c r="D486" s="230" t="s">
        <v>176</v>
      </c>
      <c r="E486" s="231" t="s">
        <v>19</v>
      </c>
      <c r="F486" s="232" t="s">
        <v>707</v>
      </c>
      <c r="G486" s="229"/>
      <c r="H486" s="233">
        <v>23.800000000000001</v>
      </c>
      <c r="I486" s="234"/>
      <c r="J486" s="229"/>
      <c r="K486" s="229"/>
      <c r="L486" s="235"/>
      <c r="M486" s="236"/>
      <c r="N486" s="237"/>
      <c r="O486" s="237"/>
      <c r="P486" s="237"/>
      <c r="Q486" s="237"/>
      <c r="R486" s="237"/>
      <c r="S486" s="237"/>
      <c r="T486" s="238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39" t="s">
        <v>176</v>
      </c>
      <c r="AU486" s="239" t="s">
        <v>167</v>
      </c>
      <c r="AV486" s="13" t="s">
        <v>81</v>
      </c>
      <c r="AW486" s="13" t="s">
        <v>33</v>
      </c>
      <c r="AX486" s="13" t="s">
        <v>72</v>
      </c>
      <c r="AY486" s="239" t="s">
        <v>166</v>
      </c>
    </row>
    <row r="487" s="13" customFormat="1">
      <c r="A487" s="13"/>
      <c r="B487" s="228"/>
      <c r="C487" s="229"/>
      <c r="D487" s="230" t="s">
        <v>176</v>
      </c>
      <c r="E487" s="231" t="s">
        <v>19</v>
      </c>
      <c r="F487" s="232" t="s">
        <v>708</v>
      </c>
      <c r="G487" s="229"/>
      <c r="H487" s="233">
        <v>113.807</v>
      </c>
      <c r="I487" s="234"/>
      <c r="J487" s="229"/>
      <c r="K487" s="229"/>
      <c r="L487" s="235"/>
      <c r="M487" s="236"/>
      <c r="N487" s="237"/>
      <c r="O487" s="237"/>
      <c r="P487" s="237"/>
      <c r="Q487" s="237"/>
      <c r="R487" s="237"/>
      <c r="S487" s="237"/>
      <c r="T487" s="238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39" t="s">
        <v>176</v>
      </c>
      <c r="AU487" s="239" t="s">
        <v>167</v>
      </c>
      <c r="AV487" s="13" t="s">
        <v>81</v>
      </c>
      <c r="AW487" s="13" t="s">
        <v>33</v>
      </c>
      <c r="AX487" s="13" t="s">
        <v>72</v>
      </c>
      <c r="AY487" s="239" t="s">
        <v>166</v>
      </c>
    </row>
    <row r="488" s="13" customFormat="1">
      <c r="A488" s="13"/>
      <c r="B488" s="228"/>
      <c r="C488" s="229"/>
      <c r="D488" s="230" t="s">
        <v>176</v>
      </c>
      <c r="E488" s="231" t="s">
        <v>19</v>
      </c>
      <c r="F488" s="232" t="s">
        <v>709</v>
      </c>
      <c r="G488" s="229"/>
      <c r="H488" s="233">
        <v>640.15999999999997</v>
      </c>
      <c r="I488" s="234"/>
      <c r="J488" s="229"/>
      <c r="K488" s="229"/>
      <c r="L488" s="235"/>
      <c r="M488" s="236"/>
      <c r="N488" s="237"/>
      <c r="O488" s="237"/>
      <c r="P488" s="237"/>
      <c r="Q488" s="237"/>
      <c r="R488" s="237"/>
      <c r="S488" s="237"/>
      <c r="T488" s="238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39" t="s">
        <v>176</v>
      </c>
      <c r="AU488" s="239" t="s">
        <v>167</v>
      </c>
      <c r="AV488" s="13" t="s">
        <v>81</v>
      </c>
      <c r="AW488" s="13" t="s">
        <v>33</v>
      </c>
      <c r="AX488" s="13" t="s">
        <v>72</v>
      </c>
      <c r="AY488" s="239" t="s">
        <v>166</v>
      </c>
    </row>
    <row r="489" s="14" customFormat="1">
      <c r="A489" s="14"/>
      <c r="B489" s="240"/>
      <c r="C489" s="241"/>
      <c r="D489" s="230" t="s">
        <v>176</v>
      </c>
      <c r="E489" s="242" t="s">
        <v>19</v>
      </c>
      <c r="F489" s="243" t="s">
        <v>178</v>
      </c>
      <c r="G489" s="241"/>
      <c r="H489" s="244">
        <v>777.76700000000005</v>
      </c>
      <c r="I489" s="245"/>
      <c r="J489" s="241"/>
      <c r="K489" s="241"/>
      <c r="L489" s="246"/>
      <c r="M489" s="247"/>
      <c r="N489" s="248"/>
      <c r="O489" s="248"/>
      <c r="P489" s="248"/>
      <c r="Q489" s="248"/>
      <c r="R489" s="248"/>
      <c r="S489" s="248"/>
      <c r="T489" s="249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50" t="s">
        <v>176</v>
      </c>
      <c r="AU489" s="250" t="s">
        <v>167</v>
      </c>
      <c r="AV489" s="14" t="s">
        <v>167</v>
      </c>
      <c r="AW489" s="14" t="s">
        <v>33</v>
      </c>
      <c r="AX489" s="14" t="s">
        <v>79</v>
      </c>
      <c r="AY489" s="250" t="s">
        <v>166</v>
      </c>
    </row>
    <row r="490" s="2" customFormat="1">
      <c r="A490" s="41"/>
      <c r="B490" s="42"/>
      <c r="C490" s="215" t="s">
        <v>710</v>
      </c>
      <c r="D490" s="215" t="s">
        <v>169</v>
      </c>
      <c r="E490" s="216" t="s">
        <v>711</v>
      </c>
      <c r="F490" s="217" t="s">
        <v>712</v>
      </c>
      <c r="G490" s="218" t="s">
        <v>197</v>
      </c>
      <c r="H490" s="219">
        <v>23.800000000000001</v>
      </c>
      <c r="I490" s="220"/>
      <c r="J490" s="221">
        <f>ROUND(I490*H490,2)</f>
        <v>0</v>
      </c>
      <c r="K490" s="217" t="s">
        <v>173</v>
      </c>
      <c r="L490" s="47"/>
      <c r="M490" s="222" t="s">
        <v>19</v>
      </c>
      <c r="N490" s="223" t="s">
        <v>43</v>
      </c>
      <c r="O490" s="87"/>
      <c r="P490" s="224">
        <f>O490*H490</f>
        <v>0</v>
      </c>
      <c r="Q490" s="224">
        <v>0</v>
      </c>
      <c r="R490" s="224">
        <f>Q490*H490</f>
        <v>0</v>
      </c>
      <c r="S490" s="224">
        <v>0</v>
      </c>
      <c r="T490" s="225">
        <f>S490*H490</f>
        <v>0</v>
      </c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  <c r="AR490" s="226" t="s">
        <v>174</v>
      </c>
      <c r="AT490" s="226" t="s">
        <v>169</v>
      </c>
      <c r="AU490" s="226" t="s">
        <v>167</v>
      </c>
      <c r="AY490" s="20" t="s">
        <v>166</v>
      </c>
      <c r="BE490" s="227">
        <f>IF(N490="základní",J490,0)</f>
        <v>0</v>
      </c>
      <c r="BF490" s="227">
        <f>IF(N490="snížená",J490,0)</f>
        <v>0</v>
      </c>
      <c r="BG490" s="227">
        <f>IF(N490="zákl. přenesená",J490,0)</f>
        <v>0</v>
      </c>
      <c r="BH490" s="227">
        <f>IF(N490="sníž. přenesená",J490,0)</f>
        <v>0</v>
      </c>
      <c r="BI490" s="227">
        <f>IF(N490="nulová",J490,0)</f>
        <v>0</v>
      </c>
      <c r="BJ490" s="20" t="s">
        <v>79</v>
      </c>
      <c r="BK490" s="227">
        <f>ROUND(I490*H490,2)</f>
        <v>0</v>
      </c>
      <c r="BL490" s="20" t="s">
        <v>174</v>
      </c>
      <c r="BM490" s="226" t="s">
        <v>713</v>
      </c>
    </row>
    <row r="491" s="13" customFormat="1">
      <c r="A491" s="13"/>
      <c r="B491" s="228"/>
      <c r="C491" s="229"/>
      <c r="D491" s="230" t="s">
        <v>176</v>
      </c>
      <c r="E491" s="231" t="s">
        <v>19</v>
      </c>
      <c r="F491" s="232" t="s">
        <v>707</v>
      </c>
      <c r="G491" s="229"/>
      <c r="H491" s="233">
        <v>23.800000000000001</v>
      </c>
      <c r="I491" s="234"/>
      <c r="J491" s="229"/>
      <c r="K491" s="229"/>
      <c r="L491" s="235"/>
      <c r="M491" s="236"/>
      <c r="N491" s="237"/>
      <c r="O491" s="237"/>
      <c r="P491" s="237"/>
      <c r="Q491" s="237"/>
      <c r="R491" s="237"/>
      <c r="S491" s="237"/>
      <c r="T491" s="238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39" t="s">
        <v>176</v>
      </c>
      <c r="AU491" s="239" t="s">
        <v>167</v>
      </c>
      <c r="AV491" s="13" t="s">
        <v>81</v>
      </c>
      <c r="AW491" s="13" t="s">
        <v>33</v>
      </c>
      <c r="AX491" s="13" t="s">
        <v>72</v>
      </c>
      <c r="AY491" s="239" t="s">
        <v>166</v>
      </c>
    </row>
    <row r="492" s="14" customFormat="1">
      <c r="A492" s="14"/>
      <c r="B492" s="240"/>
      <c r="C492" s="241"/>
      <c r="D492" s="230" t="s">
        <v>176</v>
      </c>
      <c r="E492" s="242" t="s">
        <v>19</v>
      </c>
      <c r="F492" s="243" t="s">
        <v>178</v>
      </c>
      <c r="G492" s="241"/>
      <c r="H492" s="244">
        <v>23.800000000000001</v>
      </c>
      <c r="I492" s="245"/>
      <c r="J492" s="241"/>
      <c r="K492" s="241"/>
      <c r="L492" s="246"/>
      <c r="M492" s="247"/>
      <c r="N492" s="248"/>
      <c r="O492" s="248"/>
      <c r="P492" s="248"/>
      <c r="Q492" s="248"/>
      <c r="R492" s="248"/>
      <c r="S492" s="248"/>
      <c r="T492" s="249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50" t="s">
        <v>176</v>
      </c>
      <c r="AU492" s="250" t="s">
        <v>167</v>
      </c>
      <c r="AV492" s="14" t="s">
        <v>167</v>
      </c>
      <c r="AW492" s="14" t="s">
        <v>33</v>
      </c>
      <c r="AX492" s="14" t="s">
        <v>79</v>
      </c>
      <c r="AY492" s="250" t="s">
        <v>166</v>
      </c>
    </row>
    <row r="493" s="2" customFormat="1">
      <c r="A493" s="41"/>
      <c r="B493" s="42"/>
      <c r="C493" s="215" t="s">
        <v>714</v>
      </c>
      <c r="D493" s="215" t="s">
        <v>169</v>
      </c>
      <c r="E493" s="216" t="s">
        <v>715</v>
      </c>
      <c r="F493" s="217" t="s">
        <v>716</v>
      </c>
      <c r="G493" s="218" t="s">
        <v>197</v>
      </c>
      <c r="H493" s="219">
        <v>52140.216</v>
      </c>
      <c r="I493" s="220"/>
      <c r="J493" s="221">
        <f>ROUND(I493*H493,2)</f>
        <v>0</v>
      </c>
      <c r="K493" s="217" t="s">
        <v>173</v>
      </c>
      <c r="L493" s="47"/>
      <c r="M493" s="222" t="s">
        <v>19</v>
      </c>
      <c r="N493" s="223" t="s">
        <v>43</v>
      </c>
      <c r="O493" s="87"/>
      <c r="P493" s="224">
        <f>O493*H493</f>
        <v>0</v>
      </c>
      <c r="Q493" s="224">
        <v>0</v>
      </c>
      <c r="R493" s="224">
        <f>Q493*H493</f>
        <v>0</v>
      </c>
      <c r="S493" s="224">
        <v>0</v>
      </c>
      <c r="T493" s="225">
        <f>S493*H493</f>
        <v>0</v>
      </c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  <c r="AR493" s="226" t="s">
        <v>174</v>
      </c>
      <c r="AT493" s="226" t="s">
        <v>169</v>
      </c>
      <c r="AU493" s="226" t="s">
        <v>167</v>
      </c>
      <c r="AY493" s="20" t="s">
        <v>166</v>
      </c>
      <c r="BE493" s="227">
        <f>IF(N493="základní",J493,0)</f>
        <v>0</v>
      </c>
      <c r="BF493" s="227">
        <f>IF(N493="snížená",J493,0)</f>
        <v>0</v>
      </c>
      <c r="BG493" s="227">
        <f>IF(N493="zákl. přenesená",J493,0)</f>
        <v>0</v>
      </c>
      <c r="BH493" s="227">
        <f>IF(N493="sníž. přenesená",J493,0)</f>
        <v>0</v>
      </c>
      <c r="BI493" s="227">
        <f>IF(N493="nulová",J493,0)</f>
        <v>0</v>
      </c>
      <c r="BJ493" s="20" t="s">
        <v>79</v>
      </c>
      <c r="BK493" s="227">
        <f>ROUND(I493*H493,2)</f>
        <v>0</v>
      </c>
      <c r="BL493" s="20" t="s">
        <v>174</v>
      </c>
      <c r="BM493" s="226" t="s">
        <v>717</v>
      </c>
    </row>
    <row r="494" s="13" customFormat="1">
      <c r="A494" s="13"/>
      <c r="B494" s="228"/>
      <c r="C494" s="229"/>
      <c r="D494" s="230" t="s">
        <v>176</v>
      </c>
      <c r="E494" s="231" t="s">
        <v>19</v>
      </c>
      <c r="F494" s="232" t="s">
        <v>718</v>
      </c>
      <c r="G494" s="229"/>
      <c r="H494" s="233">
        <v>714</v>
      </c>
      <c r="I494" s="234"/>
      <c r="J494" s="229"/>
      <c r="K494" s="229"/>
      <c r="L494" s="235"/>
      <c r="M494" s="236"/>
      <c r="N494" s="237"/>
      <c r="O494" s="237"/>
      <c r="P494" s="237"/>
      <c r="Q494" s="237"/>
      <c r="R494" s="237"/>
      <c r="S494" s="237"/>
      <c r="T494" s="238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39" t="s">
        <v>176</v>
      </c>
      <c r="AU494" s="239" t="s">
        <v>167</v>
      </c>
      <c r="AV494" s="13" t="s">
        <v>81</v>
      </c>
      <c r="AW494" s="13" t="s">
        <v>33</v>
      </c>
      <c r="AX494" s="13" t="s">
        <v>72</v>
      </c>
      <c r="AY494" s="239" t="s">
        <v>166</v>
      </c>
    </row>
    <row r="495" s="13" customFormat="1">
      <c r="A495" s="13"/>
      <c r="B495" s="228"/>
      <c r="C495" s="229"/>
      <c r="D495" s="230" t="s">
        <v>176</v>
      </c>
      <c r="E495" s="231" t="s">
        <v>19</v>
      </c>
      <c r="F495" s="232" t="s">
        <v>719</v>
      </c>
      <c r="G495" s="229"/>
      <c r="H495" s="233">
        <v>3414.2159999999999</v>
      </c>
      <c r="I495" s="234"/>
      <c r="J495" s="229"/>
      <c r="K495" s="229"/>
      <c r="L495" s="235"/>
      <c r="M495" s="236"/>
      <c r="N495" s="237"/>
      <c r="O495" s="237"/>
      <c r="P495" s="237"/>
      <c r="Q495" s="237"/>
      <c r="R495" s="237"/>
      <c r="S495" s="237"/>
      <c r="T495" s="238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39" t="s">
        <v>176</v>
      </c>
      <c r="AU495" s="239" t="s">
        <v>167</v>
      </c>
      <c r="AV495" s="13" t="s">
        <v>81</v>
      </c>
      <c r="AW495" s="13" t="s">
        <v>33</v>
      </c>
      <c r="AX495" s="13" t="s">
        <v>72</v>
      </c>
      <c r="AY495" s="239" t="s">
        <v>166</v>
      </c>
    </row>
    <row r="496" s="13" customFormat="1">
      <c r="A496" s="13"/>
      <c r="B496" s="228"/>
      <c r="C496" s="229"/>
      <c r="D496" s="230" t="s">
        <v>176</v>
      </c>
      <c r="E496" s="231" t="s">
        <v>19</v>
      </c>
      <c r="F496" s="232" t="s">
        <v>720</v>
      </c>
      <c r="G496" s="229"/>
      <c r="H496" s="233">
        <v>48012</v>
      </c>
      <c r="I496" s="234"/>
      <c r="J496" s="229"/>
      <c r="K496" s="229"/>
      <c r="L496" s="235"/>
      <c r="M496" s="236"/>
      <c r="N496" s="237"/>
      <c r="O496" s="237"/>
      <c r="P496" s="237"/>
      <c r="Q496" s="237"/>
      <c r="R496" s="237"/>
      <c r="S496" s="237"/>
      <c r="T496" s="238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39" t="s">
        <v>176</v>
      </c>
      <c r="AU496" s="239" t="s">
        <v>167</v>
      </c>
      <c r="AV496" s="13" t="s">
        <v>81</v>
      </c>
      <c r="AW496" s="13" t="s">
        <v>33</v>
      </c>
      <c r="AX496" s="13" t="s">
        <v>72</v>
      </c>
      <c r="AY496" s="239" t="s">
        <v>166</v>
      </c>
    </row>
    <row r="497" s="14" customFormat="1">
      <c r="A497" s="14"/>
      <c r="B497" s="240"/>
      <c r="C497" s="241"/>
      <c r="D497" s="230" t="s">
        <v>176</v>
      </c>
      <c r="E497" s="242" t="s">
        <v>19</v>
      </c>
      <c r="F497" s="243" t="s">
        <v>178</v>
      </c>
      <c r="G497" s="241"/>
      <c r="H497" s="244">
        <v>52140.216</v>
      </c>
      <c r="I497" s="245"/>
      <c r="J497" s="241"/>
      <c r="K497" s="241"/>
      <c r="L497" s="246"/>
      <c r="M497" s="247"/>
      <c r="N497" s="248"/>
      <c r="O497" s="248"/>
      <c r="P497" s="248"/>
      <c r="Q497" s="248"/>
      <c r="R497" s="248"/>
      <c r="S497" s="248"/>
      <c r="T497" s="249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50" t="s">
        <v>176</v>
      </c>
      <c r="AU497" s="250" t="s">
        <v>167</v>
      </c>
      <c r="AV497" s="14" t="s">
        <v>167</v>
      </c>
      <c r="AW497" s="14" t="s">
        <v>33</v>
      </c>
      <c r="AX497" s="14" t="s">
        <v>79</v>
      </c>
      <c r="AY497" s="250" t="s">
        <v>166</v>
      </c>
    </row>
    <row r="498" s="2" customFormat="1">
      <c r="A498" s="41"/>
      <c r="B498" s="42"/>
      <c r="C498" s="215" t="s">
        <v>721</v>
      </c>
      <c r="D498" s="215" t="s">
        <v>169</v>
      </c>
      <c r="E498" s="216" t="s">
        <v>722</v>
      </c>
      <c r="F498" s="217" t="s">
        <v>723</v>
      </c>
      <c r="G498" s="218" t="s">
        <v>197</v>
      </c>
      <c r="H498" s="219">
        <v>777.76700000000005</v>
      </c>
      <c r="I498" s="220"/>
      <c r="J498" s="221">
        <f>ROUND(I498*H498,2)</f>
        <v>0</v>
      </c>
      <c r="K498" s="217" t="s">
        <v>173</v>
      </c>
      <c r="L498" s="47"/>
      <c r="M498" s="222" t="s">
        <v>19</v>
      </c>
      <c r="N498" s="223" t="s">
        <v>43</v>
      </c>
      <c r="O498" s="87"/>
      <c r="P498" s="224">
        <f>O498*H498</f>
        <v>0</v>
      </c>
      <c r="Q498" s="224">
        <v>0</v>
      </c>
      <c r="R498" s="224">
        <f>Q498*H498</f>
        <v>0</v>
      </c>
      <c r="S498" s="224">
        <v>0</v>
      </c>
      <c r="T498" s="225">
        <f>S498*H498</f>
        <v>0</v>
      </c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R498" s="226" t="s">
        <v>174</v>
      </c>
      <c r="AT498" s="226" t="s">
        <v>169</v>
      </c>
      <c r="AU498" s="226" t="s">
        <v>167</v>
      </c>
      <c r="AY498" s="20" t="s">
        <v>166</v>
      </c>
      <c r="BE498" s="227">
        <f>IF(N498="základní",J498,0)</f>
        <v>0</v>
      </c>
      <c r="BF498" s="227">
        <f>IF(N498="snížená",J498,0)</f>
        <v>0</v>
      </c>
      <c r="BG498" s="227">
        <f>IF(N498="zákl. přenesená",J498,0)</f>
        <v>0</v>
      </c>
      <c r="BH498" s="227">
        <f>IF(N498="sníž. přenesená",J498,0)</f>
        <v>0</v>
      </c>
      <c r="BI498" s="227">
        <f>IF(N498="nulová",J498,0)</f>
        <v>0</v>
      </c>
      <c r="BJ498" s="20" t="s">
        <v>79</v>
      </c>
      <c r="BK498" s="227">
        <f>ROUND(I498*H498,2)</f>
        <v>0</v>
      </c>
      <c r="BL498" s="20" t="s">
        <v>174</v>
      </c>
      <c r="BM498" s="226" t="s">
        <v>724</v>
      </c>
    </row>
    <row r="499" s="2" customFormat="1">
      <c r="A499" s="41"/>
      <c r="B499" s="42"/>
      <c r="C499" s="215" t="s">
        <v>725</v>
      </c>
      <c r="D499" s="215" t="s">
        <v>169</v>
      </c>
      <c r="E499" s="216" t="s">
        <v>726</v>
      </c>
      <c r="F499" s="217" t="s">
        <v>727</v>
      </c>
      <c r="G499" s="218" t="s">
        <v>197</v>
      </c>
      <c r="H499" s="219">
        <v>281.995</v>
      </c>
      <c r="I499" s="220"/>
      <c r="J499" s="221">
        <f>ROUND(I499*H499,2)</f>
        <v>0</v>
      </c>
      <c r="K499" s="217" t="s">
        <v>173</v>
      </c>
      <c r="L499" s="47"/>
      <c r="M499" s="222" t="s">
        <v>19</v>
      </c>
      <c r="N499" s="223" t="s">
        <v>43</v>
      </c>
      <c r="O499" s="87"/>
      <c r="P499" s="224">
        <f>O499*H499</f>
        <v>0</v>
      </c>
      <c r="Q499" s="224">
        <v>0</v>
      </c>
      <c r="R499" s="224">
        <f>Q499*H499</f>
        <v>0</v>
      </c>
      <c r="S499" s="224">
        <v>0</v>
      </c>
      <c r="T499" s="225">
        <f>S499*H499</f>
        <v>0</v>
      </c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  <c r="AR499" s="226" t="s">
        <v>174</v>
      </c>
      <c r="AT499" s="226" t="s">
        <v>169</v>
      </c>
      <c r="AU499" s="226" t="s">
        <v>167</v>
      </c>
      <c r="AY499" s="20" t="s">
        <v>166</v>
      </c>
      <c r="BE499" s="227">
        <f>IF(N499="základní",J499,0)</f>
        <v>0</v>
      </c>
      <c r="BF499" s="227">
        <f>IF(N499="snížená",J499,0)</f>
        <v>0</v>
      </c>
      <c r="BG499" s="227">
        <f>IF(N499="zákl. přenesená",J499,0)</f>
        <v>0</v>
      </c>
      <c r="BH499" s="227">
        <f>IF(N499="sníž. přenesená",J499,0)</f>
        <v>0</v>
      </c>
      <c r="BI499" s="227">
        <f>IF(N499="nulová",J499,0)</f>
        <v>0</v>
      </c>
      <c r="BJ499" s="20" t="s">
        <v>79</v>
      </c>
      <c r="BK499" s="227">
        <f>ROUND(I499*H499,2)</f>
        <v>0</v>
      </c>
      <c r="BL499" s="20" t="s">
        <v>174</v>
      </c>
      <c r="BM499" s="226" t="s">
        <v>728</v>
      </c>
    </row>
    <row r="500" s="15" customFormat="1">
      <c r="A500" s="15"/>
      <c r="B500" s="251"/>
      <c r="C500" s="252"/>
      <c r="D500" s="230" t="s">
        <v>176</v>
      </c>
      <c r="E500" s="253" t="s">
        <v>19</v>
      </c>
      <c r="F500" s="254" t="s">
        <v>729</v>
      </c>
      <c r="G500" s="252"/>
      <c r="H500" s="253" t="s">
        <v>19</v>
      </c>
      <c r="I500" s="255"/>
      <c r="J500" s="252"/>
      <c r="K500" s="252"/>
      <c r="L500" s="256"/>
      <c r="M500" s="257"/>
      <c r="N500" s="258"/>
      <c r="O500" s="258"/>
      <c r="P500" s="258"/>
      <c r="Q500" s="258"/>
      <c r="R500" s="258"/>
      <c r="S500" s="258"/>
      <c r="T500" s="259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T500" s="260" t="s">
        <v>176</v>
      </c>
      <c r="AU500" s="260" t="s">
        <v>167</v>
      </c>
      <c r="AV500" s="15" t="s">
        <v>79</v>
      </c>
      <c r="AW500" s="15" t="s">
        <v>33</v>
      </c>
      <c r="AX500" s="15" t="s">
        <v>72</v>
      </c>
      <c r="AY500" s="260" t="s">
        <v>166</v>
      </c>
    </row>
    <row r="501" s="13" customFormat="1">
      <c r="A501" s="13"/>
      <c r="B501" s="228"/>
      <c r="C501" s="229"/>
      <c r="D501" s="230" t="s">
        <v>176</v>
      </c>
      <c r="E501" s="231" t="s">
        <v>19</v>
      </c>
      <c r="F501" s="232" t="s">
        <v>730</v>
      </c>
      <c r="G501" s="229"/>
      <c r="H501" s="233">
        <v>44.399999999999999</v>
      </c>
      <c r="I501" s="234"/>
      <c r="J501" s="229"/>
      <c r="K501" s="229"/>
      <c r="L501" s="235"/>
      <c r="M501" s="236"/>
      <c r="N501" s="237"/>
      <c r="O501" s="237"/>
      <c r="P501" s="237"/>
      <c r="Q501" s="237"/>
      <c r="R501" s="237"/>
      <c r="S501" s="237"/>
      <c r="T501" s="238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39" t="s">
        <v>176</v>
      </c>
      <c r="AU501" s="239" t="s">
        <v>167</v>
      </c>
      <c r="AV501" s="13" t="s">
        <v>81</v>
      </c>
      <c r="AW501" s="13" t="s">
        <v>33</v>
      </c>
      <c r="AX501" s="13" t="s">
        <v>72</v>
      </c>
      <c r="AY501" s="239" t="s">
        <v>166</v>
      </c>
    </row>
    <row r="502" s="13" customFormat="1">
      <c r="A502" s="13"/>
      <c r="B502" s="228"/>
      <c r="C502" s="229"/>
      <c r="D502" s="230" t="s">
        <v>176</v>
      </c>
      <c r="E502" s="231" t="s">
        <v>19</v>
      </c>
      <c r="F502" s="232" t="s">
        <v>731</v>
      </c>
      <c r="G502" s="229"/>
      <c r="H502" s="233">
        <v>51.060000000000002</v>
      </c>
      <c r="I502" s="234"/>
      <c r="J502" s="229"/>
      <c r="K502" s="229"/>
      <c r="L502" s="235"/>
      <c r="M502" s="236"/>
      <c r="N502" s="237"/>
      <c r="O502" s="237"/>
      <c r="P502" s="237"/>
      <c r="Q502" s="237"/>
      <c r="R502" s="237"/>
      <c r="S502" s="237"/>
      <c r="T502" s="238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39" t="s">
        <v>176</v>
      </c>
      <c r="AU502" s="239" t="s">
        <v>167</v>
      </c>
      <c r="AV502" s="13" t="s">
        <v>81</v>
      </c>
      <c r="AW502" s="13" t="s">
        <v>33</v>
      </c>
      <c r="AX502" s="13" t="s">
        <v>72</v>
      </c>
      <c r="AY502" s="239" t="s">
        <v>166</v>
      </c>
    </row>
    <row r="503" s="13" customFormat="1">
      <c r="A503" s="13"/>
      <c r="B503" s="228"/>
      <c r="C503" s="229"/>
      <c r="D503" s="230" t="s">
        <v>176</v>
      </c>
      <c r="E503" s="231" t="s">
        <v>19</v>
      </c>
      <c r="F503" s="232" t="s">
        <v>732</v>
      </c>
      <c r="G503" s="229"/>
      <c r="H503" s="233">
        <v>26.399999999999999</v>
      </c>
      <c r="I503" s="234"/>
      <c r="J503" s="229"/>
      <c r="K503" s="229"/>
      <c r="L503" s="235"/>
      <c r="M503" s="236"/>
      <c r="N503" s="237"/>
      <c r="O503" s="237"/>
      <c r="P503" s="237"/>
      <c r="Q503" s="237"/>
      <c r="R503" s="237"/>
      <c r="S503" s="237"/>
      <c r="T503" s="238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39" t="s">
        <v>176</v>
      </c>
      <c r="AU503" s="239" t="s">
        <v>167</v>
      </c>
      <c r="AV503" s="13" t="s">
        <v>81</v>
      </c>
      <c r="AW503" s="13" t="s">
        <v>33</v>
      </c>
      <c r="AX503" s="13" t="s">
        <v>72</v>
      </c>
      <c r="AY503" s="239" t="s">
        <v>166</v>
      </c>
    </row>
    <row r="504" s="13" customFormat="1">
      <c r="A504" s="13"/>
      <c r="B504" s="228"/>
      <c r="C504" s="229"/>
      <c r="D504" s="230" t="s">
        <v>176</v>
      </c>
      <c r="E504" s="231" t="s">
        <v>19</v>
      </c>
      <c r="F504" s="232" t="s">
        <v>733</v>
      </c>
      <c r="G504" s="229"/>
      <c r="H504" s="233">
        <v>27.359999999999999</v>
      </c>
      <c r="I504" s="234"/>
      <c r="J504" s="229"/>
      <c r="K504" s="229"/>
      <c r="L504" s="235"/>
      <c r="M504" s="236"/>
      <c r="N504" s="237"/>
      <c r="O504" s="237"/>
      <c r="P504" s="237"/>
      <c r="Q504" s="237"/>
      <c r="R504" s="237"/>
      <c r="S504" s="237"/>
      <c r="T504" s="238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39" t="s">
        <v>176</v>
      </c>
      <c r="AU504" s="239" t="s">
        <v>167</v>
      </c>
      <c r="AV504" s="13" t="s">
        <v>81</v>
      </c>
      <c r="AW504" s="13" t="s">
        <v>33</v>
      </c>
      <c r="AX504" s="13" t="s">
        <v>72</v>
      </c>
      <c r="AY504" s="239" t="s">
        <v>166</v>
      </c>
    </row>
    <row r="505" s="13" customFormat="1">
      <c r="A505" s="13"/>
      <c r="B505" s="228"/>
      <c r="C505" s="229"/>
      <c r="D505" s="230" t="s">
        <v>176</v>
      </c>
      <c r="E505" s="231" t="s">
        <v>19</v>
      </c>
      <c r="F505" s="232" t="s">
        <v>734</v>
      </c>
      <c r="G505" s="229"/>
      <c r="H505" s="233">
        <v>30.600000000000001</v>
      </c>
      <c r="I505" s="234"/>
      <c r="J505" s="229"/>
      <c r="K505" s="229"/>
      <c r="L505" s="235"/>
      <c r="M505" s="236"/>
      <c r="N505" s="237"/>
      <c r="O505" s="237"/>
      <c r="P505" s="237"/>
      <c r="Q505" s="237"/>
      <c r="R505" s="237"/>
      <c r="S505" s="237"/>
      <c r="T505" s="238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39" t="s">
        <v>176</v>
      </c>
      <c r="AU505" s="239" t="s">
        <v>167</v>
      </c>
      <c r="AV505" s="13" t="s">
        <v>81</v>
      </c>
      <c r="AW505" s="13" t="s">
        <v>33</v>
      </c>
      <c r="AX505" s="13" t="s">
        <v>72</v>
      </c>
      <c r="AY505" s="239" t="s">
        <v>166</v>
      </c>
    </row>
    <row r="506" s="13" customFormat="1">
      <c r="A506" s="13"/>
      <c r="B506" s="228"/>
      <c r="C506" s="229"/>
      <c r="D506" s="230" t="s">
        <v>176</v>
      </c>
      <c r="E506" s="231" t="s">
        <v>19</v>
      </c>
      <c r="F506" s="232" t="s">
        <v>735</v>
      </c>
      <c r="G506" s="229"/>
      <c r="H506" s="233">
        <v>25.5</v>
      </c>
      <c r="I506" s="234"/>
      <c r="J506" s="229"/>
      <c r="K506" s="229"/>
      <c r="L506" s="235"/>
      <c r="M506" s="236"/>
      <c r="N506" s="237"/>
      <c r="O506" s="237"/>
      <c r="P506" s="237"/>
      <c r="Q506" s="237"/>
      <c r="R506" s="237"/>
      <c r="S506" s="237"/>
      <c r="T506" s="238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39" t="s">
        <v>176</v>
      </c>
      <c r="AU506" s="239" t="s">
        <v>167</v>
      </c>
      <c r="AV506" s="13" t="s">
        <v>81</v>
      </c>
      <c r="AW506" s="13" t="s">
        <v>33</v>
      </c>
      <c r="AX506" s="13" t="s">
        <v>72</v>
      </c>
      <c r="AY506" s="239" t="s">
        <v>166</v>
      </c>
    </row>
    <row r="507" s="13" customFormat="1">
      <c r="A507" s="13"/>
      <c r="B507" s="228"/>
      <c r="C507" s="229"/>
      <c r="D507" s="230" t="s">
        <v>176</v>
      </c>
      <c r="E507" s="231" t="s">
        <v>19</v>
      </c>
      <c r="F507" s="232" t="s">
        <v>736</v>
      </c>
      <c r="G507" s="229"/>
      <c r="H507" s="233">
        <v>23.800000000000001</v>
      </c>
      <c r="I507" s="234"/>
      <c r="J507" s="229"/>
      <c r="K507" s="229"/>
      <c r="L507" s="235"/>
      <c r="M507" s="236"/>
      <c r="N507" s="237"/>
      <c r="O507" s="237"/>
      <c r="P507" s="237"/>
      <c r="Q507" s="237"/>
      <c r="R507" s="237"/>
      <c r="S507" s="237"/>
      <c r="T507" s="238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39" t="s">
        <v>176</v>
      </c>
      <c r="AU507" s="239" t="s">
        <v>167</v>
      </c>
      <c r="AV507" s="13" t="s">
        <v>81</v>
      </c>
      <c r="AW507" s="13" t="s">
        <v>33</v>
      </c>
      <c r="AX507" s="13" t="s">
        <v>72</v>
      </c>
      <c r="AY507" s="239" t="s">
        <v>166</v>
      </c>
    </row>
    <row r="508" s="14" customFormat="1">
      <c r="A508" s="14"/>
      <c r="B508" s="240"/>
      <c r="C508" s="241"/>
      <c r="D508" s="230" t="s">
        <v>176</v>
      </c>
      <c r="E508" s="242" t="s">
        <v>19</v>
      </c>
      <c r="F508" s="243" t="s">
        <v>178</v>
      </c>
      <c r="G508" s="241"/>
      <c r="H508" s="244">
        <v>229.12000000000001</v>
      </c>
      <c r="I508" s="245"/>
      <c r="J508" s="241"/>
      <c r="K508" s="241"/>
      <c r="L508" s="246"/>
      <c r="M508" s="247"/>
      <c r="N508" s="248"/>
      <c r="O508" s="248"/>
      <c r="P508" s="248"/>
      <c r="Q508" s="248"/>
      <c r="R508" s="248"/>
      <c r="S508" s="248"/>
      <c r="T508" s="249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50" t="s">
        <v>176</v>
      </c>
      <c r="AU508" s="250" t="s">
        <v>167</v>
      </c>
      <c r="AV508" s="14" t="s">
        <v>167</v>
      </c>
      <c r="AW508" s="14" t="s">
        <v>33</v>
      </c>
      <c r="AX508" s="14" t="s">
        <v>72</v>
      </c>
      <c r="AY508" s="250" t="s">
        <v>166</v>
      </c>
    </row>
    <row r="509" s="15" customFormat="1">
      <c r="A509" s="15"/>
      <c r="B509" s="251"/>
      <c r="C509" s="252"/>
      <c r="D509" s="230" t="s">
        <v>176</v>
      </c>
      <c r="E509" s="253" t="s">
        <v>19</v>
      </c>
      <c r="F509" s="254" t="s">
        <v>737</v>
      </c>
      <c r="G509" s="252"/>
      <c r="H509" s="253" t="s">
        <v>19</v>
      </c>
      <c r="I509" s="255"/>
      <c r="J509" s="252"/>
      <c r="K509" s="252"/>
      <c r="L509" s="256"/>
      <c r="M509" s="257"/>
      <c r="N509" s="258"/>
      <c r="O509" s="258"/>
      <c r="P509" s="258"/>
      <c r="Q509" s="258"/>
      <c r="R509" s="258"/>
      <c r="S509" s="258"/>
      <c r="T509" s="259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T509" s="260" t="s">
        <v>176</v>
      </c>
      <c r="AU509" s="260" t="s">
        <v>167</v>
      </c>
      <c r="AV509" s="15" t="s">
        <v>79</v>
      </c>
      <c r="AW509" s="15" t="s">
        <v>33</v>
      </c>
      <c r="AX509" s="15" t="s">
        <v>72</v>
      </c>
      <c r="AY509" s="260" t="s">
        <v>166</v>
      </c>
    </row>
    <row r="510" s="13" customFormat="1">
      <c r="A510" s="13"/>
      <c r="B510" s="228"/>
      <c r="C510" s="229"/>
      <c r="D510" s="230" t="s">
        <v>176</v>
      </c>
      <c r="E510" s="231" t="s">
        <v>19</v>
      </c>
      <c r="F510" s="232" t="s">
        <v>738</v>
      </c>
      <c r="G510" s="229"/>
      <c r="H510" s="233">
        <v>52.875</v>
      </c>
      <c r="I510" s="234"/>
      <c r="J510" s="229"/>
      <c r="K510" s="229"/>
      <c r="L510" s="235"/>
      <c r="M510" s="236"/>
      <c r="N510" s="237"/>
      <c r="O510" s="237"/>
      <c r="P510" s="237"/>
      <c r="Q510" s="237"/>
      <c r="R510" s="237"/>
      <c r="S510" s="237"/>
      <c r="T510" s="238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39" t="s">
        <v>176</v>
      </c>
      <c r="AU510" s="239" t="s">
        <v>167</v>
      </c>
      <c r="AV510" s="13" t="s">
        <v>81</v>
      </c>
      <c r="AW510" s="13" t="s">
        <v>33</v>
      </c>
      <c r="AX510" s="13" t="s">
        <v>72</v>
      </c>
      <c r="AY510" s="239" t="s">
        <v>166</v>
      </c>
    </row>
    <row r="511" s="14" customFormat="1">
      <c r="A511" s="14"/>
      <c r="B511" s="240"/>
      <c r="C511" s="241"/>
      <c r="D511" s="230" t="s">
        <v>176</v>
      </c>
      <c r="E511" s="242" t="s">
        <v>19</v>
      </c>
      <c r="F511" s="243" t="s">
        <v>178</v>
      </c>
      <c r="G511" s="241"/>
      <c r="H511" s="244">
        <v>52.875</v>
      </c>
      <c r="I511" s="245"/>
      <c r="J511" s="241"/>
      <c r="K511" s="241"/>
      <c r="L511" s="246"/>
      <c r="M511" s="247"/>
      <c r="N511" s="248"/>
      <c r="O511" s="248"/>
      <c r="P511" s="248"/>
      <c r="Q511" s="248"/>
      <c r="R511" s="248"/>
      <c r="S511" s="248"/>
      <c r="T511" s="249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50" t="s">
        <v>176</v>
      </c>
      <c r="AU511" s="250" t="s">
        <v>167</v>
      </c>
      <c r="AV511" s="14" t="s">
        <v>167</v>
      </c>
      <c r="AW511" s="14" t="s">
        <v>33</v>
      </c>
      <c r="AX511" s="14" t="s">
        <v>72</v>
      </c>
      <c r="AY511" s="250" t="s">
        <v>166</v>
      </c>
    </row>
    <row r="512" s="16" customFormat="1">
      <c r="A512" s="16"/>
      <c r="B512" s="273"/>
      <c r="C512" s="274"/>
      <c r="D512" s="230" t="s">
        <v>176</v>
      </c>
      <c r="E512" s="275" t="s">
        <v>19</v>
      </c>
      <c r="F512" s="276" t="s">
        <v>338</v>
      </c>
      <c r="G512" s="274"/>
      <c r="H512" s="277">
        <v>281.995</v>
      </c>
      <c r="I512" s="278"/>
      <c r="J512" s="274"/>
      <c r="K512" s="274"/>
      <c r="L512" s="279"/>
      <c r="M512" s="280"/>
      <c r="N512" s="281"/>
      <c r="O512" s="281"/>
      <c r="P512" s="281"/>
      <c r="Q512" s="281"/>
      <c r="R512" s="281"/>
      <c r="S512" s="281"/>
      <c r="T512" s="282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T512" s="283" t="s">
        <v>176</v>
      </c>
      <c r="AU512" s="283" t="s">
        <v>167</v>
      </c>
      <c r="AV512" s="16" t="s">
        <v>174</v>
      </c>
      <c r="AW512" s="16" t="s">
        <v>33</v>
      </c>
      <c r="AX512" s="16" t="s">
        <v>79</v>
      </c>
      <c r="AY512" s="283" t="s">
        <v>166</v>
      </c>
    </row>
    <row r="513" s="2" customFormat="1">
      <c r="A513" s="41"/>
      <c r="B513" s="42"/>
      <c r="C513" s="215" t="s">
        <v>739</v>
      </c>
      <c r="D513" s="215" t="s">
        <v>169</v>
      </c>
      <c r="E513" s="216" t="s">
        <v>740</v>
      </c>
      <c r="F513" s="217" t="s">
        <v>741</v>
      </c>
      <c r="G513" s="218" t="s">
        <v>197</v>
      </c>
      <c r="H513" s="219">
        <v>8459.8500000000004</v>
      </c>
      <c r="I513" s="220"/>
      <c r="J513" s="221">
        <f>ROUND(I513*H513,2)</f>
        <v>0</v>
      </c>
      <c r="K513" s="217" t="s">
        <v>173</v>
      </c>
      <c r="L513" s="47"/>
      <c r="M513" s="222" t="s">
        <v>19</v>
      </c>
      <c r="N513" s="223" t="s">
        <v>43</v>
      </c>
      <c r="O513" s="87"/>
      <c r="P513" s="224">
        <f>O513*H513</f>
        <v>0</v>
      </c>
      <c r="Q513" s="224">
        <v>0</v>
      </c>
      <c r="R513" s="224">
        <f>Q513*H513</f>
        <v>0</v>
      </c>
      <c r="S513" s="224">
        <v>0</v>
      </c>
      <c r="T513" s="225">
        <f>S513*H513</f>
        <v>0</v>
      </c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  <c r="AR513" s="226" t="s">
        <v>174</v>
      </c>
      <c r="AT513" s="226" t="s">
        <v>169</v>
      </c>
      <c r="AU513" s="226" t="s">
        <v>167</v>
      </c>
      <c r="AY513" s="20" t="s">
        <v>166</v>
      </c>
      <c r="BE513" s="227">
        <f>IF(N513="základní",J513,0)</f>
        <v>0</v>
      </c>
      <c r="BF513" s="227">
        <f>IF(N513="snížená",J513,0)</f>
        <v>0</v>
      </c>
      <c r="BG513" s="227">
        <f>IF(N513="zákl. přenesená",J513,0)</f>
        <v>0</v>
      </c>
      <c r="BH513" s="227">
        <f>IF(N513="sníž. přenesená",J513,0)</f>
        <v>0</v>
      </c>
      <c r="BI513" s="227">
        <f>IF(N513="nulová",J513,0)</f>
        <v>0</v>
      </c>
      <c r="BJ513" s="20" t="s">
        <v>79</v>
      </c>
      <c r="BK513" s="227">
        <f>ROUND(I513*H513,2)</f>
        <v>0</v>
      </c>
      <c r="BL513" s="20" t="s">
        <v>174</v>
      </c>
      <c r="BM513" s="226" t="s">
        <v>742</v>
      </c>
    </row>
    <row r="514" s="13" customFormat="1">
      <c r="A514" s="13"/>
      <c r="B514" s="228"/>
      <c r="C514" s="229"/>
      <c r="D514" s="230" t="s">
        <v>176</v>
      </c>
      <c r="E514" s="231" t="s">
        <v>19</v>
      </c>
      <c r="F514" s="232" t="s">
        <v>743</v>
      </c>
      <c r="G514" s="229"/>
      <c r="H514" s="233">
        <v>8459.8500000000004</v>
      </c>
      <c r="I514" s="234"/>
      <c r="J514" s="229"/>
      <c r="K514" s="229"/>
      <c r="L514" s="235"/>
      <c r="M514" s="236"/>
      <c r="N514" s="237"/>
      <c r="O514" s="237"/>
      <c r="P514" s="237"/>
      <c r="Q514" s="237"/>
      <c r="R514" s="237"/>
      <c r="S514" s="237"/>
      <c r="T514" s="238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39" t="s">
        <v>176</v>
      </c>
      <c r="AU514" s="239" t="s">
        <v>167</v>
      </c>
      <c r="AV514" s="13" t="s">
        <v>81</v>
      </c>
      <c r="AW514" s="13" t="s">
        <v>33</v>
      </c>
      <c r="AX514" s="13" t="s">
        <v>72</v>
      </c>
      <c r="AY514" s="239" t="s">
        <v>166</v>
      </c>
    </row>
    <row r="515" s="14" customFormat="1">
      <c r="A515" s="14"/>
      <c r="B515" s="240"/>
      <c r="C515" s="241"/>
      <c r="D515" s="230" t="s">
        <v>176</v>
      </c>
      <c r="E515" s="242" t="s">
        <v>19</v>
      </c>
      <c r="F515" s="243" t="s">
        <v>178</v>
      </c>
      <c r="G515" s="241"/>
      <c r="H515" s="244">
        <v>8459.8500000000004</v>
      </c>
      <c r="I515" s="245"/>
      <c r="J515" s="241"/>
      <c r="K515" s="241"/>
      <c r="L515" s="246"/>
      <c r="M515" s="247"/>
      <c r="N515" s="248"/>
      <c r="O515" s="248"/>
      <c r="P515" s="248"/>
      <c r="Q515" s="248"/>
      <c r="R515" s="248"/>
      <c r="S515" s="248"/>
      <c r="T515" s="249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50" t="s">
        <v>176</v>
      </c>
      <c r="AU515" s="250" t="s">
        <v>167</v>
      </c>
      <c r="AV515" s="14" t="s">
        <v>167</v>
      </c>
      <c r="AW515" s="14" t="s">
        <v>33</v>
      </c>
      <c r="AX515" s="14" t="s">
        <v>79</v>
      </c>
      <c r="AY515" s="250" t="s">
        <v>166</v>
      </c>
    </row>
    <row r="516" s="2" customFormat="1">
      <c r="A516" s="41"/>
      <c r="B516" s="42"/>
      <c r="C516" s="215" t="s">
        <v>744</v>
      </c>
      <c r="D516" s="215" t="s">
        <v>169</v>
      </c>
      <c r="E516" s="216" t="s">
        <v>745</v>
      </c>
      <c r="F516" s="217" t="s">
        <v>746</v>
      </c>
      <c r="G516" s="218" t="s">
        <v>197</v>
      </c>
      <c r="H516" s="219">
        <v>281.995</v>
      </c>
      <c r="I516" s="220"/>
      <c r="J516" s="221">
        <f>ROUND(I516*H516,2)</f>
        <v>0</v>
      </c>
      <c r="K516" s="217" t="s">
        <v>173</v>
      </c>
      <c r="L516" s="47"/>
      <c r="M516" s="222" t="s">
        <v>19</v>
      </c>
      <c r="N516" s="223" t="s">
        <v>43</v>
      </c>
      <c r="O516" s="87"/>
      <c r="P516" s="224">
        <f>O516*H516</f>
        <v>0</v>
      </c>
      <c r="Q516" s="224">
        <v>0</v>
      </c>
      <c r="R516" s="224">
        <f>Q516*H516</f>
        <v>0</v>
      </c>
      <c r="S516" s="224">
        <v>0</v>
      </c>
      <c r="T516" s="225">
        <f>S516*H516</f>
        <v>0</v>
      </c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  <c r="AR516" s="226" t="s">
        <v>174</v>
      </c>
      <c r="AT516" s="226" t="s">
        <v>169</v>
      </c>
      <c r="AU516" s="226" t="s">
        <v>167</v>
      </c>
      <c r="AY516" s="20" t="s">
        <v>166</v>
      </c>
      <c r="BE516" s="227">
        <f>IF(N516="základní",J516,0)</f>
        <v>0</v>
      </c>
      <c r="BF516" s="227">
        <f>IF(N516="snížená",J516,0)</f>
        <v>0</v>
      </c>
      <c r="BG516" s="227">
        <f>IF(N516="zákl. přenesená",J516,0)</f>
        <v>0</v>
      </c>
      <c r="BH516" s="227">
        <f>IF(N516="sníž. přenesená",J516,0)</f>
        <v>0</v>
      </c>
      <c r="BI516" s="227">
        <f>IF(N516="nulová",J516,0)</f>
        <v>0</v>
      </c>
      <c r="BJ516" s="20" t="s">
        <v>79</v>
      </c>
      <c r="BK516" s="227">
        <f>ROUND(I516*H516,2)</f>
        <v>0</v>
      </c>
      <c r="BL516" s="20" t="s">
        <v>174</v>
      </c>
      <c r="BM516" s="226" t="s">
        <v>747</v>
      </c>
    </row>
    <row r="517" s="2" customFormat="1" ht="33" customHeight="1">
      <c r="A517" s="41"/>
      <c r="B517" s="42"/>
      <c r="C517" s="215" t="s">
        <v>748</v>
      </c>
      <c r="D517" s="215" t="s">
        <v>169</v>
      </c>
      <c r="E517" s="216" t="s">
        <v>749</v>
      </c>
      <c r="F517" s="217" t="s">
        <v>750</v>
      </c>
      <c r="G517" s="218" t="s">
        <v>172</v>
      </c>
      <c r="H517" s="219">
        <v>2302.2440000000001</v>
      </c>
      <c r="I517" s="220"/>
      <c r="J517" s="221">
        <f>ROUND(I517*H517,2)</f>
        <v>0</v>
      </c>
      <c r="K517" s="217" t="s">
        <v>19</v>
      </c>
      <c r="L517" s="47"/>
      <c r="M517" s="222" t="s">
        <v>19</v>
      </c>
      <c r="N517" s="223" t="s">
        <v>43</v>
      </c>
      <c r="O517" s="87"/>
      <c r="P517" s="224">
        <f>O517*H517</f>
        <v>0</v>
      </c>
      <c r="Q517" s="224">
        <v>0</v>
      </c>
      <c r="R517" s="224">
        <f>Q517*H517</f>
        <v>0</v>
      </c>
      <c r="S517" s="224">
        <v>0</v>
      </c>
      <c r="T517" s="225">
        <f>S517*H517</f>
        <v>0</v>
      </c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  <c r="AR517" s="226" t="s">
        <v>174</v>
      </c>
      <c r="AT517" s="226" t="s">
        <v>169</v>
      </c>
      <c r="AU517" s="226" t="s">
        <v>167</v>
      </c>
      <c r="AY517" s="20" t="s">
        <v>166</v>
      </c>
      <c r="BE517" s="227">
        <f>IF(N517="základní",J517,0)</f>
        <v>0</v>
      </c>
      <c r="BF517" s="227">
        <f>IF(N517="snížená",J517,0)</f>
        <v>0</v>
      </c>
      <c r="BG517" s="227">
        <f>IF(N517="zákl. přenesená",J517,0)</f>
        <v>0</v>
      </c>
      <c r="BH517" s="227">
        <f>IF(N517="sníž. přenesená",J517,0)</f>
        <v>0</v>
      </c>
      <c r="BI517" s="227">
        <f>IF(N517="nulová",J517,0)</f>
        <v>0</v>
      </c>
      <c r="BJ517" s="20" t="s">
        <v>79</v>
      </c>
      <c r="BK517" s="227">
        <f>ROUND(I517*H517,2)</f>
        <v>0</v>
      </c>
      <c r="BL517" s="20" t="s">
        <v>174</v>
      </c>
      <c r="BM517" s="226" t="s">
        <v>751</v>
      </c>
    </row>
    <row r="518" s="15" customFormat="1">
      <c r="A518" s="15"/>
      <c r="B518" s="251"/>
      <c r="C518" s="252"/>
      <c r="D518" s="230" t="s">
        <v>176</v>
      </c>
      <c r="E518" s="253" t="s">
        <v>19</v>
      </c>
      <c r="F518" s="254" t="s">
        <v>695</v>
      </c>
      <c r="G518" s="252"/>
      <c r="H518" s="253" t="s">
        <v>19</v>
      </c>
      <c r="I518" s="255"/>
      <c r="J518" s="252"/>
      <c r="K518" s="252"/>
      <c r="L518" s="256"/>
      <c r="M518" s="257"/>
      <c r="N518" s="258"/>
      <c r="O518" s="258"/>
      <c r="P518" s="258"/>
      <c r="Q518" s="258"/>
      <c r="R518" s="258"/>
      <c r="S518" s="258"/>
      <c r="T518" s="259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T518" s="260" t="s">
        <v>176</v>
      </c>
      <c r="AU518" s="260" t="s">
        <v>167</v>
      </c>
      <c r="AV518" s="15" t="s">
        <v>79</v>
      </c>
      <c r="AW518" s="15" t="s">
        <v>33</v>
      </c>
      <c r="AX518" s="15" t="s">
        <v>72</v>
      </c>
      <c r="AY518" s="260" t="s">
        <v>166</v>
      </c>
    </row>
    <row r="519" s="13" customFormat="1">
      <c r="A519" s="13"/>
      <c r="B519" s="228"/>
      <c r="C519" s="229"/>
      <c r="D519" s="230" t="s">
        <v>176</v>
      </c>
      <c r="E519" s="231" t="s">
        <v>19</v>
      </c>
      <c r="F519" s="232" t="s">
        <v>696</v>
      </c>
      <c r="G519" s="229"/>
      <c r="H519" s="233">
        <v>480.858</v>
      </c>
      <c r="I519" s="234"/>
      <c r="J519" s="229"/>
      <c r="K519" s="229"/>
      <c r="L519" s="235"/>
      <c r="M519" s="236"/>
      <c r="N519" s="237"/>
      <c r="O519" s="237"/>
      <c r="P519" s="237"/>
      <c r="Q519" s="237"/>
      <c r="R519" s="237"/>
      <c r="S519" s="237"/>
      <c r="T519" s="238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39" t="s">
        <v>176</v>
      </c>
      <c r="AU519" s="239" t="s">
        <v>167</v>
      </c>
      <c r="AV519" s="13" t="s">
        <v>81</v>
      </c>
      <c r="AW519" s="13" t="s">
        <v>33</v>
      </c>
      <c r="AX519" s="13" t="s">
        <v>72</v>
      </c>
      <c r="AY519" s="239" t="s">
        <v>166</v>
      </c>
    </row>
    <row r="520" s="15" customFormat="1">
      <c r="A520" s="15"/>
      <c r="B520" s="251"/>
      <c r="C520" s="252"/>
      <c r="D520" s="230" t="s">
        <v>176</v>
      </c>
      <c r="E520" s="253" t="s">
        <v>19</v>
      </c>
      <c r="F520" s="254" t="s">
        <v>574</v>
      </c>
      <c r="G520" s="252"/>
      <c r="H520" s="253" t="s">
        <v>19</v>
      </c>
      <c r="I520" s="255"/>
      <c r="J520" s="252"/>
      <c r="K520" s="252"/>
      <c r="L520" s="256"/>
      <c r="M520" s="257"/>
      <c r="N520" s="258"/>
      <c r="O520" s="258"/>
      <c r="P520" s="258"/>
      <c r="Q520" s="258"/>
      <c r="R520" s="258"/>
      <c r="S520" s="258"/>
      <c r="T520" s="259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T520" s="260" t="s">
        <v>176</v>
      </c>
      <c r="AU520" s="260" t="s">
        <v>167</v>
      </c>
      <c r="AV520" s="15" t="s">
        <v>79</v>
      </c>
      <c r="AW520" s="15" t="s">
        <v>33</v>
      </c>
      <c r="AX520" s="15" t="s">
        <v>72</v>
      </c>
      <c r="AY520" s="260" t="s">
        <v>166</v>
      </c>
    </row>
    <row r="521" s="13" customFormat="1">
      <c r="A521" s="13"/>
      <c r="B521" s="228"/>
      <c r="C521" s="229"/>
      <c r="D521" s="230" t="s">
        <v>176</v>
      </c>
      <c r="E521" s="231" t="s">
        <v>19</v>
      </c>
      <c r="F521" s="232" t="s">
        <v>697</v>
      </c>
      <c r="G521" s="229"/>
      <c r="H521" s="233">
        <v>270.73500000000001</v>
      </c>
      <c r="I521" s="234"/>
      <c r="J521" s="229"/>
      <c r="K521" s="229"/>
      <c r="L521" s="235"/>
      <c r="M521" s="236"/>
      <c r="N521" s="237"/>
      <c r="O521" s="237"/>
      <c r="P521" s="237"/>
      <c r="Q521" s="237"/>
      <c r="R521" s="237"/>
      <c r="S521" s="237"/>
      <c r="T521" s="238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39" t="s">
        <v>176</v>
      </c>
      <c r="AU521" s="239" t="s">
        <v>167</v>
      </c>
      <c r="AV521" s="13" t="s">
        <v>81</v>
      </c>
      <c r="AW521" s="13" t="s">
        <v>33</v>
      </c>
      <c r="AX521" s="13" t="s">
        <v>72</v>
      </c>
      <c r="AY521" s="239" t="s">
        <v>166</v>
      </c>
    </row>
    <row r="522" s="13" customFormat="1">
      <c r="A522" s="13"/>
      <c r="B522" s="228"/>
      <c r="C522" s="229"/>
      <c r="D522" s="230" t="s">
        <v>176</v>
      </c>
      <c r="E522" s="231" t="s">
        <v>19</v>
      </c>
      <c r="F522" s="232" t="s">
        <v>698</v>
      </c>
      <c r="G522" s="229"/>
      <c r="H522" s="233">
        <v>74.045000000000002</v>
      </c>
      <c r="I522" s="234"/>
      <c r="J522" s="229"/>
      <c r="K522" s="229"/>
      <c r="L522" s="235"/>
      <c r="M522" s="236"/>
      <c r="N522" s="237"/>
      <c r="O522" s="237"/>
      <c r="P522" s="237"/>
      <c r="Q522" s="237"/>
      <c r="R522" s="237"/>
      <c r="S522" s="237"/>
      <c r="T522" s="238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39" t="s">
        <v>176</v>
      </c>
      <c r="AU522" s="239" t="s">
        <v>167</v>
      </c>
      <c r="AV522" s="13" t="s">
        <v>81</v>
      </c>
      <c r="AW522" s="13" t="s">
        <v>33</v>
      </c>
      <c r="AX522" s="13" t="s">
        <v>72</v>
      </c>
      <c r="AY522" s="239" t="s">
        <v>166</v>
      </c>
    </row>
    <row r="523" s="15" customFormat="1">
      <c r="A523" s="15"/>
      <c r="B523" s="251"/>
      <c r="C523" s="252"/>
      <c r="D523" s="230" t="s">
        <v>176</v>
      </c>
      <c r="E523" s="253" t="s">
        <v>19</v>
      </c>
      <c r="F523" s="254" t="s">
        <v>572</v>
      </c>
      <c r="G523" s="252"/>
      <c r="H523" s="253" t="s">
        <v>19</v>
      </c>
      <c r="I523" s="255"/>
      <c r="J523" s="252"/>
      <c r="K523" s="252"/>
      <c r="L523" s="256"/>
      <c r="M523" s="257"/>
      <c r="N523" s="258"/>
      <c r="O523" s="258"/>
      <c r="P523" s="258"/>
      <c r="Q523" s="258"/>
      <c r="R523" s="258"/>
      <c r="S523" s="258"/>
      <c r="T523" s="259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T523" s="260" t="s">
        <v>176</v>
      </c>
      <c r="AU523" s="260" t="s">
        <v>167</v>
      </c>
      <c r="AV523" s="15" t="s">
        <v>79</v>
      </c>
      <c r="AW523" s="15" t="s">
        <v>33</v>
      </c>
      <c r="AX523" s="15" t="s">
        <v>72</v>
      </c>
      <c r="AY523" s="260" t="s">
        <v>166</v>
      </c>
    </row>
    <row r="524" s="13" customFormat="1">
      <c r="A524" s="13"/>
      <c r="B524" s="228"/>
      <c r="C524" s="229"/>
      <c r="D524" s="230" t="s">
        <v>176</v>
      </c>
      <c r="E524" s="231" t="s">
        <v>19</v>
      </c>
      <c r="F524" s="232" t="s">
        <v>699</v>
      </c>
      <c r="G524" s="229"/>
      <c r="H524" s="233">
        <v>658.35400000000004</v>
      </c>
      <c r="I524" s="234"/>
      <c r="J524" s="229"/>
      <c r="K524" s="229"/>
      <c r="L524" s="235"/>
      <c r="M524" s="236"/>
      <c r="N524" s="237"/>
      <c r="O524" s="237"/>
      <c r="P524" s="237"/>
      <c r="Q524" s="237"/>
      <c r="R524" s="237"/>
      <c r="S524" s="237"/>
      <c r="T524" s="238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39" t="s">
        <v>176</v>
      </c>
      <c r="AU524" s="239" t="s">
        <v>167</v>
      </c>
      <c r="AV524" s="13" t="s">
        <v>81</v>
      </c>
      <c r="AW524" s="13" t="s">
        <v>33</v>
      </c>
      <c r="AX524" s="13" t="s">
        <v>72</v>
      </c>
      <c r="AY524" s="239" t="s">
        <v>166</v>
      </c>
    </row>
    <row r="525" s="15" customFormat="1">
      <c r="A525" s="15"/>
      <c r="B525" s="251"/>
      <c r="C525" s="252"/>
      <c r="D525" s="230" t="s">
        <v>176</v>
      </c>
      <c r="E525" s="253" t="s">
        <v>19</v>
      </c>
      <c r="F525" s="254" t="s">
        <v>576</v>
      </c>
      <c r="G525" s="252"/>
      <c r="H525" s="253" t="s">
        <v>19</v>
      </c>
      <c r="I525" s="255"/>
      <c r="J525" s="252"/>
      <c r="K525" s="252"/>
      <c r="L525" s="256"/>
      <c r="M525" s="257"/>
      <c r="N525" s="258"/>
      <c r="O525" s="258"/>
      <c r="P525" s="258"/>
      <c r="Q525" s="258"/>
      <c r="R525" s="258"/>
      <c r="S525" s="258"/>
      <c r="T525" s="259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T525" s="260" t="s">
        <v>176</v>
      </c>
      <c r="AU525" s="260" t="s">
        <v>167</v>
      </c>
      <c r="AV525" s="15" t="s">
        <v>79</v>
      </c>
      <c r="AW525" s="15" t="s">
        <v>33</v>
      </c>
      <c r="AX525" s="15" t="s">
        <v>72</v>
      </c>
      <c r="AY525" s="260" t="s">
        <v>166</v>
      </c>
    </row>
    <row r="526" s="13" customFormat="1">
      <c r="A526" s="13"/>
      <c r="B526" s="228"/>
      <c r="C526" s="229"/>
      <c r="D526" s="230" t="s">
        <v>176</v>
      </c>
      <c r="E526" s="231" t="s">
        <v>19</v>
      </c>
      <c r="F526" s="232" t="s">
        <v>700</v>
      </c>
      <c r="G526" s="229"/>
      <c r="H526" s="233">
        <v>219.54400000000001</v>
      </c>
      <c r="I526" s="234"/>
      <c r="J526" s="229"/>
      <c r="K526" s="229"/>
      <c r="L526" s="235"/>
      <c r="M526" s="236"/>
      <c r="N526" s="237"/>
      <c r="O526" s="237"/>
      <c r="P526" s="237"/>
      <c r="Q526" s="237"/>
      <c r="R526" s="237"/>
      <c r="S526" s="237"/>
      <c r="T526" s="238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39" t="s">
        <v>176</v>
      </c>
      <c r="AU526" s="239" t="s">
        <v>167</v>
      </c>
      <c r="AV526" s="13" t="s">
        <v>81</v>
      </c>
      <c r="AW526" s="13" t="s">
        <v>33</v>
      </c>
      <c r="AX526" s="13" t="s">
        <v>72</v>
      </c>
      <c r="AY526" s="239" t="s">
        <v>166</v>
      </c>
    </row>
    <row r="527" s="13" customFormat="1">
      <c r="A527" s="13"/>
      <c r="B527" s="228"/>
      <c r="C527" s="229"/>
      <c r="D527" s="230" t="s">
        <v>176</v>
      </c>
      <c r="E527" s="231" t="s">
        <v>19</v>
      </c>
      <c r="F527" s="232" t="s">
        <v>701</v>
      </c>
      <c r="G527" s="229"/>
      <c r="H527" s="233">
        <v>308.154</v>
      </c>
      <c r="I527" s="234"/>
      <c r="J527" s="229"/>
      <c r="K527" s="229"/>
      <c r="L527" s="235"/>
      <c r="M527" s="236"/>
      <c r="N527" s="237"/>
      <c r="O527" s="237"/>
      <c r="P527" s="237"/>
      <c r="Q527" s="237"/>
      <c r="R527" s="237"/>
      <c r="S527" s="237"/>
      <c r="T527" s="238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39" t="s">
        <v>176</v>
      </c>
      <c r="AU527" s="239" t="s">
        <v>167</v>
      </c>
      <c r="AV527" s="13" t="s">
        <v>81</v>
      </c>
      <c r="AW527" s="13" t="s">
        <v>33</v>
      </c>
      <c r="AX527" s="13" t="s">
        <v>72</v>
      </c>
      <c r="AY527" s="239" t="s">
        <v>166</v>
      </c>
    </row>
    <row r="528" s="13" customFormat="1">
      <c r="A528" s="13"/>
      <c r="B528" s="228"/>
      <c r="C528" s="229"/>
      <c r="D528" s="230" t="s">
        <v>176</v>
      </c>
      <c r="E528" s="231" t="s">
        <v>19</v>
      </c>
      <c r="F528" s="232" t="s">
        <v>702</v>
      </c>
      <c r="G528" s="229"/>
      <c r="H528" s="233">
        <v>290.55399999999997</v>
      </c>
      <c r="I528" s="234"/>
      <c r="J528" s="229"/>
      <c r="K528" s="229"/>
      <c r="L528" s="235"/>
      <c r="M528" s="236"/>
      <c r="N528" s="237"/>
      <c r="O528" s="237"/>
      <c r="P528" s="237"/>
      <c r="Q528" s="237"/>
      <c r="R528" s="237"/>
      <c r="S528" s="237"/>
      <c r="T528" s="238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39" t="s">
        <v>176</v>
      </c>
      <c r="AU528" s="239" t="s">
        <v>167</v>
      </c>
      <c r="AV528" s="13" t="s">
        <v>81</v>
      </c>
      <c r="AW528" s="13" t="s">
        <v>33</v>
      </c>
      <c r="AX528" s="13" t="s">
        <v>72</v>
      </c>
      <c r="AY528" s="239" t="s">
        <v>166</v>
      </c>
    </row>
    <row r="529" s="14" customFormat="1">
      <c r="A529" s="14"/>
      <c r="B529" s="240"/>
      <c r="C529" s="241"/>
      <c r="D529" s="230" t="s">
        <v>176</v>
      </c>
      <c r="E529" s="242" t="s">
        <v>19</v>
      </c>
      <c r="F529" s="243" t="s">
        <v>178</v>
      </c>
      <c r="G529" s="241"/>
      <c r="H529" s="244">
        <v>2302.2440000000001</v>
      </c>
      <c r="I529" s="245"/>
      <c r="J529" s="241"/>
      <c r="K529" s="241"/>
      <c r="L529" s="246"/>
      <c r="M529" s="247"/>
      <c r="N529" s="248"/>
      <c r="O529" s="248"/>
      <c r="P529" s="248"/>
      <c r="Q529" s="248"/>
      <c r="R529" s="248"/>
      <c r="S529" s="248"/>
      <c r="T529" s="249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50" t="s">
        <v>176</v>
      </c>
      <c r="AU529" s="250" t="s">
        <v>167</v>
      </c>
      <c r="AV529" s="14" t="s">
        <v>167</v>
      </c>
      <c r="AW529" s="14" t="s">
        <v>33</v>
      </c>
      <c r="AX529" s="14" t="s">
        <v>79</v>
      </c>
      <c r="AY529" s="250" t="s">
        <v>166</v>
      </c>
    </row>
    <row r="530" s="2" customFormat="1">
      <c r="A530" s="41"/>
      <c r="B530" s="42"/>
      <c r="C530" s="215" t="s">
        <v>689</v>
      </c>
      <c r="D530" s="215" t="s">
        <v>169</v>
      </c>
      <c r="E530" s="216" t="s">
        <v>752</v>
      </c>
      <c r="F530" s="217" t="s">
        <v>753</v>
      </c>
      <c r="G530" s="218" t="s">
        <v>172</v>
      </c>
      <c r="H530" s="219">
        <v>560.30799999999999</v>
      </c>
      <c r="I530" s="220"/>
      <c r="J530" s="221">
        <f>ROUND(I530*H530,2)</f>
        <v>0</v>
      </c>
      <c r="K530" s="217" t="s">
        <v>173</v>
      </c>
      <c r="L530" s="47"/>
      <c r="M530" s="222" t="s">
        <v>19</v>
      </c>
      <c r="N530" s="223" t="s">
        <v>43</v>
      </c>
      <c r="O530" s="87"/>
      <c r="P530" s="224">
        <f>O530*H530</f>
        <v>0</v>
      </c>
      <c r="Q530" s="224">
        <v>0.00012999999999999999</v>
      </c>
      <c r="R530" s="224">
        <f>Q530*H530</f>
        <v>0.072840039999999995</v>
      </c>
      <c r="S530" s="224">
        <v>0</v>
      </c>
      <c r="T530" s="225">
        <f>S530*H530</f>
        <v>0</v>
      </c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  <c r="AR530" s="226" t="s">
        <v>174</v>
      </c>
      <c r="AT530" s="226" t="s">
        <v>169</v>
      </c>
      <c r="AU530" s="226" t="s">
        <v>167</v>
      </c>
      <c r="AY530" s="20" t="s">
        <v>166</v>
      </c>
      <c r="BE530" s="227">
        <f>IF(N530="základní",J530,0)</f>
        <v>0</v>
      </c>
      <c r="BF530" s="227">
        <f>IF(N530="snížená",J530,0)</f>
        <v>0</v>
      </c>
      <c r="BG530" s="227">
        <f>IF(N530="zákl. přenesená",J530,0)</f>
        <v>0</v>
      </c>
      <c r="BH530" s="227">
        <f>IF(N530="sníž. přenesená",J530,0)</f>
        <v>0</v>
      </c>
      <c r="BI530" s="227">
        <f>IF(N530="nulová",J530,0)</f>
        <v>0</v>
      </c>
      <c r="BJ530" s="20" t="s">
        <v>79</v>
      </c>
      <c r="BK530" s="227">
        <f>ROUND(I530*H530,2)</f>
        <v>0</v>
      </c>
      <c r="BL530" s="20" t="s">
        <v>174</v>
      </c>
      <c r="BM530" s="226" t="s">
        <v>754</v>
      </c>
    </row>
    <row r="531" s="15" customFormat="1">
      <c r="A531" s="15"/>
      <c r="B531" s="251"/>
      <c r="C531" s="252"/>
      <c r="D531" s="230" t="s">
        <v>176</v>
      </c>
      <c r="E531" s="253" t="s">
        <v>19</v>
      </c>
      <c r="F531" s="254" t="s">
        <v>479</v>
      </c>
      <c r="G531" s="252"/>
      <c r="H531" s="253" t="s">
        <v>19</v>
      </c>
      <c r="I531" s="255"/>
      <c r="J531" s="252"/>
      <c r="K531" s="252"/>
      <c r="L531" s="256"/>
      <c r="M531" s="257"/>
      <c r="N531" s="258"/>
      <c r="O531" s="258"/>
      <c r="P531" s="258"/>
      <c r="Q531" s="258"/>
      <c r="R531" s="258"/>
      <c r="S531" s="258"/>
      <c r="T531" s="259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T531" s="260" t="s">
        <v>176</v>
      </c>
      <c r="AU531" s="260" t="s">
        <v>167</v>
      </c>
      <c r="AV531" s="15" t="s">
        <v>79</v>
      </c>
      <c r="AW531" s="15" t="s">
        <v>33</v>
      </c>
      <c r="AX531" s="15" t="s">
        <v>72</v>
      </c>
      <c r="AY531" s="260" t="s">
        <v>166</v>
      </c>
    </row>
    <row r="532" s="13" customFormat="1">
      <c r="A532" s="13"/>
      <c r="B532" s="228"/>
      <c r="C532" s="229"/>
      <c r="D532" s="230" t="s">
        <v>176</v>
      </c>
      <c r="E532" s="231" t="s">
        <v>19</v>
      </c>
      <c r="F532" s="232" t="s">
        <v>755</v>
      </c>
      <c r="G532" s="229"/>
      <c r="H532" s="233">
        <v>230.899</v>
      </c>
      <c r="I532" s="234"/>
      <c r="J532" s="229"/>
      <c r="K532" s="229"/>
      <c r="L532" s="235"/>
      <c r="M532" s="236"/>
      <c r="N532" s="237"/>
      <c r="O532" s="237"/>
      <c r="P532" s="237"/>
      <c r="Q532" s="237"/>
      <c r="R532" s="237"/>
      <c r="S532" s="237"/>
      <c r="T532" s="238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39" t="s">
        <v>176</v>
      </c>
      <c r="AU532" s="239" t="s">
        <v>167</v>
      </c>
      <c r="AV532" s="13" t="s">
        <v>81</v>
      </c>
      <c r="AW532" s="13" t="s">
        <v>33</v>
      </c>
      <c r="AX532" s="13" t="s">
        <v>72</v>
      </c>
      <c r="AY532" s="239" t="s">
        <v>166</v>
      </c>
    </row>
    <row r="533" s="13" customFormat="1">
      <c r="A533" s="13"/>
      <c r="B533" s="228"/>
      <c r="C533" s="229"/>
      <c r="D533" s="230" t="s">
        <v>176</v>
      </c>
      <c r="E533" s="231" t="s">
        <v>19</v>
      </c>
      <c r="F533" s="232" t="s">
        <v>756</v>
      </c>
      <c r="G533" s="229"/>
      <c r="H533" s="233">
        <v>174.684</v>
      </c>
      <c r="I533" s="234"/>
      <c r="J533" s="229"/>
      <c r="K533" s="229"/>
      <c r="L533" s="235"/>
      <c r="M533" s="236"/>
      <c r="N533" s="237"/>
      <c r="O533" s="237"/>
      <c r="P533" s="237"/>
      <c r="Q533" s="237"/>
      <c r="R533" s="237"/>
      <c r="S533" s="237"/>
      <c r="T533" s="238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39" t="s">
        <v>176</v>
      </c>
      <c r="AU533" s="239" t="s">
        <v>167</v>
      </c>
      <c r="AV533" s="13" t="s">
        <v>81</v>
      </c>
      <c r="AW533" s="13" t="s">
        <v>33</v>
      </c>
      <c r="AX533" s="13" t="s">
        <v>72</v>
      </c>
      <c r="AY533" s="239" t="s">
        <v>166</v>
      </c>
    </row>
    <row r="534" s="13" customFormat="1">
      <c r="A534" s="13"/>
      <c r="B534" s="228"/>
      <c r="C534" s="229"/>
      <c r="D534" s="230" t="s">
        <v>176</v>
      </c>
      <c r="E534" s="231" t="s">
        <v>19</v>
      </c>
      <c r="F534" s="232" t="s">
        <v>757</v>
      </c>
      <c r="G534" s="229"/>
      <c r="H534" s="233">
        <v>56.264000000000003</v>
      </c>
      <c r="I534" s="234"/>
      <c r="J534" s="229"/>
      <c r="K534" s="229"/>
      <c r="L534" s="235"/>
      <c r="M534" s="236"/>
      <c r="N534" s="237"/>
      <c r="O534" s="237"/>
      <c r="P534" s="237"/>
      <c r="Q534" s="237"/>
      <c r="R534" s="237"/>
      <c r="S534" s="237"/>
      <c r="T534" s="238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39" t="s">
        <v>176</v>
      </c>
      <c r="AU534" s="239" t="s">
        <v>167</v>
      </c>
      <c r="AV534" s="13" t="s">
        <v>81</v>
      </c>
      <c r="AW534" s="13" t="s">
        <v>33</v>
      </c>
      <c r="AX534" s="13" t="s">
        <v>72</v>
      </c>
      <c r="AY534" s="239" t="s">
        <v>166</v>
      </c>
    </row>
    <row r="535" s="13" customFormat="1">
      <c r="A535" s="13"/>
      <c r="B535" s="228"/>
      <c r="C535" s="229"/>
      <c r="D535" s="230" t="s">
        <v>176</v>
      </c>
      <c r="E535" s="231" t="s">
        <v>19</v>
      </c>
      <c r="F535" s="232" t="s">
        <v>758</v>
      </c>
      <c r="G535" s="229"/>
      <c r="H535" s="233">
        <v>98.460999999999999</v>
      </c>
      <c r="I535" s="234"/>
      <c r="J535" s="229"/>
      <c r="K535" s="229"/>
      <c r="L535" s="235"/>
      <c r="M535" s="236"/>
      <c r="N535" s="237"/>
      <c r="O535" s="237"/>
      <c r="P535" s="237"/>
      <c r="Q535" s="237"/>
      <c r="R535" s="237"/>
      <c r="S535" s="237"/>
      <c r="T535" s="238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39" t="s">
        <v>176</v>
      </c>
      <c r="AU535" s="239" t="s">
        <v>167</v>
      </c>
      <c r="AV535" s="13" t="s">
        <v>81</v>
      </c>
      <c r="AW535" s="13" t="s">
        <v>33</v>
      </c>
      <c r="AX535" s="13" t="s">
        <v>72</v>
      </c>
      <c r="AY535" s="239" t="s">
        <v>166</v>
      </c>
    </row>
    <row r="536" s="14" customFormat="1">
      <c r="A536" s="14"/>
      <c r="B536" s="240"/>
      <c r="C536" s="241"/>
      <c r="D536" s="230" t="s">
        <v>176</v>
      </c>
      <c r="E536" s="242" t="s">
        <v>19</v>
      </c>
      <c r="F536" s="243" t="s">
        <v>178</v>
      </c>
      <c r="G536" s="241"/>
      <c r="H536" s="244">
        <v>560.30799999999999</v>
      </c>
      <c r="I536" s="245"/>
      <c r="J536" s="241"/>
      <c r="K536" s="241"/>
      <c r="L536" s="246"/>
      <c r="M536" s="247"/>
      <c r="N536" s="248"/>
      <c r="O536" s="248"/>
      <c r="P536" s="248"/>
      <c r="Q536" s="248"/>
      <c r="R536" s="248"/>
      <c r="S536" s="248"/>
      <c r="T536" s="249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50" t="s">
        <v>176</v>
      </c>
      <c r="AU536" s="250" t="s">
        <v>167</v>
      </c>
      <c r="AV536" s="14" t="s">
        <v>167</v>
      </c>
      <c r="AW536" s="14" t="s">
        <v>33</v>
      </c>
      <c r="AX536" s="14" t="s">
        <v>79</v>
      </c>
      <c r="AY536" s="250" t="s">
        <v>166</v>
      </c>
    </row>
    <row r="537" s="2" customFormat="1" ht="16.5" customHeight="1">
      <c r="A537" s="41"/>
      <c r="B537" s="42"/>
      <c r="C537" s="215" t="s">
        <v>759</v>
      </c>
      <c r="D537" s="215" t="s">
        <v>169</v>
      </c>
      <c r="E537" s="216" t="s">
        <v>760</v>
      </c>
      <c r="F537" s="217" t="s">
        <v>761</v>
      </c>
      <c r="G537" s="218" t="s">
        <v>762</v>
      </c>
      <c r="H537" s="219">
        <v>10</v>
      </c>
      <c r="I537" s="220"/>
      <c r="J537" s="221">
        <f>ROUND(I537*H537,2)</f>
        <v>0</v>
      </c>
      <c r="K537" s="217" t="s">
        <v>173</v>
      </c>
      <c r="L537" s="47"/>
      <c r="M537" s="222" t="s">
        <v>19</v>
      </c>
      <c r="N537" s="223" t="s">
        <v>43</v>
      </c>
      <c r="O537" s="87"/>
      <c r="P537" s="224">
        <f>O537*H537</f>
        <v>0</v>
      </c>
      <c r="Q537" s="224">
        <v>0</v>
      </c>
      <c r="R537" s="224">
        <f>Q537*H537</f>
        <v>0</v>
      </c>
      <c r="S537" s="224">
        <v>0</v>
      </c>
      <c r="T537" s="225">
        <f>S537*H537</f>
        <v>0</v>
      </c>
      <c r="U537" s="41"/>
      <c r="V537" s="41"/>
      <c r="W537" s="41"/>
      <c r="X537" s="41"/>
      <c r="Y537" s="41"/>
      <c r="Z537" s="41"/>
      <c r="AA537" s="41"/>
      <c r="AB537" s="41"/>
      <c r="AC537" s="41"/>
      <c r="AD537" s="41"/>
      <c r="AE537" s="41"/>
      <c r="AR537" s="226" t="s">
        <v>174</v>
      </c>
      <c r="AT537" s="226" t="s">
        <v>169</v>
      </c>
      <c r="AU537" s="226" t="s">
        <v>167</v>
      </c>
      <c r="AY537" s="20" t="s">
        <v>166</v>
      </c>
      <c r="BE537" s="227">
        <f>IF(N537="základní",J537,0)</f>
        <v>0</v>
      </c>
      <c r="BF537" s="227">
        <f>IF(N537="snížená",J537,0)</f>
        <v>0</v>
      </c>
      <c r="BG537" s="227">
        <f>IF(N537="zákl. přenesená",J537,0)</f>
        <v>0</v>
      </c>
      <c r="BH537" s="227">
        <f>IF(N537="sníž. přenesená",J537,0)</f>
        <v>0</v>
      </c>
      <c r="BI537" s="227">
        <f>IF(N537="nulová",J537,0)</f>
        <v>0</v>
      </c>
      <c r="BJ537" s="20" t="s">
        <v>79</v>
      </c>
      <c r="BK537" s="227">
        <f>ROUND(I537*H537,2)</f>
        <v>0</v>
      </c>
      <c r="BL537" s="20" t="s">
        <v>174</v>
      </c>
      <c r="BM537" s="226" t="s">
        <v>763</v>
      </c>
    </row>
    <row r="538" s="13" customFormat="1">
      <c r="A538" s="13"/>
      <c r="B538" s="228"/>
      <c r="C538" s="229"/>
      <c r="D538" s="230" t="s">
        <v>176</v>
      </c>
      <c r="E538" s="231" t="s">
        <v>19</v>
      </c>
      <c r="F538" s="232" t="s">
        <v>764</v>
      </c>
      <c r="G538" s="229"/>
      <c r="H538" s="233">
        <v>10</v>
      </c>
      <c r="I538" s="234"/>
      <c r="J538" s="229"/>
      <c r="K538" s="229"/>
      <c r="L538" s="235"/>
      <c r="M538" s="236"/>
      <c r="N538" s="237"/>
      <c r="O538" s="237"/>
      <c r="P538" s="237"/>
      <c r="Q538" s="237"/>
      <c r="R538" s="237"/>
      <c r="S538" s="237"/>
      <c r="T538" s="238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39" t="s">
        <v>176</v>
      </c>
      <c r="AU538" s="239" t="s">
        <v>167</v>
      </c>
      <c r="AV538" s="13" t="s">
        <v>81</v>
      </c>
      <c r="AW538" s="13" t="s">
        <v>33</v>
      </c>
      <c r="AX538" s="13" t="s">
        <v>72</v>
      </c>
      <c r="AY538" s="239" t="s">
        <v>166</v>
      </c>
    </row>
    <row r="539" s="14" customFormat="1">
      <c r="A539" s="14"/>
      <c r="B539" s="240"/>
      <c r="C539" s="241"/>
      <c r="D539" s="230" t="s">
        <v>176</v>
      </c>
      <c r="E539" s="242" t="s">
        <v>19</v>
      </c>
      <c r="F539" s="243" t="s">
        <v>178</v>
      </c>
      <c r="G539" s="241"/>
      <c r="H539" s="244">
        <v>10</v>
      </c>
      <c r="I539" s="245"/>
      <c r="J539" s="241"/>
      <c r="K539" s="241"/>
      <c r="L539" s="246"/>
      <c r="M539" s="247"/>
      <c r="N539" s="248"/>
      <c r="O539" s="248"/>
      <c r="P539" s="248"/>
      <c r="Q539" s="248"/>
      <c r="R539" s="248"/>
      <c r="S539" s="248"/>
      <c r="T539" s="249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50" t="s">
        <v>176</v>
      </c>
      <c r="AU539" s="250" t="s">
        <v>167</v>
      </c>
      <c r="AV539" s="14" t="s">
        <v>167</v>
      </c>
      <c r="AW539" s="14" t="s">
        <v>33</v>
      </c>
      <c r="AX539" s="14" t="s">
        <v>79</v>
      </c>
      <c r="AY539" s="250" t="s">
        <v>166</v>
      </c>
    </row>
    <row r="540" s="2" customFormat="1" ht="21.75" customHeight="1">
      <c r="A540" s="41"/>
      <c r="B540" s="42"/>
      <c r="C540" s="215" t="s">
        <v>765</v>
      </c>
      <c r="D540" s="215" t="s">
        <v>169</v>
      </c>
      <c r="E540" s="216" t="s">
        <v>766</v>
      </c>
      <c r="F540" s="217" t="s">
        <v>767</v>
      </c>
      <c r="G540" s="218" t="s">
        <v>762</v>
      </c>
      <c r="H540" s="219">
        <v>300</v>
      </c>
      <c r="I540" s="220"/>
      <c r="J540" s="221">
        <f>ROUND(I540*H540,2)</f>
        <v>0</v>
      </c>
      <c r="K540" s="217" t="s">
        <v>173</v>
      </c>
      <c r="L540" s="47"/>
      <c r="M540" s="222" t="s">
        <v>19</v>
      </c>
      <c r="N540" s="223" t="s">
        <v>43</v>
      </c>
      <c r="O540" s="87"/>
      <c r="P540" s="224">
        <f>O540*H540</f>
        <v>0</v>
      </c>
      <c r="Q540" s="224">
        <v>0</v>
      </c>
      <c r="R540" s="224">
        <f>Q540*H540</f>
        <v>0</v>
      </c>
      <c r="S540" s="224">
        <v>0</v>
      </c>
      <c r="T540" s="225">
        <f>S540*H540</f>
        <v>0</v>
      </c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  <c r="AE540" s="41"/>
      <c r="AR540" s="226" t="s">
        <v>174</v>
      </c>
      <c r="AT540" s="226" t="s">
        <v>169</v>
      </c>
      <c r="AU540" s="226" t="s">
        <v>167</v>
      </c>
      <c r="AY540" s="20" t="s">
        <v>166</v>
      </c>
      <c r="BE540" s="227">
        <f>IF(N540="základní",J540,0)</f>
        <v>0</v>
      </c>
      <c r="BF540" s="227">
        <f>IF(N540="snížená",J540,0)</f>
        <v>0</v>
      </c>
      <c r="BG540" s="227">
        <f>IF(N540="zákl. přenesená",J540,0)</f>
        <v>0</v>
      </c>
      <c r="BH540" s="227">
        <f>IF(N540="sníž. přenesená",J540,0)</f>
        <v>0</v>
      </c>
      <c r="BI540" s="227">
        <f>IF(N540="nulová",J540,0)</f>
        <v>0</v>
      </c>
      <c r="BJ540" s="20" t="s">
        <v>79</v>
      </c>
      <c r="BK540" s="227">
        <f>ROUND(I540*H540,2)</f>
        <v>0</v>
      </c>
      <c r="BL540" s="20" t="s">
        <v>174</v>
      </c>
      <c r="BM540" s="226" t="s">
        <v>768</v>
      </c>
    </row>
    <row r="541" s="13" customFormat="1">
      <c r="A541" s="13"/>
      <c r="B541" s="228"/>
      <c r="C541" s="229"/>
      <c r="D541" s="230" t="s">
        <v>176</v>
      </c>
      <c r="E541" s="231" t="s">
        <v>19</v>
      </c>
      <c r="F541" s="232" t="s">
        <v>769</v>
      </c>
      <c r="G541" s="229"/>
      <c r="H541" s="233">
        <v>300</v>
      </c>
      <c r="I541" s="234"/>
      <c r="J541" s="229"/>
      <c r="K541" s="229"/>
      <c r="L541" s="235"/>
      <c r="M541" s="236"/>
      <c r="N541" s="237"/>
      <c r="O541" s="237"/>
      <c r="P541" s="237"/>
      <c r="Q541" s="237"/>
      <c r="R541" s="237"/>
      <c r="S541" s="237"/>
      <c r="T541" s="238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39" t="s">
        <v>176</v>
      </c>
      <c r="AU541" s="239" t="s">
        <v>167</v>
      </c>
      <c r="AV541" s="13" t="s">
        <v>81</v>
      </c>
      <c r="AW541" s="13" t="s">
        <v>33</v>
      </c>
      <c r="AX541" s="13" t="s">
        <v>72</v>
      </c>
      <c r="AY541" s="239" t="s">
        <v>166</v>
      </c>
    </row>
    <row r="542" s="14" customFormat="1">
      <c r="A542" s="14"/>
      <c r="B542" s="240"/>
      <c r="C542" s="241"/>
      <c r="D542" s="230" t="s">
        <v>176</v>
      </c>
      <c r="E542" s="242" t="s">
        <v>19</v>
      </c>
      <c r="F542" s="243" t="s">
        <v>178</v>
      </c>
      <c r="G542" s="241"/>
      <c r="H542" s="244">
        <v>300</v>
      </c>
      <c r="I542" s="245"/>
      <c r="J542" s="241"/>
      <c r="K542" s="241"/>
      <c r="L542" s="246"/>
      <c r="M542" s="247"/>
      <c r="N542" s="248"/>
      <c r="O542" s="248"/>
      <c r="P542" s="248"/>
      <c r="Q542" s="248"/>
      <c r="R542" s="248"/>
      <c r="S542" s="248"/>
      <c r="T542" s="249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50" t="s">
        <v>176</v>
      </c>
      <c r="AU542" s="250" t="s">
        <v>167</v>
      </c>
      <c r="AV542" s="14" t="s">
        <v>167</v>
      </c>
      <c r="AW542" s="14" t="s">
        <v>33</v>
      </c>
      <c r="AX542" s="14" t="s">
        <v>79</v>
      </c>
      <c r="AY542" s="250" t="s">
        <v>166</v>
      </c>
    </row>
    <row r="543" s="2" customFormat="1" ht="16.5" customHeight="1">
      <c r="A543" s="41"/>
      <c r="B543" s="42"/>
      <c r="C543" s="215" t="s">
        <v>770</v>
      </c>
      <c r="D543" s="215" t="s">
        <v>169</v>
      </c>
      <c r="E543" s="216" t="s">
        <v>771</v>
      </c>
      <c r="F543" s="217" t="s">
        <v>772</v>
      </c>
      <c r="G543" s="218" t="s">
        <v>762</v>
      </c>
      <c r="H543" s="219">
        <v>10</v>
      </c>
      <c r="I543" s="220"/>
      <c r="J543" s="221">
        <f>ROUND(I543*H543,2)</f>
        <v>0</v>
      </c>
      <c r="K543" s="217" t="s">
        <v>173</v>
      </c>
      <c r="L543" s="47"/>
      <c r="M543" s="222" t="s">
        <v>19</v>
      </c>
      <c r="N543" s="223" t="s">
        <v>43</v>
      </c>
      <c r="O543" s="87"/>
      <c r="P543" s="224">
        <f>O543*H543</f>
        <v>0</v>
      </c>
      <c r="Q543" s="224">
        <v>0</v>
      </c>
      <c r="R543" s="224">
        <f>Q543*H543</f>
        <v>0</v>
      </c>
      <c r="S543" s="224">
        <v>0</v>
      </c>
      <c r="T543" s="225">
        <f>S543*H543</f>
        <v>0</v>
      </c>
      <c r="U543" s="41"/>
      <c r="V543" s="41"/>
      <c r="W543" s="41"/>
      <c r="X543" s="41"/>
      <c r="Y543" s="41"/>
      <c r="Z543" s="41"/>
      <c r="AA543" s="41"/>
      <c r="AB543" s="41"/>
      <c r="AC543" s="41"/>
      <c r="AD543" s="41"/>
      <c r="AE543" s="41"/>
      <c r="AR543" s="226" t="s">
        <v>174</v>
      </c>
      <c r="AT543" s="226" t="s">
        <v>169</v>
      </c>
      <c r="AU543" s="226" t="s">
        <v>167</v>
      </c>
      <c r="AY543" s="20" t="s">
        <v>166</v>
      </c>
      <c r="BE543" s="227">
        <f>IF(N543="základní",J543,0)</f>
        <v>0</v>
      </c>
      <c r="BF543" s="227">
        <f>IF(N543="snížená",J543,0)</f>
        <v>0</v>
      </c>
      <c r="BG543" s="227">
        <f>IF(N543="zákl. přenesená",J543,0)</f>
        <v>0</v>
      </c>
      <c r="BH543" s="227">
        <f>IF(N543="sníž. přenesená",J543,0)</f>
        <v>0</v>
      </c>
      <c r="BI543" s="227">
        <f>IF(N543="nulová",J543,0)</f>
        <v>0</v>
      </c>
      <c r="BJ543" s="20" t="s">
        <v>79</v>
      </c>
      <c r="BK543" s="227">
        <f>ROUND(I543*H543,2)</f>
        <v>0</v>
      </c>
      <c r="BL543" s="20" t="s">
        <v>174</v>
      </c>
      <c r="BM543" s="226" t="s">
        <v>773</v>
      </c>
    </row>
    <row r="544" s="12" customFormat="1" ht="20.88" customHeight="1">
      <c r="A544" s="12"/>
      <c r="B544" s="199"/>
      <c r="C544" s="200"/>
      <c r="D544" s="201" t="s">
        <v>71</v>
      </c>
      <c r="E544" s="213" t="s">
        <v>759</v>
      </c>
      <c r="F544" s="213" t="s">
        <v>774</v>
      </c>
      <c r="G544" s="200"/>
      <c r="H544" s="200"/>
      <c r="I544" s="203"/>
      <c r="J544" s="214">
        <f>BK544</f>
        <v>0</v>
      </c>
      <c r="K544" s="200"/>
      <c r="L544" s="205"/>
      <c r="M544" s="206"/>
      <c r="N544" s="207"/>
      <c r="O544" s="207"/>
      <c r="P544" s="208">
        <f>SUM(P545:P558)</f>
        <v>0</v>
      </c>
      <c r="Q544" s="207"/>
      <c r="R544" s="208">
        <f>SUM(R545:R558)</f>
        <v>2.8538840799999998</v>
      </c>
      <c r="S544" s="207"/>
      <c r="T544" s="209">
        <f>SUM(T545:T558)</f>
        <v>2.9217399999999998</v>
      </c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R544" s="210" t="s">
        <v>79</v>
      </c>
      <c r="AT544" s="211" t="s">
        <v>71</v>
      </c>
      <c r="AU544" s="211" t="s">
        <v>81</v>
      </c>
      <c r="AY544" s="210" t="s">
        <v>166</v>
      </c>
      <c r="BK544" s="212">
        <f>SUM(BK545:BK558)</f>
        <v>0</v>
      </c>
    </row>
    <row r="545" s="2" customFormat="1">
      <c r="A545" s="41"/>
      <c r="B545" s="42"/>
      <c r="C545" s="215" t="s">
        <v>775</v>
      </c>
      <c r="D545" s="215" t="s">
        <v>169</v>
      </c>
      <c r="E545" s="216" t="s">
        <v>776</v>
      </c>
      <c r="F545" s="217" t="s">
        <v>777</v>
      </c>
      <c r="G545" s="218" t="s">
        <v>172</v>
      </c>
      <c r="H545" s="219">
        <v>672.73500000000001</v>
      </c>
      <c r="I545" s="220"/>
      <c r="J545" s="221">
        <f>ROUND(I545*H545,2)</f>
        <v>0</v>
      </c>
      <c r="K545" s="217" t="s">
        <v>778</v>
      </c>
      <c r="L545" s="47"/>
      <c r="M545" s="222" t="s">
        <v>19</v>
      </c>
      <c r="N545" s="223" t="s">
        <v>43</v>
      </c>
      <c r="O545" s="87"/>
      <c r="P545" s="224">
        <f>O545*H545</f>
        <v>0</v>
      </c>
      <c r="Q545" s="224">
        <v>4.0000000000000003E-05</v>
      </c>
      <c r="R545" s="224">
        <f>Q545*H545</f>
        <v>0.026909400000000003</v>
      </c>
      <c r="S545" s="224">
        <v>0</v>
      </c>
      <c r="T545" s="225">
        <f>S545*H545</f>
        <v>0</v>
      </c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R545" s="226" t="s">
        <v>174</v>
      </c>
      <c r="AT545" s="226" t="s">
        <v>169</v>
      </c>
      <c r="AU545" s="226" t="s">
        <v>167</v>
      </c>
      <c r="AY545" s="20" t="s">
        <v>166</v>
      </c>
      <c r="BE545" s="227">
        <f>IF(N545="základní",J545,0)</f>
        <v>0</v>
      </c>
      <c r="BF545" s="227">
        <f>IF(N545="snížená",J545,0)</f>
        <v>0</v>
      </c>
      <c r="BG545" s="227">
        <f>IF(N545="zákl. přenesená",J545,0)</f>
        <v>0</v>
      </c>
      <c r="BH545" s="227">
        <f>IF(N545="sníž. přenesená",J545,0)</f>
        <v>0</v>
      </c>
      <c r="BI545" s="227">
        <f>IF(N545="nulová",J545,0)</f>
        <v>0</v>
      </c>
      <c r="BJ545" s="20" t="s">
        <v>79</v>
      </c>
      <c r="BK545" s="227">
        <f>ROUND(I545*H545,2)</f>
        <v>0</v>
      </c>
      <c r="BL545" s="20" t="s">
        <v>174</v>
      </c>
      <c r="BM545" s="226" t="s">
        <v>779</v>
      </c>
    </row>
    <row r="546" s="13" customFormat="1">
      <c r="A546" s="13"/>
      <c r="B546" s="228"/>
      <c r="C546" s="229"/>
      <c r="D546" s="230" t="s">
        <v>176</v>
      </c>
      <c r="E546" s="231" t="s">
        <v>19</v>
      </c>
      <c r="F546" s="232" t="s">
        <v>780</v>
      </c>
      <c r="G546" s="229"/>
      <c r="H546" s="233">
        <v>672.73500000000001</v>
      </c>
      <c r="I546" s="234"/>
      <c r="J546" s="229"/>
      <c r="K546" s="229"/>
      <c r="L546" s="235"/>
      <c r="M546" s="236"/>
      <c r="N546" s="237"/>
      <c r="O546" s="237"/>
      <c r="P546" s="237"/>
      <c r="Q546" s="237"/>
      <c r="R546" s="237"/>
      <c r="S546" s="237"/>
      <c r="T546" s="238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39" t="s">
        <v>176</v>
      </c>
      <c r="AU546" s="239" t="s">
        <v>167</v>
      </c>
      <c r="AV546" s="13" t="s">
        <v>81</v>
      </c>
      <c r="AW546" s="13" t="s">
        <v>33</v>
      </c>
      <c r="AX546" s="13" t="s">
        <v>72</v>
      </c>
      <c r="AY546" s="239" t="s">
        <v>166</v>
      </c>
    </row>
    <row r="547" s="14" customFormat="1">
      <c r="A547" s="14"/>
      <c r="B547" s="240"/>
      <c r="C547" s="241"/>
      <c r="D547" s="230" t="s">
        <v>176</v>
      </c>
      <c r="E547" s="242" t="s">
        <v>19</v>
      </c>
      <c r="F547" s="243" t="s">
        <v>178</v>
      </c>
      <c r="G547" s="241"/>
      <c r="H547" s="244">
        <v>672.73500000000001</v>
      </c>
      <c r="I547" s="245"/>
      <c r="J547" s="241"/>
      <c r="K547" s="241"/>
      <c r="L547" s="246"/>
      <c r="M547" s="247"/>
      <c r="N547" s="248"/>
      <c r="O547" s="248"/>
      <c r="P547" s="248"/>
      <c r="Q547" s="248"/>
      <c r="R547" s="248"/>
      <c r="S547" s="248"/>
      <c r="T547" s="249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50" t="s">
        <v>176</v>
      </c>
      <c r="AU547" s="250" t="s">
        <v>167</v>
      </c>
      <c r="AV547" s="14" t="s">
        <v>167</v>
      </c>
      <c r="AW547" s="14" t="s">
        <v>33</v>
      </c>
      <c r="AX547" s="14" t="s">
        <v>79</v>
      </c>
      <c r="AY547" s="250" t="s">
        <v>166</v>
      </c>
    </row>
    <row r="548" s="2" customFormat="1">
      <c r="A548" s="41"/>
      <c r="B548" s="42"/>
      <c r="C548" s="215" t="s">
        <v>781</v>
      </c>
      <c r="D548" s="215" t="s">
        <v>169</v>
      </c>
      <c r="E548" s="216" t="s">
        <v>782</v>
      </c>
      <c r="F548" s="217" t="s">
        <v>783</v>
      </c>
      <c r="G548" s="218" t="s">
        <v>240</v>
      </c>
      <c r="H548" s="219">
        <v>5</v>
      </c>
      <c r="I548" s="220"/>
      <c r="J548" s="221">
        <f>ROUND(I548*H548,2)</f>
        <v>0</v>
      </c>
      <c r="K548" s="217" t="s">
        <v>19</v>
      </c>
      <c r="L548" s="47"/>
      <c r="M548" s="222" t="s">
        <v>19</v>
      </c>
      <c r="N548" s="223" t="s">
        <v>43</v>
      </c>
      <c r="O548" s="87"/>
      <c r="P548" s="224">
        <f>O548*H548</f>
        <v>0</v>
      </c>
      <c r="Q548" s="224">
        <v>0.01</v>
      </c>
      <c r="R548" s="224">
        <f>Q548*H548</f>
        <v>0.050000000000000003</v>
      </c>
      <c r="S548" s="224">
        <v>0</v>
      </c>
      <c r="T548" s="225">
        <f>S548*H548</f>
        <v>0</v>
      </c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  <c r="AR548" s="226" t="s">
        <v>174</v>
      </c>
      <c r="AT548" s="226" t="s">
        <v>169</v>
      </c>
      <c r="AU548" s="226" t="s">
        <v>167</v>
      </c>
      <c r="AY548" s="20" t="s">
        <v>166</v>
      </c>
      <c r="BE548" s="227">
        <f>IF(N548="základní",J548,0)</f>
        <v>0</v>
      </c>
      <c r="BF548" s="227">
        <f>IF(N548="snížená",J548,0)</f>
        <v>0</v>
      </c>
      <c r="BG548" s="227">
        <f>IF(N548="zákl. přenesená",J548,0)</f>
        <v>0</v>
      </c>
      <c r="BH548" s="227">
        <f>IF(N548="sníž. přenesená",J548,0)</f>
        <v>0</v>
      </c>
      <c r="BI548" s="227">
        <f>IF(N548="nulová",J548,0)</f>
        <v>0</v>
      </c>
      <c r="BJ548" s="20" t="s">
        <v>79</v>
      </c>
      <c r="BK548" s="227">
        <f>ROUND(I548*H548,2)</f>
        <v>0</v>
      </c>
      <c r="BL548" s="20" t="s">
        <v>174</v>
      </c>
      <c r="BM548" s="226" t="s">
        <v>784</v>
      </c>
    </row>
    <row r="549" s="2" customFormat="1" ht="16.5" customHeight="1">
      <c r="A549" s="41"/>
      <c r="B549" s="42"/>
      <c r="C549" s="215" t="s">
        <v>785</v>
      </c>
      <c r="D549" s="215" t="s">
        <v>169</v>
      </c>
      <c r="E549" s="216" t="s">
        <v>786</v>
      </c>
      <c r="F549" s="217" t="s">
        <v>787</v>
      </c>
      <c r="G549" s="218" t="s">
        <v>788</v>
      </c>
      <c r="H549" s="219">
        <v>1</v>
      </c>
      <c r="I549" s="220"/>
      <c r="J549" s="221">
        <f>ROUND(I549*H549,2)</f>
        <v>0</v>
      </c>
      <c r="K549" s="217" t="s">
        <v>19</v>
      </c>
      <c r="L549" s="47"/>
      <c r="M549" s="222" t="s">
        <v>19</v>
      </c>
      <c r="N549" s="223" t="s">
        <v>43</v>
      </c>
      <c r="O549" s="87"/>
      <c r="P549" s="224">
        <f>O549*H549</f>
        <v>0</v>
      </c>
      <c r="Q549" s="224">
        <v>0.20000000000000001</v>
      </c>
      <c r="R549" s="224">
        <f>Q549*H549</f>
        <v>0.20000000000000001</v>
      </c>
      <c r="S549" s="224">
        <v>0</v>
      </c>
      <c r="T549" s="225">
        <f>S549*H549</f>
        <v>0</v>
      </c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  <c r="AR549" s="226" t="s">
        <v>174</v>
      </c>
      <c r="AT549" s="226" t="s">
        <v>169</v>
      </c>
      <c r="AU549" s="226" t="s">
        <v>167</v>
      </c>
      <c r="AY549" s="20" t="s">
        <v>166</v>
      </c>
      <c r="BE549" s="227">
        <f>IF(N549="základní",J549,0)</f>
        <v>0</v>
      </c>
      <c r="BF549" s="227">
        <f>IF(N549="snížená",J549,0)</f>
        <v>0</v>
      </c>
      <c r="BG549" s="227">
        <f>IF(N549="zákl. přenesená",J549,0)</f>
        <v>0</v>
      </c>
      <c r="BH549" s="227">
        <f>IF(N549="sníž. přenesená",J549,0)</f>
        <v>0</v>
      </c>
      <c r="BI549" s="227">
        <f>IF(N549="nulová",J549,0)</f>
        <v>0</v>
      </c>
      <c r="BJ549" s="20" t="s">
        <v>79</v>
      </c>
      <c r="BK549" s="227">
        <f>ROUND(I549*H549,2)</f>
        <v>0</v>
      </c>
      <c r="BL549" s="20" t="s">
        <v>174</v>
      </c>
      <c r="BM549" s="226" t="s">
        <v>789</v>
      </c>
    </row>
    <row r="550" s="2" customFormat="1" ht="16.5" customHeight="1">
      <c r="A550" s="41"/>
      <c r="B550" s="42"/>
      <c r="C550" s="215" t="s">
        <v>790</v>
      </c>
      <c r="D550" s="215" t="s">
        <v>169</v>
      </c>
      <c r="E550" s="216" t="s">
        <v>791</v>
      </c>
      <c r="F550" s="217" t="s">
        <v>792</v>
      </c>
      <c r="G550" s="218" t="s">
        <v>793</v>
      </c>
      <c r="H550" s="219">
        <v>1</v>
      </c>
      <c r="I550" s="220"/>
      <c r="J550" s="221">
        <f>ROUND(I550*H550,2)</f>
        <v>0</v>
      </c>
      <c r="K550" s="217" t="s">
        <v>19</v>
      </c>
      <c r="L550" s="47"/>
      <c r="M550" s="222" t="s">
        <v>19</v>
      </c>
      <c r="N550" s="223" t="s">
        <v>43</v>
      </c>
      <c r="O550" s="87"/>
      <c r="P550" s="224">
        <f>O550*H550</f>
        <v>0</v>
      </c>
      <c r="Q550" s="224">
        <v>0</v>
      </c>
      <c r="R550" s="224">
        <f>Q550*H550</f>
        <v>0</v>
      </c>
      <c r="S550" s="224">
        <v>0</v>
      </c>
      <c r="T550" s="225">
        <f>S550*H550</f>
        <v>0</v>
      </c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  <c r="AE550" s="41"/>
      <c r="AR550" s="226" t="s">
        <v>174</v>
      </c>
      <c r="AT550" s="226" t="s">
        <v>169</v>
      </c>
      <c r="AU550" s="226" t="s">
        <v>167</v>
      </c>
      <c r="AY550" s="20" t="s">
        <v>166</v>
      </c>
      <c r="BE550" s="227">
        <f>IF(N550="základní",J550,0)</f>
        <v>0</v>
      </c>
      <c r="BF550" s="227">
        <f>IF(N550="snížená",J550,0)</f>
        <v>0</v>
      </c>
      <c r="BG550" s="227">
        <f>IF(N550="zákl. přenesená",J550,0)</f>
        <v>0</v>
      </c>
      <c r="BH550" s="227">
        <f>IF(N550="sníž. přenesená",J550,0)</f>
        <v>0</v>
      </c>
      <c r="BI550" s="227">
        <f>IF(N550="nulová",J550,0)</f>
        <v>0</v>
      </c>
      <c r="BJ550" s="20" t="s">
        <v>79</v>
      </c>
      <c r="BK550" s="227">
        <f>ROUND(I550*H550,2)</f>
        <v>0</v>
      </c>
      <c r="BL550" s="20" t="s">
        <v>174</v>
      </c>
      <c r="BM550" s="226" t="s">
        <v>794</v>
      </c>
    </row>
    <row r="551" s="2" customFormat="1">
      <c r="A551" s="41"/>
      <c r="B551" s="42"/>
      <c r="C551" s="215" t="s">
        <v>795</v>
      </c>
      <c r="D551" s="215" t="s">
        <v>169</v>
      </c>
      <c r="E551" s="216" t="s">
        <v>796</v>
      </c>
      <c r="F551" s="217" t="s">
        <v>797</v>
      </c>
      <c r="G551" s="218" t="s">
        <v>172</v>
      </c>
      <c r="H551" s="219">
        <v>146.08699999999999</v>
      </c>
      <c r="I551" s="220"/>
      <c r="J551" s="221">
        <f>ROUND(I551*H551,2)</f>
        <v>0</v>
      </c>
      <c r="K551" s="217" t="s">
        <v>173</v>
      </c>
      <c r="L551" s="47"/>
      <c r="M551" s="222" t="s">
        <v>19</v>
      </c>
      <c r="N551" s="223" t="s">
        <v>43</v>
      </c>
      <c r="O551" s="87"/>
      <c r="P551" s="224">
        <f>O551*H551</f>
        <v>0</v>
      </c>
      <c r="Q551" s="224">
        <v>0.017639999999999999</v>
      </c>
      <c r="R551" s="224">
        <f>Q551*H551</f>
        <v>2.5769746799999997</v>
      </c>
      <c r="S551" s="224">
        <v>0.02</v>
      </c>
      <c r="T551" s="225">
        <f>S551*H551</f>
        <v>2.9217399999999998</v>
      </c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  <c r="AR551" s="226" t="s">
        <v>174</v>
      </c>
      <c r="AT551" s="226" t="s">
        <v>169</v>
      </c>
      <c r="AU551" s="226" t="s">
        <v>167</v>
      </c>
      <c r="AY551" s="20" t="s">
        <v>166</v>
      </c>
      <c r="BE551" s="227">
        <f>IF(N551="základní",J551,0)</f>
        <v>0</v>
      </c>
      <c r="BF551" s="227">
        <f>IF(N551="snížená",J551,0)</f>
        <v>0</v>
      </c>
      <c r="BG551" s="227">
        <f>IF(N551="zákl. přenesená",J551,0)</f>
        <v>0</v>
      </c>
      <c r="BH551" s="227">
        <f>IF(N551="sníž. přenesená",J551,0)</f>
        <v>0</v>
      </c>
      <c r="BI551" s="227">
        <f>IF(N551="nulová",J551,0)</f>
        <v>0</v>
      </c>
      <c r="BJ551" s="20" t="s">
        <v>79</v>
      </c>
      <c r="BK551" s="227">
        <f>ROUND(I551*H551,2)</f>
        <v>0</v>
      </c>
      <c r="BL551" s="20" t="s">
        <v>174</v>
      </c>
      <c r="BM551" s="226" t="s">
        <v>798</v>
      </c>
    </row>
    <row r="552" s="15" customFormat="1">
      <c r="A552" s="15"/>
      <c r="B552" s="251"/>
      <c r="C552" s="252"/>
      <c r="D552" s="230" t="s">
        <v>176</v>
      </c>
      <c r="E552" s="253" t="s">
        <v>19</v>
      </c>
      <c r="F552" s="254" t="s">
        <v>799</v>
      </c>
      <c r="G552" s="252"/>
      <c r="H552" s="253" t="s">
        <v>19</v>
      </c>
      <c r="I552" s="255"/>
      <c r="J552" s="252"/>
      <c r="K552" s="252"/>
      <c r="L552" s="256"/>
      <c r="M552" s="257"/>
      <c r="N552" s="258"/>
      <c r="O552" s="258"/>
      <c r="P552" s="258"/>
      <c r="Q552" s="258"/>
      <c r="R552" s="258"/>
      <c r="S552" s="258"/>
      <c r="T552" s="259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T552" s="260" t="s">
        <v>176</v>
      </c>
      <c r="AU552" s="260" t="s">
        <v>167</v>
      </c>
      <c r="AV552" s="15" t="s">
        <v>79</v>
      </c>
      <c r="AW552" s="15" t="s">
        <v>33</v>
      </c>
      <c r="AX552" s="15" t="s">
        <v>72</v>
      </c>
      <c r="AY552" s="260" t="s">
        <v>166</v>
      </c>
    </row>
    <row r="553" s="13" customFormat="1">
      <c r="A553" s="13"/>
      <c r="B553" s="228"/>
      <c r="C553" s="229"/>
      <c r="D553" s="230" t="s">
        <v>176</v>
      </c>
      <c r="E553" s="231" t="s">
        <v>19</v>
      </c>
      <c r="F553" s="232" t="s">
        <v>800</v>
      </c>
      <c r="G553" s="229"/>
      <c r="H553" s="233">
        <v>146.08699999999999</v>
      </c>
      <c r="I553" s="234"/>
      <c r="J553" s="229"/>
      <c r="K553" s="229"/>
      <c r="L553" s="235"/>
      <c r="M553" s="236"/>
      <c r="N553" s="237"/>
      <c r="O553" s="237"/>
      <c r="P553" s="237"/>
      <c r="Q553" s="237"/>
      <c r="R553" s="237"/>
      <c r="S553" s="237"/>
      <c r="T553" s="238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39" t="s">
        <v>176</v>
      </c>
      <c r="AU553" s="239" t="s">
        <v>167</v>
      </c>
      <c r="AV553" s="13" t="s">
        <v>81</v>
      </c>
      <c r="AW553" s="13" t="s">
        <v>33</v>
      </c>
      <c r="AX553" s="13" t="s">
        <v>72</v>
      </c>
      <c r="AY553" s="239" t="s">
        <v>166</v>
      </c>
    </row>
    <row r="554" s="14" customFormat="1">
      <c r="A554" s="14"/>
      <c r="B554" s="240"/>
      <c r="C554" s="241"/>
      <c r="D554" s="230" t="s">
        <v>176</v>
      </c>
      <c r="E554" s="242" t="s">
        <v>19</v>
      </c>
      <c r="F554" s="243" t="s">
        <v>178</v>
      </c>
      <c r="G554" s="241"/>
      <c r="H554" s="244">
        <v>146.08699999999999</v>
      </c>
      <c r="I554" s="245"/>
      <c r="J554" s="241"/>
      <c r="K554" s="241"/>
      <c r="L554" s="246"/>
      <c r="M554" s="247"/>
      <c r="N554" s="248"/>
      <c r="O554" s="248"/>
      <c r="P554" s="248"/>
      <c r="Q554" s="248"/>
      <c r="R554" s="248"/>
      <c r="S554" s="248"/>
      <c r="T554" s="249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50" t="s">
        <v>176</v>
      </c>
      <c r="AU554" s="250" t="s">
        <v>167</v>
      </c>
      <c r="AV554" s="14" t="s">
        <v>167</v>
      </c>
      <c r="AW554" s="14" t="s">
        <v>33</v>
      </c>
      <c r="AX554" s="14" t="s">
        <v>79</v>
      </c>
      <c r="AY554" s="250" t="s">
        <v>166</v>
      </c>
    </row>
    <row r="555" s="2" customFormat="1">
      <c r="A555" s="41"/>
      <c r="B555" s="42"/>
      <c r="C555" s="215" t="s">
        <v>801</v>
      </c>
      <c r="D555" s="215" t="s">
        <v>169</v>
      </c>
      <c r="E555" s="216" t="s">
        <v>802</v>
      </c>
      <c r="F555" s="217" t="s">
        <v>803</v>
      </c>
      <c r="G555" s="218" t="s">
        <v>172</v>
      </c>
      <c r="H555" s="219">
        <v>167.999</v>
      </c>
      <c r="I555" s="220"/>
      <c r="J555" s="221">
        <f>ROUND(I555*H555,2)</f>
        <v>0</v>
      </c>
      <c r="K555" s="217" t="s">
        <v>173</v>
      </c>
      <c r="L555" s="47"/>
      <c r="M555" s="222" t="s">
        <v>19</v>
      </c>
      <c r="N555" s="223" t="s">
        <v>43</v>
      </c>
      <c r="O555" s="87"/>
      <c r="P555" s="224">
        <f>O555*H555</f>
        <v>0</v>
      </c>
      <c r="Q555" s="224">
        <v>0</v>
      </c>
      <c r="R555" s="224">
        <f>Q555*H555</f>
        <v>0</v>
      </c>
      <c r="S555" s="224">
        <v>0</v>
      </c>
      <c r="T555" s="225">
        <f>S555*H555</f>
        <v>0</v>
      </c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  <c r="AR555" s="226" t="s">
        <v>174</v>
      </c>
      <c r="AT555" s="226" t="s">
        <v>169</v>
      </c>
      <c r="AU555" s="226" t="s">
        <v>167</v>
      </c>
      <c r="AY555" s="20" t="s">
        <v>166</v>
      </c>
      <c r="BE555" s="227">
        <f>IF(N555="základní",J555,0)</f>
        <v>0</v>
      </c>
      <c r="BF555" s="227">
        <f>IF(N555="snížená",J555,0)</f>
        <v>0</v>
      </c>
      <c r="BG555" s="227">
        <f>IF(N555="zákl. přenesená",J555,0)</f>
        <v>0</v>
      </c>
      <c r="BH555" s="227">
        <f>IF(N555="sníž. přenesená",J555,0)</f>
        <v>0</v>
      </c>
      <c r="BI555" s="227">
        <f>IF(N555="nulová",J555,0)</f>
        <v>0</v>
      </c>
      <c r="BJ555" s="20" t="s">
        <v>79</v>
      </c>
      <c r="BK555" s="227">
        <f>ROUND(I555*H555,2)</f>
        <v>0</v>
      </c>
      <c r="BL555" s="20" t="s">
        <v>174</v>
      </c>
      <c r="BM555" s="226" t="s">
        <v>804</v>
      </c>
    </row>
    <row r="556" s="15" customFormat="1">
      <c r="A556" s="15"/>
      <c r="B556" s="251"/>
      <c r="C556" s="252"/>
      <c r="D556" s="230" t="s">
        <v>176</v>
      </c>
      <c r="E556" s="253" t="s">
        <v>19</v>
      </c>
      <c r="F556" s="254" t="s">
        <v>799</v>
      </c>
      <c r="G556" s="252"/>
      <c r="H556" s="253" t="s">
        <v>19</v>
      </c>
      <c r="I556" s="255"/>
      <c r="J556" s="252"/>
      <c r="K556" s="252"/>
      <c r="L556" s="256"/>
      <c r="M556" s="257"/>
      <c r="N556" s="258"/>
      <c r="O556" s="258"/>
      <c r="P556" s="258"/>
      <c r="Q556" s="258"/>
      <c r="R556" s="258"/>
      <c r="S556" s="258"/>
      <c r="T556" s="259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T556" s="260" t="s">
        <v>176</v>
      </c>
      <c r="AU556" s="260" t="s">
        <v>167</v>
      </c>
      <c r="AV556" s="15" t="s">
        <v>79</v>
      </c>
      <c r="AW556" s="15" t="s">
        <v>33</v>
      </c>
      <c r="AX556" s="15" t="s">
        <v>72</v>
      </c>
      <c r="AY556" s="260" t="s">
        <v>166</v>
      </c>
    </row>
    <row r="557" s="13" customFormat="1">
      <c r="A557" s="13"/>
      <c r="B557" s="228"/>
      <c r="C557" s="229"/>
      <c r="D557" s="230" t="s">
        <v>176</v>
      </c>
      <c r="E557" s="231" t="s">
        <v>19</v>
      </c>
      <c r="F557" s="232" t="s">
        <v>805</v>
      </c>
      <c r="G557" s="229"/>
      <c r="H557" s="233">
        <v>167.999</v>
      </c>
      <c r="I557" s="234"/>
      <c r="J557" s="229"/>
      <c r="K557" s="229"/>
      <c r="L557" s="235"/>
      <c r="M557" s="236"/>
      <c r="N557" s="237"/>
      <c r="O557" s="237"/>
      <c r="P557" s="237"/>
      <c r="Q557" s="237"/>
      <c r="R557" s="237"/>
      <c r="S557" s="237"/>
      <c r="T557" s="238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39" t="s">
        <v>176</v>
      </c>
      <c r="AU557" s="239" t="s">
        <v>167</v>
      </c>
      <c r="AV557" s="13" t="s">
        <v>81</v>
      </c>
      <c r="AW557" s="13" t="s">
        <v>33</v>
      </c>
      <c r="AX557" s="13" t="s">
        <v>72</v>
      </c>
      <c r="AY557" s="239" t="s">
        <v>166</v>
      </c>
    </row>
    <row r="558" s="14" customFormat="1">
      <c r="A558" s="14"/>
      <c r="B558" s="240"/>
      <c r="C558" s="241"/>
      <c r="D558" s="230" t="s">
        <v>176</v>
      </c>
      <c r="E558" s="242" t="s">
        <v>19</v>
      </c>
      <c r="F558" s="243" t="s">
        <v>178</v>
      </c>
      <c r="G558" s="241"/>
      <c r="H558" s="244">
        <v>167.999</v>
      </c>
      <c r="I558" s="245"/>
      <c r="J558" s="241"/>
      <c r="K558" s="241"/>
      <c r="L558" s="246"/>
      <c r="M558" s="247"/>
      <c r="N558" s="248"/>
      <c r="O558" s="248"/>
      <c r="P558" s="248"/>
      <c r="Q558" s="248"/>
      <c r="R558" s="248"/>
      <c r="S558" s="248"/>
      <c r="T558" s="249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50" t="s">
        <v>176</v>
      </c>
      <c r="AU558" s="250" t="s">
        <v>167</v>
      </c>
      <c r="AV558" s="14" t="s">
        <v>167</v>
      </c>
      <c r="AW558" s="14" t="s">
        <v>33</v>
      </c>
      <c r="AX558" s="14" t="s">
        <v>79</v>
      </c>
      <c r="AY558" s="250" t="s">
        <v>166</v>
      </c>
    </row>
    <row r="559" s="12" customFormat="1" ht="20.88" customHeight="1">
      <c r="A559" s="12"/>
      <c r="B559" s="199"/>
      <c r="C559" s="200"/>
      <c r="D559" s="201" t="s">
        <v>71</v>
      </c>
      <c r="E559" s="213" t="s">
        <v>765</v>
      </c>
      <c r="F559" s="213" t="s">
        <v>806</v>
      </c>
      <c r="G559" s="200"/>
      <c r="H559" s="200"/>
      <c r="I559" s="203"/>
      <c r="J559" s="214">
        <f>BK559</f>
        <v>0</v>
      </c>
      <c r="K559" s="200"/>
      <c r="L559" s="205"/>
      <c r="M559" s="206"/>
      <c r="N559" s="207"/>
      <c r="O559" s="207"/>
      <c r="P559" s="208">
        <f>SUM(P560:P658)</f>
        <v>0</v>
      </c>
      <c r="Q559" s="207"/>
      <c r="R559" s="208">
        <f>SUM(R560:R658)</f>
        <v>4.0431999999999997</v>
      </c>
      <c r="S559" s="207"/>
      <c r="T559" s="209">
        <f>SUM(T560:T658)</f>
        <v>260.31851879999999</v>
      </c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R559" s="210" t="s">
        <v>79</v>
      </c>
      <c r="AT559" s="211" t="s">
        <v>71</v>
      </c>
      <c r="AU559" s="211" t="s">
        <v>81</v>
      </c>
      <c r="AY559" s="210" t="s">
        <v>166</v>
      </c>
      <c r="BK559" s="212">
        <f>SUM(BK560:BK658)</f>
        <v>0</v>
      </c>
    </row>
    <row r="560" s="2" customFormat="1">
      <c r="A560" s="41"/>
      <c r="B560" s="42"/>
      <c r="C560" s="215" t="s">
        <v>807</v>
      </c>
      <c r="D560" s="215" t="s">
        <v>169</v>
      </c>
      <c r="E560" s="216" t="s">
        <v>808</v>
      </c>
      <c r="F560" s="217" t="s">
        <v>809</v>
      </c>
      <c r="G560" s="218" t="s">
        <v>229</v>
      </c>
      <c r="H560" s="219">
        <v>224</v>
      </c>
      <c r="I560" s="220"/>
      <c r="J560" s="221">
        <f>ROUND(I560*H560,2)</f>
        <v>0</v>
      </c>
      <c r="K560" s="217" t="s">
        <v>173</v>
      </c>
      <c r="L560" s="47"/>
      <c r="M560" s="222" t="s">
        <v>19</v>
      </c>
      <c r="N560" s="223" t="s">
        <v>43</v>
      </c>
      <c r="O560" s="87"/>
      <c r="P560" s="224">
        <f>O560*H560</f>
        <v>0</v>
      </c>
      <c r="Q560" s="224">
        <v>0.01805</v>
      </c>
      <c r="R560" s="224">
        <f>Q560*H560</f>
        <v>4.0431999999999997</v>
      </c>
      <c r="S560" s="224">
        <v>0</v>
      </c>
      <c r="T560" s="225">
        <f>S560*H560</f>
        <v>0</v>
      </c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  <c r="AR560" s="226" t="s">
        <v>174</v>
      </c>
      <c r="AT560" s="226" t="s">
        <v>169</v>
      </c>
      <c r="AU560" s="226" t="s">
        <v>167</v>
      </c>
      <c r="AY560" s="20" t="s">
        <v>166</v>
      </c>
      <c r="BE560" s="227">
        <f>IF(N560="základní",J560,0)</f>
        <v>0</v>
      </c>
      <c r="BF560" s="227">
        <f>IF(N560="snížená",J560,0)</f>
        <v>0</v>
      </c>
      <c r="BG560" s="227">
        <f>IF(N560="zákl. přenesená",J560,0)</f>
        <v>0</v>
      </c>
      <c r="BH560" s="227">
        <f>IF(N560="sníž. přenesená",J560,0)</f>
        <v>0</v>
      </c>
      <c r="BI560" s="227">
        <f>IF(N560="nulová",J560,0)</f>
        <v>0</v>
      </c>
      <c r="BJ560" s="20" t="s">
        <v>79</v>
      </c>
      <c r="BK560" s="227">
        <f>ROUND(I560*H560,2)</f>
        <v>0</v>
      </c>
      <c r="BL560" s="20" t="s">
        <v>174</v>
      </c>
      <c r="BM560" s="226" t="s">
        <v>810</v>
      </c>
    </row>
    <row r="561" s="15" customFormat="1">
      <c r="A561" s="15"/>
      <c r="B561" s="251"/>
      <c r="C561" s="252"/>
      <c r="D561" s="230" t="s">
        <v>176</v>
      </c>
      <c r="E561" s="253" t="s">
        <v>19</v>
      </c>
      <c r="F561" s="254" t="s">
        <v>811</v>
      </c>
      <c r="G561" s="252"/>
      <c r="H561" s="253" t="s">
        <v>19</v>
      </c>
      <c r="I561" s="255"/>
      <c r="J561" s="252"/>
      <c r="K561" s="252"/>
      <c r="L561" s="256"/>
      <c r="M561" s="257"/>
      <c r="N561" s="258"/>
      <c r="O561" s="258"/>
      <c r="P561" s="258"/>
      <c r="Q561" s="258"/>
      <c r="R561" s="258"/>
      <c r="S561" s="258"/>
      <c r="T561" s="259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T561" s="260" t="s">
        <v>176</v>
      </c>
      <c r="AU561" s="260" t="s">
        <v>167</v>
      </c>
      <c r="AV561" s="15" t="s">
        <v>79</v>
      </c>
      <c r="AW561" s="15" t="s">
        <v>33</v>
      </c>
      <c r="AX561" s="15" t="s">
        <v>72</v>
      </c>
      <c r="AY561" s="260" t="s">
        <v>166</v>
      </c>
    </row>
    <row r="562" s="13" customFormat="1">
      <c r="A562" s="13"/>
      <c r="B562" s="228"/>
      <c r="C562" s="229"/>
      <c r="D562" s="230" t="s">
        <v>176</v>
      </c>
      <c r="E562" s="231" t="s">
        <v>19</v>
      </c>
      <c r="F562" s="232" t="s">
        <v>812</v>
      </c>
      <c r="G562" s="229"/>
      <c r="H562" s="233">
        <v>224</v>
      </c>
      <c r="I562" s="234"/>
      <c r="J562" s="229"/>
      <c r="K562" s="229"/>
      <c r="L562" s="235"/>
      <c r="M562" s="236"/>
      <c r="N562" s="237"/>
      <c r="O562" s="237"/>
      <c r="P562" s="237"/>
      <c r="Q562" s="237"/>
      <c r="R562" s="237"/>
      <c r="S562" s="237"/>
      <c r="T562" s="238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39" t="s">
        <v>176</v>
      </c>
      <c r="AU562" s="239" t="s">
        <v>167</v>
      </c>
      <c r="AV562" s="13" t="s">
        <v>81</v>
      </c>
      <c r="AW562" s="13" t="s">
        <v>33</v>
      </c>
      <c r="AX562" s="13" t="s">
        <v>72</v>
      </c>
      <c r="AY562" s="239" t="s">
        <v>166</v>
      </c>
    </row>
    <row r="563" s="14" customFormat="1">
      <c r="A563" s="14"/>
      <c r="B563" s="240"/>
      <c r="C563" s="241"/>
      <c r="D563" s="230" t="s">
        <v>176</v>
      </c>
      <c r="E563" s="242" t="s">
        <v>19</v>
      </c>
      <c r="F563" s="243" t="s">
        <v>178</v>
      </c>
      <c r="G563" s="241"/>
      <c r="H563" s="244">
        <v>224</v>
      </c>
      <c r="I563" s="245"/>
      <c r="J563" s="241"/>
      <c r="K563" s="241"/>
      <c r="L563" s="246"/>
      <c r="M563" s="247"/>
      <c r="N563" s="248"/>
      <c r="O563" s="248"/>
      <c r="P563" s="248"/>
      <c r="Q563" s="248"/>
      <c r="R563" s="248"/>
      <c r="S563" s="248"/>
      <c r="T563" s="249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50" t="s">
        <v>176</v>
      </c>
      <c r="AU563" s="250" t="s">
        <v>167</v>
      </c>
      <c r="AV563" s="14" t="s">
        <v>167</v>
      </c>
      <c r="AW563" s="14" t="s">
        <v>33</v>
      </c>
      <c r="AX563" s="14" t="s">
        <v>79</v>
      </c>
      <c r="AY563" s="250" t="s">
        <v>166</v>
      </c>
    </row>
    <row r="564" s="2" customFormat="1" ht="16.5" customHeight="1">
      <c r="A564" s="41"/>
      <c r="B564" s="42"/>
      <c r="C564" s="215" t="s">
        <v>813</v>
      </c>
      <c r="D564" s="215" t="s">
        <v>169</v>
      </c>
      <c r="E564" s="216" t="s">
        <v>814</v>
      </c>
      <c r="F564" s="217" t="s">
        <v>815</v>
      </c>
      <c r="G564" s="218" t="s">
        <v>172</v>
      </c>
      <c r="H564" s="219">
        <v>906.78999999999996</v>
      </c>
      <c r="I564" s="220"/>
      <c r="J564" s="221">
        <f>ROUND(I564*H564,2)</f>
        <v>0</v>
      </c>
      <c r="K564" s="217" t="s">
        <v>173</v>
      </c>
      <c r="L564" s="47"/>
      <c r="M564" s="222" t="s">
        <v>19</v>
      </c>
      <c r="N564" s="223" t="s">
        <v>43</v>
      </c>
      <c r="O564" s="87"/>
      <c r="P564" s="224">
        <f>O564*H564</f>
        <v>0</v>
      </c>
      <c r="Q564" s="224">
        <v>0</v>
      </c>
      <c r="R564" s="224">
        <f>Q564*H564</f>
        <v>0</v>
      </c>
      <c r="S564" s="224">
        <v>0.0031199999999999999</v>
      </c>
      <c r="T564" s="225">
        <f>S564*H564</f>
        <v>2.8291847999999997</v>
      </c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  <c r="AR564" s="226" t="s">
        <v>174</v>
      </c>
      <c r="AT564" s="226" t="s">
        <v>169</v>
      </c>
      <c r="AU564" s="226" t="s">
        <v>167</v>
      </c>
      <c r="AY564" s="20" t="s">
        <v>166</v>
      </c>
      <c r="BE564" s="227">
        <f>IF(N564="základní",J564,0)</f>
        <v>0</v>
      </c>
      <c r="BF564" s="227">
        <f>IF(N564="snížená",J564,0)</f>
        <v>0</v>
      </c>
      <c r="BG564" s="227">
        <f>IF(N564="zákl. přenesená",J564,0)</f>
        <v>0</v>
      </c>
      <c r="BH564" s="227">
        <f>IF(N564="sníž. přenesená",J564,0)</f>
        <v>0</v>
      </c>
      <c r="BI564" s="227">
        <f>IF(N564="nulová",J564,0)</f>
        <v>0</v>
      </c>
      <c r="BJ564" s="20" t="s">
        <v>79</v>
      </c>
      <c r="BK564" s="227">
        <f>ROUND(I564*H564,2)</f>
        <v>0</v>
      </c>
      <c r="BL564" s="20" t="s">
        <v>174</v>
      </c>
      <c r="BM564" s="226" t="s">
        <v>816</v>
      </c>
    </row>
    <row r="565" s="13" customFormat="1">
      <c r="A565" s="13"/>
      <c r="B565" s="228"/>
      <c r="C565" s="229"/>
      <c r="D565" s="230" t="s">
        <v>176</v>
      </c>
      <c r="E565" s="231" t="s">
        <v>19</v>
      </c>
      <c r="F565" s="232" t="s">
        <v>817</v>
      </c>
      <c r="G565" s="229"/>
      <c r="H565" s="233">
        <v>906.78999999999996</v>
      </c>
      <c r="I565" s="234"/>
      <c r="J565" s="229"/>
      <c r="K565" s="229"/>
      <c r="L565" s="235"/>
      <c r="M565" s="236"/>
      <c r="N565" s="237"/>
      <c r="O565" s="237"/>
      <c r="P565" s="237"/>
      <c r="Q565" s="237"/>
      <c r="R565" s="237"/>
      <c r="S565" s="237"/>
      <c r="T565" s="238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39" t="s">
        <v>176</v>
      </c>
      <c r="AU565" s="239" t="s">
        <v>167</v>
      </c>
      <c r="AV565" s="13" t="s">
        <v>81</v>
      </c>
      <c r="AW565" s="13" t="s">
        <v>33</v>
      </c>
      <c r="AX565" s="13" t="s">
        <v>72</v>
      </c>
      <c r="AY565" s="239" t="s">
        <v>166</v>
      </c>
    </row>
    <row r="566" s="14" customFormat="1">
      <c r="A566" s="14"/>
      <c r="B566" s="240"/>
      <c r="C566" s="241"/>
      <c r="D566" s="230" t="s">
        <v>176</v>
      </c>
      <c r="E566" s="242" t="s">
        <v>19</v>
      </c>
      <c r="F566" s="243" t="s">
        <v>178</v>
      </c>
      <c r="G566" s="241"/>
      <c r="H566" s="244">
        <v>906.78999999999996</v>
      </c>
      <c r="I566" s="245"/>
      <c r="J566" s="241"/>
      <c r="K566" s="241"/>
      <c r="L566" s="246"/>
      <c r="M566" s="247"/>
      <c r="N566" s="248"/>
      <c r="O566" s="248"/>
      <c r="P566" s="248"/>
      <c r="Q566" s="248"/>
      <c r="R566" s="248"/>
      <c r="S566" s="248"/>
      <c r="T566" s="249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50" t="s">
        <v>176</v>
      </c>
      <c r="AU566" s="250" t="s">
        <v>167</v>
      </c>
      <c r="AV566" s="14" t="s">
        <v>167</v>
      </c>
      <c r="AW566" s="14" t="s">
        <v>33</v>
      </c>
      <c r="AX566" s="14" t="s">
        <v>79</v>
      </c>
      <c r="AY566" s="250" t="s">
        <v>166</v>
      </c>
    </row>
    <row r="567" s="2" customFormat="1" ht="16.5" customHeight="1">
      <c r="A567" s="41"/>
      <c r="B567" s="42"/>
      <c r="C567" s="215" t="s">
        <v>818</v>
      </c>
      <c r="D567" s="215" t="s">
        <v>169</v>
      </c>
      <c r="E567" s="216" t="s">
        <v>819</v>
      </c>
      <c r="F567" s="217" t="s">
        <v>820</v>
      </c>
      <c r="G567" s="218" t="s">
        <v>229</v>
      </c>
      <c r="H567" s="219">
        <v>176.43000000000001</v>
      </c>
      <c r="I567" s="220"/>
      <c r="J567" s="221">
        <f>ROUND(I567*H567,2)</f>
        <v>0</v>
      </c>
      <c r="K567" s="217" t="s">
        <v>173</v>
      </c>
      <c r="L567" s="47"/>
      <c r="M567" s="222" t="s">
        <v>19</v>
      </c>
      <c r="N567" s="223" t="s">
        <v>43</v>
      </c>
      <c r="O567" s="87"/>
      <c r="P567" s="224">
        <f>O567*H567</f>
        <v>0</v>
      </c>
      <c r="Q567" s="224">
        <v>0</v>
      </c>
      <c r="R567" s="224">
        <f>Q567*H567</f>
        <v>0</v>
      </c>
      <c r="S567" s="224">
        <v>0.0025999999999999999</v>
      </c>
      <c r="T567" s="225">
        <f>S567*H567</f>
        <v>0.45871800000000001</v>
      </c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  <c r="AR567" s="226" t="s">
        <v>174</v>
      </c>
      <c r="AT567" s="226" t="s">
        <v>169</v>
      </c>
      <c r="AU567" s="226" t="s">
        <v>167</v>
      </c>
      <c r="AY567" s="20" t="s">
        <v>166</v>
      </c>
      <c r="BE567" s="227">
        <f>IF(N567="základní",J567,0)</f>
        <v>0</v>
      </c>
      <c r="BF567" s="227">
        <f>IF(N567="snížená",J567,0)</f>
        <v>0</v>
      </c>
      <c r="BG567" s="227">
        <f>IF(N567="zákl. přenesená",J567,0)</f>
        <v>0</v>
      </c>
      <c r="BH567" s="227">
        <f>IF(N567="sníž. přenesená",J567,0)</f>
        <v>0</v>
      </c>
      <c r="BI567" s="227">
        <f>IF(N567="nulová",J567,0)</f>
        <v>0</v>
      </c>
      <c r="BJ567" s="20" t="s">
        <v>79</v>
      </c>
      <c r="BK567" s="227">
        <f>ROUND(I567*H567,2)</f>
        <v>0</v>
      </c>
      <c r="BL567" s="20" t="s">
        <v>174</v>
      </c>
      <c r="BM567" s="226" t="s">
        <v>821</v>
      </c>
    </row>
    <row r="568" s="13" customFormat="1">
      <c r="A568" s="13"/>
      <c r="B568" s="228"/>
      <c r="C568" s="229"/>
      <c r="D568" s="230" t="s">
        <v>176</v>
      </c>
      <c r="E568" s="231" t="s">
        <v>19</v>
      </c>
      <c r="F568" s="232" t="s">
        <v>822</v>
      </c>
      <c r="G568" s="229"/>
      <c r="H568" s="233">
        <v>176.43000000000001</v>
      </c>
      <c r="I568" s="234"/>
      <c r="J568" s="229"/>
      <c r="K568" s="229"/>
      <c r="L568" s="235"/>
      <c r="M568" s="236"/>
      <c r="N568" s="237"/>
      <c r="O568" s="237"/>
      <c r="P568" s="237"/>
      <c r="Q568" s="237"/>
      <c r="R568" s="237"/>
      <c r="S568" s="237"/>
      <c r="T568" s="238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39" t="s">
        <v>176</v>
      </c>
      <c r="AU568" s="239" t="s">
        <v>167</v>
      </c>
      <c r="AV568" s="13" t="s">
        <v>81</v>
      </c>
      <c r="AW568" s="13" t="s">
        <v>33</v>
      </c>
      <c r="AX568" s="13" t="s">
        <v>72</v>
      </c>
      <c r="AY568" s="239" t="s">
        <v>166</v>
      </c>
    </row>
    <row r="569" s="14" customFormat="1">
      <c r="A569" s="14"/>
      <c r="B569" s="240"/>
      <c r="C569" s="241"/>
      <c r="D569" s="230" t="s">
        <v>176</v>
      </c>
      <c r="E569" s="242" t="s">
        <v>19</v>
      </c>
      <c r="F569" s="243" t="s">
        <v>178</v>
      </c>
      <c r="G569" s="241"/>
      <c r="H569" s="244">
        <v>176.43000000000001</v>
      </c>
      <c r="I569" s="245"/>
      <c r="J569" s="241"/>
      <c r="K569" s="241"/>
      <c r="L569" s="246"/>
      <c r="M569" s="247"/>
      <c r="N569" s="248"/>
      <c r="O569" s="248"/>
      <c r="P569" s="248"/>
      <c r="Q569" s="248"/>
      <c r="R569" s="248"/>
      <c r="S569" s="248"/>
      <c r="T569" s="249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50" t="s">
        <v>176</v>
      </c>
      <c r="AU569" s="250" t="s">
        <v>167</v>
      </c>
      <c r="AV569" s="14" t="s">
        <v>167</v>
      </c>
      <c r="AW569" s="14" t="s">
        <v>33</v>
      </c>
      <c r="AX569" s="14" t="s">
        <v>79</v>
      </c>
      <c r="AY569" s="250" t="s">
        <v>166</v>
      </c>
    </row>
    <row r="570" s="2" customFormat="1" ht="16.5" customHeight="1">
      <c r="A570" s="41"/>
      <c r="B570" s="42"/>
      <c r="C570" s="215" t="s">
        <v>823</v>
      </c>
      <c r="D570" s="215" t="s">
        <v>169</v>
      </c>
      <c r="E570" s="216" t="s">
        <v>824</v>
      </c>
      <c r="F570" s="217" t="s">
        <v>825</v>
      </c>
      <c r="G570" s="218" t="s">
        <v>229</v>
      </c>
      <c r="H570" s="219">
        <v>67.5</v>
      </c>
      <c r="I570" s="220"/>
      <c r="J570" s="221">
        <f>ROUND(I570*H570,2)</f>
        <v>0</v>
      </c>
      <c r="K570" s="217" t="s">
        <v>173</v>
      </c>
      <c r="L570" s="47"/>
      <c r="M570" s="222" t="s">
        <v>19</v>
      </c>
      <c r="N570" s="223" t="s">
        <v>43</v>
      </c>
      <c r="O570" s="87"/>
      <c r="P570" s="224">
        <f>O570*H570</f>
        <v>0</v>
      </c>
      <c r="Q570" s="224">
        <v>0</v>
      </c>
      <c r="R570" s="224">
        <f>Q570*H570</f>
        <v>0</v>
      </c>
      <c r="S570" s="224">
        <v>0.0039399999999999999</v>
      </c>
      <c r="T570" s="225">
        <f>S570*H570</f>
        <v>0.26595000000000002</v>
      </c>
      <c r="U570" s="41"/>
      <c r="V570" s="41"/>
      <c r="W570" s="41"/>
      <c r="X570" s="41"/>
      <c r="Y570" s="41"/>
      <c r="Z570" s="41"/>
      <c r="AA570" s="41"/>
      <c r="AB570" s="41"/>
      <c r="AC570" s="41"/>
      <c r="AD570" s="41"/>
      <c r="AE570" s="41"/>
      <c r="AR570" s="226" t="s">
        <v>174</v>
      </c>
      <c r="AT570" s="226" t="s">
        <v>169</v>
      </c>
      <c r="AU570" s="226" t="s">
        <v>167</v>
      </c>
      <c r="AY570" s="20" t="s">
        <v>166</v>
      </c>
      <c r="BE570" s="227">
        <f>IF(N570="základní",J570,0)</f>
        <v>0</v>
      </c>
      <c r="BF570" s="227">
        <f>IF(N570="snížená",J570,0)</f>
        <v>0</v>
      </c>
      <c r="BG570" s="227">
        <f>IF(N570="zákl. přenesená",J570,0)</f>
        <v>0</v>
      </c>
      <c r="BH570" s="227">
        <f>IF(N570="sníž. přenesená",J570,0)</f>
        <v>0</v>
      </c>
      <c r="BI570" s="227">
        <f>IF(N570="nulová",J570,0)</f>
        <v>0</v>
      </c>
      <c r="BJ570" s="20" t="s">
        <v>79</v>
      </c>
      <c r="BK570" s="227">
        <f>ROUND(I570*H570,2)</f>
        <v>0</v>
      </c>
      <c r="BL570" s="20" t="s">
        <v>174</v>
      </c>
      <c r="BM570" s="226" t="s">
        <v>826</v>
      </c>
    </row>
    <row r="571" s="13" customFormat="1">
      <c r="A571" s="13"/>
      <c r="B571" s="228"/>
      <c r="C571" s="229"/>
      <c r="D571" s="230" t="s">
        <v>176</v>
      </c>
      <c r="E571" s="231" t="s">
        <v>19</v>
      </c>
      <c r="F571" s="232" t="s">
        <v>827</v>
      </c>
      <c r="G571" s="229"/>
      <c r="H571" s="233">
        <v>67.5</v>
      </c>
      <c r="I571" s="234"/>
      <c r="J571" s="229"/>
      <c r="K571" s="229"/>
      <c r="L571" s="235"/>
      <c r="M571" s="236"/>
      <c r="N571" s="237"/>
      <c r="O571" s="237"/>
      <c r="P571" s="237"/>
      <c r="Q571" s="237"/>
      <c r="R571" s="237"/>
      <c r="S571" s="237"/>
      <c r="T571" s="238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39" t="s">
        <v>176</v>
      </c>
      <c r="AU571" s="239" t="s">
        <v>167</v>
      </c>
      <c r="AV571" s="13" t="s">
        <v>81</v>
      </c>
      <c r="AW571" s="13" t="s">
        <v>33</v>
      </c>
      <c r="AX571" s="13" t="s">
        <v>72</v>
      </c>
      <c r="AY571" s="239" t="s">
        <v>166</v>
      </c>
    </row>
    <row r="572" s="14" customFormat="1">
      <c r="A572" s="14"/>
      <c r="B572" s="240"/>
      <c r="C572" s="241"/>
      <c r="D572" s="230" t="s">
        <v>176</v>
      </c>
      <c r="E572" s="242" t="s">
        <v>19</v>
      </c>
      <c r="F572" s="243" t="s">
        <v>178</v>
      </c>
      <c r="G572" s="241"/>
      <c r="H572" s="244">
        <v>67.5</v>
      </c>
      <c r="I572" s="245"/>
      <c r="J572" s="241"/>
      <c r="K572" s="241"/>
      <c r="L572" s="246"/>
      <c r="M572" s="247"/>
      <c r="N572" s="248"/>
      <c r="O572" s="248"/>
      <c r="P572" s="248"/>
      <c r="Q572" s="248"/>
      <c r="R572" s="248"/>
      <c r="S572" s="248"/>
      <c r="T572" s="249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50" t="s">
        <v>176</v>
      </c>
      <c r="AU572" s="250" t="s">
        <v>167</v>
      </c>
      <c r="AV572" s="14" t="s">
        <v>167</v>
      </c>
      <c r="AW572" s="14" t="s">
        <v>33</v>
      </c>
      <c r="AX572" s="14" t="s">
        <v>79</v>
      </c>
      <c r="AY572" s="250" t="s">
        <v>166</v>
      </c>
    </row>
    <row r="573" s="2" customFormat="1" ht="16.5" customHeight="1">
      <c r="A573" s="41"/>
      <c r="B573" s="42"/>
      <c r="C573" s="215" t="s">
        <v>828</v>
      </c>
      <c r="D573" s="215" t="s">
        <v>169</v>
      </c>
      <c r="E573" s="216" t="s">
        <v>829</v>
      </c>
      <c r="F573" s="217" t="s">
        <v>830</v>
      </c>
      <c r="G573" s="218" t="s">
        <v>229</v>
      </c>
      <c r="H573" s="219">
        <v>38.5</v>
      </c>
      <c r="I573" s="220"/>
      <c r="J573" s="221">
        <f>ROUND(I573*H573,2)</f>
        <v>0</v>
      </c>
      <c r="K573" s="217" t="s">
        <v>173</v>
      </c>
      <c r="L573" s="47"/>
      <c r="M573" s="222" t="s">
        <v>19</v>
      </c>
      <c r="N573" s="223" t="s">
        <v>43</v>
      </c>
      <c r="O573" s="87"/>
      <c r="P573" s="224">
        <f>O573*H573</f>
        <v>0</v>
      </c>
      <c r="Q573" s="224">
        <v>0</v>
      </c>
      <c r="R573" s="224">
        <f>Q573*H573</f>
        <v>0</v>
      </c>
      <c r="S573" s="224">
        <v>0.0039399999999999999</v>
      </c>
      <c r="T573" s="225">
        <f>S573*H573</f>
        <v>0.15168999999999999</v>
      </c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  <c r="AR573" s="226" t="s">
        <v>174</v>
      </c>
      <c r="AT573" s="226" t="s">
        <v>169</v>
      </c>
      <c r="AU573" s="226" t="s">
        <v>167</v>
      </c>
      <c r="AY573" s="20" t="s">
        <v>166</v>
      </c>
      <c r="BE573" s="227">
        <f>IF(N573="základní",J573,0)</f>
        <v>0</v>
      </c>
      <c r="BF573" s="227">
        <f>IF(N573="snížená",J573,0)</f>
        <v>0</v>
      </c>
      <c r="BG573" s="227">
        <f>IF(N573="zákl. přenesená",J573,0)</f>
        <v>0</v>
      </c>
      <c r="BH573" s="227">
        <f>IF(N573="sníž. přenesená",J573,0)</f>
        <v>0</v>
      </c>
      <c r="BI573" s="227">
        <f>IF(N573="nulová",J573,0)</f>
        <v>0</v>
      </c>
      <c r="BJ573" s="20" t="s">
        <v>79</v>
      </c>
      <c r="BK573" s="227">
        <f>ROUND(I573*H573,2)</f>
        <v>0</v>
      </c>
      <c r="BL573" s="20" t="s">
        <v>174</v>
      </c>
      <c r="BM573" s="226" t="s">
        <v>831</v>
      </c>
    </row>
    <row r="574" s="13" customFormat="1">
      <c r="A574" s="13"/>
      <c r="B574" s="228"/>
      <c r="C574" s="229"/>
      <c r="D574" s="230" t="s">
        <v>176</v>
      </c>
      <c r="E574" s="231" t="s">
        <v>19</v>
      </c>
      <c r="F574" s="232" t="s">
        <v>832</v>
      </c>
      <c r="G574" s="229"/>
      <c r="H574" s="233">
        <v>38.5</v>
      </c>
      <c r="I574" s="234"/>
      <c r="J574" s="229"/>
      <c r="K574" s="229"/>
      <c r="L574" s="235"/>
      <c r="M574" s="236"/>
      <c r="N574" s="237"/>
      <c r="O574" s="237"/>
      <c r="P574" s="237"/>
      <c r="Q574" s="237"/>
      <c r="R574" s="237"/>
      <c r="S574" s="237"/>
      <c r="T574" s="238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39" t="s">
        <v>176</v>
      </c>
      <c r="AU574" s="239" t="s">
        <v>167</v>
      </c>
      <c r="AV574" s="13" t="s">
        <v>81</v>
      </c>
      <c r="AW574" s="13" t="s">
        <v>33</v>
      </c>
      <c r="AX574" s="13" t="s">
        <v>72</v>
      </c>
      <c r="AY574" s="239" t="s">
        <v>166</v>
      </c>
    </row>
    <row r="575" s="14" customFormat="1">
      <c r="A575" s="14"/>
      <c r="B575" s="240"/>
      <c r="C575" s="241"/>
      <c r="D575" s="230" t="s">
        <v>176</v>
      </c>
      <c r="E575" s="242" t="s">
        <v>19</v>
      </c>
      <c r="F575" s="243" t="s">
        <v>178</v>
      </c>
      <c r="G575" s="241"/>
      <c r="H575" s="244">
        <v>38.5</v>
      </c>
      <c r="I575" s="245"/>
      <c r="J575" s="241"/>
      <c r="K575" s="241"/>
      <c r="L575" s="246"/>
      <c r="M575" s="247"/>
      <c r="N575" s="248"/>
      <c r="O575" s="248"/>
      <c r="P575" s="248"/>
      <c r="Q575" s="248"/>
      <c r="R575" s="248"/>
      <c r="S575" s="248"/>
      <c r="T575" s="249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50" t="s">
        <v>176</v>
      </c>
      <c r="AU575" s="250" t="s">
        <v>167</v>
      </c>
      <c r="AV575" s="14" t="s">
        <v>167</v>
      </c>
      <c r="AW575" s="14" t="s">
        <v>33</v>
      </c>
      <c r="AX575" s="14" t="s">
        <v>79</v>
      </c>
      <c r="AY575" s="250" t="s">
        <v>166</v>
      </c>
    </row>
    <row r="576" s="2" customFormat="1">
      <c r="A576" s="41"/>
      <c r="B576" s="42"/>
      <c r="C576" s="215" t="s">
        <v>833</v>
      </c>
      <c r="D576" s="215" t="s">
        <v>169</v>
      </c>
      <c r="E576" s="216" t="s">
        <v>834</v>
      </c>
      <c r="F576" s="217" t="s">
        <v>835</v>
      </c>
      <c r="G576" s="218" t="s">
        <v>172</v>
      </c>
      <c r="H576" s="219">
        <v>906.78999999999996</v>
      </c>
      <c r="I576" s="220"/>
      <c r="J576" s="221">
        <f>ROUND(I576*H576,2)</f>
        <v>0</v>
      </c>
      <c r="K576" s="217" t="s">
        <v>173</v>
      </c>
      <c r="L576" s="47"/>
      <c r="M576" s="222" t="s">
        <v>19</v>
      </c>
      <c r="N576" s="223" t="s">
        <v>43</v>
      </c>
      <c r="O576" s="87"/>
      <c r="P576" s="224">
        <f>O576*H576</f>
        <v>0</v>
      </c>
      <c r="Q576" s="224">
        <v>0</v>
      </c>
      <c r="R576" s="224">
        <f>Q576*H576</f>
        <v>0</v>
      </c>
      <c r="S576" s="224">
        <v>0.014999999999999999</v>
      </c>
      <c r="T576" s="225">
        <f>S576*H576</f>
        <v>13.601849999999999</v>
      </c>
      <c r="U576" s="41"/>
      <c r="V576" s="41"/>
      <c r="W576" s="41"/>
      <c r="X576" s="41"/>
      <c r="Y576" s="41"/>
      <c r="Z576" s="41"/>
      <c r="AA576" s="41"/>
      <c r="AB576" s="41"/>
      <c r="AC576" s="41"/>
      <c r="AD576" s="41"/>
      <c r="AE576" s="41"/>
      <c r="AR576" s="226" t="s">
        <v>174</v>
      </c>
      <c r="AT576" s="226" t="s">
        <v>169</v>
      </c>
      <c r="AU576" s="226" t="s">
        <v>167</v>
      </c>
      <c r="AY576" s="20" t="s">
        <v>166</v>
      </c>
      <c r="BE576" s="227">
        <f>IF(N576="základní",J576,0)</f>
        <v>0</v>
      </c>
      <c r="BF576" s="227">
        <f>IF(N576="snížená",J576,0)</f>
        <v>0</v>
      </c>
      <c r="BG576" s="227">
        <f>IF(N576="zákl. přenesená",J576,0)</f>
        <v>0</v>
      </c>
      <c r="BH576" s="227">
        <f>IF(N576="sníž. přenesená",J576,0)</f>
        <v>0</v>
      </c>
      <c r="BI576" s="227">
        <f>IF(N576="nulová",J576,0)</f>
        <v>0</v>
      </c>
      <c r="BJ576" s="20" t="s">
        <v>79</v>
      </c>
      <c r="BK576" s="227">
        <f>ROUND(I576*H576,2)</f>
        <v>0</v>
      </c>
      <c r="BL576" s="20" t="s">
        <v>174</v>
      </c>
      <c r="BM576" s="226" t="s">
        <v>836</v>
      </c>
    </row>
    <row r="577" s="2" customFormat="1" ht="16.5" customHeight="1">
      <c r="A577" s="41"/>
      <c r="B577" s="42"/>
      <c r="C577" s="215" t="s">
        <v>837</v>
      </c>
      <c r="D577" s="215" t="s">
        <v>169</v>
      </c>
      <c r="E577" s="216" t="s">
        <v>838</v>
      </c>
      <c r="F577" s="217" t="s">
        <v>839</v>
      </c>
      <c r="G577" s="218" t="s">
        <v>240</v>
      </c>
      <c r="H577" s="219">
        <v>4</v>
      </c>
      <c r="I577" s="220"/>
      <c r="J577" s="221">
        <f>ROUND(I577*H577,2)</f>
        <v>0</v>
      </c>
      <c r="K577" s="217" t="s">
        <v>173</v>
      </c>
      <c r="L577" s="47"/>
      <c r="M577" s="222" t="s">
        <v>19</v>
      </c>
      <c r="N577" s="223" t="s">
        <v>43</v>
      </c>
      <c r="O577" s="87"/>
      <c r="P577" s="224">
        <f>O577*H577</f>
        <v>0</v>
      </c>
      <c r="Q577" s="224">
        <v>0</v>
      </c>
      <c r="R577" s="224">
        <f>Q577*H577</f>
        <v>0</v>
      </c>
      <c r="S577" s="224">
        <v>0.041700000000000001</v>
      </c>
      <c r="T577" s="225">
        <f>S577*H577</f>
        <v>0.1668</v>
      </c>
      <c r="U577" s="41"/>
      <c r="V577" s="41"/>
      <c r="W577" s="41"/>
      <c r="X577" s="41"/>
      <c r="Y577" s="41"/>
      <c r="Z577" s="41"/>
      <c r="AA577" s="41"/>
      <c r="AB577" s="41"/>
      <c r="AC577" s="41"/>
      <c r="AD577" s="41"/>
      <c r="AE577" s="41"/>
      <c r="AR577" s="226" t="s">
        <v>174</v>
      </c>
      <c r="AT577" s="226" t="s">
        <v>169</v>
      </c>
      <c r="AU577" s="226" t="s">
        <v>167</v>
      </c>
      <c r="AY577" s="20" t="s">
        <v>166</v>
      </c>
      <c r="BE577" s="227">
        <f>IF(N577="základní",J577,0)</f>
        <v>0</v>
      </c>
      <c r="BF577" s="227">
        <f>IF(N577="snížená",J577,0)</f>
        <v>0</v>
      </c>
      <c r="BG577" s="227">
        <f>IF(N577="zákl. přenesená",J577,0)</f>
        <v>0</v>
      </c>
      <c r="BH577" s="227">
        <f>IF(N577="sníž. přenesená",J577,0)</f>
        <v>0</v>
      </c>
      <c r="BI577" s="227">
        <f>IF(N577="nulová",J577,0)</f>
        <v>0</v>
      </c>
      <c r="BJ577" s="20" t="s">
        <v>79</v>
      </c>
      <c r="BK577" s="227">
        <f>ROUND(I577*H577,2)</f>
        <v>0</v>
      </c>
      <c r="BL577" s="20" t="s">
        <v>174</v>
      </c>
      <c r="BM577" s="226" t="s">
        <v>840</v>
      </c>
    </row>
    <row r="578" s="2" customFormat="1" ht="16.5" customHeight="1">
      <c r="A578" s="41"/>
      <c r="B578" s="42"/>
      <c r="C578" s="215" t="s">
        <v>841</v>
      </c>
      <c r="D578" s="215" t="s">
        <v>169</v>
      </c>
      <c r="E578" s="216" t="s">
        <v>842</v>
      </c>
      <c r="F578" s="217" t="s">
        <v>843</v>
      </c>
      <c r="G578" s="218" t="s">
        <v>240</v>
      </c>
      <c r="H578" s="219">
        <v>12</v>
      </c>
      <c r="I578" s="220"/>
      <c r="J578" s="221">
        <f>ROUND(I578*H578,2)</f>
        <v>0</v>
      </c>
      <c r="K578" s="217" t="s">
        <v>173</v>
      </c>
      <c r="L578" s="47"/>
      <c r="M578" s="222" t="s">
        <v>19</v>
      </c>
      <c r="N578" s="223" t="s">
        <v>43</v>
      </c>
      <c r="O578" s="87"/>
      <c r="P578" s="224">
        <f>O578*H578</f>
        <v>0</v>
      </c>
      <c r="Q578" s="224">
        <v>0</v>
      </c>
      <c r="R578" s="224">
        <f>Q578*H578</f>
        <v>0</v>
      </c>
      <c r="S578" s="224">
        <v>0.041700000000000001</v>
      </c>
      <c r="T578" s="225">
        <f>S578*H578</f>
        <v>0.50039999999999996</v>
      </c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  <c r="AE578" s="41"/>
      <c r="AR578" s="226" t="s">
        <v>174</v>
      </c>
      <c r="AT578" s="226" t="s">
        <v>169</v>
      </c>
      <c r="AU578" s="226" t="s">
        <v>167</v>
      </c>
      <c r="AY578" s="20" t="s">
        <v>166</v>
      </c>
      <c r="BE578" s="227">
        <f>IF(N578="základní",J578,0)</f>
        <v>0</v>
      </c>
      <c r="BF578" s="227">
        <f>IF(N578="snížená",J578,0)</f>
        <v>0</v>
      </c>
      <c r="BG578" s="227">
        <f>IF(N578="zákl. přenesená",J578,0)</f>
        <v>0</v>
      </c>
      <c r="BH578" s="227">
        <f>IF(N578="sníž. přenesená",J578,0)</f>
        <v>0</v>
      </c>
      <c r="BI578" s="227">
        <f>IF(N578="nulová",J578,0)</f>
        <v>0</v>
      </c>
      <c r="BJ578" s="20" t="s">
        <v>79</v>
      </c>
      <c r="BK578" s="227">
        <f>ROUND(I578*H578,2)</f>
        <v>0</v>
      </c>
      <c r="BL578" s="20" t="s">
        <v>174</v>
      </c>
      <c r="BM578" s="226" t="s">
        <v>844</v>
      </c>
    </row>
    <row r="579" s="2" customFormat="1">
      <c r="A579" s="41"/>
      <c r="B579" s="42"/>
      <c r="C579" s="215" t="s">
        <v>845</v>
      </c>
      <c r="D579" s="215" t="s">
        <v>169</v>
      </c>
      <c r="E579" s="216" t="s">
        <v>846</v>
      </c>
      <c r="F579" s="217" t="s">
        <v>847</v>
      </c>
      <c r="G579" s="218" t="s">
        <v>197</v>
      </c>
      <c r="H579" s="219">
        <v>48.753999999999998</v>
      </c>
      <c r="I579" s="220"/>
      <c r="J579" s="221">
        <f>ROUND(I579*H579,2)</f>
        <v>0</v>
      </c>
      <c r="K579" s="217" t="s">
        <v>173</v>
      </c>
      <c r="L579" s="47"/>
      <c r="M579" s="222" t="s">
        <v>19</v>
      </c>
      <c r="N579" s="223" t="s">
        <v>43</v>
      </c>
      <c r="O579" s="87"/>
      <c r="P579" s="224">
        <f>O579*H579</f>
        <v>0</v>
      </c>
      <c r="Q579" s="224">
        <v>0</v>
      </c>
      <c r="R579" s="224">
        <f>Q579*H579</f>
        <v>0</v>
      </c>
      <c r="S579" s="224">
        <v>1.95</v>
      </c>
      <c r="T579" s="225">
        <f>S579*H579</f>
        <v>95.070299999999989</v>
      </c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  <c r="AR579" s="226" t="s">
        <v>174</v>
      </c>
      <c r="AT579" s="226" t="s">
        <v>169</v>
      </c>
      <c r="AU579" s="226" t="s">
        <v>167</v>
      </c>
      <c r="AY579" s="20" t="s">
        <v>166</v>
      </c>
      <c r="BE579" s="227">
        <f>IF(N579="základní",J579,0)</f>
        <v>0</v>
      </c>
      <c r="BF579" s="227">
        <f>IF(N579="snížená",J579,0)</f>
        <v>0</v>
      </c>
      <c r="BG579" s="227">
        <f>IF(N579="zákl. přenesená",J579,0)</f>
        <v>0</v>
      </c>
      <c r="BH579" s="227">
        <f>IF(N579="sníž. přenesená",J579,0)</f>
        <v>0</v>
      </c>
      <c r="BI579" s="227">
        <f>IF(N579="nulová",J579,0)</f>
        <v>0</v>
      </c>
      <c r="BJ579" s="20" t="s">
        <v>79</v>
      </c>
      <c r="BK579" s="227">
        <f>ROUND(I579*H579,2)</f>
        <v>0</v>
      </c>
      <c r="BL579" s="20" t="s">
        <v>174</v>
      </c>
      <c r="BM579" s="226" t="s">
        <v>848</v>
      </c>
    </row>
    <row r="580" s="15" customFormat="1">
      <c r="A580" s="15"/>
      <c r="B580" s="251"/>
      <c r="C580" s="252"/>
      <c r="D580" s="230" t="s">
        <v>176</v>
      </c>
      <c r="E580" s="253" t="s">
        <v>19</v>
      </c>
      <c r="F580" s="254" t="s">
        <v>849</v>
      </c>
      <c r="G580" s="252"/>
      <c r="H580" s="253" t="s">
        <v>19</v>
      </c>
      <c r="I580" s="255"/>
      <c r="J580" s="252"/>
      <c r="K580" s="252"/>
      <c r="L580" s="256"/>
      <c r="M580" s="257"/>
      <c r="N580" s="258"/>
      <c r="O580" s="258"/>
      <c r="P580" s="258"/>
      <c r="Q580" s="258"/>
      <c r="R580" s="258"/>
      <c r="S580" s="258"/>
      <c r="T580" s="259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T580" s="260" t="s">
        <v>176</v>
      </c>
      <c r="AU580" s="260" t="s">
        <v>167</v>
      </c>
      <c r="AV580" s="15" t="s">
        <v>79</v>
      </c>
      <c r="AW580" s="15" t="s">
        <v>33</v>
      </c>
      <c r="AX580" s="15" t="s">
        <v>72</v>
      </c>
      <c r="AY580" s="260" t="s">
        <v>166</v>
      </c>
    </row>
    <row r="581" s="13" customFormat="1">
      <c r="A581" s="13"/>
      <c r="B581" s="228"/>
      <c r="C581" s="229"/>
      <c r="D581" s="230" t="s">
        <v>176</v>
      </c>
      <c r="E581" s="231" t="s">
        <v>19</v>
      </c>
      <c r="F581" s="232" t="s">
        <v>850</v>
      </c>
      <c r="G581" s="229"/>
      <c r="H581" s="233">
        <v>11.448</v>
      </c>
      <c r="I581" s="234"/>
      <c r="J581" s="229"/>
      <c r="K581" s="229"/>
      <c r="L581" s="235"/>
      <c r="M581" s="236"/>
      <c r="N581" s="237"/>
      <c r="O581" s="237"/>
      <c r="P581" s="237"/>
      <c r="Q581" s="237"/>
      <c r="R581" s="237"/>
      <c r="S581" s="237"/>
      <c r="T581" s="238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39" t="s">
        <v>176</v>
      </c>
      <c r="AU581" s="239" t="s">
        <v>167</v>
      </c>
      <c r="AV581" s="13" t="s">
        <v>81</v>
      </c>
      <c r="AW581" s="13" t="s">
        <v>33</v>
      </c>
      <c r="AX581" s="13" t="s">
        <v>72</v>
      </c>
      <c r="AY581" s="239" t="s">
        <v>166</v>
      </c>
    </row>
    <row r="582" s="13" customFormat="1">
      <c r="A582" s="13"/>
      <c r="B582" s="228"/>
      <c r="C582" s="229"/>
      <c r="D582" s="230" t="s">
        <v>176</v>
      </c>
      <c r="E582" s="231" t="s">
        <v>19</v>
      </c>
      <c r="F582" s="232" t="s">
        <v>851</v>
      </c>
      <c r="G582" s="229"/>
      <c r="H582" s="233">
        <v>13.73</v>
      </c>
      <c r="I582" s="234"/>
      <c r="J582" s="229"/>
      <c r="K582" s="229"/>
      <c r="L582" s="235"/>
      <c r="M582" s="236"/>
      <c r="N582" s="237"/>
      <c r="O582" s="237"/>
      <c r="P582" s="237"/>
      <c r="Q582" s="237"/>
      <c r="R582" s="237"/>
      <c r="S582" s="237"/>
      <c r="T582" s="238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39" t="s">
        <v>176</v>
      </c>
      <c r="AU582" s="239" t="s">
        <v>167</v>
      </c>
      <c r="AV582" s="13" t="s">
        <v>81</v>
      </c>
      <c r="AW582" s="13" t="s">
        <v>33</v>
      </c>
      <c r="AX582" s="13" t="s">
        <v>72</v>
      </c>
      <c r="AY582" s="239" t="s">
        <v>166</v>
      </c>
    </row>
    <row r="583" s="13" customFormat="1">
      <c r="A583" s="13"/>
      <c r="B583" s="228"/>
      <c r="C583" s="229"/>
      <c r="D583" s="230" t="s">
        <v>176</v>
      </c>
      <c r="E583" s="231" t="s">
        <v>19</v>
      </c>
      <c r="F583" s="232" t="s">
        <v>852</v>
      </c>
      <c r="G583" s="229"/>
      <c r="H583" s="233">
        <v>0.54300000000000004</v>
      </c>
      <c r="I583" s="234"/>
      <c r="J583" s="229"/>
      <c r="K583" s="229"/>
      <c r="L583" s="235"/>
      <c r="M583" s="236"/>
      <c r="N583" s="237"/>
      <c r="O583" s="237"/>
      <c r="P583" s="237"/>
      <c r="Q583" s="237"/>
      <c r="R583" s="237"/>
      <c r="S583" s="237"/>
      <c r="T583" s="238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39" t="s">
        <v>176</v>
      </c>
      <c r="AU583" s="239" t="s">
        <v>167</v>
      </c>
      <c r="AV583" s="13" t="s">
        <v>81</v>
      </c>
      <c r="AW583" s="13" t="s">
        <v>33</v>
      </c>
      <c r="AX583" s="13" t="s">
        <v>72</v>
      </c>
      <c r="AY583" s="239" t="s">
        <v>166</v>
      </c>
    </row>
    <row r="584" s="14" customFormat="1">
      <c r="A584" s="14"/>
      <c r="B584" s="240"/>
      <c r="C584" s="241"/>
      <c r="D584" s="230" t="s">
        <v>176</v>
      </c>
      <c r="E584" s="242" t="s">
        <v>19</v>
      </c>
      <c r="F584" s="243" t="s">
        <v>178</v>
      </c>
      <c r="G584" s="241"/>
      <c r="H584" s="244">
        <v>25.721</v>
      </c>
      <c r="I584" s="245"/>
      <c r="J584" s="241"/>
      <c r="K584" s="241"/>
      <c r="L584" s="246"/>
      <c r="M584" s="247"/>
      <c r="N584" s="248"/>
      <c r="O584" s="248"/>
      <c r="P584" s="248"/>
      <c r="Q584" s="248"/>
      <c r="R584" s="248"/>
      <c r="S584" s="248"/>
      <c r="T584" s="249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50" t="s">
        <v>176</v>
      </c>
      <c r="AU584" s="250" t="s">
        <v>167</v>
      </c>
      <c r="AV584" s="14" t="s">
        <v>167</v>
      </c>
      <c r="AW584" s="14" t="s">
        <v>33</v>
      </c>
      <c r="AX584" s="14" t="s">
        <v>72</v>
      </c>
      <c r="AY584" s="250" t="s">
        <v>166</v>
      </c>
    </row>
    <row r="585" s="15" customFormat="1">
      <c r="A585" s="15"/>
      <c r="B585" s="251"/>
      <c r="C585" s="252"/>
      <c r="D585" s="230" t="s">
        <v>176</v>
      </c>
      <c r="E585" s="253" t="s">
        <v>19</v>
      </c>
      <c r="F585" s="254" t="s">
        <v>853</v>
      </c>
      <c r="G585" s="252"/>
      <c r="H585" s="253" t="s">
        <v>19</v>
      </c>
      <c r="I585" s="255"/>
      <c r="J585" s="252"/>
      <c r="K585" s="252"/>
      <c r="L585" s="256"/>
      <c r="M585" s="257"/>
      <c r="N585" s="258"/>
      <c r="O585" s="258"/>
      <c r="P585" s="258"/>
      <c r="Q585" s="258"/>
      <c r="R585" s="258"/>
      <c r="S585" s="258"/>
      <c r="T585" s="259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T585" s="260" t="s">
        <v>176</v>
      </c>
      <c r="AU585" s="260" t="s">
        <v>167</v>
      </c>
      <c r="AV585" s="15" t="s">
        <v>79</v>
      </c>
      <c r="AW585" s="15" t="s">
        <v>33</v>
      </c>
      <c r="AX585" s="15" t="s">
        <v>72</v>
      </c>
      <c r="AY585" s="260" t="s">
        <v>166</v>
      </c>
    </row>
    <row r="586" s="13" customFormat="1">
      <c r="A586" s="13"/>
      <c r="B586" s="228"/>
      <c r="C586" s="229"/>
      <c r="D586" s="230" t="s">
        <v>176</v>
      </c>
      <c r="E586" s="231" t="s">
        <v>19</v>
      </c>
      <c r="F586" s="232" t="s">
        <v>854</v>
      </c>
      <c r="G586" s="229"/>
      <c r="H586" s="233">
        <v>20.82</v>
      </c>
      <c r="I586" s="234"/>
      <c r="J586" s="229"/>
      <c r="K586" s="229"/>
      <c r="L586" s="235"/>
      <c r="M586" s="236"/>
      <c r="N586" s="237"/>
      <c r="O586" s="237"/>
      <c r="P586" s="237"/>
      <c r="Q586" s="237"/>
      <c r="R586" s="237"/>
      <c r="S586" s="237"/>
      <c r="T586" s="238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39" t="s">
        <v>176</v>
      </c>
      <c r="AU586" s="239" t="s">
        <v>167</v>
      </c>
      <c r="AV586" s="13" t="s">
        <v>81</v>
      </c>
      <c r="AW586" s="13" t="s">
        <v>33</v>
      </c>
      <c r="AX586" s="13" t="s">
        <v>72</v>
      </c>
      <c r="AY586" s="239" t="s">
        <v>166</v>
      </c>
    </row>
    <row r="587" s="13" customFormat="1">
      <c r="A587" s="13"/>
      <c r="B587" s="228"/>
      <c r="C587" s="229"/>
      <c r="D587" s="230" t="s">
        <v>176</v>
      </c>
      <c r="E587" s="231" t="s">
        <v>19</v>
      </c>
      <c r="F587" s="232" t="s">
        <v>855</v>
      </c>
      <c r="G587" s="229"/>
      <c r="H587" s="233">
        <v>2.2130000000000001</v>
      </c>
      <c r="I587" s="234"/>
      <c r="J587" s="229"/>
      <c r="K587" s="229"/>
      <c r="L587" s="235"/>
      <c r="M587" s="236"/>
      <c r="N587" s="237"/>
      <c r="O587" s="237"/>
      <c r="P587" s="237"/>
      <c r="Q587" s="237"/>
      <c r="R587" s="237"/>
      <c r="S587" s="237"/>
      <c r="T587" s="238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39" t="s">
        <v>176</v>
      </c>
      <c r="AU587" s="239" t="s">
        <v>167</v>
      </c>
      <c r="AV587" s="13" t="s">
        <v>81</v>
      </c>
      <c r="AW587" s="13" t="s">
        <v>33</v>
      </c>
      <c r="AX587" s="13" t="s">
        <v>72</v>
      </c>
      <c r="AY587" s="239" t="s">
        <v>166</v>
      </c>
    </row>
    <row r="588" s="14" customFormat="1">
      <c r="A588" s="14"/>
      <c r="B588" s="240"/>
      <c r="C588" s="241"/>
      <c r="D588" s="230" t="s">
        <v>176</v>
      </c>
      <c r="E588" s="242" t="s">
        <v>19</v>
      </c>
      <c r="F588" s="243" t="s">
        <v>178</v>
      </c>
      <c r="G588" s="241"/>
      <c r="H588" s="244">
        <v>23.033000000000001</v>
      </c>
      <c r="I588" s="245"/>
      <c r="J588" s="241"/>
      <c r="K588" s="241"/>
      <c r="L588" s="246"/>
      <c r="M588" s="247"/>
      <c r="N588" s="248"/>
      <c r="O588" s="248"/>
      <c r="P588" s="248"/>
      <c r="Q588" s="248"/>
      <c r="R588" s="248"/>
      <c r="S588" s="248"/>
      <c r="T588" s="249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T588" s="250" t="s">
        <v>176</v>
      </c>
      <c r="AU588" s="250" t="s">
        <v>167</v>
      </c>
      <c r="AV588" s="14" t="s">
        <v>167</v>
      </c>
      <c r="AW588" s="14" t="s">
        <v>33</v>
      </c>
      <c r="AX588" s="14" t="s">
        <v>72</v>
      </c>
      <c r="AY588" s="250" t="s">
        <v>166</v>
      </c>
    </row>
    <row r="589" s="16" customFormat="1">
      <c r="A589" s="16"/>
      <c r="B589" s="273"/>
      <c r="C589" s="274"/>
      <c r="D589" s="230" t="s">
        <v>176</v>
      </c>
      <c r="E589" s="275" t="s">
        <v>19</v>
      </c>
      <c r="F589" s="276" t="s">
        <v>338</v>
      </c>
      <c r="G589" s="274"/>
      <c r="H589" s="277">
        <v>48.753999999999998</v>
      </c>
      <c r="I589" s="278"/>
      <c r="J589" s="274"/>
      <c r="K589" s="274"/>
      <c r="L589" s="279"/>
      <c r="M589" s="280"/>
      <c r="N589" s="281"/>
      <c r="O589" s="281"/>
      <c r="P589" s="281"/>
      <c r="Q589" s="281"/>
      <c r="R589" s="281"/>
      <c r="S589" s="281"/>
      <c r="T589" s="282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T589" s="283" t="s">
        <v>176</v>
      </c>
      <c r="AU589" s="283" t="s">
        <v>167</v>
      </c>
      <c r="AV589" s="16" t="s">
        <v>174</v>
      </c>
      <c r="AW589" s="16" t="s">
        <v>33</v>
      </c>
      <c r="AX589" s="16" t="s">
        <v>79</v>
      </c>
      <c r="AY589" s="283" t="s">
        <v>166</v>
      </c>
    </row>
    <row r="590" s="2" customFormat="1">
      <c r="A590" s="41"/>
      <c r="B590" s="42"/>
      <c r="C590" s="215" t="s">
        <v>856</v>
      </c>
      <c r="D590" s="215" t="s">
        <v>169</v>
      </c>
      <c r="E590" s="216" t="s">
        <v>857</v>
      </c>
      <c r="F590" s="217" t="s">
        <v>858</v>
      </c>
      <c r="G590" s="218" t="s">
        <v>197</v>
      </c>
      <c r="H590" s="219">
        <v>22.765999999999998</v>
      </c>
      <c r="I590" s="220"/>
      <c r="J590" s="221">
        <f>ROUND(I590*H590,2)</f>
        <v>0</v>
      </c>
      <c r="K590" s="217" t="s">
        <v>173</v>
      </c>
      <c r="L590" s="47"/>
      <c r="M590" s="222" t="s">
        <v>19</v>
      </c>
      <c r="N590" s="223" t="s">
        <v>43</v>
      </c>
      <c r="O590" s="87"/>
      <c r="P590" s="224">
        <f>O590*H590</f>
        <v>0</v>
      </c>
      <c r="Q590" s="224">
        <v>0</v>
      </c>
      <c r="R590" s="224">
        <f>Q590*H590</f>
        <v>0</v>
      </c>
      <c r="S590" s="224">
        <v>1.671</v>
      </c>
      <c r="T590" s="225">
        <f>S590*H590</f>
        <v>38.041986000000001</v>
      </c>
      <c r="U590" s="41"/>
      <c r="V590" s="41"/>
      <c r="W590" s="41"/>
      <c r="X590" s="41"/>
      <c r="Y590" s="41"/>
      <c r="Z590" s="41"/>
      <c r="AA590" s="41"/>
      <c r="AB590" s="41"/>
      <c r="AC590" s="41"/>
      <c r="AD590" s="41"/>
      <c r="AE590" s="41"/>
      <c r="AR590" s="226" t="s">
        <v>174</v>
      </c>
      <c r="AT590" s="226" t="s">
        <v>169</v>
      </c>
      <c r="AU590" s="226" t="s">
        <v>167</v>
      </c>
      <c r="AY590" s="20" t="s">
        <v>166</v>
      </c>
      <c r="BE590" s="227">
        <f>IF(N590="základní",J590,0)</f>
        <v>0</v>
      </c>
      <c r="BF590" s="227">
        <f>IF(N590="snížená",J590,0)</f>
        <v>0</v>
      </c>
      <c r="BG590" s="227">
        <f>IF(N590="zákl. přenesená",J590,0)</f>
        <v>0</v>
      </c>
      <c r="BH590" s="227">
        <f>IF(N590="sníž. přenesená",J590,0)</f>
        <v>0</v>
      </c>
      <c r="BI590" s="227">
        <f>IF(N590="nulová",J590,0)</f>
        <v>0</v>
      </c>
      <c r="BJ590" s="20" t="s">
        <v>79</v>
      </c>
      <c r="BK590" s="227">
        <f>ROUND(I590*H590,2)</f>
        <v>0</v>
      </c>
      <c r="BL590" s="20" t="s">
        <v>174</v>
      </c>
      <c r="BM590" s="226" t="s">
        <v>859</v>
      </c>
    </row>
    <row r="591" s="15" customFormat="1">
      <c r="A591" s="15"/>
      <c r="B591" s="251"/>
      <c r="C591" s="252"/>
      <c r="D591" s="230" t="s">
        <v>176</v>
      </c>
      <c r="E591" s="253" t="s">
        <v>19</v>
      </c>
      <c r="F591" s="254" t="s">
        <v>860</v>
      </c>
      <c r="G591" s="252"/>
      <c r="H591" s="253" t="s">
        <v>19</v>
      </c>
      <c r="I591" s="255"/>
      <c r="J591" s="252"/>
      <c r="K591" s="252"/>
      <c r="L591" s="256"/>
      <c r="M591" s="257"/>
      <c r="N591" s="258"/>
      <c r="O591" s="258"/>
      <c r="P591" s="258"/>
      <c r="Q591" s="258"/>
      <c r="R591" s="258"/>
      <c r="S591" s="258"/>
      <c r="T591" s="259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T591" s="260" t="s">
        <v>176</v>
      </c>
      <c r="AU591" s="260" t="s">
        <v>167</v>
      </c>
      <c r="AV591" s="15" t="s">
        <v>79</v>
      </c>
      <c r="AW591" s="15" t="s">
        <v>33</v>
      </c>
      <c r="AX591" s="15" t="s">
        <v>72</v>
      </c>
      <c r="AY591" s="260" t="s">
        <v>166</v>
      </c>
    </row>
    <row r="592" s="13" customFormat="1">
      <c r="A592" s="13"/>
      <c r="B592" s="228"/>
      <c r="C592" s="229"/>
      <c r="D592" s="230" t="s">
        <v>176</v>
      </c>
      <c r="E592" s="231" t="s">
        <v>19</v>
      </c>
      <c r="F592" s="232" t="s">
        <v>861</v>
      </c>
      <c r="G592" s="229"/>
      <c r="H592" s="233">
        <v>13.804</v>
      </c>
      <c r="I592" s="234"/>
      <c r="J592" s="229"/>
      <c r="K592" s="229"/>
      <c r="L592" s="235"/>
      <c r="M592" s="236"/>
      <c r="N592" s="237"/>
      <c r="O592" s="237"/>
      <c r="P592" s="237"/>
      <c r="Q592" s="237"/>
      <c r="R592" s="237"/>
      <c r="S592" s="237"/>
      <c r="T592" s="238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39" t="s">
        <v>176</v>
      </c>
      <c r="AU592" s="239" t="s">
        <v>167</v>
      </c>
      <c r="AV592" s="13" t="s">
        <v>81</v>
      </c>
      <c r="AW592" s="13" t="s">
        <v>33</v>
      </c>
      <c r="AX592" s="13" t="s">
        <v>72</v>
      </c>
      <c r="AY592" s="239" t="s">
        <v>166</v>
      </c>
    </row>
    <row r="593" s="13" customFormat="1">
      <c r="A593" s="13"/>
      <c r="B593" s="228"/>
      <c r="C593" s="229"/>
      <c r="D593" s="230" t="s">
        <v>176</v>
      </c>
      <c r="E593" s="231" t="s">
        <v>19</v>
      </c>
      <c r="F593" s="232" t="s">
        <v>862</v>
      </c>
      <c r="G593" s="229"/>
      <c r="H593" s="233">
        <v>8.9619999999999997</v>
      </c>
      <c r="I593" s="234"/>
      <c r="J593" s="229"/>
      <c r="K593" s="229"/>
      <c r="L593" s="235"/>
      <c r="M593" s="236"/>
      <c r="N593" s="237"/>
      <c r="O593" s="237"/>
      <c r="P593" s="237"/>
      <c r="Q593" s="237"/>
      <c r="R593" s="237"/>
      <c r="S593" s="237"/>
      <c r="T593" s="238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39" t="s">
        <v>176</v>
      </c>
      <c r="AU593" s="239" t="s">
        <v>167</v>
      </c>
      <c r="AV593" s="13" t="s">
        <v>81</v>
      </c>
      <c r="AW593" s="13" t="s">
        <v>33</v>
      </c>
      <c r="AX593" s="13" t="s">
        <v>72</v>
      </c>
      <c r="AY593" s="239" t="s">
        <v>166</v>
      </c>
    </row>
    <row r="594" s="14" customFormat="1">
      <c r="A594" s="14"/>
      <c r="B594" s="240"/>
      <c r="C594" s="241"/>
      <c r="D594" s="230" t="s">
        <v>176</v>
      </c>
      <c r="E594" s="242" t="s">
        <v>19</v>
      </c>
      <c r="F594" s="243" t="s">
        <v>178</v>
      </c>
      <c r="G594" s="241"/>
      <c r="H594" s="244">
        <v>22.765999999999998</v>
      </c>
      <c r="I594" s="245"/>
      <c r="J594" s="241"/>
      <c r="K594" s="241"/>
      <c r="L594" s="246"/>
      <c r="M594" s="247"/>
      <c r="N594" s="248"/>
      <c r="O594" s="248"/>
      <c r="P594" s="248"/>
      <c r="Q594" s="248"/>
      <c r="R594" s="248"/>
      <c r="S594" s="248"/>
      <c r="T594" s="249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T594" s="250" t="s">
        <v>176</v>
      </c>
      <c r="AU594" s="250" t="s">
        <v>167</v>
      </c>
      <c r="AV594" s="14" t="s">
        <v>167</v>
      </c>
      <c r="AW594" s="14" t="s">
        <v>33</v>
      </c>
      <c r="AX594" s="14" t="s">
        <v>79</v>
      </c>
      <c r="AY594" s="250" t="s">
        <v>166</v>
      </c>
    </row>
    <row r="595" s="2" customFormat="1">
      <c r="A595" s="41"/>
      <c r="B595" s="42"/>
      <c r="C595" s="215" t="s">
        <v>863</v>
      </c>
      <c r="D595" s="215" t="s">
        <v>169</v>
      </c>
      <c r="E595" s="216" t="s">
        <v>864</v>
      </c>
      <c r="F595" s="217" t="s">
        <v>865</v>
      </c>
      <c r="G595" s="218" t="s">
        <v>229</v>
      </c>
      <c r="H595" s="219">
        <v>1241.1469999999999</v>
      </c>
      <c r="I595" s="220"/>
      <c r="J595" s="221">
        <f>ROUND(I595*H595,2)</f>
        <v>0</v>
      </c>
      <c r="K595" s="217" t="s">
        <v>173</v>
      </c>
      <c r="L595" s="47"/>
      <c r="M595" s="222" t="s">
        <v>19</v>
      </c>
      <c r="N595" s="223" t="s">
        <v>43</v>
      </c>
      <c r="O595" s="87"/>
      <c r="P595" s="224">
        <f>O595*H595</f>
        <v>0</v>
      </c>
      <c r="Q595" s="224">
        <v>0</v>
      </c>
      <c r="R595" s="224">
        <f>Q595*H595</f>
        <v>0</v>
      </c>
      <c r="S595" s="224">
        <v>0.014</v>
      </c>
      <c r="T595" s="225">
        <f>S595*H595</f>
        <v>17.376058</v>
      </c>
      <c r="U595" s="41"/>
      <c r="V595" s="41"/>
      <c r="W595" s="41"/>
      <c r="X595" s="41"/>
      <c r="Y595" s="41"/>
      <c r="Z595" s="41"/>
      <c r="AA595" s="41"/>
      <c r="AB595" s="41"/>
      <c r="AC595" s="41"/>
      <c r="AD595" s="41"/>
      <c r="AE595" s="41"/>
      <c r="AR595" s="226" t="s">
        <v>174</v>
      </c>
      <c r="AT595" s="226" t="s">
        <v>169</v>
      </c>
      <c r="AU595" s="226" t="s">
        <v>167</v>
      </c>
      <c r="AY595" s="20" t="s">
        <v>166</v>
      </c>
      <c r="BE595" s="227">
        <f>IF(N595="základní",J595,0)</f>
        <v>0</v>
      </c>
      <c r="BF595" s="227">
        <f>IF(N595="snížená",J595,0)</f>
        <v>0</v>
      </c>
      <c r="BG595" s="227">
        <f>IF(N595="zákl. přenesená",J595,0)</f>
        <v>0</v>
      </c>
      <c r="BH595" s="227">
        <f>IF(N595="sníž. přenesená",J595,0)</f>
        <v>0</v>
      </c>
      <c r="BI595" s="227">
        <f>IF(N595="nulová",J595,0)</f>
        <v>0</v>
      </c>
      <c r="BJ595" s="20" t="s">
        <v>79</v>
      </c>
      <c r="BK595" s="227">
        <f>ROUND(I595*H595,2)</f>
        <v>0</v>
      </c>
      <c r="BL595" s="20" t="s">
        <v>174</v>
      </c>
      <c r="BM595" s="226" t="s">
        <v>866</v>
      </c>
    </row>
    <row r="596" s="15" customFormat="1">
      <c r="A596" s="15"/>
      <c r="B596" s="251"/>
      <c r="C596" s="252"/>
      <c r="D596" s="230" t="s">
        <v>176</v>
      </c>
      <c r="E596" s="253" t="s">
        <v>19</v>
      </c>
      <c r="F596" s="254" t="s">
        <v>867</v>
      </c>
      <c r="G596" s="252"/>
      <c r="H596" s="253" t="s">
        <v>19</v>
      </c>
      <c r="I596" s="255"/>
      <c r="J596" s="252"/>
      <c r="K596" s="252"/>
      <c r="L596" s="256"/>
      <c r="M596" s="257"/>
      <c r="N596" s="258"/>
      <c r="O596" s="258"/>
      <c r="P596" s="258"/>
      <c r="Q596" s="258"/>
      <c r="R596" s="258"/>
      <c r="S596" s="258"/>
      <c r="T596" s="259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T596" s="260" t="s">
        <v>176</v>
      </c>
      <c r="AU596" s="260" t="s">
        <v>167</v>
      </c>
      <c r="AV596" s="15" t="s">
        <v>79</v>
      </c>
      <c r="AW596" s="15" t="s">
        <v>33</v>
      </c>
      <c r="AX596" s="15" t="s">
        <v>72</v>
      </c>
      <c r="AY596" s="260" t="s">
        <v>166</v>
      </c>
    </row>
    <row r="597" s="13" customFormat="1">
      <c r="A597" s="13"/>
      <c r="B597" s="228"/>
      <c r="C597" s="229"/>
      <c r="D597" s="230" t="s">
        <v>176</v>
      </c>
      <c r="E597" s="231" t="s">
        <v>19</v>
      </c>
      <c r="F597" s="232" t="s">
        <v>868</v>
      </c>
      <c r="G597" s="229"/>
      <c r="H597" s="233">
        <v>329.17000000000002</v>
      </c>
      <c r="I597" s="234"/>
      <c r="J597" s="229"/>
      <c r="K597" s="229"/>
      <c r="L597" s="235"/>
      <c r="M597" s="236"/>
      <c r="N597" s="237"/>
      <c r="O597" s="237"/>
      <c r="P597" s="237"/>
      <c r="Q597" s="237"/>
      <c r="R597" s="237"/>
      <c r="S597" s="237"/>
      <c r="T597" s="238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39" t="s">
        <v>176</v>
      </c>
      <c r="AU597" s="239" t="s">
        <v>167</v>
      </c>
      <c r="AV597" s="13" t="s">
        <v>81</v>
      </c>
      <c r="AW597" s="13" t="s">
        <v>33</v>
      </c>
      <c r="AX597" s="13" t="s">
        <v>72</v>
      </c>
      <c r="AY597" s="239" t="s">
        <v>166</v>
      </c>
    </row>
    <row r="598" s="13" customFormat="1">
      <c r="A598" s="13"/>
      <c r="B598" s="228"/>
      <c r="C598" s="229"/>
      <c r="D598" s="230" t="s">
        <v>176</v>
      </c>
      <c r="E598" s="231" t="s">
        <v>19</v>
      </c>
      <c r="F598" s="232" t="s">
        <v>869</v>
      </c>
      <c r="G598" s="229"/>
      <c r="H598" s="233">
        <v>284.32999999999998</v>
      </c>
      <c r="I598" s="234"/>
      <c r="J598" s="229"/>
      <c r="K598" s="229"/>
      <c r="L598" s="235"/>
      <c r="M598" s="236"/>
      <c r="N598" s="237"/>
      <c r="O598" s="237"/>
      <c r="P598" s="237"/>
      <c r="Q598" s="237"/>
      <c r="R598" s="237"/>
      <c r="S598" s="237"/>
      <c r="T598" s="238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39" t="s">
        <v>176</v>
      </c>
      <c r="AU598" s="239" t="s">
        <v>167</v>
      </c>
      <c r="AV598" s="13" t="s">
        <v>81</v>
      </c>
      <c r="AW598" s="13" t="s">
        <v>33</v>
      </c>
      <c r="AX598" s="13" t="s">
        <v>72</v>
      </c>
      <c r="AY598" s="239" t="s">
        <v>166</v>
      </c>
    </row>
    <row r="599" s="13" customFormat="1">
      <c r="A599" s="13"/>
      <c r="B599" s="228"/>
      <c r="C599" s="229"/>
      <c r="D599" s="230" t="s">
        <v>176</v>
      </c>
      <c r="E599" s="231" t="s">
        <v>19</v>
      </c>
      <c r="F599" s="232" t="s">
        <v>870</v>
      </c>
      <c r="G599" s="229"/>
      <c r="H599" s="233">
        <v>254.64699999999999</v>
      </c>
      <c r="I599" s="234"/>
      <c r="J599" s="229"/>
      <c r="K599" s="229"/>
      <c r="L599" s="235"/>
      <c r="M599" s="236"/>
      <c r="N599" s="237"/>
      <c r="O599" s="237"/>
      <c r="P599" s="237"/>
      <c r="Q599" s="237"/>
      <c r="R599" s="237"/>
      <c r="S599" s="237"/>
      <c r="T599" s="238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39" t="s">
        <v>176</v>
      </c>
      <c r="AU599" s="239" t="s">
        <v>167</v>
      </c>
      <c r="AV599" s="13" t="s">
        <v>81</v>
      </c>
      <c r="AW599" s="13" t="s">
        <v>33</v>
      </c>
      <c r="AX599" s="13" t="s">
        <v>72</v>
      </c>
      <c r="AY599" s="239" t="s">
        <v>166</v>
      </c>
    </row>
    <row r="600" s="14" customFormat="1">
      <c r="A600" s="14"/>
      <c r="B600" s="240"/>
      <c r="C600" s="241"/>
      <c r="D600" s="230" t="s">
        <v>176</v>
      </c>
      <c r="E600" s="242" t="s">
        <v>19</v>
      </c>
      <c r="F600" s="243" t="s">
        <v>178</v>
      </c>
      <c r="G600" s="241"/>
      <c r="H600" s="244">
        <v>868.14700000000005</v>
      </c>
      <c r="I600" s="245"/>
      <c r="J600" s="241"/>
      <c r="K600" s="241"/>
      <c r="L600" s="246"/>
      <c r="M600" s="247"/>
      <c r="N600" s="248"/>
      <c r="O600" s="248"/>
      <c r="P600" s="248"/>
      <c r="Q600" s="248"/>
      <c r="R600" s="248"/>
      <c r="S600" s="248"/>
      <c r="T600" s="249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250" t="s">
        <v>176</v>
      </c>
      <c r="AU600" s="250" t="s">
        <v>167</v>
      </c>
      <c r="AV600" s="14" t="s">
        <v>167</v>
      </c>
      <c r="AW600" s="14" t="s">
        <v>33</v>
      </c>
      <c r="AX600" s="14" t="s">
        <v>72</v>
      </c>
      <c r="AY600" s="250" t="s">
        <v>166</v>
      </c>
    </row>
    <row r="601" s="13" customFormat="1">
      <c r="A601" s="13"/>
      <c r="B601" s="228"/>
      <c r="C601" s="229"/>
      <c r="D601" s="230" t="s">
        <v>176</v>
      </c>
      <c r="E601" s="231" t="s">
        <v>19</v>
      </c>
      <c r="F601" s="232" t="s">
        <v>871</v>
      </c>
      <c r="G601" s="229"/>
      <c r="H601" s="233">
        <v>75</v>
      </c>
      <c r="I601" s="234"/>
      <c r="J601" s="229"/>
      <c r="K601" s="229"/>
      <c r="L601" s="235"/>
      <c r="M601" s="236"/>
      <c r="N601" s="237"/>
      <c r="O601" s="237"/>
      <c r="P601" s="237"/>
      <c r="Q601" s="237"/>
      <c r="R601" s="237"/>
      <c r="S601" s="237"/>
      <c r="T601" s="238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39" t="s">
        <v>176</v>
      </c>
      <c r="AU601" s="239" t="s">
        <v>167</v>
      </c>
      <c r="AV601" s="13" t="s">
        <v>81</v>
      </c>
      <c r="AW601" s="13" t="s">
        <v>33</v>
      </c>
      <c r="AX601" s="13" t="s">
        <v>72</v>
      </c>
      <c r="AY601" s="239" t="s">
        <v>166</v>
      </c>
    </row>
    <row r="602" s="13" customFormat="1">
      <c r="A602" s="13"/>
      <c r="B602" s="228"/>
      <c r="C602" s="229"/>
      <c r="D602" s="230" t="s">
        <v>176</v>
      </c>
      <c r="E602" s="231" t="s">
        <v>19</v>
      </c>
      <c r="F602" s="232" t="s">
        <v>872</v>
      </c>
      <c r="G602" s="229"/>
      <c r="H602" s="233">
        <v>16</v>
      </c>
      <c r="I602" s="234"/>
      <c r="J602" s="229"/>
      <c r="K602" s="229"/>
      <c r="L602" s="235"/>
      <c r="M602" s="236"/>
      <c r="N602" s="237"/>
      <c r="O602" s="237"/>
      <c r="P602" s="237"/>
      <c r="Q602" s="237"/>
      <c r="R602" s="237"/>
      <c r="S602" s="237"/>
      <c r="T602" s="238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39" t="s">
        <v>176</v>
      </c>
      <c r="AU602" s="239" t="s">
        <v>167</v>
      </c>
      <c r="AV602" s="13" t="s">
        <v>81</v>
      </c>
      <c r="AW602" s="13" t="s">
        <v>33</v>
      </c>
      <c r="AX602" s="13" t="s">
        <v>72</v>
      </c>
      <c r="AY602" s="239" t="s">
        <v>166</v>
      </c>
    </row>
    <row r="603" s="13" customFormat="1">
      <c r="A603" s="13"/>
      <c r="B603" s="228"/>
      <c r="C603" s="229"/>
      <c r="D603" s="230" t="s">
        <v>176</v>
      </c>
      <c r="E603" s="231" t="s">
        <v>19</v>
      </c>
      <c r="F603" s="232" t="s">
        <v>873</v>
      </c>
      <c r="G603" s="229"/>
      <c r="H603" s="233">
        <v>204.19999999999999</v>
      </c>
      <c r="I603" s="234"/>
      <c r="J603" s="229"/>
      <c r="K603" s="229"/>
      <c r="L603" s="235"/>
      <c r="M603" s="236"/>
      <c r="N603" s="237"/>
      <c r="O603" s="237"/>
      <c r="P603" s="237"/>
      <c r="Q603" s="237"/>
      <c r="R603" s="237"/>
      <c r="S603" s="237"/>
      <c r="T603" s="238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39" t="s">
        <v>176</v>
      </c>
      <c r="AU603" s="239" t="s">
        <v>167</v>
      </c>
      <c r="AV603" s="13" t="s">
        <v>81</v>
      </c>
      <c r="AW603" s="13" t="s">
        <v>33</v>
      </c>
      <c r="AX603" s="13" t="s">
        <v>72</v>
      </c>
      <c r="AY603" s="239" t="s">
        <v>166</v>
      </c>
    </row>
    <row r="604" s="13" customFormat="1">
      <c r="A604" s="13"/>
      <c r="B604" s="228"/>
      <c r="C604" s="229"/>
      <c r="D604" s="230" t="s">
        <v>176</v>
      </c>
      <c r="E604" s="231" t="s">
        <v>19</v>
      </c>
      <c r="F604" s="232" t="s">
        <v>874</v>
      </c>
      <c r="G604" s="229"/>
      <c r="H604" s="233">
        <v>15</v>
      </c>
      <c r="I604" s="234"/>
      <c r="J604" s="229"/>
      <c r="K604" s="229"/>
      <c r="L604" s="235"/>
      <c r="M604" s="236"/>
      <c r="N604" s="237"/>
      <c r="O604" s="237"/>
      <c r="P604" s="237"/>
      <c r="Q604" s="237"/>
      <c r="R604" s="237"/>
      <c r="S604" s="237"/>
      <c r="T604" s="238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39" t="s">
        <v>176</v>
      </c>
      <c r="AU604" s="239" t="s">
        <v>167</v>
      </c>
      <c r="AV604" s="13" t="s">
        <v>81</v>
      </c>
      <c r="AW604" s="13" t="s">
        <v>33</v>
      </c>
      <c r="AX604" s="13" t="s">
        <v>72</v>
      </c>
      <c r="AY604" s="239" t="s">
        <v>166</v>
      </c>
    </row>
    <row r="605" s="13" customFormat="1">
      <c r="A605" s="13"/>
      <c r="B605" s="228"/>
      <c r="C605" s="229"/>
      <c r="D605" s="230" t="s">
        <v>176</v>
      </c>
      <c r="E605" s="231" t="s">
        <v>19</v>
      </c>
      <c r="F605" s="232" t="s">
        <v>875</v>
      </c>
      <c r="G605" s="229"/>
      <c r="H605" s="233">
        <v>62.799999999999997</v>
      </c>
      <c r="I605" s="234"/>
      <c r="J605" s="229"/>
      <c r="K605" s="229"/>
      <c r="L605" s="235"/>
      <c r="M605" s="236"/>
      <c r="N605" s="237"/>
      <c r="O605" s="237"/>
      <c r="P605" s="237"/>
      <c r="Q605" s="237"/>
      <c r="R605" s="237"/>
      <c r="S605" s="237"/>
      <c r="T605" s="238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39" t="s">
        <v>176</v>
      </c>
      <c r="AU605" s="239" t="s">
        <v>167</v>
      </c>
      <c r="AV605" s="13" t="s">
        <v>81</v>
      </c>
      <c r="AW605" s="13" t="s">
        <v>33</v>
      </c>
      <c r="AX605" s="13" t="s">
        <v>72</v>
      </c>
      <c r="AY605" s="239" t="s">
        <v>166</v>
      </c>
    </row>
    <row r="606" s="14" customFormat="1">
      <c r="A606" s="14"/>
      <c r="B606" s="240"/>
      <c r="C606" s="241"/>
      <c r="D606" s="230" t="s">
        <v>176</v>
      </c>
      <c r="E606" s="242" t="s">
        <v>19</v>
      </c>
      <c r="F606" s="243" t="s">
        <v>178</v>
      </c>
      <c r="G606" s="241"/>
      <c r="H606" s="244">
        <v>373</v>
      </c>
      <c r="I606" s="245"/>
      <c r="J606" s="241"/>
      <c r="K606" s="241"/>
      <c r="L606" s="246"/>
      <c r="M606" s="247"/>
      <c r="N606" s="248"/>
      <c r="O606" s="248"/>
      <c r="P606" s="248"/>
      <c r="Q606" s="248"/>
      <c r="R606" s="248"/>
      <c r="S606" s="248"/>
      <c r="T606" s="249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50" t="s">
        <v>176</v>
      </c>
      <c r="AU606" s="250" t="s">
        <v>167</v>
      </c>
      <c r="AV606" s="14" t="s">
        <v>167</v>
      </c>
      <c r="AW606" s="14" t="s">
        <v>33</v>
      </c>
      <c r="AX606" s="14" t="s">
        <v>72</v>
      </c>
      <c r="AY606" s="250" t="s">
        <v>166</v>
      </c>
    </row>
    <row r="607" s="16" customFormat="1">
      <c r="A607" s="16"/>
      <c r="B607" s="273"/>
      <c r="C607" s="274"/>
      <c r="D607" s="230" t="s">
        <v>176</v>
      </c>
      <c r="E607" s="275" t="s">
        <v>19</v>
      </c>
      <c r="F607" s="276" t="s">
        <v>338</v>
      </c>
      <c r="G607" s="274"/>
      <c r="H607" s="277">
        <v>1241.1469999999999</v>
      </c>
      <c r="I607" s="278"/>
      <c r="J607" s="274"/>
      <c r="K607" s="274"/>
      <c r="L607" s="279"/>
      <c r="M607" s="280"/>
      <c r="N607" s="281"/>
      <c r="O607" s="281"/>
      <c r="P607" s="281"/>
      <c r="Q607" s="281"/>
      <c r="R607" s="281"/>
      <c r="S607" s="281"/>
      <c r="T607" s="282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T607" s="283" t="s">
        <v>176</v>
      </c>
      <c r="AU607" s="283" t="s">
        <v>167</v>
      </c>
      <c r="AV607" s="16" t="s">
        <v>174</v>
      </c>
      <c r="AW607" s="16" t="s">
        <v>33</v>
      </c>
      <c r="AX607" s="16" t="s">
        <v>79</v>
      </c>
      <c r="AY607" s="283" t="s">
        <v>166</v>
      </c>
    </row>
    <row r="608" s="2" customFormat="1">
      <c r="A608" s="41"/>
      <c r="B608" s="42"/>
      <c r="C608" s="215" t="s">
        <v>876</v>
      </c>
      <c r="D608" s="215" t="s">
        <v>169</v>
      </c>
      <c r="E608" s="216" t="s">
        <v>877</v>
      </c>
      <c r="F608" s="217" t="s">
        <v>878</v>
      </c>
      <c r="G608" s="218" t="s">
        <v>229</v>
      </c>
      <c r="H608" s="219">
        <v>43.200000000000003</v>
      </c>
      <c r="I608" s="220"/>
      <c r="J608" s="221">
        <f>ROUND(I608*H608,2)</f>
        <v>0</v>
      </c>
      <c r="K608" s="217" t="s">
        <v>173</v>
      </c>
      <c r="L608" s="47"/>
      <c r="M608" s="222" t="s">
        <v>19</v>
      </c>
      <c r="N608" s="223" t="s">
        <v>43</v>
      </c>
      <c r="O608" s="87"/>
      <c r="P608" s="224">
        <f>O608*H608</f>
        <v>0</v>
      </c>
      <c r="Q608" s="224">
        <v>0</v>
      </c>
      <c r="R608" s="224">
        <f>Q608*H608</f>
        <v>0</v>
      </c>
      <c r="S608" s="224">
        <v>0.024</v>
      </c>
      <c r="T608" s="225">
        <f>S608*H608</f>
        <v>1.0368000000000002</v>
      </c>
      <c r="U608" s="41"/>
      <c r="V608" s="41"/>
      <c r="W608" s="41"/>
      <c r="X608" s="41"/>
      <c r="Y608" s="41"/>
      <c r="Z608" s="41"/>
      <c r="AA608" s="41"/>
      <c r="AB608" s="41"/>
      <c r="AC608" s="41"/>
      <c r="AD608" s="41"/>
      <c r="AE608" s="41"/>
      <c r="AR608" s="226" t="s">
        <v>174</v>
      </c>
      <c r="AT608" s="226" t="s">
        <v>169</v>
      </c>
      <c r="AU608" s="226" t="s">
        <v>167</v>
      </c>
      <c r="AY608" s="20" t="s">
        <v>166</v>
      </c>
      <c r="BE608" s="227">
        <f>IF(N608="základní",J608,0)</f>
        <v>0</v>
      </c>
      <c r="BF608" s="227">
        <f>IF(N608="snížená",J608,0)</f>
        <v>0</v>
      </c>
      <c r="BG608" s="227">
        <f>IF(N608="zákl. přenesená",J608,0)</f>
        <v>0</v>
      </c>
      <c r="BH608" s="227">
        <f>IF(N608="sníž. přenesená",J608,0)</f>
        <v>0</v>
      </c>
      <c r="BI608" s="227">
        <f>IF(N608="nulová",J608,0)</f>
        <v>0</v>
      </c>
      <c r="BJ608" s="20" t="s">
        <v>79</v>
      </c>
      <c r="BK608" s="227">
        <f>ROUND(I608*H608,2)</f>
        <v>0</v>
      </c>
      <c r="BL608" s="20" t="s">
        <v>174</v>
      </c>
      <c r="BM608" s="226" t="s">
        <v>879</v>
      </c>
    </row>
    <row r="609" s="13" customFormat="1">
      <c r="A609" s="13"/>
      <c r="B609" s="228"/>
      <c r="C609" s="229"/>
      <c r="D609" s="230" t="s">
        <v>176</v>
      </c>
      <c r="E609" s="231" t="s">
        <v>19</v>
      </c>
      <c r="F609" s="232" t="s">
        <v>880</v>
      </c>
      <c r="G609" s="229"/>
      <c r="H609" s="233">
        <v>43.200000000000003</v>
      </c>
      <c r="I609" s="234"/>
      <c r="J609" s="229"/>
      <c r="K609" s="229"/>
      <c r="L609" s="235"/>
      <c r="M609" s="236"/>
      <c r="N609" s="237"/>
      <c r="O609" s="237"/>
      <c r="P609" s="237"/>
      <c r="Q609" s="237"/>
      <c r="R609" s="237"/>
      <c r="S609" s="237"/>
      <c r="T609" s="238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39" t="s">
        <v>176</v>
      </c>
      <c r="AU609" s="239" t="s">
        <v>167</v>
      </c>
      <c r="AV609" s="13" t="s">
        <v>81</v>
      </c>
      <c r="AW609" s="13" t="s">
        <v>33</v>
      </c>
      <c r="AX609" s="13" t="s">
        <v>72</v>
      </c>
      <c r="AY609" s="239" t="s">
        <v>166</v>
      </c>
    </row>
    <row r="610" s="14" customFormat="1">
      <c r="A610" s="14"/>
      <c r="B610" s="240"/>
      <c r="C610" s="241"/>
      <c r="D610" s="230" t="s">
        <v>176</v>
      </c>
      <c r="E610" s="242" t="s">
        <v>19</v>
      </c>
      <c r="F610" s="243" t="s">
        <v>178</v>
      </c>
      <c r="G610" s="241"/>
      <c r="H610" s="244">
        <v>43.200000000000003</v>
      </c>
      <c r="I610" s="245"/>
      <c r="J610" s="241"/>
      <c r="K610" s="241"/>
      <c r="L610" s="246"/>
      <c r="M610" s="247"/>
      <c r="N610" s="248"/>
      <c r="O610" s="248"/>
      <c r="P610" s="248"/>
      <c r="Q610" s="248"/>
      <c r="R610" s="248"/>
      <c r="S610" s="248"/>
      <c r="T610" s="249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50" t="s">
        <v>176</v>
      </c>
      <c r="AU610" s="250" t="s">
        <v>167</v>
      </c>
      <c r="AV610" s="14" t="s">
        <v>167</v>
      </c>
      <c r="AW610" s="14" t="s">
        <v>33</v>
      </c>
      <c r="AX610" s="14" t="s">
        <v>79</v>
      </c>
      <c r="AY610" s="250" t="s">
        <v>166</v>
      </c>
    </row>
    <row r="611" s="2" customFormat="1">
      <c r="A611" s="41"/>
      <c r="B611" s="42"/>
      <c r="C611" s="215" t="s">
        <v>881</v>
      </c>
      <c r="D611" s="215" t="s">
        <v>169</v>
      </c>
      <c r="E611" s="216" t="s">
        <v>882</v>
      </c>
      <c r="F611" s="217" t="s">
        <v>883</v>
      </c>
      <c r="G611" s="218" t="s">
        <v>229</v>
      </c>
      <c r="H611" s="219">
        <v>355.06</v>
      </c>
      <c r="I611" s="220"/>
      <c r="J611" s="221">
        <f>ROUND(I611*H611,2)</f>
        <v>0</v>
      </c>
      <c r="K611" s="217" t="s">
        <v>173</v>
      </c>
      <c r="L611" s="47"/>
      <c r="M611" s="222" t="s">
        <v>19</v>
      </c>
      <c r="N611" s="223" t="s">
        <v>43</v>
      </c>
      <c r="O611" s="87"/>
      <c r="P611" s="224">
        <f>O611*H611</f>
        <v>0</v>
      </c>
      <c r="Q611" s="224">
        <v>0</v>
      </c>
      <c r="R611" s="224">
        <f>Q611*H611</f>
        <v>0</v>
      </c>
      <c r="S611" s="224">
        <v>0.032000000000000001</v>
      </c>
      <c r="T611" s="225">
        <f>S611*H611</f>
        <v>11.36192</v>
      </c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  <c r="AR611" s="226" t="s">
        <v>174</v>
      </c>
      <c r="AT611" s="226" t="s">
        <v>169</v>
      </c>
      <c r="AU611" s="226" t="s">
        <v>167</v>
      </c>
      <c r="AY611" s="20" t="s">
        <v>166</v>
      </c>
      <c r="BE611" s="227">
        <f>IF(N611="základní",J611,0)</f>
        <v>0</v>
      </c>
      <c r="BF611" s="227">
        <f>IF(N611="snížená",J611,0)</f>
        <v>0</v>
      </c>
      <c r="BG611" s="227">
        <f>IF(N611="zákl. přenesená",J611,0)</f>
        <v>0</v>
      </c>
      <c r="BH611" s="227">
        <f>IF(N611="sníž. přenesená",J611,0)</f>
        <v>0</v>
      </c>
      <c r="BI611" s="227">
        <f>IF(N611="nulová",J611,0)</f>
        <v>0</v>
      </c>
      <c r="BJ611" s="20" t="s">
        <v>79</v>
      </c>
      <c r="BK611" s="227">
        <f>ROUND(I611*H611,2)</f>
        <v>0</v>
      </c>
      <c r="BL611" s="20" t="s">
        <v>174</v>
      </c>
      <c r="BM611" s="226" t="s">
        <v>884</v>
      </c>
    </row>
    <row r="612" s="13" customFormat="1">
      <c r="A612" s="13"/>
      <c r="B612" s="228"/>
      <c r="C612" s="229"/>
      <c r="D612" s="230" t="s">
        <v>176</v>
      </c>
      <c r="E612" s="231" t="s">
        <v>19</v>
      </c>
      <c r="F612" s="232" t="s">
        <v>885</v>
      </c>
      <c r="G612" s="229"/>
      <c r="H612" s="233">
        <v>170.16</v>
      </c>
      <c r="I612" s="234"/>
      <c r="J612" s="229"/>
      <c r="K612" s="229"/>
      <c r="L612" s="235"/>
      <c r="M612" s="236"/>
      <c r="N612" s="237"/>
      <c r="O612" s="237"/>
      <c r="P612" s="237"/>
      <c r="Q612" s="237"/>
      <c r="R612" s="237"/>
      <c r="S612" s="237"/>
      <c r="T612" s="238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39" t="s">
        <v>176</v>
      </c>
      <c r="AU612" s="239" t="s">
        <v>167</v>
      </c>
      <c r="AV612" s="13" t="s">
        <v>81</v>
      </c>
      <c r="AW612" s="13" t="s">
        <v>33</v>
      </c>
      <c r="AX612" s="13" t="s">
        <v>72</v>
      </c>
      <c r="AY612" s="239" t="s">
        <v>166</v>
      </c>
    </row>
    <row r="613" s="13" customFormat="1">
      <c r="A613" s="13"/>
      <c r="B613" s="228"/>
      <c r="C613" s="229"/>
      <c r="D613" s="230" t="s">
        <v>176</v>
      </c>
      <c r="E613" s="231" t="s">
        <v>19</v>
      </c>
      <c r="F613" s="232" t="s">
        <v>886</v>
      </c>
      <c r="G613" s="229"/>
      <c r="H613" s="233">
        <v>124.3</v>
      </c>
      <c r="I613" s="234"/>
      <c r="J613" s="229"/>
      <c r="K613" s="229"/>
      <c r="L613" s="235"/>
      <c r="M613" s="236"/>
      <c r="N613" s="237"/>
      <c r="O613" s="237"/>
      <c r="P613" s="237"/>
      <c r="Q613" s="237"/>
      <c r="R613" s="237"/>
      <c r="S613" s="237"/>
      <c r="T613" s="238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39" t="s">
        <v>176</v>
      </c>
      <c r="AU613" s="239" t="s">
        <v>167</v>
      </c>
      <c r="AV613" s="13" t="s">
        <v>81</v>
      </c>
      <c r="AW613" s="13" t="s">
        <v>33</v>
      </c>
      <c r="AX613" s="13" t="s">
        <v>72</v>
      </c>
      <c r="AY613" s="239" t="s">
        <v>166</v>
      </c>
    </row>
    <row r="614" s="13" customFormat="1">
      <c r="A614" s="13"/>
      <c r="B614" s="228"/>
      <c r="C614" s="229"/>
      <c r="D614" s="230" t="s">
        <v>176</v>
      </c>
      <c r="E614" s="231" t="s">
        <v>19</v>
      </c>
      <c r="F614" s="232" t="s">
        <v>887</v>
      </c>
      <c r="G614" s="229"/>
      <c r="H614" s="233">
        <v>48.799999999999997</v>
      </c>
      <c r="I614" s="234"/>
      <c r="J614" s="229"/>
      <c r="K614" s="229"/>
      <c r="L614" s="235"/>
      <c r="M614" s="236"/>
      <c r="N614" s="237"/>
      <c r="O614" s="237"/>
      <c r="P614" s="237"/>
      <c r="Q614" s="237"/>
      <c r="R614" s="237"/>
      <c r="S614" s="237"/>
      <c r="T614" s="238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39" t="s">
        <v>176</v>
      </c>
      <c r="AU614" s="239" t="s">
        <v>167</v>
      </c>
      <c r="AV614" s="13" t="s">
        <v>81</v>
      </c>
      <c r="AW614" s="13" t="s">
        <v>33</v>
      </c>
      <c r="AX614" s="13" t="s">
        <v>72</v>
      </c>
      <c r="AY614" s="239" t="s">
        <v>166</v>
      </c>
    </row>
    <row r="615" s="13" customFormat="1">
      <c r="A615" s="13"/>
      <c r="B615" s="228"/>
      <c r="C615" s="229"/>
      <c r="D615" s="230" t="s">
        <v>176</v>
      </c>
      <c r="E615" s="231" t="s">
        <v>19</v>
      </c>
      <c r="F615" s="232" t="s">
        <v>888</v>
      </c>
      <c r="G615" s="229"/>
      <c r="H615" s="233">
        <v>11.800000000000001</v>
      </c>
      <c r="I615" s="234"/>
      <c r="J615" s="229"/>
      <c r="K615" s="229"/>
      <c r="L615" s="235"/>
      <c r="M615" s="236"/>
      <c r="N615" s="237"/>
      <c r="O615" s="237"/>
      <c r="P615" s="237"/>
      <c r="Q615" s="237"/>
      <c r="R615" s="237"/>
      <c r="S615" s="237"/>
      <c r="T615" s="238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39" t="s">
        <v>176</v>
      </c>
      <c r="AU615" s="239" t="s">
        <v>167</v>
      </c>
      <c r="AV615" s="13" t="s">
        <v>81</v>
      </c>
      <c r="AW615" s="13" t="s">
        <v>33</v>
      </c>
      <c r="AX615" s="13" t="s">
        <v>72</v>
      </c>
      <c r="AY615" s="239" t="s">
        <v>166</v>
      </c>
    </row>
    <row r="616" s="14" customFormat="1">
      <c r="A616" s="14"/>
      <c r="B616" s="240"/>
      <c r="C616" s="241"/>
      <c r="D616" s="230" t="s">
        <v>176</v>
      </c>
      <c r="E616" s="242" t="s">
        <v>19</v>
      </c>
      <c r="F616" s="243" t="s">
        <v>178</v>
      </c>
      <c r="G616" s="241"/>
      <c r="H616" s="244">
        <v>355.06</v>
      </c>
      <c r="I616" s="245"/>
      <c r="J616" s="241"/>
      <c r="K616" s="241"/>
      <c r="L616" s="246"/>
      <c r="M616" s="247"/>
      <c r="N616" s="248"/>
      <c r="O616" s="248"/>
      <c r="P616" s="248"/>
      <c r="Q616" s="248"/>
      <c r="R616" s="248"/>
      <c r="S616" s="248"/>
      <c r="T616" s="249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50" t="s">
        <v>176</v>
      </c>
      <c r="AU616" s="250" t="s">
        <v>167</v>
      </c>
      <c r="AV616" s="14" t="s">
        <v>167</v>
      </c>
      <c r="AW616" s="14" t="s">
        <v>33</v>
      </c>
      <c r="AX616" s="14" t="s">
        <v>79</v>
      </c>
      <c r="AY616" s="250" t="s">
        <v>166</v>
      </c>
    </row>
    <row r="617" s="2" customFormat="1">
      <c r="A617" s="41"/>
      <c r="B617" s="42"/>
      <c r="C617" s="215" t="s">
        <v>889</v>
      </c>
      <c r="D617" s="215" t="s">
        <v>169</v>
      </c>
      <c r="E617" s="216" t="s">
        <v>890</v>
      </c>
      <c r="F617" s="217" t="s">
        <v>891</v>
      </c>
      <c r="G617" s="218" t="s">
        <v>229</v>
      </c>
      <c r="H617" s="219">
        <v>121.90000000000001</v>
      </c>
      <c r="I617" s="220"/>
      <c r="J617" s="221">
        <f>ROUND(I617*H617,2)</f>
        <v>0</v>
      </c>
      <c r="K617" s="217" t="s">
        <v>173</v>
      </c>
      <c r="L617" s="47"/>
      <c r="M617" s="222" t="s">
        <v>19</v>
      </c>
      <c r="N617" s="223" t="s">
        <v>43</v>
      </c>
      <c r="O617" s="87"/>
      <c r="P617" s="224">
        <f>O617*H617</f>
        <v>0</v>
      </c>
      <c r="Q617" s="224">
        <v>0</v>
      </c>
      <c r="R617" s="224">
        <f>Q617*H617</f>
        <v>0</v>
      </c>
      <c r="S617" s="224">
        <v>0.0040000000000000001</v>
      </c>
      <c r="T617" s="225">
        <f>S617*H617</f>
        <v>0.48760000000000003</v>
      </c>
      <c r="U617" s="41"/>
      <c r="V617" s="41"/>
      <c r="W617" s="41"/>
      <c r="X617" s="41"/>
      <c r="Y617" s="41"/>
      <c r="Z617" s="41"/>
      <c r="AA617" s="41"/>
      <c r="AB617" s="41"/>
      <c r="AC617" s="41"/>
      <c r="AD617" s="41"/>
      <c r="AE617" s="41"/>
      <c r="AR617" s="226" t="s">
        <v>174</v>
      </c>
      <c r="AT617" s="226" t="s">
        <v>169</v>
      </c>
      <c r="AU617" s="226" t="s">
        <v>167</v>
      </c>
      <c r="AY617" s="20" t="s">
        <v>166</v>
      </c>
      <c r="BE617" s="227">
        <f>IF(N617="základní",J617,0)</f>
        <v>0</v>
      </c>
      <c r="BF617" s="227">
        <f>IF(N617="snížená",J617,0)</f>
        <v>0</v>
      </c>
      <c r="BG617" s="227">
        <f>IF(N617="zákl. přenesená",J617,0)</f>
        <v>0</v>
      </c>
      <c r="BH617" s="227">
        <f>IF(N617="sníž. přenesená",J617,0)</f>
        <v>0</v>
      </c>
      <c r="BI617" s="227">
        <f>IF(N617="nulová",J617,0)</f>
        <v>0</v>
      </c>
      <c r="BJ617" s="20" t="s">
        <v>79</v>
      </c>
      <c r="BK617" s="227">
        <f>ROUND(I617*H617,2)</f>
        <v>0</v>
      </c>
      <c r="BL617" s="20" t="s">
        <v>174</v>
      </c>
      <c r="BM617" s="226" t="s">
        <v>892</v>
      </c>
    </row>
    <row r="618" s="13" customFormat="1">
      <c r="A618" s="13"/>
      <c r="B618" s="228"/>
      <c r="C618" s="229"/>
      <c r="D618" s="230" t="s">
        <v>176</v>
      </c>
      <c r="E618" s="231" t="s">
        <v>19</v>
      </c>
      <c r="F618" s="232" t="s">
        <v>893</v>
      </c>
      <c r="G618" s="229"/>
      <c r="H618" s="233">
        <v>121.90000000000001</v>
      </c>
      <c r="I618" s="234"/>
      <c r="J618" s="229"/>
      <c r="K618" s="229"/>
      <c r="L618" s="235"/>
      <c r="M618" s="236"/>
      <c r="N618" s="237"/>
      <c r="O618" s="237"/>
      <c r="P618" s="237"/>
      <c r="Q618" s="237"/>
      <c r="R618" s="237"/>
      <c r="S618" s="237"/>
      <c r="T618" s="238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39" t="s">
        <v>176</v>
      </c>
      <c r="AU618" s="239" t="s">
        <v>167</v>
      </c>
      <c r="AV618" s="13" t="s">
        <v>81</v>
      </c>
      <c r="AW618" s="13" t="s">
        <v>33</v>
      </c>
      <c r="AX618" s="13" t="s">
        <v>72</v>
      </c>
      <c r="AY618" s="239" t="s">
        <v>166</v>
      </c>
    </row>
    <row r="619" s="14" customFormat="1">
      <c r="A619" s="14"/>
      <c r="B619" s="240"/>
      <c r="C619" s="241"/>
      <c r="D619" s="230" t="s">
        <v>176</v>
      </c>
      <c r="E619" s="242" t="s">
        <v>19</v>
      </c>
      <c r="F619" s="243" t="s">
        <v>178</v>
      </c>
      <c r="G619" s="241"/>
      <c r="H619" s="244">
        <v>121.90000000000001</v>
      </c>
      <c r="I619" s="245"/>
      <c r="J619" s="241"/>
      <c r="K619" s="241"/>
      <c r="L619" s="246"/>
      <c r="M619" s="247"/>
      <c r="N619" s="248"/>
      <c r="O619" s="248"/>
      <c r="P619" s="248"/>
      <c r="Q619" s="248"/>
      <c r="R619" s="248"/>
      <c r="S619" s="248"/>
      <c r="T619" s="249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50" t="s">
        <v>176</v>
      </c>
      <c r="AU619" s="250" t="s">
        <v>167</v>
      </c>
      <c r="AV619" s="14" t="s">
        <v>167</v>
      </c>
      <c r="AW619" s="14" t="s">
        <v>33</v>
      </c>
      <c r="AX619" s="14" t="s">
        <v>79</v>
      </c>
      <c r="AY619" s="250" t="s">
        <v>166</v>
      </c>
    </row>
    <row r="620" s="2" customFormat="1" ht="16.5" customHeight="1">
      <c r="A620" s="41"/>
      <c r="B620" s="42"/>
      <c r="C620" s="215" t="s">
        <v>894</v>
      </c>
      <c r="D620" s="215" t="s">
        <v>169</v>
      </c>
      <c r="E620" s="216" t="s">
        <v>895</v>
      </c>
      <c r="F620" s="217" t="s">
        <v>896</v>
      </c>
      <c r="G620" s="218" t="s">
        <v>240</v>
      </c>
      <c r="H620" s="219">
        <v>118</v>
      </c>
      <c r="I620" s="220"/>
      <c r="J620" s="221">
        <f>ROUND(I620*H620,2)</f>
        <v>0</v>
      </c>
      <c r="K620" s="217" t="s">
        <v>173</v>
      </c>
      <c r="L620" s="47"/>
      <c r="M620" s="222" t="s">
        <v>19</v>
      </c>
      <c r="N620" s="223" t="s">
        <v>43</v>
      </c>
      <c r="O620" s="87"/>
      <c r="P620" s="224">
        <f>O620*H620</f>
        <v>0</v>
      </c>
      <c r="Q620" s="224">
        <v>0</v>
      </c>
      <c r="R620" s="224">
        <f>Q620*H620</f>
        <v>0</v>
      </c>
      <c r="S620" s="224">
        <v>0.0050000000000000001</v>
      </c>
      <c r="T620" s="225">
        <f>S620*H620</f>
        <v>0.58999999999999997</v>
      </c>
      <c r="U620" s="41"/>
      <c r="V620" s="41"/>
      <c r="W620" s="41"/>
      <c r="X620" s="41"/>
      <c r="Y620" s="41"/>
      <c r="Z620" s="41"/>
      <c r="AA620" s="41"/>
      <c r="AB620" s="41"/>
      <c r="AC620" s="41"/>
      <c r="AD620" s="41"/>
      <c r="AE620" s="41"/>
      <c r="AR620" s="226" t="s">
        <v>174</v>
      </c>
      <c r="AT620" s="226" t="s">
        <v>169</v>
      </c>
      <c r="AU620" s="226" t="s">
        <v>167</v>
      </c>
      <c r="AY620" s="20" t="s">
        <v>166</v>
      </c>
      <c r="BE620" s="227">
        <f>IF(N620="základní",J620,0)</f>
        <v>0</v>
      </c>
      <c r="BF620" s="227">
        <f>IF(N620="snížená",J620,0)</f>
        <v>0</v>
      </c>
      <c r="BG620" s="227">
        <f>IF(N620="zákl. přenesená",J620,0)</f>
        <v>0</v>
      </c>
      <c r="BH620" s="227">
        <f>IF(N620="sníž. přenesená",J620,0)</f>
        <v>0</v>
      </c>
      <c r="BI620" s="227">
        <f>IF(N620="nulová",J620,0)</f>
        <v>0</v>
      </c>
      <c r="BJ620" s="20" t="s">
        <v>79</v>
      </c>
      <c r="BK620" s="227">
        <f>ROUND(I620*H620,2)</f>
        <v>0</v>
      </c>
      <c r="BL620" s="20" t="s">
        <v>174</v>
      </c>
      <c r="BM620" s="226" t="s">
        <v>897</v>
      </c>
    </row>
    <row r="621" s="13" customFormat="1">
      <c r="A621" s="13"/>
      <c r="B621" s="228"/>
      <c r="C621" s="229"/>
      <c r="D621" s="230" t="s">
        <v>176</v>
      </c>
      <c r="E621" s="231" t="s">
        <v>19</v>
      </c>
      <c r="F621" s="232" t="s">
        <v>898</v>
      </c>
      <c r="G621" s="229"/>
      <c r="H621" s="233">
        <v>118</v>
      </c>
      <c r="I621" s="234"/>
      <c r="J621" s="229"/>
      <c r="K621" s="229"/>
      <c r="L621" s="235"/>
      <c r="M621" s="236"/>
      <c r="N621" s="237"/>
      <c r="O621" s="237"/>
      <c r="P621" s="237"/>
      <c r="Q621" s="237"/>
      <c r="R621" s="237"/>
      <c r="S621" s="237"/>
      <c r="T621" s="238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39" t="s">
        <v>176</v>
      </c>
      <c r="AU621" s="239" t="s">
        <v>167</v>
      </c>
      <c r="AV621" s="13" t="s">
        <v>81</v>
      </c>
      <c r="AW621" s="13" t="s">
        <v>33</v>
      </c>
      <c r="AX621" s="13" t="s">
        <v>72</v>
      </c>
      <c r="AY621" s="239" t="s">
        <v>166</v>
      </c>
    </row>
    <row r="622" s="14" customFormat="1">
      <c r="A622" s="14"/>
      <c r="B622" s="240"/>
      <c r="C622" s="241"/>
      <c r="D622" s="230" t="s">
        <v>176</v>
      </c>
      <c r="E622" s="242" t="s">
        <v>19</v>
      </c>
      <c r="F622" s="243" t="s">
        <v>178</v>
      </c>
      <c r="G622" s="241"/>
      <c r="H622" s="244">
        <v>118</v>
      </c>
      <c r="I622" s="245"/>
      <c r="J622" s="241"/>
      <c r="K622" s="241"/>
      <c r="L622" s="246"/>
      <c r="M622" s="247"/>
      <c r="N622" s="248"/>
      <c r="O622" s="248"/>
      <c r="P622" s="248"/>
      <c r="Q622" s="248"/>
      <c r="R622" s="248"/>
      <c r="S622" s="248"/>
      <c r="T622" s="249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50" t="s">
        <v>176</v>
      </c>
      <c r="AU622" s="250" t="s">
        <v>167</v>
      </c>
      <c r="AV622" s="14" t="s">
        <v>167</v>
      </c>
      <c r="AW622" s="14" t="s">
        <v>33</v>
      </c>
      <c r="AX622" s="14" t="s">
        <v>79</v>
      </c>
      <c r="AY622" s="250" t="s">
        <v>166</v>
      </c>
    </row>
    <row r="623" s="2" customFormat="1" ht="16.5" customHeight="1">
      <c r="A623" s="41"/>
      <c r="B623" s="42"/>
      <c r="C623" s="215" t="s">
        <v>899</v>
      </c>
      <c r="D623" s="215" t="s">
        <v>169</v>
      </c>
      <c r="E623" s="216" t="s">
        <v>900</v>
      </c>
      <c r="F623" s="217" t="s">
        <v>901</v>
      </c>
      <c r="G623" s="218" t="s">
        <v>172</v>
      </c>
      <c r="H623" s="219">
        <v>582.65999999999997</v>
      </c>
      <c r="I623" s="220"/>
      <c r="J623" s="221">
        <f>ROUND(I623*H623,2)</f>
        <v>0</v>
      </c>
      <c r="K623" s="217" t="s">
        <v>173</v>
      </c>
      <c r="L623" s="47"/>
      <c r="M623" s="222" t="s">
        <v>19</v>
      </c>
      <c r="N623" s="223" t="s">
        <v>43</v>
      </c>
      <c r="O623" s="87"/>
      <c r="P623" s="224">
        <f>O623*H623</f>
        <v>0</v>
      </c>
      <c r="Q623" s="224">
        <v>0</v>
      </c>
      <c r="R623" s="224">
        <f>Q623*H623</f>
        <v>0</v>
      </c>
      <c r="S623" s="224">
        <v>0.014</v>
      </c>
      <c r="T623" s="225">
        <f>S623*H623</f>
        <v>8.1572399999999998</v>
      </c>
      <c r="U623" s="41"/>
      <c r="V623" s="41"/>
      <c r="W623" s="41"/>
      <c r="X623" s="41"/>
      <c r="Y623" s="41"/>
      <c r="Z623" s="41"/>
      <c r="AA623" s="41"/>
      <c r="AB623" s="41"/>
      <c r="AC623" s="41"/>
      <c r="AD623" s="41"/>
      <c r="AE623" s="41"/>
      <c r="AR623" s="226" t="s">
        <v>174</v>
      </c>
      <c r="AT623" s="226" t="s">
        <v>169</v>
      </c>
      <c r="AU623" s="226" t="s">
        <v>167</v>
      </c>
      <c r="AY623" s="20" t="s">
        <v>166</v>
      </c>
      <c r="BE623" s="227">
        <f>IF(N623="základní",J623,0)</f>
        <v>0</v>
      </c>
      <c r="BF623" s="227">
        <f>IF(N623="snížená",J623,0)</f>
        <v>0</v>
      </c>
      <c r="BG623" s="227">
        <f>IF(N623="zákl. přenesená",J623,0)</f>
        <v>0</v>
      </c>
      <c r="BH623" s="227">
        <f>IF(N623="sníž. přenesená",J623,0)</f>
        <v>0</v>
      </c>
      <c r="BI623" s="227">
        <f>IF(N623="nulová",J623,0)</f>
        <v>0</v>
      </c>
      <c r="BJ623" s="20" t="s">
        <v>79</v>
      </c>
      <c r="BK623" s="227">
        <f>ROUND(I623*H623,2)</f>
        <v>0</v>
      </c>
      <c r="BL623" s="20" t="s">
        <v>174</v>
      </c>
      <c r="BM623" s="226" t="s">
        <v>902</v>
      </c>
    </row>
    <row r="624" s="15" customFormat="1">
      <c r="A624" s="15"/>
      <c r="B624" s="251"/>
      <c r="C624" s="252"/>
      <c r="D624" s="230" t="s">
        <v>176</v>
      </c>
      <c r="E624" s="253" t="s">
        <v>19</v>
      </c>
      <c r="F624" s="254" t="s">
        <v>903</v>
      </c>
      <c r="G624" s="252"/>
      <c r="H624" s="253" t="s">
        <v>19</v>
      </c>
      <c r="I624" s="255"/>
      <c r="J624" s="252"/>
      <c r="K624" s="252"/>
      <c r="L624" s="256"/>
      <c r="M624" s="257"/>
      <c r="N624" s="258"/>
      <c r="O624" s="258"/>
      <c r="P624" s="258"/>
      <c r="Q624" s="258"/>
      <c r="R624" s="258"/>
      <c r="S624" s="258"/>
      <c r="T624" s="259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T624" s="260" t="s">
        <v>176</v>
      </c>
      <c r="AU624" s="260" t="s">
        <v>167</v>
      </c>
      <c r="AV624" s="15" t="s">
        <v>79</v>
      </c>
      <c r="AW624" s="15" t="s">
        <v>33</v>
      </c>
      <c r="AX624" s="15" t="s">
        <v>72</v>
      </c>
      <c r="AY624" s="260" t="s">
        <v>166</v>
      </c>
    </row>
    <row r="625" s="13" customFormat="1">
      <c r="A625" s="13"/>
      <c r="B625" s="228"/>
      <c r="C625" s="229"/>
      <c r="D625" s="230" t="s">
        <v>176</v>
      </c>
      <c r="E625" s="231" t="s">
        <v>19</v>
      </c>
      <c r="F625" s="232" t="s">
        <v>904</v>
      </c>
      <c r="G625" s="229"/>
      <c r="H625" s="233">
        <v>407.86000000000001</v>
      </c>
      <c r="I625" s="234"/>
      <c r="J625" s="229"/>
      <c r="K625" s="229"/>
      <c r="L625" s="235"/>
      <c r="M625" s="236"/>
      <c r="N625" s="237"/>
      <c r="O625" s="237"/>
      <c r="P625" s="237"/>
      <c r="Q625" s="237"/>
      <c r="R625" s="237"/>
      <c r="S625" s="237"/>
      <c r="T625" s="238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39" t="s">
        <v>176</v>
      </c>
      <c r="AU625" s="239" t="s">
        <v>167</v>
      </c>
      <c r="AV625" s="13" t="s">
        <v>81</v>
      </c>
      <c r="AW625" s="13" t="s">
        <v>33</v>
      </c>
      <c r="AX625" s="13" t="s">
        <v>72</v>
      </c>
      <c r="AY625" s="239" t="s">
        <v>166</v>
      </c>
    </row>
    <row r="626" s="13" customFormat="1">
      <c r="A626" s="13"/>
      <c r="B626" s="228"/>
      <c r="C626" s="229"/>
      <c r="D626" s="230" t="s">
        <v>176</v>
      </c>
      <c r="E626" s="231" t="s">
        <v>19</v>
      </c>
      <c r="F626" s="232" t="s">
        <v>905</v>
      </c>
      <c r="G626" s="229"/>
      <c r="H626" s="233">
        <v>174.80000000000001</v>
      </c>
      <c r="I626" s="234"/>
      <c r="J626" s="229"/>
      <c r="K626" s="229"/>
      <c r="L626" s="235"/>
      <c r="M626" s="236"/>
      <c r="N626" s="237"/>
      <c r="O626" s="237"/>
      <c r="P626" s="237"/>
      <c r="Q626" s="237"/>
      <c r="R626" s="237"/>
      <c r="S626" s="237"/>
      <c r="T626" s="238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39" t="s">
        <v>176</v>
      </c>
      <c r="AU626" s="239" t="s">
        <v>167</v>
      </c>
      <c r="AV626" s="13" t="s">
        <v>81</v>
      </c>
      <c r="AW626" s="13" t="s">
        <v>33</v>
      </c>
      <c r="AX626" s="13" t="s">
        <v>72</v>
      </c>
      <c r="AY626" s="239" t="s">
        <v>166</v>
      </c>
    </row>
    <row r="627" s="14" customFormat="1">
      <c r="A627" s="14"/>
      <c r="B627" s="240"/>
      <c r="C627" s="241"/>
      <c r="D627" s="230" t="s">
        <v>176</v>
      </c>
      <c r="E627" s="242" t="s">
        <v>19</v>
      </c>
      <c r="F627" s="243" t="s">
        <v>178</v>
      </c>
      <c r="G627" s="241"/>
      <c r="H627" s="244">
        <v>582.65999999999997</v>
      </c>
      <c r="I627" s="245"/>
      <c r="J627" s="241"/>
      <c r="K627" s="241"/>
      <c r="L627" s="246"/>
      <c r="M627" s="247"/>
      <c r="N627" s="248"/>
      <c r="O627" s="248"/>
      <c r="P627" s="248"/>
      <c r="Q627" s="248"/>
      <c r="R627" s="248"/>
      <c r="S627" s="248"/>
      <c r="T627" s="249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50" t="s">
        <v>176</v>
      </c>
      <c r="AU627" s="250" t="s">
        <v>167</v>
      </c>
      <c r="AV627" s="14" t="s">
        <v>167</v>
      </c>
      <c r="AW627" s="14" t="s">
        <v>33</v>
      </c>
      <c r="AX627" s="14" t="s">
        <v>79</v>
      </c>
      <c r="AY627" s="250" t="s">
        <v>166</v>
      </c>
    </row>
    <row r="628" s="2" customFormat="1" ht="16.5" customHeight="1">
      <c r="A628" s="41"/>
      <c r="B628" s="42"/>
      <c r="C628" s="215" t="s">
        <v>906</v>
      </c>
      <c r="D628" s="215" t="s">
        <v>169</v>
      </c>
      <c r="E628" s="216" t="s">
        <v>907</v>
      </c>
      <c r="F628" s="217" t="s">
        <v>908</v>
      </c>
      <c r="G628" s="218" t="s">
        <v>229</v>
      </c>
      <c r="H628" s="219">
        <v>583</v>
      </c>
      <c r="I628" s="220"/>
      <c r="J628" s="221">
        <f>ROUND(I628*H628,2)</f>
        <v>0</v>
      </c>
      <c r="K628" s="217" t="s">
        <v>173</v>
      </c>
      <c r="L628" s="47"/>
      <c r="M628" s="222" t="s">
        <v>19</v>
      </c>
      <c r="N628" s="223" t="s">
        <v>43</v>
      </c>
      <c r="O628" s="87"/>
      <c r="P628" s="224">
        <f>O628*H628</f>
        <v>0</v>
      </c>
      <c r="Q628" s="224">
        <v>0</v>
      </c>
      <c r="R628" s="224">
        <f>Q628*H628</f>
        <v>0</v>
      </c>
      <c r="S628" s="224">
        <v>0.017000000000000001</v>
      </c>
      <c r="T628" s="225">
        <f>S628*H628</f>
        <v>9.9110000000000014</v>
      </c>
      <c r="U628" s="41"/>
      <c r="V628" s="41"/>
      <c r="W628" s="41"/>
      <c r="X628" s="41"/>
      <c r="Y628" s="41"/>
      <c r="Z628" s="41"/>
      <c r="AA628" s="41"/>
      <c r="AB628" s="41"/>
      <c r="AC628" s="41"/>
      <c r="AD628" s="41"/>
      <c r="AE628" s="41"/>
      <c r="AR628" s="226" t="s">
        <v>174</v>
      </c>
      <c r="AT628" s="226" t="s">
        <v>169</v>
      </c>
      <c r="AU628" s="226" t="s">
        <v>167</v>
      </c>
      <c r="AY628" s="20" t="s">
        <v>166</v>
      </c>
      <c r="BE628" s="227">
        <f>IF(N628="základní",J628,0)</f>
        <v>0</v>
      </c>
      <c r="BF628" s="227">
        <f>IF(N628="snížená",J628,0)</f>
        <v>0</v>
      </c>
      <c r="BG628" s="227">
        <f>IF(N628="zákl. přenesená",J628,0)</f>
        <v>0</v>
      </c>
      <c r="BH628" s="227">
        <f>IF(N628="sníž. přenesená",J628,0)</f>
        <v>0</v>
      </c>
      <c r="BI628" s="227">
        <f>IF(N628="nulová",J628,0)</f>
        <v>0</v>
      </c>
      <c r="BJ628" s="20" t="s">
        <v>79</v>
      </c>
      <c r="BK628" s="227">
        <f>ROUND(I628*H628,2)</f>
        <v>0</v>
      </c>
      <c r="BL628" s="20" t="s">
        <v>174</v>
      </c>
      <c r="BM628" s="226" t="s">
        <v>909</v>
      </c>
    </row>
    <row r="629" s="15" customFormat="1">
      <c r="A629" s="15"/>
      <c r="B629" s="251"/>
      <c r="C629" s="252"/>
      <c r="D629" s="230" t="s">
        <v>176</v>
      </c>
      <c r="E629" s="253" t="s">
        <v>19</v>
      </c>
      <c r="F629" s="254" t="s">
        <v>910</v>
      </c>
      <c r="G629" s="252"/>
      <c r="H629" s="253" t="s">
        <v>19</v>
      </c>
      <c r="I629" s="255"/>
      <c r="J629" s="252"/>
      <c r="K629" s="252"/>
      <c r="L629" s="256"/>
      <c r="M629" s="257"/>
      <c r="N629" s="258"/>
      <c r="O629" s="258"/>
      <c r="P629" s="258"/>
      <c r="Q629" s="258"/>
      <c r="R629" s="258"/>
      <c r="S629" s="258"/>
      <c r="T629" s="259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T629" s="260" t="s">
        <v>176</v>
      </c>
      <c r="AU629" s="260" t="s">
        <v>167</v>
      </c>
      <c r="AV629" s="15" t="s">
        <v>79</v>
      </c>
      <c r="AW629" s="15" t="s">
        <v>33</v>
      </c>
      <c r="AX629" s="15" t="s">
        <v>72</v>
      </c>
      <c r="AY629" s="260" t="s">
        <v>166</v>
      </c>
    </row>
    <row r="630" s="13" customFormat="1">
      <c r="A630" s="13"/>
      <c r="B630" s="228"/>
      <c r="C630" s="229"/>
      <c r="D630" s="230" t="s">
        <v>176</v>
      </c>
      <c r="E630" s="231" t="s">
        <v>19</v>
      </c>
      <c r="F630" s="232" t="s">
        <v>911</v>
      </c>
      <c r="G630" s="229"/>
      <c r="H630" s="233">
        <v>583</v>
      </c>
      <c r="I630" s="234"/>
      <c r="J630" s="229"/>
      <c r="K630" s="229"/>
      <c r="L630" s="235"/>
      <c r="M630" s="236"/>
      <c r="N630" s="237"/>
      <c r="O630" s="237"/>
      <c r="P630" s="237"/>
      <c r="Q630" s="237"/>
      <c r="R630" s="237"/>
      <c r="S630" s="237"/>
      <c r="T630" s="238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239" t="s">
        <v>176</v>
      </c>
      <c r="AU630" s="239" t="s">
        <v>167</v>
      </c>
      <c r="AV630" s="13" t="s">
        <v>81</v>
      </c>
      <c r="AW630" s="13" t="s">
        <v>33</v>
      </c>
      <c r="AX630" s="13" t="s">
        <v>72</v>
      </c>
      <c r="AY630" s="239" t="s">
        <v>166</v>
      </c>
    </row>
    <row r="631" s="14" customFormat="1">
      <c r="A631" s="14"/>
      <c r="B631" s="240"/>
      <c r="C631" s="241"/>
      <c r="D631" s="230" t="s">
        <v>176</v>
      </c>
      <c r="E631" s="242" t="s">
        <v>19</v>
      </c>
      <c r="F631" s="243" t="s">
        <v>178</v>
      </c>
      <c r="G631" s="241"/>
      <c r="H631" s="244">
        <v>583</v>
      </c>
      <c r="I631" s="245"/>
      <c r="J631" s="241"/>
      <c r="K631" s="241"/>
      <c r="L631" s="246"/>
      <c r="M631" s="247"/>
      <c r="N631" s="248"/>
      <c r="O631" s="248"/>
      <c r="P631" s="248"/>
      <c r="Q631" s="248"/>
      <c r="R631" s="248"/>
      <c r="S631" s="248"/>
      <c r="T631" s="249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T631" s="250" t="s">
        <v>176</v>
      </c>
      <c r="AU631" s="250" t="s">
        <v>167</v>
      </c>
      <c r="AV631" s="14" t="s">
        <v>167</v>
      </c>
      <c r="AW631" s="14" t="s">
        <v>33</v>
      </c>
      <c r="AX631" s="14" t="s">
        <v>79</v>
      </c>
      <c r="AY631" s="250" t="s">
        <v>166</v>
      </c>
    </row>
    <row r="632" s="2" customFormat="1" ht="21.75" customHeight="1">
      <c r="A632" s="41"/>
      <c r="B632" s="42"/>
      <c r="C632" s="215" t="s">
        <v>912</v>
      </c>
      <c r="D632" s="215" t="s">
        <v>169</v>
      </c>
      <c r="E632" s="216" t="s">
        <v>913</v>
      </c>
      <c r="F632" s="217" t="s">
        <v>914</v>
      </c>
      <c r="G632" s="218" t="s">
        <v>172</v>
      </c>
      <c r="H632" s="219">
        <v>582.65999999999997</v>
      </c>
      <c r="I632" s="220"/>
      <c r="J632" s="221">
        <f>ROUND(I632*H632,2)</f>
        <v>0</v>
      </c>
      <c r="K632" s="217" t="s">
        <v>173</v>
      </c>
      <c r="L632" s="47"/>
      <c r="M632" s="222" t="s">
        <v>19</v>
      </c>
      <c r="N632" s="223" t="s">
        <v>43</v>
      </c>
      <c r="O632" s="87"/>
      <c r="P632" s="224">
        <f>O632*H632</f>
        <v>0</v>
      </c>
      <c r="Q632" s="224">
        <v>0</v>
      </c>
      <c r="R632" s="224">
        <f>Q632*H632</f>
        <v>0</v>
      </c>
      <c r="S632" s="224">
        <v>0.0084499999999999992</v>
      </c>
      <c r="T632" s="225">
        <f>S632*H632</f>
        <v>4.9234769999999992</v>
      </c>
      <c r="U632" s="41"/>
      <c r="V632" s="41"/>
      <c r="W632" s="41"/>
      <c r="X632" s="41"/>
      <c r="Y632" s="41"/>
      <c r="Z632" s="41"/>
      <c r="AA632" s="41"/>
      <c r="AB632" s="41"/>
      <c r="AC632" s="41"/>
      <c r="AD632" s="41"/>
      <c r="AE632" s="41"/>
      <c r="AR632" s="226" t="s">
        <v>174</v>
      </c>
      <c r="AT632" s="226" t="s">
        <v>169</v>
      </c>
      <c r="AU632" s="226" t="s">
        <v>167</v>
      </c>
      <c r="AY632" s="20" t="s">
        <v>166</v>
      </c>
      <c r="BE632" s="227">
        <f>IF(N632="základní",J632,0)</f>
        <v>0</v>
      </c>
      <c r="BF632" s="227">
        <f>IF(N632="snížená",J632,0)</f>
        <v>0</v>
      </c>
      <c r="BG632" s="227">
        <f>IF(N632="zákl. přenesená",J632,0)</f>
        <v>0</v>
      </c>
      <c r="BH632" s="227">
        <f>IF(N632="sníž. přenesená",J632,0)</f>
        <v>0</v>
      </c>
      <c r="BI632" s="227">
        <f>IF(N632="nulová",J632,0)</f>
        <v>0</v>
      </c>
      <c r="BJ632" s="20" t="s">
        <v>79</v>
      </c>
      <c r="BK632" s="227">
        <f>ROUND(I632*H632,2)</f>
        <v>0</v>
      </c>
      <c r="BL632" s="20" t="s">
        <v>174</v>
      </c>
      <c r="BM632" s="226" t="s">
        <v>915</v>
      </c>
    </row>
    <row r="633" s="15" customFormat="1">
      <c r="A633" s="15"/>
      <c r="B633" s="251"/>
      <c r="C633" s="252"/>
      <c r="D633" s="230" t="s">
        <v>176</v>
      </c>
      <c r="E633" s="253" t="s">
        <v>19</v>
      </c>
      <c r="F633" s="254" t="s">
        <v>916</v>
      </c>
      <c r="G633" s="252"/>
      <c r="H633" s="253" t="s">
        <v>19</v>
      </c>
      <c r="I633" s="255"/>
      <c r="J633" s="252"/>
      <c r="K633" s="252"/>
      <c r="L633" s="256"/>
      <c r="M633" s="257"/>
      <c r="N633" s="258"/>
      <c r="O633" s="258"/>
      <c r="P633" s="258"/>
      <c r="Q633" s="258"/>
      <c r="R633" s="258"/>
      <c r="S633" s="258"/>
      <c r="T633" s="259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T633" s="260" t="s">
        <v>176</v>
      </c>
      <c r="AU633" s="260" t="s">
        <v>167</v>
      </c>
      <c r="AV633" s="15" t="s">
        <v>79</v>
      </c>
      <c r="AW633" s="15" t="s">
        <v>33</v>
      </c>
      <c r="AX633" s="15" t="s">
        <v>72</v>
      </c>
      <c r="AY633" s="260" t="s">
        <v>166</v>
      </c>
    </row>
    <row r="634" s="13" customFormat="1">
      <c r="A634" s="13"/>
      <c r="B634" s="228"/>
      <c r="C634" s="229"/>
      <c r="D634" s="230" t="s">
        <v>176</v>
      </c>
      <c r="E634" s="231" t="s">
        <v>19</v>
      </c>
      <c r="F634" s="232" t="s">
        <v>904</v>
      </c>
      <c r="G634" s="229"/>
      <c r="H634" s="233">
        <v>407.86000000000001</v>
      </c>
      <c r="I634" s="234"/>
      <c r="J634" s="229"/>
      <c r="K634" s="229"/>
      <c r="L634" s="235"/>
      <c r="M634" s="236"/>
      <c r="N634" s="237"/>
      <c r="O634" s="237"/>
      <c r="P634" s="237"/>
      <c r="Q634" s="237"/>
      <c r="R634" s="237"/>
      <c r="S634" s="237"/>
      <c r="T634" s="238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39" t="s">
        <v>176</v>
      </c>
      <c r="AU634" s="239" t="s">
        <v>167</v>
      </c>
      <c r="AV634" s="13" t="s">
        <v>81</v>
      </c>
      <c r="AW634" s="13" t="s">
        <v>33</v>
      </c>
      <c r="AX634" s="13" t="s">
        <v>72</v>
      </c>
      <c r="AY634" s="239" t="s">
        <v>166</v>
      </c>
    </row>
    <row r="635" s="13" customFormat="1">
      <c r="A635" s="13"/>
      <c r="B635" s="228"/>
      <c r="C635" s="229"/>
      <c r="D635" s="230" t="s">
        <v>176</v>
      </c>
      <c r="E635" s="231" t="s">
        <v>19</v>
      </c>
      <c r="F635" s="232" t="s">
        <v>905</v>
      </c>
      <c r="G635" s="229"/>
      <c r="H635" s="233">
        <v>174.80000000000001</v>
      </c>
      <c r="I635" s="234"/>
      <c r="J635" s="229"/>
      <c r="K635" s="229"/>
      <c r="L635" s="235"/>
      <c r="M635" s="236"/>
      <c r="N635" s="237"/>
      <c r="O635" s="237"/>
      <c r="P635" s="237"/>
      <c r="Q635" s="237"/>
      <c r="R635" s="237"/>
      <c r="S635" s="237"/>
      <c r="T635" s="238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39" t="s">
        <v>176</v>
      </c>
      <c r="AU635" s="239" t="s">
        <v>167</v>
      </c>
      <c r="AV635" s="13" t="s">
        <v>81</v>
      </c>
      <c r="AW635" s="13" t="s">
        <v>33</v>
      </c>
      <c r="AX635" s="13" t="s">
        <v>72</v>
      </c>
      <c r="AY635" s="239" t="s">
        <v>166</v>
      </c>
    </row>
    <row r="636" s="14" customFormat="1">
      <c r="A636" s="14"/>
      <c r="B636" s="240"/>
      <c r="C636" s="241"/>
      <c r="D636" s="230" t="s">
        <v>176</v>
      </c>
      <c r="E636" s="242" t="s">
        <v>19</v>
      </c>
      <c r="F636" s="243" t="s">
        <v>178</v>
      </c>
      <c r="G636" s="241"/>
      <c r="H636" s="244">
        <v>582.65999999999997</v>
      </c>
      <c r="I636" s="245"/>
      <c r="J636" s="241"/>
      <c r="K636" s="241"/>
      <c r="L636" s="246"/>
      <c r="M636" s="247"/>
      <c r="N636" s="248"/>
      <c r="O636" s="248"/>
      <c r="P636" s="248"/>
      <c r="Q636" s="248"/>
      <c r="R636" s="248"/>
      <c r="S636" s="248"/>
      <c r="T636" s="249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T636" s="250" t="s">
        <v>176</v>
      </c>
      <c r="AU636" s="250" t="s">
        <v>167</v>
      </c>
      <c r="AV636" s="14" t="s">
        <v>167</v>
      </c>
      <c r="AW636" s="14" t="s">
        <v>33</v>
      </c>
      <c r="AX636" s="14" t="s">
        <v>79</v>
      </c>
      <c r="AY636" s="250" t="s">
        <v>166</v>
      </c>
    </row>
    <row r="637" s="2" customFormat="1" ht="16.5" customHeight="1">
      <c r="A637" s="41"/>
      <c r="B637" s="42"/>
      <c r="C637" s="215" t="s">
        <v>917</v>
      </c>
      <c r="D637" s="215" t="s">
        <v>169</v>
      </c>
      <c r="E637" s="216" t="s">
        <v>918</v>
      </c>
      <c r="F637" s="217" t="s">
        <v>919</v>
      </c>
      <c r="G637" s="218" t="s">
        <v>197</v>
      </c>
      <c r="H637" s="219">
        <v>20.393000000000001</v>
      </c>
      <c r="I637" s="220"/>
      <c r="J637" s="221">
        <f>ROUND(I637*H637,2)</f>
        <v>0</v>
      </c>
      <c r="K637" s="217" t="s">
        <v>173</v>
      </c>
      <c r="L637" s="47"/>
      <c r="M637" s="222" t="s">
        <v>19</v>
      </c>
      <c r="N637" s="223" t="s">
        <v>43</v>
      </c>
      <c r="O637" s="87"/>
      <c r="P637" s="224">
        <f>O637*H637</f>
        <v>0</v>
      </c>
      <c r="Q637" s="224">
        <v>0</v>
      </c>
      <c r="R637" s="224">
        <f>Q637*H637</f>
        <v>0</v>
      </c>
      <c r="S637" s="224">
        <v>2.2000000000000002</v>
      </c>
      <c r="T637" s="225">
        <f>S637*H637</f>
        <v>44.864600000000003</v>
      </c>
      <c r="U637" s="41"/>
      <c r="V637" s="41"/>
      <c r="W637" s="41"/>
      <c r="X637" s="41"/>
      <c r="Y637" s="41"/>
      <c r="Z637" s="41"/>
      <c r="AA637" s="41"/>
      <c r="AB637" s="41"/>
      <c r="AC637" s="41"/>
      <c r="AD637" s="41"/>
      <c r="AE637" s="41"/>
      <c r="AR637" s="226" t="s">
        <v>174</v>
      </c>
      <c r="AT637" s="226" t="s">
        <v>169</v>
      </c>
      <c r="AU637" s="226" t="s">
        <v>167</v>
      </c>
      <c r="AY637" s="20" t="s">
        <v>166</v>
      </c>
      <c r="BE637" s="227">
        <f>IF(N637="základní",J637,0)</f>
        <v>0</v>
      </c>
      <c r="BF637" s="227">
        <f>IF(N637="snížená",J637,0)</f>
        <v>0</v>
      </c>
      <c r="BG637" s="227">
        <f>IF(N637="zákl. přenesená",J637,0)</f>
        <v>0</v>
      </c>
      <c r="BH637" s="227">
        <f>IF(N637="sníž. přenesená",J637,0)</f>
        <v>0</v>
      </c>
      <c r="BI637" s="227">
        <f>IF(N637="nulová",J637,0)</f>
        <v>0</v>
      </c>
      <c r="BJ637" s="20" t="s">
        <v>79</v>
      </c>
      <c r="BK637" s="227">
        <f>ROUND(I637*H637,2)</f>
        <v>0</v>
      </c>
      <c r="BL637" s="20" t="s">
        <v>174</v>
      </c>
      <c r="BM637" s="226" t="s">
        <v>920</v>
      </c>
    </row>
    <row r="638" s="13" customFormat="1">
      <c r="A638" s="13"/>
      <c r="B638" s="228"/>
      <c r="C638" s="229"/>
      <c r="D638" s="230" t="s">
        <v>176</v>
      </c>
      <c r="E638" s="231" t="s">
        <v>19</v>
      </c>
      <c r="F638" s="232" t="s">
        <v>921</v>
      </c>
      <c r="G638" s="229"/>
      <c r="H638" s="233">
        <v>20.393000000000001</v>
      </c>
      <c r="I638" s="234"/>
      <c r="J638" s="229"/>
      <c r="K638" s="229"/>
      <c r="L638" s="235"/>
      <c r="M638" s="236"/>
      <c r="N638" s="237"/>
      <c r="O638" s="237"/>
      <c r="P638" s="237"/>
      <c r="Q638" s="237"/>
      <c r="R638" s="237"/>
      <c r="S638" s="237"/>
      <c r="T638" s="238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39" t="s">
        <v>176</v>
      </c>
      <c r="AU638" s="239" t="s">
        <v>167</v>
      </c>
      <c r="AV638" s="13" t="s">
        <v>81</v>
      </c>
      <c r="AW638" s="13" t="s">
        <v>33</v>
      </c>
      <c r="AX638" s="13" t="s">
        <v>72</v>
      </c>
      <c r="AY638" s="239" t="s">
        <v>166</v>
      </c>
    </row>
    <row r="639" s="14" customFormat="1">
      <c r="A639" s="14"/>
      <c r="B639" s="240"/>
      <c r="C639" s="241"/>
      <c r="D639" s="230" t="s">
        <v>176</v>
      </c>
      <c r="E639" s="242" t="s">
        <v>19</v>
      </c>
      <c r="F639" s="243" t="s">
        <v>178</v>
      </c>
      <c r="G639" s="241"/>
      <c r="H639" s="244">
        <v>20.393000000000001</v>
      </c>
      <c r="I639" s="245"/>
      <c r="J639" s="241"/>
      <c r="K639" s="241"/>
      <c r="L639" s="246"/>
      <c r="M639" s="247"/>
      <c r="N639" s="248"/>
      <c r="O639" s="248"/>
      <c r="P639" s="248"/>
      <c r="Q639" s="248"/>
      <c r="R639" s="248"/>
      <c r="S639" s="248"/>
      <c r="T639" s="249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50" t="s">
        <v>176</v>
      </c>
      <c r="AU639" s="250" t="s">
        <v>167</v>
      </c>
      <c r="AV639" s="14" t="s">
        <v>167</v>
      </c>
      <c r="AW639" s="14" t="s">
        <v>33</v>
      </c>
      <c r="AX639" s="14" t="s">
        <v>79</v>
      </c>
      <c r="AY639" s="250" t="s">
        <v>166</v>
      </c>
    </row>
    <row r="640" s="2" customFormat="1" ht="21.75" customHeight="1">
      <c r="A640" s="41"/>
      <c r="B640" s="42"/>
      <c r="C640" s="215" t="s">
        <v>922</v>
      </c>
      <c r="D640" s="215" t="s">
        <v>169</v>
      </c>
      <c r="E640" s="216" t="s">
        <v>923</v>
      </c>
      <c r="F640" s="217" t="s">
        <v>924</v>
      </c>
      <c r="G640" s="218" t="s">
        <v>197</v>
      </c>
      <c r="H640" s="219">
        <v>20.393000000000001</v>
      </c>
      <c r="I640" s="220"/>
      <c r="J640" s="221">
        <f>ROUND(I640*H640,2)</f>
        <v>0</v>
      </c>
      <c r="K640" s="217" t="s">
        <v>173</v>
      </c>
      <c r="L640" s="47"/>
      <c r="M640" s="222" t="s">
        <v>19</v>
      </c>
      <c r="N640" s="223" t="s">
        <v>43</v>
      </c>
      <c r="O640" s="87"/>
      <c r="P640" s="224">
        <f>O640*H640</f>
        <v>0</v>
      </c>
      <c r="Q640" s="224">
        <v>0</v>
      </c>
      <c r="R640" s="224">
        <f>Q640*H640</f>
        <v>0</v>
      </c>
      <c r="S640" s="224">
        <v>0.043999999999999997</v>
      </c>
      <c r="T640" s="225">
        <f>S640*H640</f>
        <v>0.89729199999999998</v>
      </c>
      <c r="U640" s="41"/>
      <c r="V640" s="41"/>
      <c r="W640" s="41"/>
      <c r="X640" s="41"/>
      <c r="Y640" s="41"/>
      <c r="Z640" s="41"/>
      <c r="AA640" s="41"/>
      <c r="AB640" s="41"/>
      <c r="AC640" s="41"/>
      <c r="AD640" s="41"/>
      <c r="AE640" s="41"/>
      <c r="AR640" s="226" t="s">
        <v>174</v>
      </c>
      <c r="AT640" s="226" t="s">
        <v>169</v>
      </c>
      <c r="AU640" s="226" t="s">
        <v>167</v>
      </c>
      <c r="AY640" s="20" t="s">
        <v>166</v>
      </c>
      <c r="BE640" s="227">
        <f>IF(N640="základní",J640,0)</f>
        <v>0</v>
      </c>
      <c r="BF640" s="227">
        <f>IF(N640="snížená",J640,0)</f>
        <v>0</v>
      </c>
      <c r="BG640" s="227">
        <f>IF(N640="zákl. přenesená",J640,0)</f>
        <v>0</v>
      </c>
      <c r="BH640" s="227">
        <f>IF(N640="sníž. přenesená",J640,0)</f>
        <v>0</v>
      </c>
      <c r="BI640" s="227">
        <f>IF(N640="nulová",J640,0)</f>
        <v>0</v>
      </c>
      <c r="BJ640" s="20" t="s">
        <v>79</v>
      </c>
      <c r="BK640" s="227">
        <f>ROUND(I640*H640,2)</f>
        <v>0</v>
      </c>
      <c r="BL640" s="20" t="s">
        <v>174</v>
      </c>
      <c r="BM640" s="226" t="s">
        <v>925</v>
      </c>
    </row>
    <row r="641" s="2" customFormat="1">
      <c r="A641" s="41"/>
      <c r="B641" s="42"/>
      <c r="C641" s="215" t="s">
        <v>926</v>
      </c>
      <c r="D641" s="215" t="s">
        <v>169</v>
      </c>
      <c r="E641" s="216" t="s">
        <v>927</v>
      </c>
      <c r="F641" s="217" t="s">
        <v>928</v>
      </c>
      <c r="G641" s="218" t="s">
        <v>197</v>
      </c>
      <c r="H641" s="219">
        <v>2.625</v>
      </c>
      <c r="I641" s="220"/>
      <c r="J641" s="221">
        <f>ROUND(I641*H641,2)</f>
        <v>0</v>
      </c>
      <c r="K641" s="217" t="s">
        <v>173</v>
      </c>
      <c r="L641" s="47"/>
      <c r="M641" s="222" t="s">
        <v>19</v>
      </c>
      <c r="N641" s="223" t="s">
        <v>43</v>
      </c>
      <c r="O641" s="87"/>
      <c r="P641" s="224">
        <f>O641*H641</f>
        <v>0</v>
      </c>
      <c r="Q641" s="224">
        <v>0</v>
      </c>
      <c r="R641" s="224">
        <f>Q641*H641</f>
        <v>0</v>
      </c>
      <c r="S641" s="224">
        <v>2.1000000000000001</v>
      </c>
      <c r="T641" s="225">
        <f>S641*H641</f>
        <v>5.5125000000000002</v>
      </c>
      <c r="U641" s="41"/>
      <c r="V641" s="41"/>
      <c r="W641" s="41"/>
      <c r="X641" s="41"/>
      <c r="Y641" s="41"/>
      <c r="Z641" s="41"/>
      <c r="AA641" s="41"/>
      <c r="AB641" s="41"/>
      <c r="AC641" s="41"/>
      <c r="AD641" s="41"/>
      <c r="AE641" s="41"/>
      <c r="AR641" s="226" t="s">
        <v>174</v>
      </c>
      <c r="AT641" s="226" t="s">
        <v>169</v>
      </c>
      <c r="AU641" s="226" t="s">
        <v>167</v>
      </c>
      <c r="AY641" s="20" t="s">
        <v>166</v>
      </c>
      <c r="BE641" s="227">
        <f>IF(N641="základní",J641,0)</f>
        <v>0</v>
      </c>
      <c r="BF641" s="227">
        <f>IF(N641="snížená",J641,0)</f>
        <v>0</v>
      </c>
      <c r="BG641" s="227">
        <f>IF(N641="zákl. přenesená",J641,0)</f>
        <v>0</v>
      </c>
      <c r="BH641" s="227">
        <f>IF(N641="sníž. přenesená",J641,0)</f>
        <v>0</v>
      </c>
      <c r="BI641" s="227">
        <f>IF(N641="nulová",J641,0)</f>
        <v>0</v>
      </c>
      <c r="BJ641" s="20" t="s">
        <v>79</v>
      </c>
      <c r="BK641" s="227">
        <f>ROUND(I641*H641,2)</f>
        <v>0</v>
      </c>
      <c r="BL641" s="20" t="s">
        <v>174</v>
      </c>
      <c r="BM641" s="226" t="s">
        <v>929</v>
      </c>
    </row>
    <row r="642" s="13" customFormat="1">
      <c r="A642" s="13"/>
      <c r="B642" s="228"/>
      <c r="C642" s="229"/>
      <c r="D642" s="230" t="s">
        <v>176</v>
      </c>
      <c r="E642" s="231" t="s">
        <v>19</v>
      </c>
      <c r="F642" s="232" t="s">
        <v>930</v>
      </c>
      <c r="G642" s="229"/>
      <c r="H642" s="233">
        <v>2.625</v>
      </c>
      <c r="I642" s="234"/>
      <c r="J642" s="229"/>
      <c r="K642" s="229"/>
      <c r="L642" s="235"/>
      <c r="M642" s="236"/>
      <c r="N642" s="237"/>
      <c r="O642" s="237"/>
      <c r="P642" s="237"/>
      <c r="Q642" s="237"/>
      <c r="R642" s="237"/>
      <c r="S642" s="237"/>
      <c r="T642" s="238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39" t="s">
        <v>176</v>
      </c>
      <c r="AU642" s="239" t="s">
        <v>167</v>
      </c>
      <c r="AV642" s="13" t="s">
        <v>81</v>
      </c>
      <c r="AW642" s="13" t="s">
        <v>33</v>
      </c>
      <c r="AX642" s="13" t="s">
        <v>72</v>
      </c>
      <c r="AY642" s="239" t="s">
        <v>166</v>
      </c>
    </row>
    <row r="643" s="14" customFormat="1">
      <c r="A643" s="14"/>
      <c r="B643" s="240"/>
      <c r="C643" s="241"/>
      <c r="D643" s="230" t="s">
        <v>176</v>
      </c>
      <c r="E643" s="242" t="s">
        <v>19</v>
      </c>
      <c r="F643" s="243" t="s">
        <v>178</v>
      </c>
      <c r="G643" s="241"/>
      <c r="H643" s="244">
        <v>2.625</v>
      </c>
      <c r="I643" s="245"/>
      <c r="J643" s="241"/>
      <c r="K643" s="241"/>
      <c r="L643" s="246"/>
      <c r="M643" s="247"/>
      <c r="N643" s="248"/>
      <c r="O643" s="248"/>
      <c r="P643" s="248"/>
      <c r="Q643" s="248"/>
      <c r="R643" s="248"/>
      <c r="S643" s="248"/>
      <c r="T643" s="249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250" t="s">
        <v>176</v>
      </c>
      <c r="AU643" s="250" t="s">
        <v>167</v>
      </c>
      <c r="AV643" s="14" t="s">
        <v>167</v>
      </c>
      <c r="AW643" s="14" t="s">
        <v>33</v>
      </c>
      <c r="AX643" s="14" t="s">
        <v>79</v>
      </c>
      <c r="AY643" s="250" t="s">
        <v>166</v>
      </c>
    </row>
    <row r="644" s="2" customFormat="1">
      <c r="A644" s="41"/>
      <c r="B644" s="42"/>
      <c r="C644" s="215" t="s">
        <v>931</v>
      </c>
      <c r="D644" s="215" t="s">
        <v>169</v>
      </c>
      <c r="E644" s="216" t="s">
        <v>932</v>
      </c>
      <c r="F644" s="217" t="s">
        <v>933</v>
      </c>
      <c r="G644" s="218" t="s">
        <v>172</v>
      </c>
      <c r="H644" s="219">
        <v>1.8</v>
      </c>
      <c r="I644" s="220"/>
      <c r="J644" s="221">
        <f>ROUND(I644*H644,2)</f>
        <v>0</v>
      </c>
      <c r="K644" s="217" t="s">
        <v>173</v>
      </c>
      <c r="L644" s="47"/>
      <c r="M644" s="222" t="s">
        <v>19</v>
      </c>
      <c r="N644" s="223" t="s">
        <v>43</v>
      </c>
      <c r="O644" s="87"/>
      <c r="P644" s="224">
        <f>O644*H644</f>
        <v>0</v>
      </c>
      <c r="Q644" s="224">
        <v>0</v>
      </c>
      <c r="R644" s="224">
        <f>Q644*H644</f>
        <v>0</v>
      </c>
      <c r="S644" s="224">
        <v>0.075999999999999998</v>
      </c>
      <c r="T644" s="225">
        <f>S644*H644</f>
        <v>0.13680000000000001</v>
      </c>
      <c r="U644" s="41"/>
      <c r="V644" s="41"/>
      <c r="W644" s="41"/>
      <c r="X644" s="41"/>
      <c r="Y644" s="41"/>
      <c r="Z644" s="41"/>
      <c r="AA644" s="41"/>
      <c r="AB644" s="41"/>
      <c r="AC644" s="41"/>
      <c r="AD644" s="41"/>
      <c r="AE644" s="41"/>
      <c r="AR644" s="226" t="s">
        <v>174</v>
      </c>
      <c r="AT644" s="226" t="s">
        <v>169</v>
      </c>
      <c r="AU644" s="226" t="s">
        <v>167</v>
      </c>
      <c r="AY644" s="20" t="s">
        <v>166</v>
      </c>
      <c r="BE644" s="227">
        <f>IF(N644="základní",J644,0)</f>
        <v>0</v>
      </c>
      <c r="BF644" s="227">
        <f>IF(N644="snížená",J644,0)</f>
        <v>0</v>
      </c>
      <c r="BG644" s="227">
        <f>IF(N644="zákl. přenesená",J644,0)</f>
        <v>0</v>
      </c>
      <c r="BH644" s="227">
        <f>IF(N644="sníž. přenesená",J644,0)</f>
        <v>0</v>
      </c>
      <c r="BI644" s="227">
        <f>IF(N644="nulová",J644,0)</f>
        <v>0</v>
      </c>
      <c r="BJ644" s="20" t="s">
        <v>79</v>
      </c>
      <c r="BK644" s="227">
        <f>ROUND(I644*H644,2)</f>
        <v>0</v>
      </c>
      <c r="BL644" s="20" t="s">
        <v>174</v>
      </c>
      <c r="BM644" s="226" t="s">
        <v>934</v>
      </c>
    </row>
    <row r="645" s="13" customFormat="1">
      <c r="A645" s="13"/>
      <c r="B645" s="228"/>
      <c r="C645" s="229"/>
      <c r="D645" s="230" t="s">
        <v>176</v>
      </c>
      <c r="E645" s="231" t="s">
        <v>19</v>
      </c>
      <c r="F645" s="232" t="s">
        <v>935</v>
      </c>
      <c r="G645" s="229"/>
      <c r="H645" s="233">
        <v>1.8</v>
      </c>
      <c r="I645" s="234"/>
      <c r="J645" s="229"/>
      <c r="K645" s="229"/>
      <c r="L645" s="235"/>
      <c r="M645" s="236"/>
      <c r="N645" s="237"/>
      <c r="O645" s="237"/>
      <c r="P645" s="237"/>
      <c r="Q645" s="237"/>
      <c r="R645" s="237"/>
      <c r="S645" s="237"/>
      <c r="T645" s="238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39" t="s">
        <v>176</v>
      </c>
      <c r="AU645" s="239" t="s">
        <v>167</v>
      </c>
      <c r="AV645" s="13" t="s">
        <v>81</v>
      </c>
      <c r="AW645" s="13" t="s">
        <v>33</v>
      </c>
      <c r="AX645" s="13" t="s">
        <v>72</v>
      </c>
      <c r="AY645" s="239" t="s">
        <v>166</v>
      </c>
    </row>
    <row r="646" s="14" customFormat="1">
      <c r="A646" s="14"/>
      <c r="B646" s="240"/>
      <c r="C646" s="241"/>
      <c r="D646" s="230" t="s">
        <v>176</v>
      </c>
      <c r="E646" s="242" t="s">
        <v>19</v>
      </c>
      <c r="F646" s="243" t="s">
        <v>178</v>
      </c>
      <c r="G646" s="241"/>
      <c r="H646" s="244">
        <v>1.8</v>
      </c>
      <c r="I646" s="245"/>
      <c r="J646" s="241"/>
      <c r="K646" s="241"/>
      <c r="L646" s="246"/>
      <c r="M646" s="247"/>
      <c r="N646" s="248"/>
      <c r="O646" s="248"/>
      <c r="P646" s="248"/>
      <c r="Q646" s="248"/>
      <c r="R646" s="248"/>
      <c r="S646" s="248"/>
      <c r="T646" s="249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250" t="s">
        <v>176</v>
      </c>
      <c r="AU646" s="250" t="s">
        <v>167</v>
      </c>
      <c r="AV646" s="14" t="s">
        <v>167</v>
      </c>
      <c r="AW646" s="14" t="s">
        <v>33</v>
      </c>
      <c r="AX646" s="14" t="s">
        <v>79</v>
      </c>
      <c r="AY646" s="250" t="s">
        <v>166</v>
      </c>
    </row>
    <row r="647" s="2" customFormat="1">
      <c r="A647" s="41"/>
      <c r="B647" s="42"/>
      <c r="C647" s="215" t="s">
        <v>936</v>
      </c>
      <c r="D647" s="215" t="s">
        <v>169</v>
      </c>
      <c r="E647" s="216" t="s">
        <v>937</v>
      </c>
      <c r="F647" s="217" t="s">
        <v>938</v>
      </c>
      <c r="G647" s="218" t="s">
        <v>172</v>
      </c>
      <c r="H647" s="219">
        <v>63.640999999999998</v>
      </c>
      <c r="I647" s="220"/>
      <c r="J647" s="221">
        <f>ROUND(I647*H647,2)</f>
        <v>0</v>
      </c>
      <c r="K647" s="217" t="s">
        <v>173</v>
      </c>
      <c r="L647" s="47"/>
      <c r="M647" s="222" t="s">
        <v>19</v>
      </c>
      <c r="N647" s="223" t="s">
        <v>43</v>
      </c>
      <c r="O647" s="87"/>
      <c r="P647" s="224">
        <f>O647*H647</f>
        <v>0</v>
      </c>
      <c r="Q647" s="224">
        <v>0</v>
      </c>
      <c r="R647" s="224">
        <f>Q647*H647</f>
        <v>0</v>
      </c>
      <c r="S647" s="224">
        <v>0.033000000000000002</v>
      </c>
      <c r="T647" s="225">
        <f>S647*H647</f>
        <v>2.1001530000000002</v>
      </c>
      <c r="U647" s="41"/>
      <c r="V647" s="41"/>
      <c r="W647" s="41"/>
      <c r="X647" s="41"/>
      <c r="Y647" s="41"/>
      <c r="Z647" s="41"/>
      <c r="AA647" s="41"/>
      <c r="AB647" s="41"/>
      <c r="AC647" s="41"/>
      <c r="AD647" s="41"/>
      <c r="AE647" s="41"/>
      <c r="AR647" s="226" t="s">
        <v>174</v>
      </c>
      <c r="AT647" s="226" t="s">
        <v>169</v>
      </c>
      <c r="AU647" s="226" t="s">
        <v>167</v>
      </c>
      <c r="AY647" s="20" t="s">
        <v>166</v>
      </c>
      <c r="BE647" s="227">
        <f>IF(N647="základní",J647,0)</f>
        <v>0</v>
      </c>
      <c r="BF647" s="227">
        <f>IF(N647="snížená",J647,0)</f>
        <v>0</v>
      </c>
      <c r="BG647" s="227">
        <f>IF(N647="zákl. přenesená",J647,0)</f>
        <v>0</v>
      </c>
      <c r="BH647" s="227">
        <f>IF(N647="sníž. přenesená",J647,0)</f>
        <v>0</v>
      </c>
      <c r="BI647" s="227">
        <f>IF(N647="nulová",J647,0)</f>
        <v>0</v>
      </c>
      <c r="BJ647" s="20" t="s">
        <v>79</v>
      </c>
      <c r="BK647" s="227">
        <f>ROUND(I647*H647,2)</f>
        <v>0</v>
      </c>
      <c r="BL647" s="20" t="s">
        <v>174</v>
      </c>
      <c r="BM647" s="226" t="s">
        <v>939</v>
      </c>
    </row>
    <row r="648" s="13" customFormat="1">
      <c r="A648" s="13"/>
      <c r="B648" s="228"/>
      <c r="C648" s="229"/>
      <c r="D648" s="230" t="s">
        <v>176</v>
      </c>
      <c r="E648" s="231" t="s">
        <v>19</v>
      </c>
      <c r="F648" s="232" t="s">
        <v>940</v>
      </c>
      <c r="G648" s="229"/>
      <c r="H648" s="233">
        <v>32.334000000000003</v>
      </c>
      <c r="I648" s="234"/>
      <c r="J648" s="229"/>
      <c r="K648" s="229"/>
      <c r="L648" s="235"/>
      <c r="M648" s="236"/>
      <c r="N648" s="237"/>
      <c r="O648" s="237"/>
      <c r="P648" s="237"/>
      <c r="Q648" s="237"/>
      <c r="R648" s="237"/>
      <c r="S648" s="237"/>
      <c r="T648" s="238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39" t="s">
        <v>176</v>
      </c>
      <c r="AU648" s="239" t="s">
        <v>167</v>
      </c>
      <c r="AV648" s="13" t="s">
        <v>81</v>
      </c>
      <c r="AW648" s="13" t="s">
        <v>33</v>
      </c>
      <c r="AX648" s="13" t="s">
        <v>72</v>
      </c>
      <c r="AY648" s="239" t="s">
        <v>166</v>
      </c>
    </row>
    <row r="649" s="13" customFormat="1">
      <c r="A649" s="13"/>
      <c r="B649" s="228"/>
      <c r="C649" s="229"/>
      <c r="D649" s="230" t="s">
        <v>176</v>
      </c>
      <c r="E649" s="231" t="s">
        <v>19</v>
      </c>
      <c r="F649" s="232" t="s">
        <v>941</v>
      </c>
      <c r="G649" s="229"/>
      <c r="H649" s="233">
        <v>31.306999999999999</v>
      </c>
      <c r="I649" s="234"/>
      <c r="J649" s="229"/>
      <c r="K649" s="229"/>
      <c r="L649" s="235"/>
      <c r="M649" s="236"/>
      <c r="N649" s="237"/>
      <c r="O649" s="237"/>
      <c r="P649" s="237"/>
      <c r="Q649" s="237"/>
      <c r="R649" s="237"/>
      <c r="S649" s="237"/>
      <c r="T649" s="238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39" t="s">
        <v>176</v>
      </c>
      <c r="AU649" s="239" t="s">
        <v>167</v>
      </c>
      <c r="AV649" s="13" t="s">
        <v>81</v>
      </c>
      <c r="AW649" s="13" t="s">
        <v>33</v>
      </c>
      <c r="AX649" s="13" t="s">
        <v>72</v>
      </c>
      <c r="AY649" s="239" t="s">
        <v>166</v>
      </c>
    </row>
    <row r="650" s="14" customFormat="1">
      <c r="A650" s="14"/>
      <c r="B650" s="240"/>
      <c r="C650" s="241"/>
      <c r="D650" s="230" t="s">
        <v>176</v>
      </c>
      <c r="E650" s="242" t="s">
        <v>19</v>
      </c>
      <c r="F650" s="243" t="s">
        <v>178</v>
      </c>
      <c r="G650" s="241"/>
      <c r="H650" s="244">
        <v>63.640999999999998</v>
      </c>
      <c r="I650" s="245"/>
      <c r="J650" s="241"/>
      <c r="K650" s="241"/>
      <c r="L650" s="246"/>
      <c r="M650" s="247"/>
      <c r="N650" s="248"/>
      <c r="O650" s="248"/>
      <c r="P650" s="248"/>
      <c r="Q650" s="248"/>
      <c r="R650" s="248"/>
      <c r="S650" s="248"/>
      <c r="T650" s="249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250" t="s">
        <v>176</v>
      </c>
      <c r="AU650" s="250" t="s">
        <v>167</v>
      </c>
      <c r="AV650" s="14" t="s">
        <v>167</v>
      </c>
      <c r="AW650" s="14" t="s">
        <v>33</v>
      </c>
      <c r="AX650" s="14" t="s">
        <v>79</v>
      </c>
      <c r="AY650" s="250" t="s">
        <v>166</v>
      </c>
    </row>
    <row r="651" s="2" customFormat="1" ht="16.5" customHeight="1">
      <c r="A651" s="41"/>
      <c r="B651" s="42"/>
      <c r="C651" s="215" t="s">
        <v>942</v>
      </c>
      <c r="D651" s="215" t="s">
        <v>169</v>
      </c>
      <c r="E651" s="216" t="s">
        <v>943</v>
      </c>
      <c r="F651" s="217" t="s">
        <v>944</v>
      </c>
      <c r="G651" s="218" t="s">
        <v>229</v>
      </c>
      <c r="H651" s="219">
        <v>158.24500000000001</v>
      </c>
      <c r="I651" s="220"/>
      <c r="J651" s="221">
        <f>ROUND(I651*H651,2)</f>
        <v>0</v>
      </c>
      <c r="K651" s="217" t="s">
        <v>19</v>
      </c>
      <c r="L651" s="47"/>
      <c r="M651" s="222" t="s">
        <v>19</v>
      </c>
      <c r="N651" s="223" t="s">
        <v>43</v>
      </c>
      <c r="O651" s="87"/>
      <c r="P651" s="224">
        <f>O651*H651</f>
        <v>0</v>
      </c>
      <c r="Q651" s="224">
        <v>0</v>
      </c>
      <c r="R651" s="224">
        <f>Q651*H651</f>
        <v>0</v>
      </c>
      <c r="S651" s="224">
        <v>0</v>
      </c>
      <c r="T651" s="225">
        <f>S651*H651</f>
        <v>0</v>
      </c>
      <c r="U651" s="41"/>
      <c r="V651" s="41"/>
      <c r="W651" s="41"/>
      <c r="X651" s="41"/>
      <c r="Y651" s="41"/>
      <c r="Z651" s="41"/>
      <c r="AA651" s="41"/>
      <c r="AB651" s="41"/>
      <c r="AC651" s="41"/>
      <c r="AD651" s="41"/>
      <c r="AE651" s="41"/>
      <c r="AR651" s="226" t="s">
        <v>174</v>
      </c>
      <c r="AT651" s="226" t="s">
        <v>169</v>
      </c>
      <c r="AU651" s="226" t="s">
        <v>167</v>
      </c>
      <c r="AY651" s="20" t="s">
        <v>166</v>
      </c>
      <c r="BE651" s="227">
        <f>IF(N651="základní",J651,0)</f>
        <v>0</v>
      </c>
      <c r="BF651" s="227">
        <f>IF(N651="snížená",J651,0)</f>
        <v>0</v>
      </c>
      <c r="BG651" s="227">
        <f>IF(N651="zákl. přenesená",J651,0)</f>
        <v>0</v>
      </c>
      <c r="BH651" s="227">
        <f>IF(N651="sníž. přenesená",J651,0)</f>
        <v>0</v>
      </c>
      <c r="BI651" s="227">
        <f>IF(N651="nulová",J651,0)</f>
        <v>0</v>
      </c>
      <c r="BJ651" s="20" t="s">
        <v>79</v>
      </c>
      <c r="BK651" s="227">
        <f>ROUND(I651*H651,2)</f>
        <v>0</v>
      </c>
      <c r="BL651" s="20" t="s">
        <v>174</v>
      </c>
      <c r="BM651" s="226" t="s">
        <v>945</v>
      </c>
    </row>
    <row r="652" s="13" customFormat="1">
      <c r="A652" s="13"/>
      <c r="B652" s="228"/>
      <c r="C652" s="229"/>
      <c r="D652" s="230" t="s">
        <v>176</v>
      </c>
      <c r="E652" s="231" t="s">
        <v>19</v>
      </c>
      <c r="F652" s="232" t="s">
        <v>946</v>
      </c>
      <c r="G652" s="229"/>
      <c r="H652" s="233">
        <v>53.890000000000001</v>
      </c>
      <c r="I652" s="234"/>
      <c r="J652" s="229"/>
      <c r="K652" s="229"/>
      <c r="L652" s="235"/>
      <c r="M652" s="236"/>
      <c r="N652" s="237"/>
      <c r="O652" s="237"/>
      <c r="P652" s="237"/>
      <c r="Q652" s="237"/>
      <c r="R652" s="237"/>
      <c r="S652" s="237"/>
      <c r="T652" s="238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39" t="s">
        <v>176</v>
      </c>
      <c r="AU652" s="239" t="s">
        <v>167</v>
      </c>
      <c r="AV652" s="13" t="s">
        <v>81</v>
      </c>
      <c r="AW652" s="13" t="s">
        <v>33</v>
      </c>
      <c r="AX652" s="13" t="s">
        <v>72</v>
      </c>
      <c r="AY652" s="239" t="s">
        <v>166</v>
      </c>
    </row>
    <row r="653" s="13" customFormat="1">
      <c r="A653" s="13"/>
      <c r="B653" s="228"/>
      <c r="C653" s="229"/>
      <c r="D653" s="230" t="s">
        <v>176</v>
      </c>
      <c r="E653" s="231" t="s">
        <v>19</v>
      </c>
      <c r="F653" s="232" t="s">
        <v>947</v>
      </c>
      <c r="G653" s="229"/>
      <c r="H653" s="233">
        <v>104.355</v>
      </c>
      <c r="I653" s="234"/>
      <c r="J653" s="229"/>
      <c r="K653" s="229"/>
      <c r="L653" s="235"/>
      <c r="M653" s="236"/>
      <c r="N653" s="237"/>
      <c r="O653" s="237"/>
      <c r="P653" s="237"/>
      <c r="Q653" s="237"/>
      <c r="R653" s="237"/>
      <c r="S653" s="237"/>
      <c r="T653" s="238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39" t="s">
        <v>176</v>
      </c>
      <c r="AU653" s="239" t="s">
        <v>167</v>
      </c>
      <c r="AV653" s="13" t="s">
        <v>81</v>
      </c>
      <c r="AW653" s="13" t="s">
        <v>33</v>
      </c>
      <c r="AX653" s="13" t="s">
        <v>72</v>
      </c>
      <c r="AY653" s="239" t="s">
        <v>166</v>
      </c>
    </row>
    <row r="654" s="14" customFormat="1">
      <c r="A654" s="14"/>
      <c r="B654" s="240"/>
      <c r="C654" s="241"/>
      <c r="D654" s="230" t="s">
        <v>176</v>
      </c>
      <c r="E654" s="242" t="s">
        <v>19</v>
      </c>
      <c r="F654" s="243" t="s">
        <v>178</v>
      </c>
      <c r="G654" s="241"/>
      <c r="H654" s="244">
        <v>158.24500000000001</v>
      </c>
      <c r="I654" s="245"/>
      <c r="J654" s="241"/>
      <c r="K654" s="241"/>
      <c r="L654" s="246"/>
      <c r="M654" s="247"/>
      <c r="N654" s="248"/>
      <c r="O654" s="248"/>
      <c r="P654" s="248"/>
      <c r="Q654" s="248"/>
      <c r="R654" s="248"/>
      <c r="S654" s="248"/>
      <c r="T654" s="249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50" t="s">
        <v>176</v>
      </c>
      <c r="AU654" s="250" t="s">
        <v>167</v>
      </c>
      <c r="AV654" s="14" t="s">
        <v>167</v>
      </c>
      <c r="AW654" s="14" t="s">
        <v>33</v>
      </c>
      <c r="AX654" s="14" t="s">
        <v>79</v>
      </c>
      <c r="AY654" s="250" t="s">
        <v>166</v>
      </c>
    </row>
    <row r="655" s="2" customFormat="1" ht="16.5" customHeight="1">
      <c r="A655" s="41"/>
      <c r="B655" s="42"/>
      <c r="C655" s="215" t="s">
        <v>948</v>
      </c>
      <c r="D655" s="215" t="s">
        <v>169</v>
      </c>
      <c r="E655" s="216" t="s">
        <v>949</v>
      </c>
      <c r="F655" s="217" t="s">
        <v>950</v>
      </c>
      <c r="G655" s="218" t="s">
        <v>229</v>
      </c>
      <c r="H655" s="219">
        <v>35.399999999999999</v>
      </c>
      <c r="I655" s="220"/>
      <c r="J655" s="221">
        <f>ROUND(I655*H655,2)</f>
        <v>0</v>
      </c>
      <c r="K655" s="217" t="s">
        <v>173</v>
      </c>
      <c r="L655" s="47"/>
      <c r="M655" s="222" t="s">
        <v>19</v>
      </c>
      <c r="N655" s="223" t="s">
        <v>43</v>
      </c>
      <c r="O655" s="87"/>
      <c r="P655" s="224">
        <f>O655*H655</f>
        <v>0</v>
      </c>
      <c r="Q655" s="224">
        <v>0</v>
      </c>
      <c r="R655" s="224">
        <f>Q655*H655</f>
        <v>0</v>
      </c>
      <c r="S655" s="224">
        <v>0.052999999999999998</v>
      </c>
      <c r="T655" s="225">
        <f>S655*H655</f>
        <v>1.8761999999999999</v>
      </c>
      <c r="U655" s="41"/>
      <c r="V655" s="41"/>
      <c r="W655" s="41"/>
      <c r="X655" s="41"/>
      <c r="Y655" s="41"/>
      <c r="Z655" s="41"/>
      <c r="AA655" s="41"/>
      <c r="AB655" s="41"/>
      <c r="AC655" s="41"/>
      <c r="AD655" s="41"/>
      <c r="AE655" s="41"/>
      <c r="AR655" s="226" t="s">
        <v>257</v>
      </c>
      <c r="AT655" s="226" t="s">
        <v>169</v>
      </c>
      <c r="AU655" s="226" t="s">
        <v>167</v>
      </c>
      <c r="AY655" s="20" t="s">
        <v>166</v>
      </c>
      <c r="BE655" s="227">
        <f>IF(N655="základní",J655,0)</f>
        <v>0</v>
      </c>
      <c r="BF655" s="227">
        <f>IF(N655="snížená",J655,0)</f>
        <v>0</v>
      </c>
      <c r="BG655" s="227">
        <f>IF(N655="zákl. přenesená",J655,0)</f>
        <v>0</v>
      </c>
      <c r="BH655" s="227">
        <f>IF(N655="sníž. přenesená",J655,0)</f>
        <v>0</v>
      </c>
      <c r="BI655" s="227">
        <f>IF(N655="nulová",J655,0)</f>
        <v>0</v>
      </c>
      <c r="BJ655" s="20" t="s">
        <v>79</v>
      </c>
      <c r="BK655" s="227">
        <f>ROUND(I655*H655,2)</f>
        <v>0</v>
      </c>
      <c r="BL655" s="20" t="s">
        <v>257</v>
      </c>
      <c r="BM655" s="226" t="s">
        <v>951</v>
      </c>
    </row>
    <row r="656" s="15" customFormat="1">
      <c r="A656" s="15"/>
      <c r="B656" s="251"/>
      <c r="C656" s="252"/>
      <c r="D656" s="230" t="s">
        <v>176</v>
      </c>
      <c r="E656" s="253" t="s">
        <v>19</v>
      </c>
      <c r="F656" s="254" t="s">
        <v>952</v>
      </c>
      <c r="G656" s="252"/>
      <c r="H656" s="253" t="s">
        <v>19</v>
      </c>
      <c r="I656" s="255"/>
      <c r="J656" s="252"/>
      <c r="K656" s="252"/>
      <c r="L656" s="256"/>
      <c r="M656" s="257"/>
      <c r="N656" s="258"/>
      <c r="O656" s="258"/>
      <c r="P656" s="258"/>
      <c r="Q656" s="258"/>
      <c r="R656" s="258"/>
      <c r="S656" s="258"/>
      <c r="T656" s="259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T656" s="260" t="s">
        <v>176</v>
      </c>
      <c r="AU656" s="260" t="s">
        <v>167</v>
      </c>
      <c r="AV656" s="15" t="s">
        <v>79</v>
      </c>
      <c r="AW656" s="15" t="s">
        <v>33</v>
      </c>
      <c r="AX656" s="15" t="s">
        <v>72</v>
      </c>
      <c r="AY656" s="260" t="s">
        <v>166</v>
      </c>
    </row>
    <row r="657" s="13" customFormat="1">
      <c r="A657" s="13"/>
      <c r="B657" s="228"/>
      <c r="C657" s="229"/>
      <c r="D657" s="230" t="s">
        <v>176</v>
      </c>
      <c r="E657" s="231" t="s">
        <v>19</v>
      </c>
      <c r="F657" s="232" t="s">
        <v>953</v>
      </c>
      <c r="G657" s="229"/>
      <c r="H657" s="233">
        <v>35.399999999999999</v>
      </c>
      <c r="I657" s="234"/>
      <c r="J657" s="229"/>
      <c r="K657" s="229"/>
      <c r="L657" s="235"/>
      <c r="M657" s="236"/>
      <c r="N657" s="237"/>
      <c r="O657" s="237"/>
      <c r="P657" s="237"/>
      <c r="Q657" s="237"/>
      <c r="R657" s="237"/>
      <c r="S657" s="237"/>
      <c r="T657" s="238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39" t="s">
        <v>176</v>
      </c>
      <c r="AU657" s="239" t="s">
        <v>167</v>
      </c>
      <c r="AV657" s="13" t="s">
        <v>81</v>
      </c>
      <c r="AW657" s="13" t="s">
        <v>33</v>
      </c>
      <c r="AX657" s="13" t="s">
        <v>72</v>
      </c>
      <c r="AY657" s="239" t="s">
        <v>166</v>
      </c>
    </row>
    <row r="658" s="14" customFormat="1">
      <c r="A658" s="14"/>
      <c r="B658" s="240"/>
      <c r="C658" s="241"/>
      <c r="D658" s="230" t="s">
        <v>176</v>
      </c>
      <c r="E658" s="242" t="s">
        <v>19</v>
      </c>
      <c r="F658" s="243" t="s">
        <v>178</v>
      </c>
      <c r="G658" s="241"/>
      <c r="H658" s="244">
        <v>35.399999999999999</v>
      </c>
      <c r="I658" s="245"/>
      <c r="J658" s="241"/>
      <c r="K658" s="241"/>
      <c r="L658" s="246"/>
      <c r="M658" s="247"/>
      <c r="N658" s="248"/>
      <c r="O658" s="248"/>
      <c r="P658" s="248"/>
      <c r="Q658" s="248"/>
      <c r="R658" s="248"/>
      <c r="S658" s="248"/>
      <c r="T658" s="249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50" t="s">
        <v>176</v>
      </c>
      <c r="AU658" s="250" t="s">
        <v>167</v>
      </c>
      <c r="AV658" s="14" t="s">
        <v>167</v>
      </c>
      <c r="AW658" s="14" t="s">
        <v>33</v>
      </c>
      <c r="AX658" s="14" t="s">
        <v>79</v>
      </c>
      <c r="AY658" s="250" t="s">
        <v>166</v>
      </c>
    </row>
    <row r="659" s="12" customFormat="1" ht="22.8" customHeight="1">
      <c r="A659" s="12"/>
      <c r="B659" s="199"/>
      <c r="C659" s="200"/>
      <c r="D659" s="201" t="s">
        <v>71</v>
      </c>
      <c r="E659" s="213" t="s">
        <v>954</v>
      </c>
      <c r="F659" s="213" t="s">
        <v>955</v>
      </c>
      <c r="G659" s="200"/>
      <c r="H659" s="200"/>
      <c r="I659" s="203"/>
      <c r="J659" s="214">
        <f>BK659</f>
        <v>0</v>
      </c>
      <c r="K659" s="200"/>
      <c r="L659" s="205"/>
      <c r="M659" s="206"/>
      <c r="N659" s="207"/>
      <c r="O659" s="207"/>
      <c r="P659" s="208">
        <f>SUM(P660:P664)</f>
        <v>0</v>
      </c>
      <c r="Q659" s="207"/>
      <c r="R659" s="208">
        <f>SUM(R660:R664)</f>
        <v>0</v>
      </c>
      <c r="S659" s="207"/>
      <c r="T659" s="209">
        <f>SUM(T660:T664)</f>
        <v>0</v>
      </c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R659" s="210" t="s">
        <v>79</v>
      </c>
      <c r="AT659" s="211" t="s">
        <v>71</v>
      </c>
      <c r="AU659" s="211" t="s">
        <v>79</v>
      </c>
      <c r="AY659" s="210" t="s">
        <v>166</v>
      </c>
      <c r="BK659" s="212">
        <f>SUM(BK660:BK664)</f>
        <v>0</v>
      </c>
    </row>
    <row r="660" s="2" customFormat="1">
      <c r="A660" s="41"/>
      <c r="B660" s="42"/>
      <c r="C660" s="215" t="s">
        <v>956</v>
      </c>
      <c r="D660" s="215" t="s">
        <v>169</v>
      </c>
      <c r="E660" s="216" t="s">
        <v>957</v>
      </c>
      <c r="F660" s="217" t="s">
        <v>958</v>
      </c>
      <c r="G660" s="218" t="s">
        <v>191</v>
      </c>
      <c r="H660" s="219">
        <v>275.697</v>
      </c>
      <c r="I660" s="220"/>
      <c r="J660" s="221">
        <f>ROUND(I660*H660,2)</f>
        <v>0</v>
      </c>
      <c r="K660" s="217" t="s">
        <v>173</v>
      </c>
      <c r="L660" s="47"/>
      <c r="M660" s="222" t="s">
        <v>19</v>
      </c>
      <c r="N660" s="223" t="s">
        <v>43</v>
      </c>
      <c r="O660" s="87"/>
      <c r="P660" s="224">
        <f>O660*H660</f>
        <v>0</v>
      </c>
      <c r="Q660" s="224">
        <v>0</v>
      </c>
      <c r="R660" s="224">
        <f>Q660*H660</f>
        <v>0</v>
      </c>
      <c r="S660" s="224">
        <v>0</v>
      </c>
      <c r="T660" s="225">
        <f>S660*H660</f>
        <v>0</v>
      </c>
      <c r="U660" s="41"/>
      <c r="V660" s="41"/>
      <c r="W660" s="41"/>
      <c r="X660" s="41"/>
      <c r="Y660" s="41"/>
      <c r="Z660" s="41"/>
      <c r="AA660" s="41"/>
      <c r="AB660" s="41"/>
      <c r="AC660" s="41"/>
      <c r="AD660" s="41"/>
      <c r="AE660" s="41"/>
      <c r="AR660" s="226" t="s">
        <v>174</v>
      </c>
      <c r="AT660" s="226" t="s">
        <v>169</v>
      </c>
      <c r="AU660" s="226" t="s">
        <v>81</v>
      </c>
      <c r="AY660" s="20" t="s">
        <v>166</v>
      </c>
      <c r="BE660" s="227">
        <f>IF(N660="základní",J660,0)</f>
        <v>0</v>
      </c>
      <c r="BF660" s="227">
        <f>IF(N660="snížená",J660,0)</f>
        <v>0</v>
      </c>
      <c r="BG660" s="227">
        <f>IF(N660="zákl. přenesená",J660,0)</f>
        <v>0</v>
      </c>
      <c r="BH660" s="227">
        <f>IF(N660="sníž. přenesená",J660,0)</f>
        <v>0</v>
      </c>
      <c r="BI660" s="227">
        <f>IF(N660="nulová",J660,0)</f>
        <v>0</v>
      </c>
      <c r="BJ660" s="20" t="s">
        <v>79</v>
      </c>
      <c r="BK660" s="227">
        <f>ROUND(I660*H660,2)</f>
        <v>0</v>
      </c>
      <c r="BL660" s="20" t="s">
        <v>174</v>
      </c>
      <c r="BM660" s="226" t="s">
        <v>959</v>
      </c>
    </row>
    <row r="661" s="2" customFormat="1" ht="21.75" customHeight="1">
      <c r="A661" s="41"/>
      <c r="B661" s="42"/>
      <c r="C661" s="215" t="s">
        <v>960</v>
      </c>
      <c r="D661" s="215" t="s">
        <v>169</v>
      </c>
      <c r="E661" s="216" t="s">
        <v>961</v>
      </c>
      <c r="F661" s="217" t="s">
        <v>962</v>
      </c>
      <c r="G661" s="218" t="s">
        <v>191</v>
      </c>
      <c r="H661" s="219">
        <v>275.697</v>
      </c>
      <c r="I661" s="220"/>
      <c r="J661" s="221">
        <f>ROUND(I661*H661,2)</f>
        <v>0</v>
      </c>
      <c r="K661" s="217" t="s">
        <v>173</v>
      </c>
      <c r="L661" s="47"/>
      <c r="M661" s="222" t="s">
        <v>19</v>
      </c>
      <c r="N661" s="223" t="s">
        <v>43</v>
      </c>
      <c r="O661" s="87"/>
      <c r="P661" s="224">
        <f>O661*H661</f>
        <v>0</v>
      </c>
      <c r="Q661" s="224">
        <v>0</v>
      </c>
      <c r="R661" s="224">
        <f>Q661*H661</f>
        <v>0</v>
      </c>
      <c r="S661" s="224">
        <v>0</v>
      </c>
      <c r="T661" s="225">
        <f>S661*H661</f>
        <v>0</v>
      </c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  <c r="AE661" s="41"/>
      <c r="AR661" s="226" t="s">
        <v>174</v>
      </c>
      <c r="AT661" s="226" t="s">
        <v>169</v>
      </c>
      <c r="AU661" s="226" t="s">
        <v>81</v>
      </c>
      <c r="AY661" s="20" t="s">
        <v>166</v>
      </c>
      <c r="BE661" s="227">
        <f>IF(N661="základní",J661,0)</f>
        <v>0</v>
      </c>
      <c r="BF661" s="227">
        <f>IF(N661="snížená",J661,0)</f>
        <v>0</v>
      </c>
      <c r="BG661" s="227">
        <f>IF(N661="zákl. přenesená",J661,0)</f>
        <v>0</v>
      </c>
      <c r="BH661" s="227">
        <f>IF(N661="sníž. přenesená",J661,0)</f>
        <v>0</v>
      </c>
      <c r="BI661" s="227">
        <f>IF(N661="nulová",J661,0)</f>
        <v>0</v>
      </c>
      <c r="BJ661" s="20" t="s">
        <v>79</v>
      </c>
      <c r="BK661" s="227">
        <f>ROUND(I661*H661,2)</f>
        <v>0</v>
      </c>
      <c r="BL661" s="20" t="s">
        <v>174</v>
      </c>
      <c r="BM661" s="226" t="s">
        <v>963</v>
      </c>
    </row>
    <row r="662" s="2" customFormat="1">
      <c r="A662" s="41"/>
      <c r="B662" s="42"/>
      <c r="C662" s="215" t="s">
        <v>964</v>
      </c>
      <c r="D662" s="215" t="s">
        <v>169</v>
      </c>
      <c r="E662" s="216" t="s">
        <v>965</v>
      </c>
      <c r="F662" s="217" t="s">
        <v>966</v>
      </c>
      <c r="G662" s="218" t="s">
        <v>191</v>
      </c>
      <c r="H662" s="219">
        <v>2481.2730000000001</v>
      </c>
      <c r="I662" s="220"/>
      <c r="J662" s="221">
        <f>ROUND(I662*H662,2)</f>
        <v>0</v>
      </c>
      <c r="K662" s="217" t="s">
        <v>173</v>
      </c>
      <c r="L662" s="47"/>
      <c r="M662" s="222" t="s">
        <v>19</v>
      </c>
      <c r="N662" s="223" t="s">
        <v>43</v>
      </c>
      <c r="O662" s="87"/>
      <c r="P662" s="224">
        <f>O662*H662</f>
        <v>0</v>
      </c>
      <c r="Q662" s="224">
        <v>0</v>
      </c>
      <c r="R662" s="224">
        <f>Q662*H662</f>
        <v>0</v>
      </c>
      <c r="S662" s="224">
        <v>0</v>
      </c>
      <c r="T662" s="225">
        <f>S662*H662</f>
        <v>0</v>
      </c>
      <c r="U662" s="41"/>
      <c r="V662" s="41"/>
      <c r="W662" s="41"/>
      <c r="X662" s="41"/>
      <c r="Y662" s="41"/>
      <c r="Z662" s="41"/>
      <c r="AA662" s="41"/>
      <c r="AB662" s="41"/>
      <c r="AC662" s="41"/>
      <c r="AD662" s="41"/>
      <c r="AE662" s="41"/>
      <c r="AR662" s="226" t="s">
        <v>174</v>
      </c>
      <c r="AT662" s="226" t="s">
        <v>169</v>
      </c>
      <c r="AU662" s="226" t="s">
        <v>81</v>
      </c>
      <c r="AY662" s="20" t="s">
        <v>166</v>
      </c>
      <c r="BE662" s="227">
        <f>IF(N662="základní",J662,0)</f>
        <v>0</v>
      </c>
      <c r="BF662" s="227">
        <f>IF(N662="snížená",J662,0)</f>
        <v>0</v>
      </c>
      <c r="BG662" s="227">
        <f>IF(N662="zákl. přenesená",J662,0)</f>
        <v>0</v>
      </c>
      <c r="BH662" s="227">
        <f>IF(N662="sníž. přenesená",J662,0)</f>
        <v>0</v>
      </c>
      <c r="BI662" s="227">
        <f>IF(N662="nulová",J662,0)</f>
        <v>0</v>
      </c>
      <c r="BJ662" s="20" t="s">
        <v>79</v>
      </c>
      <c r="BK662" s="227">
        <f>ROUND(I662*H662,2)</f>
        <v>0</v>
      </c>
      <c r="BL662" s="20" t="s">
        <v>174</v>
      </c>
      <c r="BM662" s="226" t="s">
        <v>967</v>
      </c>
    </row>
    <row r="663" s="13" customFormat="1">
      <c r="A663" s="13"/>
      <c r="B663" s="228"/>
      <c r="C663" s="229"/>
      <c r="D663" s="230" t="s">
        <v>176</v>
      </c>
      <c r="E663" s="229"/>
      <c r="F663" s="232" t="s">
        <v>968</v>
      </c>
      <c r="G663" s="229"/>
      <c r="H663" s="233">
        <v>2481.2730000000001</v>
      </c>
      <c r="I663" s="234"/>
      <c r="J663" s="229"/>
      <c r="K663" s="229"/>
      <c r="L663" s="235"/>
      <c r="M663" s="236"/>
      <c r="N663" s="237"/>
      <c r="O663" s="237"/>
      <c r="P663" s="237"/>
      <c r="Q663" s="237"/>
      <c r="R663" s="237"/>
      <c r="S663" s="237"/>
      <c r="T663" s="238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39" t="s">
        <v>176</v>
      </c>
      <c r="AU663" s="239" t="s">
        <v>81</v>
      </c>
      <c r="AV663" s="13" t="s">
        <v>81</v>
      </c>
      <c r="AW663" s="13" t="s">
        <v>4</v>
      </c>
      <c r="AX663" s="13" t="s">
        <v>79</v>
      </c>
      <c r="AY663" s="239" t="s">
        <v>166</v>
      </c>
    </row>
    <row r="664" s="2" customFormat="1">
      <c r="A664" s="41"/>
      <c r="B664" s="42"/>
      <c r="C664" s="215" t="s">
        <v>969</v>
      </c>
      <c r="D664" s="215" t="s">
        <v>169</v>
      </c>
      <c r="E664" s="216" t="s">
        <v>970</v>
      </c>
      <c r="F664" s="217" t="s">
        <v>971</v>
      </c>
      <c r="G664" s="218" t="s">
        <v>191</v>
      </c>
      <c r="H664" s="219">
        <v>275.697</v>
      </c>
      <c r="I664" s="220"/>
      <c r="J664" s="221">
        <f>ROUND(I664*H664,2)</f>
        <v>0</v>
      </c>
      <c r="K664" s="217" t="s">
        <v>173</v>
      </c>
      <c r="L664" s="47"/>
      <c r="M664" s="222" t="s">
        <v>19</v>
      </c>
      <c r="N664" s="223" t="s">
        <v>43</v>
      </c>
      <c r="O664" s="87"/>
      <c r="P664" s="224">
        <f>O664*H664</f>
        <v>0</v>
      </c>
      <c r="Q664" s="224">
        <v>0</v>
      </c>
      <c r="R664" s="224">
        <f>Q664*H664</f>
        <v>0</v>
      </c>
      <c r="S664" s="224">
        <v>0</v>
      </c>
      <c r="T664" s="225">
        <f>S664*H664</f>
        <v>0</v>
      </c>
      <c r="U664" s="41"/>
      <c r="V664" s="41"/>
      <c r="W664" s="41"/>
      <c r="X664" s="41"/>
      <c r="Y664" s="41"/>
      <c r="Z664" s="41"/>
      <c r="AA664" s="41"/>
      <c r="AB664" s="41"/>
      <c r="AC664" s="41"/>
      <c r="AD664" s="41"/>
      <c r="AE664" s="41"/>
      <c r="AR664" s="226" t="s">
        <v>174</v>
      </c>
      <c r="AT664" s="226" t="s">
        <v>169</v>
      </c>
      <c r="AU664" s="226" t="s">
        <v>81</v>
      </c>
      <c r="AY664" s="20" t="s">
        <v>166</v>
      </c>
      <c r="BE664" s="227">
        <f>IF(N664="základní",J664,0)</f>
        <v>0</v>
      </c>
      <c r="BF664" s="227">
        <f>IF(N664="snížená",J664,0)</f>
        <v>0</v>
      </c>
      <c r="BG664" s="227">
        <f>IF(N664="zákl. přenesená",J664,0)</f>
        <v>0</v>
      </c>
      <c r="BH664" s="227">
        <f>IF(N664="sníž. přenesená",J664,0)</f>
        <v>0</v>
      </c>
      <c r="BI664" s="227">
        <f>IF(N664="nulová",J664,0)</f>
        <v>0</v>
      </c>
      <c r="BJ664" s="20" t="s">
        <v>79</v>
      </c>
      <c r="BK664" s="227">
        <f>ROUND(I664*H664,2)</f>
        <v>0</v>
      </c>
      <c r="BL664" s="20" t="s">
        <v>174</v>
      </c>
      <c r="BM664" s="226" t="s">
        <v>972</v>
      </c>
    </row>
    <row r="665" s="12" customFormat="1" ht="22.8" customHeight="1">
      <c r="A665" s="12"/>
      <c r="B665" s="199"/>
      <c r="C665" s="200"/>
      <c r="D665" s="201" t="s">
        <v>71</v>
      </c>
      <c r="E665" s="213" t="s">
        <v>973</v>
      </c>
      <c r="F665" s="213" t="s">
        <v>974</v>
      </c>
      <c r="G665" s="200"/>
      <c r="H665" s="200"/>
      <c r="I665" s="203"/>
      <c r="J665" s="214">
        <f>BK665</f>
        <v>0</v>
      </c>
      <c r="K665" s="200"/>
      <c r="L665" s="205"/>
      <c r="M665" s="206"/>
      <c r="N665" s="207"/>
      <c r="O665" s="207"/>
      <c r="P665" s="208">
        <f>P666</f>
        <v>0</v>
      </c>
      <c r="Q665" s="207"/>
      <c r="R665" s="208">
        <f>R666</f>
        <v>0</v>
      </c>
      <c r="S665" s="207"/>
      <c r="T665" s="209">
        <f>T666</f>
        <v>0</v>
      </c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R665" s="210" t="s">
        <v>79</v>
      </c>
      <c r="AT665" s="211" t="s">
        <v>71</v>
      </c>
      <c r="AU665" s="211" t="s">
        <v>79</v>
      </c>
      <c r="AY665" s="210" t="s">
        <v>166</v>
      </c>
      <c r="BK665" s="212">
        <f>BK666</f>
        <v>0</v>
      </c>
    </row>
    <row r="666" s="2" customFormat="1" ht="33" customHeight="1">
      <c r="A666" s="41"/>
      <c r="B666" s="42"/>
      <c r="C666" s="215" t="s">
        <v>975</v>
      </c>
      <c r="D666" s="215" t="s">
        <v>169</v>
      </c>
      <c r="E666" s="216" t="s">
        <v>976</v>
      </c>
      <c r="F666" s="217" t="s">
        <v>977</v>
      </c>
      <c r="G666" s="218" t="s">
        <v>191</v>
      </c>
      <c r="H666" s="219">
        <v>721.58699999999999</v>
      </c>
      <c r="I666" s="220"/>
      <c r="J666" s="221">
        <f>ROUND(I666*H666,2)</f>
        <v>0</v>
      </c>
      <c r="K666" s="217" t="s">
        <v>173</v>
      </c>
      <c r="L666" s="47"/>
      <c r="M666" s="222" t="s">
        <v>19</v>
      </c>
      <c r="N666" s="223" t="s">
        <v>43</v>
      </c>
      <c r="O666" s="87"/>
      <c r="P666" s="224">
        <f>O666*H666</f>
        <v>0</v>
      </c>
      <c r="Q666" s="224">
        <v>0</v>
      </c>
      <c r="R666" s="224">
        <f>Q666*H666</f>
        <v>0</v>
      </c>
      <c r="S666" s="224">
        <v>0</v>
      </c>
      <c r="T666" s="225">
        <f>S666*H666</f>
        <v>0</v>
      </c>
      <c r="U666" s="41"/>
      <c r="V666" s="41"/>
      <c r="W666" s="41"/>
      <c r="X666" s="41"/>
      <c r="Y666" s="41"/>
      <c r="Z666" s="41"/>
      <c r="AA666" s="41"/>
      <c r="AB666" s="41"/>
      <c r="AC666" s="41"/>
      <c r="AD666" s="41"/>
      <c r="AE666" s="41"/>
      <c r="AR666" s="226" t="s">
        <v>174</v>
      </c>
      <c r="AT666" s="226" t="s">
        <v>169</v>
      </c>
      <c r="AU666" s="226" t="s">
        <v>81</v>
      </c>
      <c r="AY666" s="20" t="s">
        <v>166</v>
      </c>
      <c r="BE666" s="227">
        <f>IF(N666="základní",J666,0)</f>
        <v>0</v>
      </c>
      <c r="BF666" s="227">
        <f>IF(N666="snížená",J666,0)</f>
        <v>0</v>
      </c>
      <c r="BG666" s="227">
        <f>IF(N666="zákl. přenesená",J666,0)</f>
        <v>0</v>
      </c>
      <c r="BH666" s="227">
        <f>IF(N666="sníž. přenesená",J666,0)</f>
        <v>0</v>
      </c>
      <c r="BI666" s="227">
        <f>IF(N666="nulová",J666,0)</f>
        <v>0</v>
      </c>
      <c r="BJ666" s="20" t="s">
        <v>79</v>
      </c>
      <c r="BK666" s="227">
        <f>ROUND(I666*H666,2)</f>
        <v>0</v>
      </c>
      <c r="BL666" s="20" t="s">
        <v>174</v>
      </c>
      <c r="BM666" s="226" t="s">
        <v>978</v>
      </c>
    </row>
    <row r="667" s="12" customFormat="1" ht="25.92" customHeight="1">
      <c r="A667" s="12"/>
      <c r="B667" s="199"/>
      <c r="C667" s="200"/>
      <c r="D667" s="201" t="s">
        <v>71</v>
      </c>
      <c r="E667" s="202" t="s">
        <v>979</v>
      </c>
      <c r="F667" s="202" t="s">
        <v>980</v>
      </c>
      <c r="G667" s="200"/>
      <c r="H667" s="200"/>
      <c r="I667" s="203"/>
      <c r="J667" s="204">
        <f>BK667</f>
        <v>0</v>
      </c>
      <c r="K667" s="200"/>
      <c r="L667" s="205"/>
      <c r="M667" s="206"/>
      <c r="N667" s="207"/>
      <c r="O667" s="207"/>
      <c r="P667" s="208">
        <f>P668+P718+P792+P868+P878+P884+P934+P1005+P1017+P1059+P1064+P1091+P1127+P1132+P1154+P1169+P1233+P1276+P1321+P1328</f>
        <v>0</v>
      </c>
      <c r="Q667" s="207"/>
      <c r="R667" s="208">
        <f>R668+R718+R792+R868+R878+R884+R934+R1005+R1017+R1059+R1064+R1091+R1127+R1132+R1154+R1169+R1233+R1276+R1321+R1328</f>
        <v>64.309781279999996</v>
      </c>
      <c r="S667" s="207"/>
      <c r="T667" s="209">
        <f>T668+T718+T792+T868+T878+T884+T934+T1005+T1017+T1059+T1064+T1091+T1127+T1132+T1154+T1169+T1233+T1276+T1321+T1328</f>
        <v>0</v>
      </c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R667" s="210" t="s">
        <v>81</v>
      </c>
      <c r="AT667" s="211" t="s">
        <v>71</v>
      </c>
      <c r="AU667" s="211" t="s">
        <v>72</v>
      </c>
      <c r="AY667" s="210" t="s">
        <v>166</v>
      </c>
      <c r="BK667" s="212">
        <f>BK668+BK718+BK792+BK868+BK878+BK884+BK934+BK1005+BK1017+BK1059+BK1064+BK1091+BK1127+BK1132+BK1154+BK1169+BK1233+BK1276+BK1321+BK1328</f>
        <v>0</v>
      </c>
    </row>
    <row r="668" s="12" customFormat="1" ht="22.8" customHeight="1">
      <c r="A668" s="12"/>
      <c r="B668" s="199"/>
      <c r="C668" s="200"/>
      <c r="D668" s="201" t="s">
        <v>71</v>
      </c>
      <c r="E668" s="213" t="s">
        <v>981</v>
      </c>
      <c r="F668" s="213" t="s">
        <v>982</v>
      </c>
      <c r="G668" s="200"/>
      <c r="H668" s="200"/>
      <c r="I668" s="203"/>
      <c r="J668" s="214">
        <f>BK668</f>
        <v>0</v>
      </c>
      <c r="K668" s="200"/>
      <c r="L668" s="205"/>
      <c r="M668" s="206"/>
      <c r="N668" s="207"/>
      <c r="O668" s="207"/>
      <c r="P668" s="208">
        <f>SUM(P669:P717)</f>
        <v>0</v>
      </c>
      <c r="Q668" s="207"/>
      <c r="R668" s="208">
        <f>SUM(R669:R717)</f>
        <v>0.28661792000000003</v>
      </c>
      <c r="S668" s="207"/>
      <c r="T668" s="209">
        <f>SUM(T669:T717)</f>
        <v>0</v>
      </c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R668" s="210" t="s">
        <v>81</v>
      </c>
      <c r="AT668" s="211" t="s">
        <v>71</v>
      </c>
      <c r="AU668" s="211" t="s">
        <v>79</v>
      </c>
      <c r="AY668" s="210" t="s">
        <v>166</v>
      </c>
      <c r="BK668" s="212">
        <f>SUM(BK669:BK717)</f>
        <v>0</v>
      </c>
    </row>
    <row r="669" s="2" customFormat="1" ht="21.75" customHeight="1">
      <c r="A669" s="41"/>
      <c r="B669" s="42"/>
      <c r="C669" s="215" t="s">
        <v>983</v>
      </c>
      <c r="D669" s="215" t="s">
        <v>169</v>
      </c>
      <c r="E669" s="216" t="s">
        <v>984</v>
      </c>
      <c r="F669" s="217" t="s">
        <v>985</v>
      </c>
      <c r="G669" s="218" t="s">
        <v>172</v>
      </c>
      <c r="H669" s="219">
        <v>38.127000000000002</v>
      </c>
      <c r="I669" s="220"/>
      <c r="J669" s="221">
        <f>ROUND(I669*H669,2)</f>
        <v>0</v>
      </c>
      <c r="K669" s="217" t="s">
        <v>173</v>
      </c>
      <c r="L669" s="47"/>
      <c r="M669" s="222" t="s">
        <v>19</v>
      </c>
      <c r="N669" s="223" t="s">
        <v>43</v>
      </c>
      <c r="O669" s="87"/>
      <c r="P669" s="224">
        <f>O669*H669</f>
        <v>0</v>
      </c>
      <c r="Q669" s="224">
        <v>0.0045100000000000001</v>
      </c>
      <c r="R669" s="224">
        <f>Q669*H669</f>
        <v>0.17195277000000001</v>
      </c>
      <c r="S669" s="224">
        <v>0</v>
      </c>
      <c r="T669" s="225">
        <f>S669*H669</f>
        <v>0</v>
      </c>
      <c r="U669" s="41"/>
      <c r="V669" s="41"/>
      <c r="W669" s="41"/>
      <c r="X669" s="41"/>
      <c r="Y669" s="41"/>
      <c r="Z669" s="41"/>
      <c r="AA669" s="41"/>
      <c r="AB669" s="41"/>
      <c r="AC669" s="41"/>
      <c r="AD669" s="41"/>
      <c r="AE669" s="41"/>
      <c r="AR669" s="226" t="s">
        <v>257</v>
      </c>
      <c r="AT669" s="226" t="s">
        <v>169</v>
      </c>
      <c r="AU669" s="226" t="s">
        <v>81</v>
      </c>
      <c r="AY669" s="20" t="s">
        <v>166</v>
      </c>
      <c r="BE669" s="227">
        <f>IF(N669="základní",J669,0)</f>
        <v>0</v>
      </c>
      <c r="BF669" s="227">
        <f>IF(N669="snížená",J669,0)</f>
        <v>0</v>
      </c>
      <c r="BG669" s="227">
        <f>IF(N669="zákl. přenesená",J669,0)</f>
        <v>0</v>
      </c>
      <c r="BH669" s="227">
        <f>IF(N669="sníž. přenesená",J669,0)</f>
        <v>0</v>
      </c>
      <c r="BI669" s="227">
        <f>IF(N669="nulová",J669,0)</f>
        <v>0</v>
      </c>
      <c r="BJ669" s="20" t="s">
        <v>79</v>
      </c>
      <c r="BK669" s="227">
        <f>ROUND(I669*H669,2)</f>
        <v>0</v>
      </c>
      <c r="BL669" s="20" t="s">
        <v>257</v>
      </c>
      <c r="BM669" s="226" t="s">
        <v>986</v>
      </c>
    </row>
    <row r="670" s="13" customFormat="1">
      <c r="A670" s="13"/>
      <c r="B670" s="228"/>
      <c r="C670" s="229"/>
      <c r="D670" s="230" t="s">
        <v>176</v>
      </c>
      <c r="E670" s="231" t="s">
        <v>19</v>
      </c>
      <c r="F670" s="232" t="s">
        <v>987</v>
      </c>
      <c r="G670" s="229"/>
      <c r="H670" s="233">
        <v>38.127000000000002</v>
      </c>
      <c r="I670" s="234"/>
      <c r="J670" s="229"/>
      <c r="K670" s="229"/>
      <c r="L670" s="235"/>
      <c r="M670" s="236"/>
      <c r="N670" s="237"/>
      <c r="O670" s="237"/>
      <c r="P670" s="237"/>
      <c r="Q670" s="237"/>
      <c r="R670" s="237"/>
      <c r="S670" s="237"/>
      <c r="T670" s="238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39" t="s">
        <v>176</v>
      </c>
      <c r="AU670" s="239" t="s">
        <v>81</v>
      </c>
      <c r="AV670" s="13" t="s">
        <v>81</v>
      </c>
      <c r="AW670" s="13" t="s">
        <v>33</v>
      </c>
      <c r="AX670" s="13" t="s">
        <v>72</v>
      </c>
      <c r="AY670" s="239" t="s">
        <v>166</v>
      </c>
    </row>
    <row r="671" s="14" customFormat="1">
      <c r="A671" s="14"/>
      <c r="B671" s="240"/>
      <c r="C671" s="241"/>
      <c r="D671" s="230" t="s">
        <v>176</v>
      </c>
      <c r="E671" s="242" t="s">
        <v>19</v>
      </c>
      <c r="F671" s="243" t="s">
        <v>178</v>
      </c>
      <c r="G671" s="241"/>
      <c r="H671" s="244">
        <v>38.127000000000002</v>
      </c>
      <c r="I671" s="245"/>
      <c r="J671" s="241"/>
      <c r="K671" s="241"/>
      <c r="L671" s="246"/>
      <c r="M671" s="247"/>
      <c r="N671" s="248"/>
      <c r="O671" s="248"/>
      <c r="P671" s="248"/>
      <c r="Q671" s="248"/>
      <c r="R671" s="248"/>
      <c r="S671" s="248"/>
      <c r="T671" s="249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50" t="s">
        <v>176</v>
      </c>
      <c r="AU671" s="250" t="s">
        <v>81</v>
      </c>
      <c r="AV671" s="14" t="s">
        <v>167</v>
      </c>
      <c r="AW671" s="14" t="s">
        <v>33</v>
      </c>
      <c r="AX671" s="14" t="s">
        <v>79</v>
      </c>
      <c r="AY671" s="250" t="s">
        <v>166</v>
      </c>
    </row>
    <row r="672" s="2" customFormat="1" ht="21.75" customHeight="1">
      <c r="A672" s="41"/>
      <c r="B672" s="42"/>
      <c r="C672" s="215" t="s">
        <v>988</v>
      </c>
      <c r="D672" s="215" t="s">
        <v>169</v>
      </c>
      <c r="E672" s="216" t="s">
        <v>989</v>
      </c>
      <c r="F672" s="217" t="s">
        <v>990</v>
      </c>
      <c r="G672" s="218" t="s">
        <v>172</v>
      </c>
      <c r="H672" s="219">
        <v>10.43</v>
      </c>
      <c r="I672" s="220"/>
      <c r="J672" s="221">
        <f>ROUND(I672*H672,2)</f>
        <v>0</v>
      </c>
      <c r="K672" s="217" t="s">
        <v>173</v>
      </c>
      <c r="L672" s="47"/>
      <c r="M672" s="222" t="s">
        <v>19</v>
      </c>
      <c r="N672" s="223" t="s">
        <v>43</v>
      </c>
      <c r="O672" s="87"/>
      <c r="P672" s="224">
        <f>O672*H672</f>
        <v>0</v>
      </c>
      <c r="Q672" s="224">
        <v>0.0045100000000000001</v>
      </c>
      <c r="R672" s="224">
        <f>Q672*H672</f>
        <v>0.047039299999999999</v>
      </c>
      <c r="S672" s="224">
        <v>0</v>
      </c>
      <c r="T672" s="225">
        <f>S672*H672</f>
        <v>0</v>
      </c>
      <c r="U672" s="41"/>
      <c r="V672" s="41"/>
      <c r="W672" s="41"/>
      <c r="X672" s="41"/>
      <c r="Y672" s="41"/>
      <c r="Z672" s="41"/>
      <c r="AA672" s="41"/>
      <c r="AB672" s="41"/>
      <c r="AC672" s="41"/>
      <c r="AD672" s="41"/>
      <c r="AE672" s="41"/>
      <c r="AR672" s="226" t="s">
        <v>257</v>
      </c>
      <c r="AT672" s="226" t="s">
        <v>169</v>
      </c>
      <c r="AU672" s="226" t="s">
        <v>81</v>
      </c>
      <c r="AY672" s="20" t="s">
        <v>166</v>
      </c>
      <c r="BE672" s="227">
        <f>IF(N672="základní",J672,0)</f>
        <v>0</v>
      </c>
      <c r="BF672" s="227">
        <f>IF(N672="snížená",J672,0)</f>
        <v>0</v>
      </c>
      <c r="BG672" s="227">
        <f>IF(N672="zákl. přenesená",J672,0)</f>
        <v>0</v>
      </c>
      <c r="BH672" s="227">
        <f>IF(N672="sníž. přenesená",J672,0)</f>
        <v>0</v>
      </c>
      <c r="BI672" s="227">
        <f>IF(N672="nulová",J672,0)</f>
        <v>0</v>
      </c>
      <c r="BJ672" s="20" t="s">
        <v>79</v>
      </c>
      <c r="BK672" s="227">
        <f>ROUND(I672*H672,2)</f>
        <v>0</v>
      </c>
      <c r="BL672" s="20" t="s">
        <v>257</v>
      </c>
      <c r="BM672" s="226" t="s">
        <v>991</v>
      </c>
    </row>
    <row r="673" s="15" customFormat="1">
      <c r="A673" s="15"/>
      <c r="B673" s="251"/>
      <c r="C673" s="252"/>
      <c r="D673" s="230" t="s">
        <v>176</v>
      </c>
      <c r="E673" s="253" t="s">
        <v>19</v>
      </c>
      <c r="F673" s="254" t="s">
        <v>479</v>
      </c>
      <c r="G673" s="252"/>
      <c r="H673" s="253" t="s">
        <v>19</v>
      </c>
      <c r="I673" s="255"/>
      <c r="J673" s="252"/>
      <c r="K673" s="252"/>
      <c r="L673" s="256"/>
      <c r="M673" s="257"/>
      <c r="N673" s="258"/>
      <c r="O673" s="258"/>
      <c r="P673" s="258"/>
      <c r="Q673" s="258"/>
      <c r="R673" s="258"/>
      <c r="S673" s="258"/>
      <c r="T673" s="259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T673" s="260" t="s">
        <v>176</v>
      </c>
      <c r="AU673" s="260" t="s">
        <v>81</v>
      </c>
      <c r="AV673" s="15" t="s">
        <v>79</v>
      </c>
      <c r="AW673" s="15" t="s">
        <v>33</v>
      </c>
      <c r="AX673" s="15" t="s">
        <v>72</v>
      </c>
      <c r="AY673" s="260" t="s">
        <v>166</v>
      </c>
    </row>
    <row r="674" s="13" customFormat="1">
      <c r="A674" s="13"/>
      <c r="B674" s="228"/>
      <c r="C674" s="229"/>
      <c r="D674" s="230" t="s">
        <v>176</v>
      </c>
      <c r="E674" s="231" t="s">
        <v>19</v>
      </c>
      <c r="F674" s="232" t="s">
        <v>992</v>
      </c>
      <c r="G674" s="229"/>
      <c r="H674" s="233">
        <v>1.21</v>
      </c>
      <c r="I674" s="234"/>
      <c r="J674" s="229"/>
      <c r="K674" s="229"/>
      <c r="L674" s="235"/>
      <c r="M674" s="236"/>
      <c r="N674" s="237"/>
      <c r="O674" s="237"/>
      <c r="P674" s="237"/>
      <c r="Q674" s="237"/>
      <c r="R674" s="237"/>
      <c r="S674" s="237"/>
      <c r="T674" s="238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39" t="s">
        <v>176</v>
      </c>
      <c r="AU674" s="239" t="s">
        <v>81</v>
      </c>
      <c r="AV674" s="13" t="s">
        <v>81</v>
      </c>
      <c r="AW674" s="13" t="s">
        <v>33</v>
      </c>
      <c r="AX674" s="13" t="s">
        <v>72</v>
      </c>
      <c r="AY674" s="239" t="s">
        <v>166</v>
      </c>
    </row>
    <row r="675" s="13" customFormat="1">
      <c r="A675" s="13"/>
      <c r="B675" s="228"/>
      <c r="C675" s="229"/>
      <c r="D675" s="230" t="s">
        <v>176</v>
      </c>
      <c r="E675" s="231" t="s">
        <v>19</v>
      </c>
      <c r="F675" s="232" t="s">
        <v>993</v>
      </c>
      <c r="G675" s="229"/>
      <c r="H675" s="233">
        <v>1.1100000000000001</v>
      </c>
      <c r="I675" s="234"/>
      <c r="J675" s="229"/>
      <c r="K675" s="229"/>
      <c r="L675" s="235"/>
      <c r="M675" s="236"/>
      <c r="N675" s="237"/>
      <c r="O675" s="237"/>
      <c r="P675" s="237"/>
      <c r="Q675" s="237"/>
      <c r="R675" s="237"/>
      <c r="S675" s="237"/>
      <c r="T675" s="238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39" t="s">
        <v>176</v>
      </c>
      <c r="AU675" s="239" t="s">
        <v>81</v>
      </c>
      <c r="AV675" s="13" t="s">
        <v>81</v>
      </c>
      <c r="AW675" s="13" t="s">
        <v>33</v>
      </c>
      <c r="AX675" s="13" t="s">
        <v>72</v>
      </c>
      <c r="AY675" s="239" t="s">
        <v>166</v>
      </c>
    </row>
    <row r="676" s="13" customFormat="1">
      <c r="A676" s="13"/>
      <c r="B676" s="228"/>
      <c r="C676" s="229"/>
      <c r="D676" s="230" t="s">
        <v>176</v>
      </c>
      <c r="E676" s="231" t="s">
        <v>19</v>
      </c>
      <c r="F676" s="232" t="s">
        <v>994</v>
      </c>
      <c r="G676" s="229"/>
      <c r="H676" s="233">
        <v>3.54</v>
      </c>
      <c r="I676" s="234"/>
      <c r="J676" s="229"/>
      <c r="K676" s="229"/>
      <c r="L676" s="235"/>
      <c r="M676" s="236"/>
      <c r="N676" s="237"/>
      <c r="O676" s="237"/>
      <c r="P676" s="237"/>
      <c r="Q676" s="237"/>
      <c r="R676" s="237"/>
      <c r="S676" s="237"/>
      <c r="T676" s="238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39" t="s">
        <v>176</v>
      </c>
      <c r="AU676" s="239" t="s">
        <v>81</v>
      </c>
      <c r="AV676" s="13" t="s">
        <v>81</v>
      </c>
      <c r="AW676" s="13" t="s">
        <v>33</v>
      </c>
      <c r="AX676" s="13" t="s">
        <v>72</v>
      </c>
      <c r="AY676" s="239" t="s">
        <v>166</v>
      </c>
    </row>
    <row r="677" s="13" customFormat="1">
      <c r="A677" s="13"/>
      <c r="B677" s="228"/>
      <c r="C677" s="229"/>
      <c r="D677" s="230" t="s">
        <v>176</v>
      </c>
      <c r="E677" s="231" t="s">
        <v>19</v>
      </c>
      <c r="F677" s="232" t="s">
        <v>995</v>
      </c>
      <c r="G677" s="229"/>
      <c r="H677" s="233">
        <v>3.4500000000000002</v>
      </c>
      <c r="I677" s="234"/>
      <c r="J677" s="229"/>
      <c r="K677" s="229"/>
      <c r="L677" s="235"/>
      <c r="M677" s="236"/>
      <c r="N677" s="237"/>
      <c r="O677" s="237"/>
      <c r="P677" s="237"/>
      <c r="Q677" s="237"/>
      <c r="R677" s="237"/>
      <c r="S677" s="237"/>
      <c r="T677" s="238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39" t="s">
        <v>176</v>
      </c>
      <c r="AU677" s="239" t="s">
        <v>81</v>
      </c>
      <c r="AV677" s="13" t="s">
        <v>81</v>
      </c>
      <c r="AW677" s="13" t="s">
        <v>33</v>
      </c>
      <c r="AX677" s="13" t="s">
        <v>72</v>
      </c>
      <c r="AY677" s="239" t="s">
        <v>166</v>
      </c>
    </row>
    <row r="678" s="13" customFormat="1">
      <c r="A678" s="13"/>
      <c r="B678" s="228"/>
      <c r="C678" s="229"/>
      <c r="D678" s="230" t="s">
        <v>176</v>
      </c>
      <c r="E678" s="231" t="s">
        <v>19</v>
      </c>
      <c r="F678" s="232" t="s">
        <v>996</v>
      </c>
      <c r="G678" s="229"/>
      <c r="H678" s="233">
        <v>1.1200000000000001</v>
      </c>
      <c r="I678" s="234"/>
      <c r="J678" s="229"/>
      <c r="K678" s="229"/>
      <c r="L678" s="235"/>
      <c r="M678" s="236"/>
      <c r="N678" s="237"/>
      <c r="O678" s="237"/>
      <c r="P678" s="237"/>
      <c r="Q678" s="237"/>
      <c r="R678" s="237"/>
      <c r="S678" s="237"/>
      <c r="T678" s="238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39" t="s">
        <v>176</v>
      </c>
      <c r="AU678" s="239" t="s">
        <v>81</v>
      </c>
      <c r="AV678" s="13" t="s">
        <v>81</v>
      </c>
      <c r="AW678" s="13" t="s">
        <v>33</v>
      </c>
      <c r="AX678" s="13" t="s">
        <v>72</v>
      </c>
      <c r="AY678" s="239" t="s">
        <v>166</v>
      </c>
    </row>
    <row r="679" s="14" customFormat="1">
      <c r="A679" s="14"/>
      <c r="B679" s="240"/>
      <c r="C679" s="241"/>
      <c r="D679" s="230" t="s">
        <v>176</v>
      </c>
      <c r="E679" s="242" t="s">
        <v>19</v>
      </c>
      <c r="F679" s="243" t="s">
        <v>178</v>
      </c>
      <c r="G679" s="241"/>
      <c r="H679" s="244">
        <v>10.43</v>
      </c>
      <c r="I679" s="245"/>
      <c r="J679" s="241"/>
      <c r="K679" s="241"/>
      <c r="L679" s="246"/>
      <c r="M679" s="247"/>
      <c r="N679" s="248"/>
      <c r="O679" s="248"/>
      <c r="P679" s="248"/>
      <c r="Q679" s="248"/>
      <c r="R679" s="248"/>
      <c r="S679" s="248"/>
      <c r="T679" s="249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50" t="s">
        <v>176</v>
      </c>
      <c r="AU679" s="250" t="s">
        <v>81</v>
      </c>
      <c r="AV679" s="14" t="s">
        <v>167</v>
      </c>
      <c r="AW679" s="14" t="s">
        <v>33</v>
      </c>
      <c r="AX679" s="14" t="s">
        <v>79</v>
      </c>
      <c r="AY679" s="250" t="s">
        <v>166</v>
      </c>
    </row>
    <row r="680" s="2" customFormat="1" ht="21.75" customHeight="1">
      <c r="A680" s="41"/>
      <c r="B680" s="42"/>
      <c r="C680" s="215" t="s">
        <v>997</v>
      </c>
      <c r="D680" s="215" t="s">
        <v>169</v>
      </c>
      <c r="E680" s="216" t="s">
        <v>998</v>
      </c>
      <c r="F680" s="217" t="s">
        <v>999</v>
      </c>
      <c r="G680" s="218" t="s">
        <v>229</v>
      </c>
      <c r="H680" s="219">
        <v>57.75</v>
      </c>
      <c r="I680" s="220"/>
      <c r="J680" s="221">
        <f>ROUND(I680*H680,2)</f>
        <v>0</v>
      </c>
      <c r="K680" s="217" t="s">
        <v>173</v>
      </c>
      <c r="L680" s="47"/>
      <c r="M680" s="222" t="s">
        <v>19</v>
      </c>
      <c r="N680" s="223" t="s">
        <v>43</v>
      </c>
      <c r="O680" s="87"/>
      <c r="P680" s="224">
        <f>O680*H680</f>
        <v>0</v>
      </c>
      <c r="Q680" s="224">
        <v>0</v>
      </c>
      <c r="R680" s="224">
        <f>Q680*H680</f>
        <v>0</v>
      </c>
      <c r="S680" s="224">
        <v>0</v>
      </c>
      <c r="T680" s="225">
        <f>S680*H680</f>
        <v>0</v>
      </c>
      <c r="U680" s="41"/>
      <c r="V680" s="41"/>
      <c r="W680" s="41"/>
      <c r="X680" s="41"/>
      <c r="Y680" s="41"/>
      <c r="Z680" s="41"/>
      <c r="AA680" s="41"/>
      <c r="AB680" s="41"/>
      <c r="AC680" s="41"/>
      <c r="AD680" s="41"/>
      <c r="AE680" s="41"/>
      <c r="AR680" s="226" t="s">
        <v>257</v>
      </c>
      <c r="AT680" s="226" t="s">
        <v>169</v>
      </c>
      <c r="AU680" s="226" t="s">
        <v>81</v>
      </c>
      <c r="AY680" s="20" t="s">
        <v>166</v>
      </c>
      <c r="BE680" s="227">
        <f>IF(N680="základní",J680,0)</f>
        <v>0</v>
      </c>
      <c r="BF680" s="227">
        <f>IF(N680="snížená",J680,0)</f>
        <v>0</v>
      </c>
      <c r="BG680" s="227">
        <f>IF(N680="zákl. přenesená",J680,0)</f>
        <v>0</v>
      </c>
      <c r="BH680" s="227">
        <f>IF(N680="sníž. přenesená",J680,0)</f>
        <v>0</v>
      </c>
      <c r="BI680" s="227">
        <f>IF(N680="nulová",J680,0)</f>
        <v>0</v>
      </c>
      <c r="BJ680" s="20" t="s">
        <v>79</v>
      </c>
      <c r="BK680" s="227">
        <f>ROUND(I680*H680,2)</f>
        <v>0</v>
      </c>
      <c r="BL680" s="20" t="s">
        <v>257</v>
      </c>
      <c r="BM680" s="226" t="s">
        <v>1000</v>
      </c>
    </row>
    <row r="681" s="15" customFormat="1">
      <c r="A681" s="15"/>
      <c r="B681" s="251"/>
      <c r="C681" s="252"/>
      <c r="D681" s="230" t="s">
        <v>176</v>
      </c>
      <c r="E681" s="253" t="s">
        <v>19</v>
      </c>
      <c r="F681" s="254" t="s">
        <v>479</v>
      </c>
      <c r="G681" s="252"/>
      <c r="H681" s="253" t="s">
        <v>19</v>
      </c>
      <c r="I681" s="255"/>
      <c r="J681" s="252"/>
      <c r="K681" s="252"/>
      <c r="L681" s="256"/>
      <c r="M681" s="257"/>
      <c r="N681" s="258"/>
      <c r="O681" s="258"/>
      <c r="P681" s="258"/>
      <c r="Q681" s="258"/>
      <c r="R681" s="258"/>
      <c r="S681" s="258"/>
      <c r="T681" s="259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T681" s="260" t="s">
        <v>176</v>
      </c>
      <c r="AU681" s="260" t="s">
        <v>81</v>
      </c>
      <c r="AV681" s="15" t="s">
        <v>79</v>
      </c>
      <c r="AW681" s="15" t="s">
        <v>33</v>
      </c>
      <c r="AX681" s="15" t="s">
        <v>72</v>
      </c>
      <c r="AY681" s="260" t="s">
        <v>166</v>
      </c>
    </row>
    <row r="682" s="13" customFormat="1">
      <c r="A682" s="13"/>
      <c r="B682" s="228"/>
      <c r="C682" s="229"/>
      <c r="D682" s="230" t="s">
        <v>176</v>
      </c>
      <c r="E682" s="231" t="s">
        <v>19</v>
      </c>
      <c r="F682" s="232" t="s">
        <v>1001</v>
      </c>
      <c r="G682" s="229"/>
      <c r="H682" s="233">
        <v>6.8499999999999996</v>
      </c>
      <c r="I682" s="234"/>
      <c r="J682" s="229"/>
      <c r="K682" s="229"/>
      <c r="L682" s="235"/>
      <c r="M682" s="236"/>
      <c r="N682" s="237"/>
      <c r="O682" s="237"/>
      <c r="P682" s="237"/>
      <c r="Q682" s="237"/>
      <c r="R682" s="237"/>
      <c r="S682" s="237"/>
      <c r="T682" s="238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39" t="s">
        <v>176</v>
      </c>
      <c r="AU682" s="239" t="s">
        <v>81</v>
      </c>
      <c r="AV682" s="13" t="s">
        <v>81</v>
      </c>
      <c r="AW682" s="13" t="s">
        <v>33</v>
      </c>
      <c r="AX682" s="13" t="s">
        <v>72</v>
      </c>
      <c r="AY682" s="239" t="s">
        <v>166</v>
      </c>
    </row>
    <row r="683" s="13" customFormat="1">
      <c r="A683" s="13"/>
      <c r="B683" s="228"/>
      <c r="C683" s="229"/>
      <c r="D683" s="230" t="s">
        <v>176</v>
      </c>
      <c r="E683" s="231" t="s">
        <v>19</v>
      </c>
      <c r="F683" s="232" t="s">
        <v>1002</v>
      </c>
      <c r="G683" s="229"/>
      <c r="H683" s="233">
        <v>6.3499999999999996</v>
      </c>
      <c r="I683" s="234"/>
      <c r="J683" s="229"/>
      <c r="K683" s="229"/>
      <c r="L683" s="235"/>
      <c r="M683" s="236"/>
      <c r="N683" s="237"/>
      <c r="O683" s="237"/>
      <c r="P683" s="237"/>
      <c r="Q683" s="237"/>
      <c r="R683" s="237"/>
      <c r="S683" s="237"/>
      <c r="T683" s="238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39" t="s">
        <v>176</v>
      </c>
      <c r="AU683" s="239" t="s">
        <v>81</v>
      </c>
      <c r="AV683" s="13" t="s">
        <v>81</v>
      </c>
      <c r="AW683" s="13" t="s">
        <v>33</v>
      </c>
      <c r="AX683" s="13" t="s">
        <v>72</v>
      </c>
      <c r="AY683" s="239" t="s">
        <v>166</v>
      </c>
    </row>
    <row r="684" s="13" customFormat="1">
      <c r="A684" s="13"/>
      <c r="B684" s="228"/>
      <c r="C684" s="229"/>
      <c r="D684" s="230" t="s">
        <v>176</v>
      </c>
      <c r="E684" s="231" t="s">
        <v>19</v>
      </c>
      <c r="F684" s="232" t="s">
        <v>1003</v>
      </c>
      <c r="G684" s="229"/>
      <c r="H684" s="233">
        <v>19.699999999999999</v>
      </c>
      <c r="I684" s="234"/>
      <c r="J684" s="229"/>
      <c r="K684" s="229"/>
      <c r="L684" s="235"/>
      <c r="M684" s="236"/>
      <c r="N684" s="237"/>
      <c r="O684" s="237"/>
      <c r="P684" s="237"/>
      <c r="Q684" s="237"/>
      <c r="R684" s="237"/>
      <c r="S684" s="237"/>
      <c r="T684" s="238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39" t="s">
        <v>176</v>
      </c>
      <c r="AU684" s="239" t="s">
        <v>81</v>
      </c>
      <c r="AV684" s="13" t="s">
        <v>81</v>
      </c>
      <c r="AW684" s="13" t="s">
        <v>33</v>
      </c>
      <c r="AX684" s="13" t="s">
        <v>72</v>
      </c>
      <c r="AY684" s="239" t="s">
        <v>166</v>
      </c>
    </row>
    <row r="685" s="13" customFormat="1">
      <c r="A685" s="13"/>
      <c r="B685" s="228"/>
      <c r="C685" s="229"/>
      <c r="D685" s="230" t="s">
        <v>176</v>
      </c>
      <c r="E685" s="231" t="s">
        <v>19</v>
      </c>
      <c r="F685" s="232" t="s">
        <v>1004</v>
      </c>
      <c r="G685" s="229"/>
      <c r="H685" s="233">
        <v>18.449999999999999</v>
      </c>
      <c r="I685" s="234"/>
      <c r="J685" s="229"/>
      <c r="K685" s="229"/>
      <c r="L685" s="235"/>
      <c r="M685" s="236"/>
      <c r="N685" s="237"/>
      <c r="O685" s="237"/>
      <c r="P685" s="237"/>
      <c r="Q685" s="237"/>
      <c r="R685" s="237"/>
      <c r="S685" s="237"/>
      <c r="T685" s="238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39" t="s">
        <v>176</v>
      </c>
      <c r="AU685" s="239" t="s">
        <v>81</v>
      </c>
      <c r="AV685" s="13" t="s">
        <v>81</v>
      </c>
      <c r="AW685" s="13" t="s">
        <v>33</v>
      </c>
      <c r="AX685" s="13" t="s">
        <v>72</v>
      </c>
      <c r="AY685" s="239" t="s">
        <v>166</v>
      </c>
    </row>
    <row r="686" s="13" customFormat="1">
      <c r="A686" s="13"/>
      <c r="B686" s="228"/>
      <c r="C686" s="229"/>
      <c r="D686" s="230" t="s">
        <v>176</v>
      </c>
      <c r="E686" s="231" t="s">
        <v>19</v>
      </c>
      <c r="F686" s="232" t="s">
        <v>1005</v>
      </c>
      <c r="G686" s="229"/>
      <c r="H686" s="233">
        <v>6.4000000000000004</v>
      </c>
      <c r="I686" s="234"/>
      <c r="J686" s="229"/>
      <c r="K686" s="229"/>
      <c r="L686" s="235"/>
      <c r="M686" s="236"/>
      <c r="N686" s="237"/>
      <c r="O686" s="237"/>
      <c r="P686" s="237"/>
      <c r="Q686" s="237"/>
      <c r="R686" s="237"/>
      <c r="S686" s="237"/>
      <c r="T686" s="238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39" t="s">
        <v>176</v>
      </c>
      <c r="AU686" s="239" t="s">
        <v>81</v>
      </c>
      <c r="AV686" s="13" t="s">
        <v>81</v>
      </c>
      <c r="AW686" s="13" t="s">
        <v>33</v>
      </c>
      <c r="AX686" s="13" t="s">
        <v>72</v>
      </c>
      <c r="AY686" s="239" t="s">
        <v>166</v>
      </c>
    </row>
    <row r="687" s="14" customFormat="1">
      <c r="A687" s="14"/>
      <c r="B687" s="240"/>
      <c r="C687" s="241"/>
      <c r="D687" s="230" t="s">
        <v>176</v>
      </c>
      <c r="E687" s="242" t="s">
        <v>19</v>
      </c>
      <c r="F687" s="243" t="s">
        <v>178</v>
      </c>
      <c r="G687" s="241"/>
      <c r="H687" s="244">
        <v>57.75</v>
      </c>
      <c r="I687" s="245"/>
      <c r="J687" s="241"/>
      <c r="K687" s="241"/>
      <c r="L687" s="246"/>
      <c r="M687" s="247"/>
      <c r="N687" s="248"/>
      <c r="O687" s="248"/>
      <c r="P687" s="248"/>
      <c r="Q687" s="248"/>
      <c r="R687" s="248"/>
      <c r="S687" s="248"/>
      <c r="T687" s="249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T687" s="250" t="s">
        <v>176</v>
      </c>
      <c r="AU687" s="250" t="s">
        <v>81</v>
      </c>
      <c r="AV687" s="14" t="s">
        <v>167</v>
      </c>
      <c r="AW687" s="14" t="s">
        <v>33</v>
      </c>
      <c r="AX687" s="14" t="s">
        <v>79</v>
      </c>
      <c r="AY687" s="250" t="s">
        <v>166</v>
      </c>
    </row>
    <row r="688" s="2" customFormat="1" ht="16.5" customHeight="1">
      <c r="A688" s="41"/>
      <c r="B688" s="42"/>
      <c r="C688" s="261" t="s">
        <v>1006</v>
      </c>
      <c r="D688" s="261" t="s">
        <v>263</v>
      </c>
      <c r="E688" s="263" t="s">
        <v>1007</v>
      </c>
      <c r="F688" s="264" t="s">
        <v>1008</v>
      </c>
      <c r="G688" s="265" t="s">
        <v>229</v>
      </c>
      <c r="H688" s="266">
        <v>63.524999999999999</v>
      </c>
      <c r="I688" s="267"/>
      <c r="J688" s="268">
        <f>ROUND(I688*H688,2)</f>
        <v>0</v>
      </c>
      <c r="K688" s="264" t="s">
        <v>173</v>
      </c>
      <c r="L688" s="269"/>
      <c r="M688" s="270" t="s">
        <v>19</v>
      </c>
      <c r="N688" s="271" t="s">
        <v>43</v>
      </c>
      <c r="O688" s="87"/>
      <c r="P688" s="224">
        <f>O688*H688</f>
        <v>0</v>
      </c>
      <c r="Q688" s="224">
        <v>0.001</v>
      </c>
      <c r="R688" s="224">
        <f>Q688*H688</f>
        <v>0.063524999999999998</v>
      </c>
      <c r="S688" s="224">
        <v>0</v>
      </c>
      <c r="T688" s="225">
        <f>S688*H688</f>
        <v>0</v>
      </c>
      <c r="U688" s="41"/>
      <c r="V688" s="41"/>
      <c r="W688" s="41"/>
      <c r="X688" s="41"/>
      <c r="Y688" s="41"/>
      <c r="Z688" s="41"/>
      <c r="AA688" s="41"/>
      <c r="AB688" s="41"/>
      <c r="AC688" s="41"/>
      <c r="AD688" s="41"/>
      <c r="AE688" s="41"/>
      <c r="AR688" s="226" t="s">
        <v>344</v>
      </c>
      <c r="AT688" s="226" t="s">
        <v>263</v>
      </c>
      <c r="AU688" s="226" t="s">
        <v>81</v>
      </c>
      <c r="AY688" s="20" t="s">
        <v>166</v>
      </c>
      <c r="BE688" s="227">
        <f>IF(N688="základní",J688,0)</f>
        <v>0</v>
      </c>
      <c r="BF688" s="227">
        <f>IF(N688="snížená",J688,0)</f>
        <v>0</v>
      </c>
      <c r="BG688" s="227">
        <f>IF(N688="zákl. přenesená",J688,0)</f>
        <v>0</v>
      </c>
      <c r="BH688" s="227">
        <f>IF(N688="sníž. přenesená",J688,0)</f>
        <v>0</v>
      </c>
      <c r="BI688" s="227">
        <f>IF(N688="nulová",J688,0)</f>
        <v>0</v>
      </c>
      <c r="BJ688" s="20" t="s">
        <v>79</v>
      </c>
      <c r="BK688" s="227">
        <f>ROUND(I688*H688,2)</f>
        <v>0</v>
      </c>
      <c r="BL688" s="20" t="s">
        <v>257</v>
      </c>
      <c r="BM688" s="226" t="s">
        <v>1009</v>
      </c>
    </row>
    <row r="689" s="13" customFormat="1">
      <c r="A689" s="13"/>
      <c r="B689" s="228"/>
      <c r="C689" s="229"/>
      <c r="D689" s="230" t="s">
        <v>176</v>
      </c>
      <c r="E689" s="229"/>
      <c r="F689" s="232" t="s">
        <v>1010</v>
      </c>
      <c r="G689" s="229"/>
      <c r="H689" s="233">
        <v>63.524999999999999</v>
      </c>
      <c r="I689" s="234"/>
      <c r="J689" s="229"/>
      <c r="K689" s="229"/>
      <c r="L689" s="235"/>
      <c r="M689" s="236"/>
      <c r="N689" s="237"/>
      <c r="O689" s="237"/>
      <c r="P689" s="237"/>
      <c r="Q689" s="237"/>
      <c r="R689" s="237"/>
      <c r="S689" s="237"/>
      <c r="T689" s="238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39" t="s">
        <v>176</v>
      </c>
      <c r="AU689" s="239" t="s">
        <v>81</v>
      </c>
      <c r="AV689" s="13" t="s">
        <v>81</v>
      </c>
      <c r="AW689" s="13" t="s">
        <v>4</v>
      </c>
      <c r="AX689" s="13" t="s">
        <v>79</v>
      </c>
      <c r="AY689" s="239" t="s">
        <v>166</v>
      </c>
    </row>
    <row r="690" s="2" customFormat="1" ht="16.5" customHeight="1">
      <c r="A690" s="41"/>
      <c r="B690" s="42"/>
      <c r="C690" s="215" t="s">
        <v>1011</v>
      </c>
      <c r="D690" s="215" t="s">
        <v>169</v>
      </c>
      <c r="E690" s="216" t="s">
        <v>1012</v>
      </c>
      <c r="F690" s="217" t="s">
        <v>1013</v>
      </c>
      <c r="G690" s="218" t="s">
        <v>229</v>
      </c>
      <c r="H690" s="219">
        <v>131.095</v>
      </c>
      <c r="I690" s="220"/>
      <c r="J690" s="221">
        <f>ROUND(I690*H690,2)</f>
        <v>0</v>
      </c>
      <c r="K690" s="217" t="s">
        <v>173</v>
      </c>
      <c r="L690" s="47"/>
      <c r="M690" s="222" t="s">
        <v>19</v>
      </c>
      <c r="N690" s="223" t="s">
        <v>43</v>
      </c>
      <c r="O690" s="87"/>
      <c r="P690" s="224">
        <f>O690*H690</f>
        <v>0</v>
      </c>
      <c r="Q690" s="224">
        <v>3.0000000000000001E-05</v>
      </c>
      <c r="R690" s="224">
        <f>Q690*H690</f>
        <v>0.0039328499999999999</v>
      </c>
      <c r="S690" s="224">
        <v>0</v>
      </c>
      <c r="T690" s="225">
        <f>S690*H690</f>
        <v>0</v>
      </c>
      <c r="U690" s="41"/>
      <c r="V690" s="41"/>
      <c r="W690" s="41"/>
      <c r="X690" s="41"/>
      <c r="Y690" s="41"/>
      <c r="Z690" s="41"/>
      <c r="AA690" s="41"/>
      <c r="AB690" s="41"/>
      <c r="AC690" s="41"/>
      <c r="AD690" s="41"/>
      <c r="AE690" s="41"/>
      <c r="AR690" s="226" t="s">
        <v>257</v>
      </c>
      <c r="AT690" s="226" t="s">
        <v>169</v>
      </c>
      <c r="AU690" s="226" t="s">
        <v>81</v>
      </c>
      <c r="AY690" s="20" t="s">
        <v>166</v>
      </c>
      <c r="BE690" s="227">
        <f>IF(N690="základní",J690,0)</f>
        <v>0</v>
      </c>
      <c r="BF690" s="227">
        <f>IF(N690="snížená",J690,0)</f>
        <v>0</v>
      </c>
      <c r="BG690" s="227">
        <f>IF(N690="zákl. přenesená",J690,0)</f>
        <v>0</v>
      </c>
      <c r="BH690" s="227">
        <f>IF(N690="sníž. přenesená",J690,0)</f>
        <v>0</v>
      </c>
      <c r="BI690" s="227">
        <f>IF(N690="nulová",J690,0)</f>
        <v>0</v>
      </c>
      <c r="BJ690" s="20" t="s">
        <v>79</v>
      </c>
      <c r="BK690" s="227">
        <f>ROUND(I690*H690,2)</f>
        <v>0</v>
      </c>
      <c r="BL690" s="20" t="s">
        <v>257</v>
      </c>
      <c r="BM690" s="226" t="s">
        <v>1014</v>
      </c>
    </row>
    <row r="691" s="15" customFormat="1">
      <c r="A691" s="15"/>
      <c r="B691" s="251"/>
      <c r="C691" s="252"/>
      <c r="D691" s="230" t="s">
        <v>176</v>
      </c>
      <c r="E691" s="253" t="s">
        <v>19</v>
      </c>
      <c r="F691" s="254" t="s">
        <v>1015</v>
      </c>
      <c r="G691" s="252"/>
      <c r="H691" s="253" t="s">
        <v>19</v>
      </c>
      <c r="I691" s="255"/>
      <c r="J691" s="252"/>
      <c r="K691" s="252"/>
      <c r="L691" s="256"/>
      <c r="M691" s="257"/>
      <c r="N691" s="258"/>
      <c r="O691" s="258"/>
      <c r="P691" s="258"/>
      <c r="Q691" s="258"/>
      <c r="R691" s="258"/>
      <c r="S691" s="258"/>
      <c r="T691" s="259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T691" s="260" t="s">
        <v>176</v>
      </c>
      <c r="AU691" s="260" t="s">
        <v>81</v>
      </c>
      <c r="AV691" s="15" t="s">
        <v>79</v>
      </c>
      <c r="AW691" s="15" t="s">
        <v>33</v>
      </c>
      <c r="AX691" s="15" t="s">
        <v>72</v>
      </c>
      <c r="AY691" s="260" t="s">
        <v>166</v>
      </c>
    </row>
    <row r="692" s="15" customFormat="1">
      <c r="A692" s="15"/>
      <c r="B692" s="251"/>
      <c r="C692" s="252"/>
      <c r="D692" s="230" t="s">
        <v>176</v>
      </c>
      <c r="E692" s="253" t="s">
        <v>19</v>
      </c>
      <c r="F692" s="254" t="s">
        <v>1016</v>
      </c>
      <c r="G692" s="252"/>
      <c r="H692" s="253" t="s">
        <v>19</v>
      </c>
      <c r="I692" s="255"/>
      <c r="J692" s="252"/>
      <c r="K692" s="252"/>
      <c r="L692" s="256"/>
      <c r="M692" s="257"/>
      <c r="N692" s="258"/>
      <c r="O692" s="258"/>
      <c r="P692" s="258"/>
      <c r="Q692" s="258"/>
      <c r="R692" s="258"/>
      <c r="S692" s="258"/>
      <c r="T692" s="259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T692" s="260" t="s">
        <v>176</v>
      </c>
      <c r="AU692" s="260" t="s">
        <v>81</v>
      </c>
      <c r="AV692" s="15" t="s">
        <v>79</v>
      </c>
      <c r="AW692" s="15" t="s">
        <v>33</v>
      </c>
      <c r="AX692" s="15" t="s">
        <v>72</v>
      </c>
      <c r="AY692" s="260" t="s">
        <v>166</v>
      </c>
    </row>
    <row r="693" s="15" customFormat="1">
      <c r="A693" s="15"/>
      <c r="B693" s="251"/>
      <c r="C693" s="252"/>
      <c r="D693" s="230" t="s">
        <v>176</v>
      </c>
      <c r="E693" s="253" t="s">
        <v>19</v>
      </c>
      <c r="F693" s="254" t="s">
        <v>479</v>
      </c>
      <c r="G693" s="252"/>
      <c r="H693" s="253" t="s">
        <v>19</v>
      </c>
      <c r="I693" s="255"/>
      <c r="J693" s="252"/>
      <c r="K693" s="252"/>
      <c r="L693" s="256"/>
      <c r="M693" s="257"/>
      <c r="N693" s="258"/>
      <c r="O693" s="258"/>
      <c r="P693" s="258"/>
      <c r="Q693" s="258"/>
      <c r="R693" s="258"/>
      <c r="S693" s="258"/>
      <c r="T693" s="259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T693" s="260" t="s">
        <v>176</v>
      </c>
      <c r="AU693" s="260" t="s">
        <v>81</v>
      </c>
      <c r="AV693" s="15" t="s">
        <v>79</v>
      </c>
      <c r="AW693" s="15" t="s">
        <v>33</v>
      </c>
      <c r="AX693" s="15" t="s">
        <v>72</v>
      </c>
      <c r="AY693" s="260" t="s">
        <v>166</v>
      </c>
    </row>
    <row r="694" s="13" customFormat="1">
      <c r="A694" s="13"/>
      <c r="B694" s="228"/>
      <c r="C694" s="229"/>
      <c r="D694" s="230" t="s">
        <v>176</v>
      </c>
      <c r="E694" s="231" t="s">
        <v>19</v>
      </c>
      <c r="F694" s="232" t="s">
        <v>1017</v>
      </c>
      <c r="G694" s="229"/>
      <c r="H694" s="233">
        <v>6.0499999999999998</v>
      </c>
      <c r="I694" s="234"/>
      <c r="J694" s="229"/>
      <c r="K694" s="229"/>
      <c r="L694" s="235"/>
      <c r="M694" s="236"/>
      <c r="N694" s="237"/>
      <c r="O694" s="237"/>
      <c r="P694" s="237"/>
      <c r="Q694" s="237"/>
      <c r="R694" s="237"/>
      <c r="S694" s="237"/>
      <c r="T694" s="238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39" t="s">
        <v>176</v>
      </c>
      <c r="AU694" s="239" t="s">
        <v>81</v>
      </c>
      <c r="AV694" s="13" t="s">
        <v>81</v>
      </c>
      <c r="AW694" s="13" t="s">
        <v>33</v>
      </c>
      <c r="AX694" s="13" t="s">
        <v>72</v>
      </c>
      <c r="AY694" s="239" t="s">
        <v>166</v>
      </c>
    </row>
    <row r="695" s="13" customFormat="1">
      <c r="A695" s="13"/>
      <c r="B695" s="228"/>
      <c r="C695" s="229"/>
      <c r="D695" s="230" t="s">
        <v>176</v>
      </c>
      <c r="E695" s="231" t="s">
        <v>19</v>
      </c>
      <c r="F695" s="232" t="s">
        <v>1018</v>
      </c>
      <c r="G695" s="229"/>
      <c r="H695" s="233">
        <v>5.5499999999999998</v>
      </c>
      <c r="I695" s="234"/>
      <c r="J695" s="229"/>
      <c r="K695" s="229"/>
      <c r="L695" s="235"/>
      <c r="M695" s="236"/>
      <c r="N695" s="237"/>
      <c r="O695" s="237"/>
      <c r="P695" s="237"/>
      <c r="Q695" s="237"/>
      <c r="R695" s="237"/>
      <c r="S695" s="237"/>
      <c r="T695" s="238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T695" s="239" t="s">
        <v>176</v>
      </c>
      <c r="AU695" s="239" t="s">
        <v>81</v>
      </c>
      <c r="AV695" s="13" t="s">
        <v>81</v>
      </c>
      <c r="AW695" s="13" t="s">
        <v>33</v>
      </c>
      <c r="AX695" s="13" t="s">
        <v>72</v>
      </c>
      <c r="AY695" s="239" t="s">
        <v>166</v>
      </c>
    </row>
    <row r="696" s="13" customFormat="1">
      <c r="A696" s="13"/>
      <c r="B696" s="228"/>
      <c r="C696" s="229"/>
      <c r="D696" s="230" t="s">
        <v>176</v>
      </c>
      <c r="E696" s="231" t="s">
        <v>19</v>
      </c>
      <c r="F696" s="232" t="s">
        <v>1019</v>
      </c>
      <c r="G696" s="229"/>
      <c r="H696" s="233">
        <v>17.699999999999999</v>
      </c>
      <c r="I696" s="234"/>
      <c r="J696" s="229"/>
      <c r="K696" s="229"/>
      <c r="L696" s="235"/>
      <c r="M696" s="236"/>
      <c r="N696" s="237"/>
      <c r="O696" s="237"/>
      <c r="P696" s="237"/>
      <c r="Q696" s="237"/>
      <c r="R696" s="237"/>
      <c r="S696" s="237"/>
      <c r="T696" s="238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39" t="s">
        <v>176</v>
      </c>
      <c r="AU696" s="239" t="s">
        <v>81</v>
      </c>
      <c r="AV696" s="13" t="s">
        <v>81</v>
      </c>
      <c r="AW696" s="13" t="s">
        <v>33</v>
      </c>
      <c r="AX696" s="13" t="s">
        <v>72</v>
      </c>
      <c r="AY696" s="239" t="s">
        <v>166</v>
      </c>
    </row>
    <row r="697" s="13" customFormat="1">
      <c r="A697" s="13"/>
      <c r="B697" s="228"/>
      <c r="C697" s="229"/>
      <c r="D697" s="230" t="s">
        <v>176</v>
      </c>
      <c r="E697" s="231" t="s">
        <v>19</v>
      </c>
      <c r="F697" s="232" t="s">
        <v>1020</v>
      </c>
      <c r="G697" s="229"/>
      <c r="H697" s="233">
        <v>17.25</v>
      </c>
      <c r="I697" s="234"/>
      <c r="J697" s="229"/>
      <c r="K697" s="229"/>
      <c r="L697" s="235"/>
      <c r="M697" s="236"/>
      <c r="N697" s="237"/>
      <c r="O697" s="237"/>
      <c r="P697" s="237"/>
      <c r="Q697" s="237"/>
      <c r="R697" s="237"/>
      <c r="S697" s="237"/>
      <c r="T697" s="238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39" t="s">
        <v>176</v>
      </c>
      <c r="AU697" s="239" t="s">
        <v>81</v>
      </c>
      <c r="AV697" s="13" t="s">
        <v>81</v>
      </c>
      <c r="AW697" s="13" t="s">
        <v>33</v>
      </c>
      <c r="AX697" s="13" t="s">
        <v>72</v>
      </c>
      <c r="AY697" s="239" t="s">
        <v>166</v>
      </c>
    </row>
    <row r="698" s="13" customFormat="1">
      <c r="A698" s="13"/>
      <c r="B698" s="228"/>
      <c r="C698" s="229"/>
      <c r="D698" s="230" t="s">
        <v>176</v>
      </c>
      <c r="E698" s="231" t="s">
        <v>19</v>
      </c>
      <c r="F698" s="232" t="s">
        <v>1021</v>
      </c>
      <c r="G698" s="229"/>
      <c r="H698" s="233">
        <v>5.5999999999999996</v>
      </c>
      <c r="I698" s="234"/>
      <c r="J698" s="229"/>
      <c r="K698" s="229"/>
      <c r="L698" s="235"/>
      <c r="M698" s="236"/>
      <c r="N698" s="237"/>
      <c r="O698" s="237"/>
      <c r="P698" s="237"/>
      <c r="Q698" s="237"/>
      <c r="R698" s="237"/>
      <c r="S698" s="237"/>
      <c r="T698" s="238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39" t="s">
        <v>176</v>
      </c>
      <c r="AU698" s="239" t="s">
        <v>81</v>
      </c>
      <c r="AV698" s="13" t="s">
        <v>81</v>
      </c>
      <c r="AW698" s="13" t="s">
        <v>33</v>
      </c>
      <c r="AX698" s="13" t="s">
        <v>72</v>
      </c>
      <c r="AY698" s="239" t="s">
        <v>166</v>
      </c>
    </row>
    <row r="699" s="14" customFormat="1">
      <c r="A699" s="14"/>
      <c r="B699" s="240"/>
      <c r="C699" s="241"/>
      <c r="D699" s="230" t="s">
        <v>176</v>
      </c>
      <c r="E699" s="242" t="s">
        <v>19</v>
      </c>
      <c r="F699" s="243" t="s">
        <v>178</v>
      </c>
      <c r="G699" s="241"/>
      <c r="H699" s="244">
        <v>52.149999999999999</v>
      </c>
      <c r="I699" s="245"/>
      <c r="J699" s="241"/>
      <c r="K699" s="241"/>
      <c r="L699" s="246"/>
      <c r="M699" s="247"/>
      <c r="N699" s="248"/>
      <c r="O699" s="248"/>
      <c r="P699" s="248"/>
      <c r="Q699" s="248"/>
      <c r="R699" s="248"/>
      <c r="S699" s="248"/>
      <c r="T699" s="249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T699" s="250" t="s">
        <v>176</v>
      </c>
      <c r="AU699" s="250" t="s">
        <v>81</v>
      </c>
      <c r="AV699" s="14" t="s">
        <v>167</v>
      </c>
      <c r="AW699" s="14" t="s">
        <v>33</v>
      </c>
      <c r="AX699" s="14" t="s">
        <v>72</v>
      </c>
      <c r="AY699" s="250" t="s">
        <v>166</v>
      </c>
    </row>
    <row r="700" s="15" customFormat="1">
      <c r="A700" s="15"/>
      <c r="B700" s="251"/>
      <c r="C700" s="252"/>
      <c r="D700" s="230" t="s">
        <v>176</v>
      </c>
      <c r="E700" s="253" t="s">
        <v>19</v>
      </c>
      <c r="F700" s="254" t="s">
        <v>1022</v>
      </c>
      <c r="G700" s="252"/>
      <c r="H700" s="253" t="s">
        <v>19</v>
      </c>
      <c r="I700" s="255"/>
      <c r="J700" s="252"/>
      <c r="K700" s="252"/>
      <c r="L700" s="256"/>
      <c r="M700" s="257"/>
      <c r="N700" s="258"/>
      <c r="O700" s="258"/>
      <c r="P700" s="258"/>
      <c r="Q700" s="258"/>
      <c r="R700" s="258"/>
      <c r="S700" s="258"/>
      <c r="T700" s="259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T700" s="260" t="s">
        <v>176</v>
      </c>
      <c r="AU700" s="260" t="s">
        <v>81</v>
      </c>
      <c r="AV700" s="15" t="s">
        <v>79</v>
      </c>
      <c r="AW700" s="15" t="s">
        <v>33</v>
      </c>
      <c r="AX700" s="15" t="s">
        <v>72</v>
      </c>
      <c r="AY700" s="260" t="s">
        <v>166</v>
      </c>
    </row>
    <row r="701" s="13" customFormat="1">
      <c r="A701" s="13"/>
      <c r="B701" s="228"/>
      <c r="C701" s="229"/>
      <c r="D701" s="230" t="s">
        <v>176</v>
      </c>
      <c r="E701" s="231" t="s">
        <v>19</v>
      </c>
      <c r="F701" s="232" t="s">
        <v>1023</v>
      </c>
      <c r="G701" s="229"/>
      <c r="H701" s="233">
        <v>9.9499999999999993</v>
      </c>
      <c r="I701" s="234"/>
      <c r="J701" s="229"/>
      <c r="K701" s="229"/>
      <c r="L701" s="235"/>
      <c r="M701" s="236"/>
      <c r="N701" s="237"/>
      <c r="O701" s="237"/>
      <c r="P701" s="237"/>
      <c r="Q701" s="237"/>
      <c r="R701" s="237"/>
      <c r="S701" s="237"/>
      <c r="T701" s="238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39" t="s">
        <v>176</v>
      </c>
      <c r="AU701" s="239" t="s">
        <v>81</v>
      </c>
      <c r="AV701" s="13" t="s">
        <v>81</v>
      </c>
      <c r="AW701" s="13" t="s">
        <v>33</v>
      </c>
      <c r="AX701" s="13" t="s">
        <v>72</v>
      </c>
      <c r="AY701" s="239" t="s">
        <v>166</v>
      </c>
    </row>
    <row r="702" s="13" customFormat="1">
      <c r="A702" s="13"/>
      <c r="B702" s="228"/>
      <c r="C702" s="229"/>
      <c r="D702" s="230" t="s">
        <v>176</v>
      </c>
      <c r="E702" s="231" t="s">
        <v>19</v>
      </c>
      <c r="F702" s="232" t="s">
        <v>1024</v>
      </c>
      <c r="G702" s="229"/>
      <c r="H702" s="233">
        <v>44.515000000000001</v>
      </c>
      <c r="I702" s="234"/>
      <c r="J702" s="229"/>
      <c r="K702" s="229"/>
      <c r="L702" s="235"/>
      <c r="M702" s="236"/>
      <c r="N702" s="237"/>
      <c r="O702" s="237"/>
      <c r="P702" s="237"/>
      <c r="Q702" s="237"/>
      <c r="R702" s="237"/>
      <c r="S702" s="237"/>
      <c r="T702" s="238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39" t="s">
        <v>176</v>
      </c>
      <c r="AU702" s="239" t="s">
        <v>81</v>
      </c>
      <c r="AV702" s="13" t="s">
        <v>81</v>
      </c>
      <c r="AW702" s="13" t="s">
        <v>33</v>
      </c>
      <c r="AX702" s="13" t="s">
        <v>72</v>
      </c>
      <c r="AY702" s="239" t="s">
        <v>166</v>
      </c>
    </row>
    <row r="703" s="13" customFormat="1">
      <c r="A703" s="13"/>
      <c r="B703" s="228"/>
      <c r="C703" s="229"/>
      <c r="D703" s="230" t="s">
        <v>176</v>
      </c>
      <c r="E703" s="231" t="s">
        <v>19</v>
      </c>
      <c r="F703" s="232" t="s">
        <v>1025</v>
      </c>
      <c r="G703" s="229"/>
      <c r="H703" s="233">
        <v>10.949999999999999</v>
      </c>
      <c r="I703" s="234"/>
      <c r="J703" s="229"/>
      <c r="K703" s="229"/>
      <c r="L703" s="235"/>
      <c r="M703" s="236"/>
      <c r="N703" s="237"/>
      <c r="O703" s="237"/>
      <c r="P703" s="237"/>
      <c r="Q703" s="237"/>
      <c r="R703" s="237"/>
      <c r="S703" s="237"/>
      <c r="T703" s="238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39" t="s">
        <v>176</v>
      </c>
      <c r="AU703" s="239" t="s">
        <v>81</v>
      </c>
      <c r="AV703" s="13" t="s">
        <v>81</v>
      </c>
      <c r="AW703" s="13" t="s">
        <v>33</v>
      </c>
      <c r="AX703" s="13" t="s">
        <v>72</v>
      </c>
      <c r="AY703" s="239" t="s">
        <v>166</v>
      </c>
    </row>
    <row r="704" s="14" customFormat="1">
      <c r="A704" s="14"/>
      <c r="B704" s="240"/>
      <c r="C704" s="241"/>
      <c r="D704" s="230" t="s">
        <v>176</v>
      </c>
      <c r="E704" s="242" t="s">
        <v>19</v>
      </c>
      <c r="F704" s="243" t="s">
        <v>178</v>
      </c>
      <c r="G704" s="241"/>
      <c r="H704" s="244">
        <v>65.415000000000006</v>
      </c>
      <c r="I704" s="245"/>
      <c r="J704" s="241"/>
      <c r="K704" s="241"/>
      <c r="L704" s="246"/>
      <c r="M704" s="247"/>
      <c r="N704" s="248"/>
      <c r="O704" s="248"/>
      <c r="P704" s="248"/>
      <c r="Q704" s="248"/>
      <c r="R704" s="248"/>
      <c r="S704" s="248"/>
      <c r="T704" s="249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250" t="s">
        <v>176</v>
      </c>
      <c r="AU704" s="250" t="s">
        <v>81</v>
      </c>
      <c r="AV704" s="14" t="s">
        <v>167</v>
      </c>
      <c r="AW704" s="14" t="s">
        <v>33</v>
      </c>
      <c r="AX704" s="14" t="s">
        <v>72</v>
      </c>
      <c r="AY704" s="250" t="s">
        <v>166</v>
      </c>
    </row>
    <row r="705" s="15" customFormat="1">
      <c r="A705" s="15"/>
      <c r="B705" s="251"/>
      <c r="C705" s="252"/>
      <c r="D705" s="230" t="s">
        <v>176</v>
      </c>
      <c r="E705" s="253" t="s">
        <v>19</v>
      </c>
      <c r="F705" s="254" t="s">
        <v>1026</v>
      </c>
      <c r="G705" s="252"/>
      <c r="H705" s="253" t="s">
        <v>19</v>
      </c>
      <c r="I705" s="255"/>
      <c r="J705" s="252"/>
      <c r="K705" s="252"/>
      <c r="L705" s="256"/>
      <c r="M705" s="257"/>
      <c r="N705" s="258"/>
      <c r="O705" s="258"/>
      <c r="P705" s="258"/>
      <c r="Q705" s="258"/>
      <c r="R705" s="258"/>
      <c r="S705" s="258"/>
      <c r="T705" s="259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T705" s="260" t="s">
        <v>176</v>
      </c>
      <c r="AU705" s="260" t="s">
        <v>81</v>
      </c>
      <c r="AV705" s="15" t="s">
        <v>79</v>
      </c>
      <c r="AW705" s="15" t="s">
        <v>33</v>
      </c>
      <c r="AX705" s="15" t="s">
        <v>72</v>
      </c>
      <c r="AY705" s="260" t="s">
        <v>166</v>
      </c>
    </row>
    <row r="706" s="13" customFormat="1">
      <c r="A706" s="13"/>
      <c r="B706" s="228"/>
      <c r="C706" s="229"/>
      <c r="D706" s="230" t="s">
        <v>176</v>
      </c>
      <c r="E706" s="231" t="s">
        <v>19</v>
      </c>
      <c r="F706" s="232" t="s">
        <v>1027</v>
      </c>
      <c r="G706" s="229"/>
      <c r="H706" s="233">
        <v>13.529999999999999</v>
      </c>
      <c r="I706" s="234"/>
      <c r="J706" s="229"/>
      <c r="K706" s="229"/>
      <c r="L706" s="235"/>
      <c r="M706" s="236"/>
      <c r="N706" s="237"/>
      <c r="O706" s="237"/>
      <c r="P706" s="237"/>
      <c r="Q706" s="237"/>
      <c r="R706" s="237"/>
      <c r="S706" s="237"/>
      <c r="T706" s="238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39" t="s">
        <v>176</v>
      </c>
      <c r="AU706" s="239" t="s">
        <v>81</v>
      </c>
      <c r="AV706" s="13" t="s">
        <v>81</v>
      </c>
      <c r="AW706" s="13" t="s">
        <v>33</v>
      </c>
      <c r="AX706" s="13" t="s">
        <v>72</v>
      </c>
      <c r="AY706" s="239" t="s">
        <v>166</v>
      </c>
    </row>
    <row r="707" s="14" customFormat="1">
      <c r="A707" s="14"/>
      <c r="B707" s="240"/>
      <c r="C707" s="241"/>
      <c r="D707" s="230" t="s">
        <v>176</v>
      </c>
      <c r="E707" s="242" t="s">
        <v>19</v>
      </c>
      <c r="F707" s="243" t="s">
        <v>178</v>
      </c>
      <c r="G707" s="241"/>
      <c r="H707" s="244">
        <v>13.529999999999999</v>
      </c>
      <c r="I707" s="245"/>
      <c r="J707" s="241"/>
      <c r="K707" s="241"/>
      <c r="L707" s="246"/>
      <c r="M707" s="247"/>
      <c r="N707" s="248"/>
      <c r="O707" s="248"/>
      <c r="P707" s="248"/>
      <c r="Q707" s="248"/>
      <c r="R707" s="248"/>
      <c r="S707" s="248"/>
      <c r="T707" s="249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T707" s="250" t="s">
        <v>176</v>
      </c>
      <c r="AU707" s="250" t="s">
        <v>81</v>
      </c>
      <c r="AV707" s="14" t="s">
        <v>167</v>
      </c>
      <c r="AW707" s="14" t="s">
        <v>33</v>
      </c>
      <c r="AX707" s="14" t="s">
        <v>72</v>
      </c>
      <c r="AY707" s="250" t="s">
        <v>166</v>
      </c>
    </row>
    <row r="708" s="16" customFormat="1">
      <c r="A708" s="16"/>
      <c r="B708" s="273"/>
      <c r="C708" s="274"/>
      <c r="D708" s="230" t="s">
        <v>176</v>
      </c>
      <c r="E708" s="275" t="s">
        <v>19</v>
      </c>
      <c r="F708" s="276" t="s">
        <v>338</v>
      </c>
      <c r="G708" s="274"/>
      <c r="H708" s="277">
        <v>131.095</v>
      </c>
      <c r="I708" s="278"/>
      <c r="J708" s="274"/>
      <c r="K708" s="274"/>
      <c r="L708" s="279"/>
      <c r="M708" s="280"/>
      <c r="N708" s="281"/>
      <c r="O708" s="281"/>
      <c r="P708" s="281"/>
      <c r="Q708" s="281"/>
      <c r="R708" s="281"/>
      <c r="S708" s="281"/>
      <c r="T708" s="282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T708" s="283" t="s">
        <v>176</v>
      </c>
      <c r="AU708" s="283" t="s">
        <v>81</v>
      </c>
      <c r="AV708" s="16" t="s">
        <v>174</v>
      </c>
      <c r="AW708" s="16" t="s">
        <v>33</v>
      </c>
      <c r="AX708" s="16" t="s">
        <v>79</v>
      </c>
      <c r="AY708" s="283" t="s">
        <v>166</v>
      </c>
    </row>
    <row r="709" s="2" customFormat="1" ht="16.5" customHeight="1">
      <c r="A709" s="41"/>
      <c r="B709" s="42"/>
      <c r="C709" s="215" t="s">
        <v>1028</v>
      </c>
      <c r="D709" s="215" t="s">
        <v>169</v>
      </c>
      <c r="E709" s="216" t="s">
        <v>1029</v>
      </c>
      <c r="F709" s="217" t="s">
        <v>1030</v>
      </c>
      <c r="G709" s="218" t="s">
        <v>229</v>
      </c>
      <c r="H709" s="219">
        <v>5.5999999999999996</v>
      </c>
      <c r="I709" s="220"/>
      <c r="J709" s="221">
        <f>ROUND(I709*H709,2)</f>
        <v>0</v>
      </c>
      <c r="K709" s="217" t="s">
        <v>173</v>
      </c>
      <c r="L709" s="47"/>
      <c r="M709" s="222" t="s">
        <v>19</v>
      </c>
      <c r="N709" s="223" t="s">
        <v>43</v>
      </c>
      <c r="O709" s="87"/>
      <c r="P709" s="224">
        <f>O709*H709</f>
        <v>0</v>
      </c>
      <c r="Q709" s="224">
        <v>3.0000000000000001E-05</v>
      </c>
      <c r="R709" s="224">
        <f>Q709*H709</f>
        <v>0.00016799999999999999</v>
      </c>
      <c r="S709" s="224">
        <v>0</v>
      </c>
      <c r="T709" s="225">
        <f>S709*H709</f>
        <v>0</v>
      </c>
      <c r="U709" s="41"/>
      <c r="V709" s="41"/>
      <c r="W709" s="41"/>
      <c r="X709" s="41"/>
      <c r="Y709" s="41"/>
      <c r="Z709" s="41"/>
      <c r="AA709" s="41"/>
      <c r="AB709" s="41"/>
      <c r="AC709" s="41"/>
      <c r="AD709" s="41"/>
      <c r="AE709" s="41"/>
      <c r="AR709" s="226" t="s">
        <v>257</v>
      </c>
      <c r="AT709" s="226" t="s">
        <v>169</v>
      </c>
      <c r="AU709" s="226" t="s">
        <v>81</v>
      </c>
      <c r="AY709" s="20" t="s">
        <v>166</v>
      </c>
      <c r="BE709" s="227">
        <f>IF(N709="základní",J709,0)</f>
        <v>0</v>
      </c>
      <c r="BF709" s="227">
        <f>IF(N709="snížená",J709,0)</f>
        <v>0</v>
      </c>
      <c r="BG709" s="227">
        <f>IF(N709="zákl. přenesená",J709,0)</f>
        <v>0</v>
      </c>
      <c r="BH709" s="227">
        <f>IF(N709="sníž. přenesená",J709,0)</f>
        <v>0</v>
      </c>
      <c r="BI709" s="227">
        <f>IF(N709="nulová",J709,0)</f>
        <v>0</v>
      </c>
      <c r="BJ709" s="20" t="s">
        <v>79</v>
      </c>
      <c r="BK709" s="227">
        <f>ROUND(I709*H709,2)</f>
        <v>0</v>
      </c>
      <c r="BL709" s="20" t="s">
        <v>257</v>
      </c>
      <c r="BM709" s="226" t="s">
        <v>1031</v>
      </c>
    </row>
    <row r="710" s="15" customFormat="1">
      <c r="A710" s="15"/>
      <c r="B710" s="251"/>
      <c r="C710" s="252"/>
      <c r="D710" s="230" t="s">
        <v>176</v>
      </c>
      <c r="E710" s="253" t="s">
        <v>19</v>
      </c>
      <c r="F710" s="254" t="s">
        <v>479</v>
      </c>
      <c r="G710" s="252"/>
      <c r="H710" s="253" t="s">
        <v>19</v>
      </c>
      <c r="I710" s="255"/>
      <c r="J710" s="252"/>
      <c r="K710" s="252"/>
      <c r="L710" s="256"/>
      <c r="M710" s="257"/>
      <c r="N710" s="258"/>
      <c r="O710" s="258"/>
      <c r="P710" s="258"/>
      <c r="Q710" s="258"/>
      <c r="R710" s="258"/>
      <c r="S710" s="258"/>
      <c r="T710" s="259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T710" s="260" t="s">
        <v>176</v>
      </c>
      <c r="AU710" s="260" t="s">
        <v>81</v>
      </c>
      <c r="AV710" s="15" t="s">
        <v>79</v>
      </c>
      <c r="AW710" s="15" t="s">
        <v>33</v>
      </c>
      <c r="AX710" s="15" t="s">
        <v>72</v>
      </c>
      <c r="AY710" s="260" t="s">
        <v>166</v>
      </c>
    </row>
    <row r="711" s="13" customFormat="1">
      <c r="A711" s="13"/>
      <c r="B711" s="228"/>
      <c r="C711" s="229"/>
      <c r="D711" s="230" t="s">
        <v>176</v>
      </c>
      <c r="E711" s="231" t="s">
        <v>19</v>
      </c>
      <c r="F711" s="232" t="s">
        <v>1032</v>
      </c>
      <c r="G711" s="229"/>
      <c r="H711" s="233">
        <v>0.80000000000000004</v>
      </c>
      <c r="I711" s="234"/>
      <c r="J711" s="229"/>
      <c r="K711" s="229"/>
      <c r="L711" s="235"/>
      <c r="M711" s="236"/>
      <c r="N711" s="237"/>
      <c r="O711" s="237"/>
      <c r="P711" s="237"/>
      <c r="Q711" s="237"/>
      <c r="R711" s="237"/>
      <c r="S711" s="237"/>
      <c r="T711" s="238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39" t="s">
        <v>176</v>
      </c>
      <c r="AU711" s="239" t="s">
        <v>81</v>
      </c>
      <c r="AV711" s="13" t="s">
        <v>81</v>
      </c>
      <c r="AW711" s="13" t="s">
        <v>33</v>
      </c>
      <c r="AX711" s="13" t="s">
        <v>72</v>
      </c>
      <c r="AY711" s="239" t="s">
        <v>166</v>
      </c>
    </row>
    <row r="712" s="13" customFormat="1">
      <c r="A712" s="13"/>
      <c r="B712" s="228"/>
      <c r="C712" s="229"/>
      <c r="D712" s="230" t="s">
        <v>176</v>
      </c>
      <c r="E712" s="231" t="s">
        <v>19</v>
      </c>
      <c r="F712" s="232" t="s">
        <v>1033</v>
      </c>
      <c r="G712" s="229"/>
      <c r="H712" s="233">
        <v>0.80000000000000004</v>
      </c>
      <c r="I712" s="234"/>
      <c r="J712" s="229"/>
      <c r="K712" s="229"/>
      <c r="L712" s="235"/>
      <c r="M712" s="236"/>
      <c r="N712" s="237"/>
      <c r="O712" s="237"/>
      <c r="P712" s="237"/>
      <c r="Q712" s="237"/>
      <c r="R712" s="237"/>
      <c r="S712" s="237"/>
      <c r="T712" s="238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39" t="s">
        <v>176</v>
      </c>
      <c r="AU712" s="239" t="s">
        <v>81</v>
      </c>
      <c r="AV712" s="13" t="s">
        <v>81</v>
      </c>
      <c r="AW712" s="13" t="s">
        <v>33</v>
      </c>
      <c r="AX712" s="13" t="s">
        <v>72</v>
      </c>
      <c r="AY712" s="239" t="s">
        <v>166</v>
      </c>
    </row>
    <row r="713" s="13" customFormat="1">
      <c r="A713" s="13"/>
      <c r="B713" s="228"/>
      <c r="C713" s="229"/>
      <c r="D713" s="230" t="s">
        <v>176</v>
      </c>
      <c r="E713" s="231" t="s">
        <v>19</v>
      </c>
      <c r="F713" s="232" t="s">
        <v>1034</v>
      </c>
      <c r="G713" s="229"/>
      <c r="H713" s="233">
        <v>2</v>
      </c>
      <c r="I713" s="234"/>
      <c r="J713" s="229"/>
      <c r="K713" s="229"/>
      <c r="L713" s="235"/>
      <c r="M713" s="236"/>
      <c r="N713" s="237"/>
      <c r="O713" s="237"/>
      <c r="P713" s="237"/>
      <c r="Q713" s="237"/>
      <c r="R713" s="237"/>
      <c r="S713" s="237"/>
      <c r="T713" s="238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39" t="s">
        <v>176</v>
      </c>
      <c r="AU713" s="239" t="s">
        <v>81</v>
      </c>
      <c r="AV713" s="13" t="s">
        <v>81</v>
      </c>
      <c r="AW713" s="13" t="s">
        <v>33</v>
      </c>
      <c r="AX713" s="13" t="s">
        <v>72</v>
      </c>
      <c r="AY713" s="239" t="s">
        <v>166</v>
      </c>
    </row>
    <row r="714" s="13" customFormat="1">
      <c r="A714" s="13"/>
      <c r="B714" s="228"/>
      <c r="C714" s="229"/>
      <c r="D714" s="230" t="s">
        <v>176</v>
      </c>
      <c r="E714" s="231" t="s">
        <v>19</v>
      </c>
      <c r="F714" s="232" t="s">
        <v>1035</v>
      </c>
      <c r="G714" s="229"/>
      <c r="H714" s="233">
        <v>1.2</v>
      </c>
      <c r="I714" s="234"/>
      <c r="J714" s="229"/>
      <c r="K714" s="229"/>
      <c r="L714" s="235"/>
      <c r="M714" s="236"/>
      <c r="N714" s="237"/>
      <c r="O714" s="237"/>
      <c r="P714" s="237"/>
      <c r="Q714" s="237"/>
      <c r="R714" s="237"/>
      <c r="S714" s="237"/>
      <c r="T714" s="238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39" t="s">
        <v>176</v>
      </c>
      <c r="AU714" s="239" t="s">
        <v>81</v>
      </c>
      <c r="AV714" s="13" t="s">
        <v>81</v>
      </c>
      <c r="AW714" s="13" t="s">
        <v>33</v>
      </c>
      <c r="AX714" s="13" t="s">
        <v>72</v>
      </c>
      <c r="AY714" s="239" t="s">
        <v>166</v>
      </c>
    </row>
    <row r="715" s="13" customFormat="1">
      <c r="A715" s="13"/>
      <c r="B715" s="228"/>
      <c r="C715" s="229"/>
      <c r="D715" s="230" t="s">
        <v>176</v>
      </c>
      <c r="E715" s="231" t="s">
        <v>19</v>
      </c>
      <c r="F715" s="232" t="s">
        <v>1036</v>
      </c>
      <c r="G715" s="229"/>
      <c r="H715" s="233">
        <v>0.80000000000000004</v>
      </c>
      <c r="I715" s="234"/>
      <c r="J715" s="229"/>
      <c r="K715" s="229"/>
      <c r="L715" s="235"/>
      <c r="M715" s="236"/>
      <c r="N715" s="237"/>
      <c r="O715" s="237"/>
      <c r="P715" s="237"/>
      <c r="Q715" s="237"/>
      <c r="R715" s="237"/>
      <c r="S715" s="237"/>
      <c r="T715" s="238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239" t="s">
        <v>176</v>
      </c>
      <c r="AU715" s="239" t="s">
        <v>81</v>
      </c>
      <c r="AV715" s="13" t="s">
        <v>81</v>
      </c>
      <c r="AW715" s="13" t="s">
        <v>33</v>
      </c>
      <c r="AX715" s="13" t="s">
        <v>72</v>
      </c>
      <c r="AY715" s="239" t="s">
        <v>166</v>
      </c>
    </row>
    <row r="716" s="14" customFormat="1">
      <c r="A716" s="14"/>
      <c r="B716" s="240"/>
      <c r="C716" s="241"/>
      <c r="D716" s="230" t="s">
        <v>176</v>
      </c>
      <c r="E716" s="242" t="s">
        <v>19</v>
      </c>
      <c r="F716" s="243" t="s">
        <v>178</v>
      </c>
      <c r="G716" s="241"/>
      <c r="H716" s="244">
        <v>5.5999999999999996</v>
      </c>
      <c r="I716" s="245"/>
      <c r="J716" s="241"/>
      <c r="K716" s="241"/>
      <c r="L716" s="246"/>
      <c r="M716" s="247"/>
      <c r="N716" s="248"/>
      <c r="O716" s="248"/>
      <c r="P716" s="248"/>
      <c r="Q716" s="248"/>
      <c r="R716" s="248"/>
      <c r="S716" s="248"/>
      <c r="T716" s="249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250" t="s">
        <v>176</v>
      </c>
      <c r="AU716" s="250" t="s">
        <v>81</v>
      </c>
      <c r="AV716" s="14" t="s">
        <v>167</v>
      </c>
      <c r="AW716" s="14" t="s">
        <v>33</v>
      </c>
      <c r="AX716" s="14" t="s">
        <v>79</v>
      </c>
      <c r="AY716" s="250" t="s">
        <v>166</v>
      </c>
    </row>
    <row r="717" s="2" customFormat="1">
      <c r="A717" s="41"/>
      <c r="B717" s="42"/>
      <c r="C717" s="215" t="s">
        <v>1037</v>
      </c>
      <c r="D717" s="215" t="s">
        <v>169</v>
      </c>
      <c r="E717" s="216" t="s">
        <v>1038</v>
      </c>
      <c r="F717" s="217" t="s">
        <v>1039</v>
      </c>
      <c r="G717" s="218" t="s">
        <v>191</v>
      </c>
      <c r="H717" s="219">
        <v>0.28699999999999998</v>
      </c>
      <c r="I717" s="220"/>
      <c r="J717" s="221">
        <f>ROUND(I717*H717,2)</f>
        <v>0</v>
      </c>
      <c r="K717" s="217" t="s">
        <v>173</v>
      </c>
      <c r="L717" s="47"/>
      <c r="M717" s="222" t="s">
        <v>19</v>
      </c>
      <c r="N717" s="223" t="s">
        <v>43</v>
      </c>
      <c r="O717" s="87"/>
      <c r="P717" s="224">
        <f>O717*H717</f>
        <v>0</v>
      </c>
      <c r="Q717" s="224">
        <v>0</v>
      </c>
      <c r="R717" s="224">
        <f>Q717*H717</f>
        <v>0</v>
      </c>
      <c r="S717" s="224">
        <v>0</v>
      </c>
      <c r="T717" s="225">
        <f>S717*H717</f>
        <v>0</v>
      </c>
      <c r="U717" s="41"/>
      <c r="V717" s="41"/>
      <c r="W717" s="41"/>
      <c r="X717" s="41"/>
      <c r="Y717" s="41"/>
      <c r="Z717" s="41"/>
      <c r="AA717" s="41"/>
      <c r="AB717" s="41"/>
      <c r="AC717" s="41"/>
      <c r="AD717" s="41"/>
      <c r="AE717" s="41"/>
      <c r="AR717" s="226" t="s">
        <v>257</v>
      </c>
      <c r="AT717" s="226" t="s">
        <v>169</v>
      </c>
      <c r="AU717" s="226" t="s">
        <v>81</v>
      </c>
      <c r="AY717" s="20" t="s">
        <v>166</v>
      </c>
      <c r="BE717" s="227">
        <f>IF(N717="základní",J717,0)</f>
        <v>0</v>
      </c>
      <c r="BF717" s="227">
        <f>IF(N717="snížená",J717,0)</f>
        <v>0</v>
      </c>
      <c r="BG717" s="227">
        <f>IF(N717="zákl. přenesená",J717,0)</f>
        <v>0</v>
      </c>
      <c r="BH717" s="227">
        <f>IF(N717="sníž. přenesená",J717,0)</f>
        <v>0</v>
      </c>
      <c r="BI717" s="227">
        <f>IF(N717="nulová",J717,0)</f>
        <v>0</v>
      </c>
      <c r="BJ717" s="20" t="s">
        <v>79</v>
      </c>
      <c r="BK717" s="227">
        <f>ROUND(I717*H717,2)</f>
        <v>0</v>
      </c>
      <c r="BL717" s="20" t="s">
        <v>257</v>
      </c>
      <c r="BM717" s="226" t="s">
        <v>1040</v>
      </c>
    </row>
    <row r="718" s="12" customFormat="1" ht="22.8" customHeight="1">
      <c r="A718" s="12"/>
      <c r="B718" s="199"/>
      <c r="C718" s="200"/>
      <c r="D718" s="201" t="s">
        <v>71</v>
      </c>
      <c r="E718" s="213" t="s">
        <v>1041</v>
      </c>
      <c r="F718" s="213" t="s">
        <v>1042</v>
      </c>
      <c r="G718" s="200"/>
      <c r="H718" s="200"/>
      <c r="I718" s="203"/>
      <c r="J718" s="214">
        <f>BK718</f>
        <v>0</v>
      </c>
      <c r="K718" s="200"/>
      <c r="L718" s="205"/>
      <c r="M718" s="206"/>
      <c r="N718" s="207"/>
      <c r="O718" s="207"/>
      <c r="P718" s="208">
        <f>SUM(P719:P791)</f>
        <v>0</v>
      </c>
      <c r="Q718" s="207"/>
      <c r="R718" s="208">
        <f>SUM(R719:R791)</f>
        <v>1.9763648</v>
      </c>
      <c r="S718" s="207"/>
      <c r="T718" s="209">
        <f>SUM(T719:T791)</f>
        <v>0</v>
      </c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R718" s="210" t="s">
        <v>81</v>
      </c>
      <c r="AT718" s="211" t="s">
        <v>71</v>
      </c>
      <c r="AU718" s="211" t="s">
        <v>79</v>
      </c>
      <c r="AY718" s="210" t="s">
        <v>166</v>
      </c>
      <c r="BK718" s="212">
        <f>SUM(BK719:BK791)</f>
        <v>0</v>
      </c>
    </row>
    <row r="719" s="2" customFormat="1">
      <c r="A719" s="41"/>
      <c r="B719" s="42"/>
      <c r="C719" s="215" t="s">
        <v>1043</v>
      </c>
      <c r="D719" s="215" t="s">
        <v>169</v>
      </c>
      <c r="E719" s="216" t="s">
        <v>1044</v>
      </c>
      <c r="F719" s="217" t="s">
        <v>1045</v>
      </c>
      <c r="G719" s="218" t="s">
        <v>172</v>
      </c>
      <c r="H719" s="219">
        <v>109.31999999999999</v>
      </c>
      <c r="I719" s="220"/>
      <c r="J719" s="221">
        <f>ROUND(I719*H719,2)</f>
        <v>0</v>
      </c>
      <c r="K719" s="217" t="s">
        <v>173</v>
      </c>
      <c r="L719" s="47"/>
      <c r="M719" s="222" t="s">
        <v>19</v>
      </c>
      <c r="N719" s="223" t="s">
        <v>43</v>
      </c>
      <c r="O719" s="87"/>
      <c r="P719" s="224">
        <f>O719*H719</f>
        <v>0</v>
      </c>
      <c r="Q719" s="224">
        <v>0</v>
      </c>
      <c r="R719" s="224">
        <f>Q719*H719</f>
        <v>0</v>
      </c>
      <c r="S719" s="224">
        <v>0</v>
      </c>
      <c r="T719" s="225">
        <f>S719*H719</f>
        <v>0</v>
      </c>
      <c r="U719" s="41"/>
      <c r="V719" s="41"/>
      <c r="W719" s="41"/>
      <c r="X719" s="41"/>
      <c r="Y719" s="41"/>
      <c r="Z719" s="41"/>
      <c r="AA719" s="41"/>
      <c r="AB719" s="41"/>
      <c r="AC719" s="41"/>
      <c r="AD719" s="41"/>
      <c r="AE719" s="41"/>
      <c r="AR719" s="226" t="s">
        <v>257</v>
      </c>
      <c r="AT719" s="226" t="s">
        <v>169</v>
      </c>
      <c r="AU719" s="226" t="s">
        <v>81</v>
      </c>
      <c r="AY719" s="20" t="s">
        <v>166</v>
      </c>
      <c r="BE719" s="227">
        <f>IF(N719="základní",J719,0)</f>
        <v>0</v>
      </c>
      <c r="BF719" s="227">
        <f>IF(N719="snížená",J719,0)</f>
        <v>0</v>
      </c>
      <c r="BG719" s="227">
        <f>IF(N719="zákl. přenesená",J719,0)</f>
        <v>0</v>
      </c>
      <c r="BH719" s="227">
        <f>IF(N719="sníž. přenesená",J719,0)</f>
        <v>0</v>
      </c>
      <c r="BI719" s="227">
        <f>IF(N719="nulová",J719,0)</f>
        <v>0</v>
      </c>
      <c r="BJ719" s="20" t="s">
        <v>79</v>
      </c>
      <c r="BK719" s="227">
        <f>ROUND(I719*H719,2)</f>
        <v>0</v>
      </c>
      <c r="BL719" s="20" t="s">
        <v>257</v>
      </c>
      <c r="BM719" s="226" t="s">
        <v>1046</v>
      </c>
    </row>
    <row r="720" s="15" customFormat="1">
      <c r="A720" s="15"/>
      <c r="B720" s="251"/>
      <c r="C720" s="252"/>
      <c r="D720" s="230" t="s">
        <v>176</v>
      </c>
      <c r="E720" s="253" t="s">
        <v>19</v>
      </c>
      <c r="F720" s="254" t="s">
        <v>1047</v>
      </c>
      <c r="G720" s="252"/>
      <c r="H720" s="253" t="s">
        <v>19</v>
      </c>
      <c r="I720" s="255"/>
      <c r="J720" s="252"/>
      <c r="K720" s="252"/>
      <c r="L720" s="256"/>
      <c r="M720" s="257"/>
      <c r="N720" s="258"/>
      <c r="O720" s="258"/>
      <c r="P720" s="258"/>
      <c r="Q720" s="258"/>
      <c r="R720" s="258"/>
      <c r="S720" s="258"/>
      <c r="T720" s="259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T720" s="260" t="s">
        <v>176</v>
      </c>
      <c r="AU720" s="260" t="s">
        <v>81</v>
      </c>
      <c r="AV720" s="15" t="s">
        <v>79</v>
      </c>
      <c r="AW720" s="15" t="s">
        <v>33</v>
      </c>
      <c r="AX720" s="15" t="s">
        <v>72</v>
      </c>
      <c r="AY720" s="260" t="s">
        <v>166</v>
      </c>
    </row>
    <row r="721" s="13" customFormat="1">
      <c r="A721" s="13"/>
      <c r="B721" s="228"/>
      <c r="C721" s="229"/>
      <c r="D721" s="230" t="s">
        <v>176</v>
      </c>
      <c r="E721" s="231" t="s">
        <v>19</v>
      </c>
      <c r="F721" s="232" t="s">
        <v>1048</v>
      </c>
      <c r="G721" s="229"/>
      <c r="H721" s="233">
        <v>53.439999999999998</v>
      </c>
      <c r="I721" s="234"/>
      <c r="J721" s="229"/>
      <c r="K721" s="229"/>
      <c r="L721" s="235"/>
      <c r="M721" s="236"/>
      <c r="N721" s="237"/>
      <c r="O721" s="237"/>
      <c r="P721" s="237"/>
      <c r="Q721" s="237"/>
      <c r="R721" s="237"/>
      <c r="S721" s="237"/>
      <c r="T721" s="238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39" t="s">
        <v>176</v>
      </c>
      <c r="AU721" s="239" t="s">
        <v>81</v>
      </c>
      <c r="AV721" s="13" t="s">
        <v>81</v>
      </c>
      <c r="AW721" s="13" t="s">
        <v>33</v>
      </c>
      <c r="AX721" s="13" t="s">
        <v>72</v>
      </c>
      <c r="AY721" s="239" t="s">
        <v>166</v>
      </c>
    </row>
    <row r="722" s="13" customFormat="1">
      <c r="A722" s="13"/>
      <c r="B722" s="228"/>
      <c r="C722" s="229"/>
      <c r="D722" s="230" t="s">
        <v>176</v>
      </c>
      <c r="E722" s="231" t="s">
        <v>19</v>
      </c>
      <c r="F722" s="232" t="s">
        <v>1049</v>
      </c>
      <c r="G722" s="229"/>
      <c r="H722" s="233">
        <v>12.050000000000001</v>
      </c>
      <c r="I722" s="234"/>
      <c r="J722" s="229"/>
      <c r="K722" s="229"/>
      <c r="L722" s="235"/>
      <c r="M722" s="236"/>
      <c r="N722" s="237"/>
      <c r="O722" s="237"/>
      <c r="P722" s="237"/>
      <c r="Q722" s="237"/>
      <c r="R722" s="237"/>
      <c r="S722" s="237"/>
      <c r="T722" s="238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39" t="s">
        <v>176</v>
      </c>
      <c r="AU722" s="239" t="s">
        <v>81</v>
      </c>
      <c r="AV722" s="13" t="s">
        <v>81</v>
      </c>
      <c r="AW722" s="13" t="s">
        <v>33</v>
      </c>
      <c r="AX722" s="13" t="s">
        <v>72</v>
      </c>
      <c r="AY722" s="239" t="s">
        <v>166</v>
      </c>
    </row>
    <row r="723" s="15" customFormat="1">
      <c r="A723" s="15"/>
      <c r="B723" s="251"/>
      <c r="C723" s="252"/>
      <c r="D723" s="230" t="s">
        <v>176</v>
      </c>
      <c r="E723" s="253" t="s">
        <v>19</v>
      </c>
      <c r="F723" s="254" t="s">
        <v>1050</v>
      </c>
      <c r="G723" s="252"/>
      <c r="H723" s="253" t="s">
        <v>19</v>
      </c>
      <c r="I723" s="255"/>
      <c r="J723" s="252"/>
      <c r="K723" s="252"/>
      <c r="L723" s="256"/>
      <c r="M723" s="257"/>
      <c r="N723" s="258"/>
      <c r="O723" s="258"/>
      <c r="P723" s="258"/>
      <c r="Q723" s="258"/>
      <c r="R723" s="258"/>
      <c r="S723" s="258"/>
      <c r="T723" s="259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T723" s="260" t="s">
        <v>176</v>
      </c>
      <c r="AU723" s="260" t="s">
        <v>81</v>
      </c>
      <c r="AV723" s="15" t="s">
        <v>79</v>
      </c>
      <c r="AW723" s="15" t="s">
        <v>33</v>
      </c>
      <c r="AX723" s="15" t="s">
        <v>72</v>
      </c>
      <c r="AY723" s="260" t="s">
        <v>166</v>
      </c>
    </row>
    <row r="724" s="13" customFormat="1">
      <c r="A724" s="13"/>
      <c r="B724" s="228"/>
      <c r="C724" s="229"/>
      <c r="D724" s="230" t="s">
        <v>176</v>
      </c>
      <c r="E724" s="231" t="s">
        <v>19</v>
      </c>
      <c r="F724" s="232" t="s">
        <v>1051</v>
      </c>
      <c r="G724" s="229"/>
      <c r="H724" s="233">
        <v>34.079999999999998</v>
      </c>
      <c r="I724" s="234"/>
      <c r="J724" s="229"/>
      <c r="K724" s="229"/>
      <c r="L724" s="235"/>
      <c r="M724" s="236"/>
      <c r="N724" s="237"/>
      <c r="O724" s="237"/>
      <c r="P724" s="237"/>
      <c r="Q724" s="237"/>
      <c r="R724" s="237"/>
      <c r="S724" s="237"/>
      <c r="T724" s="238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39" t="s">
        <v>176</v>
      </c>
      <c r="AU724" s="239" t="s">
        <v>81</v>
      </c>
      <c r="AV724" s="13" t="s">
        <v>81</v>
      </c>
      <c r="AW724" s="13" t="s">
        <v>33</v>
      </c>
      <c r="AX724" s="13" t="s">
        <v>72</v>
      </c>
      <c r="AY724" s="239" t="s">
        <v>166</v>
      </c>
    </row>
    <row r="725" s="15" customFormat="1">
      <c r="A725" s="15"/>
      <c r="B725" s="251"/>
      <c r="C725" s="252"/>
      <c r="D725" s="230" t="s">
        <v>176</v>
      </c>
      <c r="E725" s="253" t="s">
        <v>19</v>
      </c>
      <c r="F725" s="254" t="s">
        <v>1052</v>
      </c>
      <c r="G725" s="252"/>
      <c r="H725" s="253" t="s">
        <v>19</v>
      </c>
      <c r="I725" s="255"/>
      <c r="J725" s="252"/>
      <c r="K725" s="252"/>
      <c r="L725" s="256"/>
      <c r="M725" s="257"/>
      <c r="N725" s="258"/>
      <c r="O725" s="258"/>
      <c r="P725" s="258"/>
      <c r="Q725" s="258"/>
      <c r="R725" s="258"/>
      <c r="S725" s="258"/>
      <c r="T725" s="259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T725" s="260" t="s">
        <v>176</v>
      </c>
      <c r="AU725" s="260" t="s">
        <v>81</v>
      </c>
      <c r="AV725" s="15" t="s">
        <v>79</v>
      </c>
      <c r="AW725" s="15" t="s">
        <v>33</v>
      </c>
      <c r="AX725" s="15" t="s">
        <v>72</v>
      </c>
      <c r="AY725" s="260" t="s">
        <v>166</v>
      </c>
    </row>
    <row r="726" s="13" customFormat="1">
      <c r="A726" s="13"/>
      <c r="B726" s="228"/>
      <c r="C726" s="229"/>
      <c r="D726" s="230" t="s">
        <v>176</v>
      </c>
      <c r="E726" s="231" t="s">
        <v>19</v>
      </c>
      <c r="F726" s="232" t="s">
        <v>1053</v>
      </c>
      <c r="G726" s="229"/>
      <c r="H726" s="233">
        <v>9.75</v>
      </c>
      <c r="I726" s="234"/>
      <c r="J726" s="229"/>
      <c r="K726" s="229"/>
      <c r="L726" s="235"/>
      <c r="M726" s="236"/>
      <c r="N726" s="237"/>
      <c r="O726" s="237"/>
      <c r="P726" s="237"/>
      <c r="Q726" s="237"/>
      <c r="R726" s="237"/>
      <c r="S726" s="237"/>
      <c r="T726" s="238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39" t="s">
        <v>176</v>
      </c>
      <c r="AU726" s="239" t="s">
        <v>81</v>
      </c>
      <c r="AV726" s="13" t="s">
        <v>81</v>
      </c>
      <c r="AW726" s="13" t="s">
        <v>33</v>
      </c>
      <c r="AX726" s="13" t="s">
        <v>72</v>
      </c>
      <c r="AY726" s="239" t="s">
        <v>166</v>
      </c>
    </row>
    <row r="727" s="14" customFormat="1">
      <c r="A727" s="14"/>
      <c r="B727" s="240"/>
      <c r="C727" s="241"/>
      <c r="D727" s="230" t="s">
        <v>176</v>
      </c>
      <c r="E727" s="242" t="s">
        <v>19</v>
      </c>
      <c r="F727" s="243" t="s">
        <v>178</v>
      </c>
      <c r="G727" s="241"/>
      <c r="H727" s="244">
        <v>109.31999999999999</v>
      </c>
      <c r="I727" s="245"/>
      <c r="J727" s="241"/>
      <c r="K727" s="241"/>
      <c r="L727" s="246"/>
      <c r="M727" s="247"/>
      <c r="N727" s="248"/>
      <c r="O727" s="248"/>
      <c r="P727" s="248"/>
      <c r="Q727" s="248"/>
      <c r="R727" s="248"/>
      <c r="S727" s="248"/>
      <c r="T727" s="249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T727" s="250" t="s">
        <v>176</v>
      </c>
      <c r="AU727" s="250" t="s">
        <v>81</v>
      </c>
      <c r="AV727" s="14" t="s">
        <v>167</v>
      </c>
      <c r="AW727" s="14" t="s">
        <v>33</v>
      </c>
      <c r="AX727" s="14" t="s">
        <v>79</v>
      </c>
      <c r="AY727" s="250" t="s">
        <v>166</v>
      </c>
    </row>
    <row r="728" s="2" customFormat="1" ht="16.5" customHeight="1">
      <c r="A728" s="41"/>
      <c r="B728" s="42"/>
      <c r="C728" s="261" t="s">
        <v>1054</v>
      </c>
      <c r="D728" s="261" t="s">
        <v>263</v>
      </c>
      <c r="E728" s="263" t="s">
        <v>1055</v>
      </c>
      <c r="F728" s="264" t="s">
        <v>1056</v>
      </c>
      <c r="G728" s="265" t="s">
        <v>191</v>
      </c>
      <c r="H728" s="266">
        <v>0.033000000000000002</v>
      </c>
      <c r="I728" s="267"/>
      <c r="J728" s="268">
        <f>ROUND(I728*H728,2)</f>
        <v>0</v>
      </c>
      <c r="K728" s="264" t="s">
        <v>173</v>
      </c>
      <c r="L728" s="269"/>
      <c r="M728" s="270" t="s">
        <v>19</v>
      </c>
      <c r="N728" s="271" t="s">
        <v>43</v>
      </c>
      <c r="O728" s="87"/>
      <c r="P728" s="224">
        <f>O728*H728</f>
        <v>0</v>
      </c>
      <c r="Q728" s="224">
        <v>1</v>
      </c>
      <c r="R728" s="224">
        <f>Q728*H728</f>
        <v>0.033000000000000002</v>
      </c>
      <c r="S728" s="224">
        <v>0</v>
      </c>
      <c r="T728" s="225">
        <f>S728*H728</f>
        <v>0</v>
      </c>
      <c r="U728" s="41"/>
      <c r="V728" s="41"/>
      <c r="W728" s="41"/>
      <c r="X728" s="41"/>
      <c r="Y728" s="41"/>
      <c r="Z728" s="41"/>
      <c r="AA728" s="41"/>
      <c r="AB728" s="41"/>
      <c r="AC728" s="41"/>
      <c r="AD728" s="41"/>
      <c r="AE728" s="41"/>
      <c r="AR728" s="226" t="s">
        <v>344</v>
      </c>
      <c r="AT728" s="226" t="s">
        <v>263</v>
      </c>
      <c r="AU728" s="226" t="s">
        <v>81</v>
      </c>
      <c r="AY728" s="20" t="s">
        <v>166</v>
      </c>
      <c r="BE728" s="227">
        <f>IF(N728="základní",J728,0)</f>
        <v>0</v>
      </c>
      <c r="BF728" s="227">
        <f>IF(N728="snížená",J728,0)</f>
        <v>0</v>
      </c>
      <c r="BG728" s="227">
        <f>IF(N728="zákl. přenesená",J728,0)</f>
        <v>0</v>
      </c>
      <c r="BH728" s="227">
        <f>IF(N728="sníž. přenesená",J728,0)</f>
        <v>0</v>
      </c>
      <c r="BI728" s="227">
        <f>IF(N728="nulová",J728,0)</f>
        <v>0</v>
      </c>
      <c r="BJ728" s="20" t="s">
        <v>79</v>
      </c>
      <c r="BK728" s="227">
        <f>ROUND(I728*H728,2)</f>
        <v>0</v>
      </c>
      <c r="BL728" s="20" t="s">
        <v>257</v>
      </c>
      <c r="BM728" s="226" t="s">
        <v>1057</v>
      </c>
    </row>
    <row r="729" s="13" customFormat="1">
      <c r="A729" s="13"/>
      <c r="B729" s="228"/>
      <c r="C729" s="229"/>
      <c r="D729" s="230" t="s">
        <v>176</v>
      </c>
      <c r="E729" s="229"/>
      <c r="F729" s="232" t="s">
        <v>1058</v>
      </c>
      <c r="G729" s="229"/>
      <c r="H729" s="233">
        <v>0.033000000000000002</v>
      </c>
      <c r="I729" s="234"/>
      <c r="J729" s="229"/>
      <c r="K729" s="229"/>
      <c r="L729" s="235"/>
      <c r="M729" s="236"/>
      <c r="N729" s="237"/>
      <c r="O729" s="237"/>
      <c r="P729" s="237"/>
      <c r="Q729" s="237"/>
      <c r="R729" s="237"/>
      <c r="S729" s="237"/>
      <c r="T729" s="238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239" t="s">
        <v>176</v>
      </c>
      <c r="AU729" s="239" t="s">
        <v>81</v>
      </c>
      <c r="AV729" s="13" t="s">
        <v>81</v>
      </c>
      <c r="AW729" s="13" t="s">
        <v>4</v>
      </c>
      <c r="AX729" s="13" t="s">
        <v>79</v>
      </c>
      <c r="AY729" s="239" t="s">
        <v>166</v>
      </c>
    </row>
    <row r="730" s="2" customFormat="1" ht="21.75" customHeight="1">
      <c r="A730" s="41"/>
      <c r="B730" s="42"/>
      <c r="C730" s="215" t="s">
        <v>1059</v>
      </c>
      <c r="D730" s="215" t="s">
        <v>169</v>
      </c>
      <c r="E730" s="216" t="s">
        <v>1060</v>
      </c>
      <c r="F730" s="217" t="s">
        <v>1061</v>
      </c>
      <c r="G730" s="218" t="s">
        <v>172</v>
      </c>
      <c r="H730" s="219">
        <v>145.81999999999999</v>
      </c>
      <c r="I730" s="220"/>
      <c r="J730" s="221">
        <f>ROUND(I730*H730,2)</f>
        <v>0</v>
      </c>
      <c r="K730" s="217" t="s">
        <v>173</v>
      </c>
      <c r="L730" s="47"/>
      <c r="M730" s="222" t="s">
        <v>19</v>
      </c>
      <c r="N730" s="223" t="s">
        <v>43</v>
      </c>
      <c r="O730" s="87"/>
      <c r="P730" s="224">
        <f>O730*H730</f>
        <v>0</v>
      </c>
      <c r="Q730" s="224">
        <v>0</v>
      </c>
      <c r="R730" s="224">
        <f>Q730*H730</f>
        <v>0</v>
      </c>
      <c r="S730" s="224">
        <v>0</v>
      </c>
      <c r="T730" s="225">
        <f>S730*H730</f>
        <v>0</v>
      </c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  <c r="AR730" s="226" t="s">
        <v>257</v>
      </c>
      <c r="AT730" s="226" t="s">
        <v>169</v>
      </c>
      <c r="AU730" s="226" t="s">
        <v>81</v>
      </c>
      <c r="AY730" s="20" t="s">
        <v>166</v>
      </c>
      <c r="BE730" s="227">
        <f>IF(N730="základní",J730,0)</f>
        <v>0</v>
      </c>
      <c r="BF730" s="227">
        <f>IF(N730="snížená",J730,0)</f>
        <v>0</v>
      </c>
      <c r="BG730" s="227">
        <f>IF(N730="zákl. přenesená",J730,0)</f>
        <v>0</v>
      </c>
      <c r="BH730" s="227">
        <f>IF(N730="sníž. přenesená",J730,0)</f>
        <v>0</v>
      </c>
      <c r="BI730" s="227">
        <f>IF(N730="nulová",J730,0)</f>
        <v>0</v>
      </c>
      <c r="BJ730" s="20" t="s">
        <v>79</v>
      </c>
      <c r="BK730" s="227">
        <f>ROUND(I730*H730,2)</f>
        <v>0</v>
      </c>
      <c r="BL730" s="20" t="s">
        <v>257</v>
      </c>
      <c r="BM730" s="226" t="s">
        <v>1062</v>
      </c>
    </row>
    <row r="731" s="15" customFormat="1">
      <c r="A731" s="15"/>
      <c r="B731" s="251"/>
      <c r="C731" s="252"/>
      <c r="D731" s="230" t="s">
        <v>176</v>
      </c>
      <c r="E731" s="253" t="s">
        <v>19</v>
      </c>
      <c r="F731" s="254" t="s">
        <v>1047</v>
      </c>
      <c r="G731" s="252"/>
      <c r="H731" s="253" t="s">
        <v>19</v>
      </c>
      <c r="I731" s="255"/>
      <c r="J731" s="252"/>
      <c r="K731" s="252"/>
      <c r="L731" s="256"/>
      <c r="M731" s="257"/>
      <c r="N731" s="258"/>
      <c r="O731" s="258"/>
      <c r="P731" s="258"/>
      <c r="Q731" s="258"/>
      <c r="R731" s="258"/>
      <c r="S731" s="258"/>
      <c r="T731" s="259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T731" s="260" t="s">
        <v>176</v>
      </c>
      <c r="AU731" s="260" t="s">
        <v>81</v>
      </c>
      <c r="AV731" s="15" t="s">
        <v>79</v>
      </c>
      <c r="AW731" s="15" t="s">
        <v>33</v>
      </c>
      <c r="AX731" s="15" t="s">
        <v>72</v>
      </c>
      <c r="AY731" s="260" t="s">
        <v>166</v>
      </c>
    </row>
    <row r="732" s="13" customFormat="1">
      <c r="A732" s="13"/>
      <c r="B732" s="228"/>
      <c r="C732" s="229"/>
      <c r="D732" s="230" t="s">
        <v>176</v>
      </c>
      <c r="E732" s="231" t="s">
        <v>19</v>
      </c>
      <c r="F732" s="232" t="s">
        <v>1063</v>
      </c>
      <c r="G732" s="229"/>
      <c r="H732" s="233">
        <v>64.140000000000001</v>
      </c>
      <c r="I732" s="234"/>
      <c r="J732" s="229"/>
      <c r="K732" s="229"/>
      <c r="L732" s="235"/>
      <c r="M732" s="236"/>
      <c r="N732" s="237"/>
      <c r="O732" s="237"/>
      <c r="P732" s="237"/>
      <c r="Q732" s="237"/>
      <c r="R732" s="237"/>
      <c r="S732" s="237"/>
      <c r="T732" s="238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239" t="s">
        <v>176</v>
      </c>
      <c r="AU732" s="239" t="s">
        <v>81</v>
      </c>
      <c r="AV732" s="13" t="s">
        <v>81</v>
      </c>
      <c r="AW732" s="13" t="s">
        <v>33</v>
      </c>
      <c r="AX732" s="13" t="s">
        <v>72</v>
      </c>
      <c r="AY732" s="239" t="s">
        <v>166</v>
      </c>
    </row>
    <row r="733" s="13" customFormat="1">
      <c r="A733" s="13"/>
      <c r="B733" s="228"/>
      <c r="C733" s="229"/>
      <c r="D733" s="230" t="s">
        <v>176</v>
      </c>
      <c r="E733" s="231" t="s">
        <v>19</v>
      </c>
      <c r="F733" s="232" t="s">
        <v>1064</v>
      </c>
      <c r="G733" s="229"/>
      <c r="H733" s="233">
        <v>16.550000000000001</v>
      </c>
      <c r="I733" s="234"/>
      <c r="J733" s="229"/>
      <c r="K733" s="229"/>
      <c r="L733" s="235"/>
      <c r="M733" s="236"/>
      <c r="N733" s="237"/>
      <c r="O733" s="237"/>
      <c r="P733" s="237"/>
      <c r="Q733" s="237"/>
      <c r="R733" s="237"/>
      <c r="S733" s="237"/>
      <c r="T733" s="238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39" t="s">
        <v>176</v>
      </c>
      <c r="AU733" s="239" t="s">
        <v>81</v>
      </c>
      <c r="AV733" s="13" t="s">
        <v>81</v>
      </c>
      <c r="AW733" s="13" t="s">
        <v>33</v>
      </c>
      <c r="AX733" s="13" t="s">
        <v>72</v>
      </c>
      <c r="AY733" s="239" t="s">
        <v>166</v>
      </c>
    </row>
    <row r="734" s="15" customFormat="1">
      <c r="A734" s="15"/>
      <c r="B734" s="251"/>
      <c r="C734" s="252"/>
      <c r="D734" s="230" t="s">
        <v>176</v>
      </c>
      <c r="E734" s="253" t="s">
        <v>19</v>
      </c>
      <c r="F734" s="254" t="s">
        <v>1050</v>
      </c>
      <c r="G734" s="252"/>
      <c r="H734" s="253" t="s">
        <v>19</v>
      </c>
      <c r="I734" s="255"/>
      <c r="J734" s="252"/>
      <c r="K734" s="252"/>
      <c r="L734" s="256"/>
      <c r="M734" s="257"/>
      <c r="N734" s="258"/>
      <c r="O734" s="258"/>
      <c r="P734" s="258"/>
      <c r="Q734" s="258"/>
      <c r="R734" s="258"/>
      <c r="S734" s="258"/>
      <c r="T734" s="259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T734" s="260" t="s">
        <v>176</v>
      </c>
      <c r="AU734" s="260" t="s">
        <v>81</v>
      </c>
      <c r="AV734" s="15" t="s">
        <v>79</v>
      </c>
      <c r="AW734" s="15" t="s">
        <v>33</v>
      </c>
      <c r="AX734" s="15" t="s">
        <v>72</v>
      </c>
      <c r="AY734" s="260" t="s">
        <v>166</v>
      </c>
    </row>
    <row r="735" s="13" customFormat="1">
      <c r="A735" s="13"/>
      <c r="B735" s="228"/>
      <c r="C735" s="229"/>
      <c r="D735" s="230" t="s">
        <v>176</v>
      </c>
      <c r="E735" s="231" t="s">
        <v>19</v>
      </c>
      <c r="F735" s="232" t="s">
        <v>1065</v>
      </c>
      <c r="G735" s="229"/>
      <c r="H735" s="233">
        <v>51.479999999999997</v>
      </c>
      <c r="I735" s="234"/>
      <c r="J735" s="229"/>
      <c r="K735" s="229"/>
      <c r="L735" s="235"/>
      <c r="M735" s="236"/>
      <c r="N735" s="237"/>
      <c r="O735" s="237"/>
      <c r="P735" s="237"/>
      <c r="Q735" s="237"/>
      <c r="R735" s="237"/>
      <c r="S735" s="237"/>
      <c r="T735" s="238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239" t="s">
        <v>176</v>
      </c>
      <c r="AU735" s="239" t="s">
        <v>81</v>
      </c>
      <c r="AV735" s="13" t="s">
        <v>81</v>
      </c>
      <c r="AW735" s="13" t="s">
        <v>33</v>
      </c>
      <c r="AX735" s="13" t="s">
        <v>72</v>
      </c>
      <c r="AY735" s="239" t="s">
        <v>166</v>
      </c>
    </row>
    <row r="736" s="15" customFormat="1">
      <c r="A736" s="15"/>
      <c r="B736" s="251"/>
      <c r="C736" s="252"/>
      <c r="D736" s="230" t="s">
        <v>176</v>
      </c>
      <c r="E736" s="253" t="s">
        <v>19</v>
      </c>
      <c r="F736" s="254" t="s">
        <v>1052</v>
      </c>
      <c r="G736" s="252"/>
      <c r="H736" s="253" t="s">
        <v>19</v>
      </c>
      <c r="I736" s="255"/>
      <c r="J736" s="252"/>
      <c r="K736" s="252"/>
      <c r="L736" s="256"/>
      <c r="M736" s="257"/>
      <c r="N736" s="258"/>
      <c r="O736" s="258"/>
      <c r="P736" s="258"/>
      <c r="Q736" s="258"/>
      <c r="R736" s="258"/>
      <c r="S736" s="258"/>
      <c r="T736" s="259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T736" s="260" t="s">
        <v>176</v>
      </c>
      <c r="AU736" s="260" t="s">
        <v>81</v>
      </c>
      <c r="AV736" s="15" t="s">
        <v>79</v>
      </c>
      <c r="AW736" s="15" t="s">
        <v>33</v>
      </c>
      <c r="AX736" s="15" t="s">
        <v>72</v>
      </c>
      <c r="AY736" s="260" t="s">
        <v>166</v>
      </c>
    </row>
    <row r="737" s="13" customFormat="1">
      <c r="A737" s="13"/>
      <c r="B737" s="228"/>
      <c r="C737" s="229"/>
      <c r="D737" s="230" t="s">
        <v>176</v>
      </c>
      <c r="E737" s="231" t="s">
        <v>19</v>
      </c>
      <c r="F737" s="232" t="s">
        <v>1066</v>
      </c>
      <c r="G737" s="229"/>
      <c r="H737" s="233">
        <v>13.65</v>
      </c>
      <c r="I737" s="234"/>
      <c r="J737" s="229"/>
      <c r="K737" s="229"/>
      <c r="L737" s="235"/>
      <c r="M737" s="236"/>
      <c r="N737" s="237"/>
      <c r="O737" s="237"/>
      <c r="P737" s="237"/>
      <c r="Q737" s="237"/>
      <c r="R737" s="237"/>
      <c r="S737" s="237"/>
      <c r="T737" s="238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39" t="s">
        <v>176</v>
      </c>
      <c r="AU737" s="239" t="s">
        <v>81</v>
      </c>
      <c r="AV737" s="13" t="s">
        <v>81</v>
      </c>
      <c r="AW737" s="13" t="s">
        <v>33</v>
      </c>
      <c r="AX737" s="13" t="s">
        <v>72</v>
      </c>
      <c r="AY737" s="239" t="s">
        <v>166</v>
      </c>
    </row>
    <row r="738" s="14" customFormat="1">
      <c r="A738" s="14"/>
      <c r="B738" s="240"/>
      <c r="C738" s="241"/>
      <c r="D738" s="230" t="s">
        <v>176</v>
      </c>
      <c r="E738" s="242" t="s">
        <v>19</v>
      </c>
      <c r="F738" s="243" t="s">
        <v>178</v>
      </c>
      <c r="G738" s="241"/>
      <c r="H738" s="244">
        <v>145.81999999999999</v>
      </c>
      <c r="I738" s="245"/>
      <c r="J738" s="241"/>
      <c r="K738" s="241"/>
      <c r="L738" s="246"/>
      <c r="M738" s="247"/>
      <c r="N738" s="248"/>
      <c r="O738" s="248"/>
      <c r="P738" s="248"/>
      <c r="Q738" s="248"/>
      <c r="R738" s="248"/>
      <c r="S738" s="248"/>
      <c r="T738" s="249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T738" s="250" t="s">
        <v>176</v>
      </c>
      <c r="AU738" s="250" t="s">
        <v>81</v>
      </c>
      <c r="AV738" s="14" t="s">
        <v>167</v>
      </c>
      <c r="AW738" s="14" t="s">
        <v>33</v>
      </c>
      <c r="AX738" s="14" t="s">
        <v>79</v>
      </c>
      <c r="AY738" s="250" t="s">
        <v>166</v>
      </c>
    </row>
    <row r="739" s="2" customFormat="1">
      <c r="A739" s="41"/>
      <c r="B739" s="42"/>
      <c r="C739" s="261" t="s">
        <v>1067</v>
      </c>
      <c r="D739" s="261" t="s">
        <v>263</v>
      </c>
      <c r="E739" s="263" t="s">
        <v>1068</v>
      </c>
      <c r="F739" s="264" t="s">
        <v>1069</v>
      </c>
      <c r="G739" s="265" t="s">
        <v>172</v>
      </c>
      <c r="H739" s="266">
        <v>167.69300000000001</v>
      </c>
      <c r="I739" s="267"/>
      <c r="J739" s="268">
        <f>ROUND(I739*H739,2)</f>
        <v>0</v>
      </c>
      <c r="K739" s="264" t="s">
        <v>173</v>
      </c>
      <c r="L739" s="269"/>
      <c r="M739" s="270" t="s">
        <v>19</v>
      </c>
      <c r="N739" s="271" t="s">
        <v>43</v>
      </c>
      <c r="O739" s="87"/>
      <c r="P739" s="224">
        <f>O739*H739</f>
        <v>0</v>
      </c>
      <c r="Q739" s="224">
        <v>0.0040000000000000001</v>
      </c>
      <c r="R739" s="224">
        <f>Q739*H739</f>
        <v>0.67077200000000003</v>
      </c>
      <c r="S739" s="224">
        <v>0</v>
      </c>
      <c r="T739" s="225">
        <f>S739*H739</f>
        <v>0</v>
      </c>
      <c r="U739" s="41"/>
      <c r="V739" s="41"/>
      <c r="W739" s="41"/>
      <c r="X739" s="41"/>
      <c r="Y739" s="41"/>
      <c r="Z739" s="41"/>
      <c r="AA739" s="41"/>
      <c r="AB739" s="41"/>
      <c r="AC739" s="41"/>
      <c r="AD739" s="41"/>
      <c r="AE739" s="41"/>
      <c r="AR739" s="226" t="s">
        <v>344</v>
      </c>
      <c r="AT739" s="226" t="s">
        <v>263</v>
      </c>
      <c r="AU739" s="226" t="s">
        <v>81</v>
      </c>
      <c r="AY739" s="20" t="s">
        <v>166</v>
      </c>
      <c r="BE739" s="227">
        <f>IF(N739="základní",J739,0)</f>
        <v>0</v>
      </c>
      <c r="BF739" s="227">
        <f>IF(N739="snížená",J739,0)</f>
        <v>0</v>
      </c>
      <c r="BG739" s="227">
        <f>IF(N739="zákl. přenesená",J739,0)</f>
        <v>0</v>
      </c>
      <c r="BH739" s="227">
        <f>IF(N739="sníž. přenesená",J739,0)</f>
        <v>0</v>
      </c>
      <c r="BI739" s="227">
        <f>IF(N739="nulová",J739,0)</f>
        <v>0</v>
      </c>
      <c r="BJ739" s="20" t="s">
        <v>79</v>
      </c>
      <c r="BK739" s="227">
        <f>ROUND(I739*H739,2)</f>
        <v>0</v>
      </c>
      <c r="BL739" s="20" t="s">
        <v>257</v>
      </c>
      <c r="BM739" s="226" t="s">
        <v>1070</v>
      </c>
    </row>
    <row r="740" s="13" customFormat="1">
      <c r="A740" s="13"/>
      <c r="B740" s="228"/>
      <c r="C740" s="229"/>
      <c r="D740" s="230" t="s">
        <v>176</v>
      </c>
      <c r="E740" s="229"/>
      <c r="F740" s="232" t="s">
        <v>1071</v>
      </c>
      <c r="G740" s="229"/>
      <c r="H740" s="233">
        <v>167.69300000000001</v>
      </c>
      <c r="I740" s="234"/>
      <c r="J740" s="229"/>
      <c r="K740" s="229"/>
      <c r="L740" s="235"/>
      <c r="M740" s="236"/>
      <c r="N740" s="237"/>
      <c r="O740" s="237"/>
      <c r="P740" s="237"/>
      <c r="Q740" s="237"/>
      <c r="R740" s="237"/>
      <c r="S740" s="237"/>
      <c r="T740" s="238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39" t="s">
        <v>176</v>
      </c>
      <c r="AU740" s="239" t="s">
        <v>81</v>
      </c>
      <c r="AV740" s="13" t="s">
        <v>81</v>
      </c>
      <c r="AW740" s="13" t="s">
        <v>4</v>
      </c>
      <c r="AX740" s="13" t="s">
        <v>79</v>
      </c>
      <c r="AY740" s="239" t="s">
        <v>166</v>
      </c>
    </row>
    <row r="741" s="2" customFormat="1">
      <c r="A741" s="41"/>
      <c r="B741" s="42"/>
      <c r="C741" s="215" t="s">
        <v>1072</v>
      </c>
      <c r="D741" s="215" t="s">
        <v>169</v>
      </c>
      <c r="E741" s="216" t="s">
        <v>1073</v>
      </c>
      <c r="F741" s="217" t="s">
        <v>1074</v>
      </c>
      <c r="G741" s="218" t="s">
        <v>172</v>
      </c>
      <c r="H741" s="219">
        <v>12.32</v>
      </c>
      <c r="I741" s="220"/>
      <c r="J741" s="221">
        <f>ROUND(I741*H741,2)</f>
        <v>0</v>
      </c>
      <c r="K741" s="217" t="s">
        <v>173</v>
      </c>
      <c r="L741" s="47"/>
      <c r="M741" s="222" t="s">
        <v>19</v>
      </c>
      <c r="N741" s="223" t="s">
        <v>43</v>
      </c>
      <c r="O741" s="87"/>
      <c r="P741" s="224">
        <f>O741*H741</f>
        <v>0</v>
      </c>
      <c r="Q741" s="224">
        <v>0</v>
      </c>
      <c r="R741" s="224">
        <f>Q741*H741</f>
        <v>0</v>
      </c>
      <c r="S741" s="224">
        <v>0</v>
      </c>
      <c r="T741" s="225">
        <f>S741*H741</f>
        <v>0</v>
      </c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  <c r="AE741" s="41"/>
      <c r="AR741" s="226" t="s">
        <v>257</v>
      </c>
      <c r="AT741" s="226" t="s">
        <v>169</v>
      </c>
      <c r="AU741" s="226" t="s">
        <v>81</v>
      </c>
      <c r="AY741" s="20" t="s">
        <v>166</v>
      </c>
      <c r="BE741" s="227">
        <f>IF(N741="základní",J741,0)</f>
        <v>0</v>
      </c>
      <c r="BF741" s="227">
        <f>IF(N741="snížená",J741,0)</f>
        <v>0</v>
      </c>
      <c r="BG741" s="227">
        <f>IF(N741="zákl. přenesená",J741,0)</f>
        <v>0</v>
      </c>
      <c r="BH741" s="227">
        <f>IF(N741="sníž. přenesená",J741,0)</f>
        <v>0</v>
      </c>
      <c r="BI741" s="227">
        <f>IF(N741="nulová",J741,0)</f>
        <v>0</v>
      </c>
      <c r="BJ741" s="20" t="s">
        <v>79</v>
      </c>
      <c r="BK741" s="227">
        <f>ROUND(I741*H741,2)</f>
        <v>0</v>
      </c>
      <c r="BL741" s="20" t="s">
        <v>257</v>
      </c>
      <c r="BM741" s="226" t="s">
        <v>1075</v>
      </c>
    </row>
    <row r="742" s="13" customFormat="1">
      <c r="A742" s="13"/>
      <c r="B742" s="228"/>
      <c r="C742" s="229"/>
      <c r="D742" s="230" t="s">
        <v>176</v>
      </c>
      <c r="E742" s="231" t="s">
        <v>19</v>
      </c>
      <c r="F742" s="232" t="s">
        <v>1076</v>
      </c>
      <c r="G742" s="229"/>
      <c r="H742" s="233">
        <v>0.58999999999999997</v>
      </c>
      <c r="I742" s="234"/>
      <c r="J742" s="229"/>
      <c r="K742" s="229"/>
      <c r="L742" s="235"/>
      <c r="M742" s="236"/>
      <c r="N742" s="237"/>
      <c r="O742" s="237"/>
      <c r="P742" s="237"/>
      <c r="Q742" s="237"/>
      <c r="R742" s="237"/>
      <c r="S742" s="237"/>
      <c r="T742" s="238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39" t="s">
        <v>176</v>
      </c>
      <c r="AU742" s="239" t="s">
        <v>81</v>
      </c>
      <c r="AV742" s="13" t="s">
        <v>81</v>
      </c>
      <c r="AW742" s="13" t="s">
        <v>33</v>
      </c>
      <c r="AX742" s="13" t="s">
        <v>72</v>
      </c>
      <c r="AY742" s="239" t="s">
        <v>166</v>
      </c>
    </row>
    <row r="743" s="13" customFormat="1">
      <c r="A743" s="13"/>
      <c r="B743" s="228"/>
      <c r="C743" s="229"/>
      <c r="D743" s="230" t="s">
        <v>176</v>
      </c>
      <c r="E743" s="231" t="s">
        <v>19</v>
      </c>
      <c r="F743" s="232" t="s">
        <v>1077</v>
      </c>
      <c r="G743" s="229"/>
      <c r="H743" s="233">
        <v>8.1799999999999997</v>
      </c>
      <c r="I743" s="234"/>
      <c r="J743" s="229"/>
      <c r="K743" s="229"/>
      <c r="L743" s="235"/>
      <c r="M743" s="236"/>
      <c r="N743" s="237"/>
      <c r="O743" s="237"/>
      <c r="P743" s="237"/>
      <c r="Q743" s="237"/>
      <c r="R743" s="237"/>
      <c r="S743" s="237"/>
      <c r="T743" s="238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239" t="s">
        <v>176</v>
      </c>
      <c r="AU743" s="239" t="s">
        <v>81</v>
      </c>
      <c r="AV743" s="13" t="s">
        <v>81</v>
      </c>
      <c r="AW743" s="13" t="s">
        <v>33</v>
      </c>
      <c r="AX743" s="13" t="s">
        <v>72</v>
      </c>
      <c r="AY743" s="239" t="s">
        <v>166</v>
      </c>
    </row>
    <row r="744" s="13" customFormat="1">
      <c r="A744" s="13"/>
      <c r="B744" s="228"/>
      <c r="C744" s="229"/>
      <c r="D744" s="230" t="s">
        <v>176</v>
      </c>
      <c r="E744" s="231" t="s">
        <v>19</v>
      </c>
      <c r="F744" s="232" t="s">
        <v>1078</v>
      </c>
      <c r="G744" s="229"/>
      <c r="H744" s="233">
        <v>3.5499999999999998</v>
      </c>
      <c r="I744" s="234"/>
      <c r="J744" s="229"/>
      <c r="K744" s="229"/>
      <c r="L744" s="235"/>
      <c r="M744" s="236"/>
      <c r="N744" s="237"/>
      <c r="O744" s="237"/>
      <c r="P744" s="237"/>
      <c r="Q744" s="237"/>
      <c r="R744" s="237"/>
      <c r="S744" s="237"/>
      <c r="T744" s="238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39" t="s">
        <v>176</v>
      </c>
      <c r="AU744" s="239" t="s">
        <v>81</v>
      </c>
      <c r="AV744" s="13" t="s">
        <v>81</v>
      </c>
      <c r="AW744" s="13" t="s">
        <v>33</v>
      </c>
      <c r="AX744" s="13" t="s">
        <v>72</v>
      </c>
      <c r="AY744" s="239" t="s">
        <v>166</v>
      </c>
    </row>
    <row r="745" s="14" customFormat="1">
      <c r="A745" s="14"/>
      <c r="B745" s="240"/>
      <c r="C745" s="241"/>
      <c r="D745" s="230" t="s">
        <v>176</v>
      </c>
      <c r="E745" s="242" t="s">
        <v>19</v>
      </c>
      <c r="F745" s="243" t="s">
        <v>178</v>
      </c>
      <c r="G745" s="241"/>
      <c r="H745" s="244">
        <v>12.32</v>
      </c>
      <c r="I745" s="245"/>
      <c r="J745" s="241"/>
      <c r="K745" s="241"/>
      <c r="L745" s="246"/>
      <c r="M745" s="247"/>
      <c r="N745" s="248"/>
      <c r="O745" s="248"/>
      <c r="P745" s="248"/>
      <c r="Q745" s="248"/>
      <c r="R745" s="248"/>
      <c r="S745" s="248"/>
      <c r="T745" s="249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T745" s="250" t="s">
        <v>176</v>
      </c>
      <c r="AU745" s="250" t="s">
        <v>81</v>
      </c>
      <c r="AV745" s="14" t="s">
        <v>167</v>
      </c>
      <c r="AW745" s="14" t="s">
        <v>33</v>
      </c>
      <c r="AX745" s="14" t="s">
        <v>79</v>
      </c>
      <c r="AY745" s="250" t="s">
        <v>166</v>
      </c>
    </row>
    <row r="746" s="2" customFormat="1">
      <c r="A746" s="41"/>
      <c r="B746" s="42"/>
      <c r="C746" s="215" t="s">
        <v>1079</v>
      </c>
      <c r="D746" s="215" t="s">
        <v>169</v>
      </c>
      <c r="E746" s="216" t="s">
        <v>1080</v>
      </c>
      <c r="F746" s="217" t="s">
        <v>1081</v>
      </c>
      <c r="G746" s="218" t="s">
        <v>229</v>
      </c>
      <c r="H746" s="219">
        <v>5.9000000000000004</v>
      </c>
      <c r="I746" s="220"/>
      <c r="J746" s="221">
        <f>ROUND(I746*H746,2)</f>
        <v>0</v>
      </c>
      <c r="K746" s="217" t="s">
        <v>173</v>
      </c>
      <c r="L746" s="47"/>
      <c r="M746" s="222" t="s">
        <v>19</v>
      </c>
      <c r="N746" s="223" t="s">
        <v>43</v>
      </c>
      <c r="O746" s="87"/>
      <c r="P746" s="224">
        <f>O746*H746</f>
        <v>0</v>
      </c>
      <c r="Q746" s="224">
        <v>0.00059999999999999995</v>
      </c>
      <c r="R746" s="224">
        <f>Q746*H746</f>
        <v>0.0035399999999999997</v>
      </c>
      <c r="S746" s="224">
        <v>0</v>
      </c>
      <c r="T746" s="225">
        <f>S746*H746</f>
        <v>0</v>
      </c>
      <c r="U746" s="41"/>
      <c r="V746" s="41"/>
      <c r="W746" s="41"/>
      <c r="X746" s="41"/>
      <c r="Y746" s="41"/>
      <c r="Z746" s="41"/>
      <c r="AA746" s="41"/>
      <c r="AB746" s="41"/>
      <c r="AC746" s="41"/>
      <c r="AD746" s="41"/>
      <c r="AE746" s="41"/>
      <c r="AR746" s="226" t="s">
        <v>257</v>
      </c>
      <c r="AT746" s="226" t="s">
        <v>169</v>
      </c>
      <c r="AU746" s="226" t="s">
        <v>81</v>
      </c>
      <c r="AY746" s="20" t="s">
        <v>166</v>
      </c>
      <c r="BE746" s="227">
        <f>IF(N746="základní",J746,0)</f>
        <v>0</v>
      </c>
      <c r="BF746" s="227">
        <f>IF(N746="snížená",J746,0)</f>
        <v>0</v>
      </c>
      <c r="BG746" s="227">
        <f>IF(N746="zákl. přenesená",J746,0)</f>
        <v>0</v>
      </c>
      <c r="BH746" s="227">
        <f>IF(N746="sníž. přenesená",J746,0)</f>
        <v>0</v>
      </c>
      <c r="BI746" s="227">
        <f>IF(N746="nulová",J746,0)</f>
        <v>0</v>
      </c>
      <c r="BJ746" s="20" t="s">
        <v>79</v>
      </c>
      <c r="BK746" s="227">
        <f>ROUND(I746*H746,2)</f>
        <v>0</v>
      </c>
      <c r="BL746" s="20" t="s">
        <v>257</v>
      </c>
      <c r="BM746" s="226" t="s">
        <v>1082</v>
      </c>
    </row>
    <row r="747" s="13" customFormat="1">
      <c r="A747" s="13"/>
      <c r="B747" s="228"/>
      <c r="C747" s="229"/>
      <c r="D747" s="230" t="s">
        <v>176</v>
      </c>
      <c r="E747" s="231" t="s">
        <v>19</v>
      </c>
      <c r="F747" s="232" t="s">
        <v>1083</v>
      </c>
      <c r="G747" s="229"/>
      <c r="H747" s="233">
        <v>5.9000000000000004</v>
      </c>
      <c r="I747" s="234"/>
      <c r="J747" s="229"/>
      <c r="K747" s="229"/>
      <c r="L747" s="235"/>
      <c r="M747" s="236"/>
      <c r="N747" s="237"/>
      <c r="O747" s="237"/>
      <c r="P747" s="237"/>
      <c r="Q747" s="237"/>
      <c r="R747" s="237"/>
      <c r="S747" s="237"/>
      <c r="T747" s="238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39" t="s">
        <v>176</v>
      </c>
      <c r="AU747" s="239" t="s">
        <v>81</v>
      </c>
      <c r="AV747" s="13" t="s">
        <v>81</v>
      </c>
      <c r="AW747" s="13" t="s">
        <v>33</v>
      </c>
      <c r="AX747" s="13" t="s">
        <v>72</v>
      </c>
      <c r="AY747" s="239" t="s">
        <v>166</v>
      </c>
    </row>
    <row r="748" s="14" customFormat="1">
      <c r="A748" s="14"/>
      <c r="B748" s="240"/>
      <c r="C748" s="241"/>
      <c r="D748" s="230" t="s">
        <v>176</v>
      </c>
      <c r="E748" s="242" t="s">
        <v>19</v>
      </c>
      <c r="F748" s="243" t="s">
        <v>178</v>
      </c>
      <c r="G748" s="241"/>
      <c r="H748" s="244">
        <v>5.9000000000000004</v>
      </c>
      <c r="I748" s="245"/>
      <c r="J748" s="241"/>
      <c r="K748" s="241"/>
      <c r="L748" s="246"/>
      <c r="M748" s="247"/>
      <c r="N748" s="248"/>
      <c r="O748" s="248"/>
      <c r="P748" s="248"/>
      <c r="Q748" s="248"/>
      <c r="R748" s="248"/>
      <c r="S748" s="248"/>
      <c r="T748" s="249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T748" s="250" t="s">
        <v>176</v>
      </c>
      <c r="AU748" s="250" t="s">
        <v>81</v>
      </c>
      <c r="AV748" s="14" t="s">
        <v>167</v>
      </c>
      <c r="AW748" s="14" t="s">
        <v>33</v>
      </c>
      <c r="AX748" s="14" t="s">
        <v>79</v>
      </c>
      <c r="AY748" s="250" t="s">
        <v>166</v>
      </c>
    </row>
    <row r="749" s="2" customFormat="1" ht="21.75" customHeight="1">
      <c r="A749" s="41"/>
      <c r="B749" s="42"/>
      <c r="C749" s="215" t="s">
        <v>1084</v>
      </c>
      <c r="D749" s="215" t="s">
        <v>169</v>
      </c>
      <c r="E749" s="216" t="s">
        <v>1085</v>
      </c>
      <c r="F749" s="217" t="s">
        <v>1086</v>
      </c>
      <c r="G749" s="218" t="s">
        <v>229</v>
      </c>
      <c r="H749" s="219">
        <v>35.5</v>
      </c>
      <c r="I749" s="220"/>
      <c r="J749" s="221">
        <f>ROUND(I749*H749,2)</f>
        <v>0</v>
      </c>
      <c r="K749" s="217" t="s">
        <v>173</v>
      </c>
      <c r="L749" s="47"/>
      <c r="M749" s="222" t="s">
        <v>19</v>
      </c>
      <c r="N749" s="223" t="s">
        <v>43</v>
      </c>
      <c r="O749" s="87"/>
      <c r="P749" s="224">
        <f>O749*H749</f>
        <v>0</v>
      </c>
      <c r="Q749" s="224">
        <v>0.00054000000000000001</v>
      </c>
      <c r="R749" s="224">
        <f>Q749*H749</f>
        <v>0.01917</v>
      </c>
      <c r="S749" s="224">
        <v>0</v>
      </c>
      <c r="T749" s="225">
        <f>S749*H749</f>
        <v>0</v>
      </c>
      <c r="U749" s="41"/>
      <c r="V749" s="41"/>
      <c r="W749" s="41"/>
      <c r="X749" s="41"/>
      <c r="Y749" s="41"/>
      <c r="Z749" s="41"/>
      <c r="AA749" s="41"/>
      <c r="AB749" s="41"/>
      <c r="AC749" s="41"/>
      <c r="AD749" s="41"/>
      <c r="AE749" s="41"/>
      <c r="AR749" s="226" t="s">
        <v>257</v>
      </c>
      <c r="AT749" s="226" t="s">
        <v>169</v>
      </c>
      <c r="AU749" s="226" t="s">
        <v>81</v>
      </c>
      <c r="AY749" s="20" t="s">
        <v>166</v>
      </c>
      <c r="BE749" s="227">
        <f>IF(N749="základní",J749,0)</f>
        <v>0</v>
      </c>
      <c r="BF749" s="227">
        <f>IF(N749="snížená",J749,0)</f>
        <v>0</v>
      </c>
      <c r="BG749" s="227">
        <f>IF(N749="zákl. přenesená",J749,0)</f>
        <v>0</v>
      </c>
      <c r="BH749" s="227">
        <f>IF(N749="sníž. přenesená",J749,0)</f>
        <v>0</v>
      </c>
      <c r="BI749" s="227">
        <f>IF(N749="nulová",J749,0)</f>
        <v>0</v>
      </c>
      <c r="BJ749" s="20" t="s">
        <v>79</v>
      </c>
      <c r="BK749" s="227">
        <f>ROUND(I749*H749,2)</f>
        <v>0</v>
      </c>
      <c r="BL749" s="20" t="s">
        <v>257</v>
      </c>
      <c r="BM749" s="226" t="s">
        <v>1087</v>
      </c>
    </row>
    <row r="750" s="13" customFormat="1">
      <c r="A750" s="13"/>
      <c r="B750" s="228"/>
      <c r="C750" s="229"/>
      <c r="D750" s="230" t="s">
        <v>176</v>
      </c>
      <c r="E750" s="231" t="s">
        <v>19</v>
      </c>
      <c r="F750" s="232" t="s">
        <v>1088</v>
      </c>
      <c r="G750" s="229"/>
      <c r="H750" s="233">
        <v>35.5</v>
      </c>
      <c r="I750" s="234"/>
      <c r="J750" s="229"/>
      <c r="K750" s="229"/>
      <c r="L750" s="235"/>
      <c r="M750" s="236"/>
      <c r="N750" s="237"/>
      <c r="O750" s="237"/>
      <c r="P750" s="237"/>
      <c r="Q750" s="237"/>
      <c r="R750" s="237"/>
      <c r="S750" s="237"/>
      <c r="T750" s="238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39" t="s">
        <v>176</v>
      </c>
      <c r="AU750" s="239" t="s">
        <v>81</v>
      </c>
      <c r="AV750" s="13" t="s">
        <v>81</v>
      </c>
      <c r="AW750" s="13" t="s">
        <v>33</v>
      </c>
      <c r="AX750" s="13" t="s">
        <v>72</v>
      </c>
      <c r="AY750" s="239" t="s">
        <v>166</v>
      </c>
    </row>
    <row r="751" s="14" customFormat="1">
      <c r="A751" s="14"/>
      <c r="B751" s="240"/>
      <c r="C751" s="241"/>
      <c r="D751" s="230" t="s">
        <v>176</v>
      </c>
      <c r="E751" s="242" t="s">
        <v>19</v>
      </c>
      <c r="F751" s="243" t="s">
        <v>178</v>
      </c>
      <c r="G751" s="241"/>
      <c r="H751" s="244">
        <v>35.5</v>
      </c>
      <c r="I751" s="245"/>
      <c r="J751" s="241"/>
      <c r="K751" s="241"/>
      <c r="L751" s="246"/>
      <c r="M751" s="247"/>
      <c r="N751" s="248"/>
      <c r="O751" s="248"/>
      <c r="P751" s="248"/>
      <c r="Q751" s="248"/>
      <c r="R751" s="248"/>
      <c r="S751" s="248"/>
      <c r="T751" s="249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T751" s="250" t="s">
        <v>176</v>
      </c>
      <c r="AU751" s="250" t="s">
        <v>81</v>
      </c>
      <c r="AV751" s="14" t="s">
        <v>167</v>
      </c>
      <c r="AW751" s="14" t="s">
        <v>33</v>
      </c>
      <c r="AX751" s="14" t="s">
        <v>79</v>
      </c>
      <c r="AY751" s="250" t="s">
        <v>166</v>
      </c>
    </row>
    <row r="752" s="2" customFormat="1" ht="21.75" customHeight="1">
      <c r="A752" s="41"/>
      <c r="B752" s="42"/>
      <c r="C752" s="215" t="s">
        <v>1089</v>
      </c>
      <c r="D752" s="215" t="s">
        <v>169</v>
      </c>
      <c r="E752" s="216" t="s">
        <v>1090</v>
      </c>
      <c r="F752" s="217" t="s">
        <v>1091</v>
      </c>
      <c r="G752" s="218" t="s">
        <v>229</v>
      </c>
      <c r="H752" s="219">
        <v>40.899999999999999</v>
      </c>
      <c r="I752" s="220"/>
      <c r="J752" s="221">
        <f>ROUND(I752*H752,2)</f>
        <v>0</v>
      </c>
      <c r="K752" s="217" t="s">
        <v>173</v>
      </c>
      <c r="L752" s="47"/>
      <c r="M752" s="222" t="s">
        <v>19</v>
      </c>
      <c r="N752" s="223" t="s">
        <v>43</v>
      </c>
      <c r="O752" s="87"/>
      <c r="P752" s="224">
        <f>O752*H752</f>
        <v>0</v>
      </c>
      <c r="Q752" s="224">
        <v>0.0015</v>
      </c>
      <c r="R752" s="224">
        <f>Q752*H752</f>
        <v>0.061350000000000002</v>
      </c>
      <c r="S752" s="224">
        <v>0</v>
      </c>
      <c r="T752" s="225">
        <f>S752*H752</f>
        <v>0</v>
      </c>
      <c r="U752" s="41"/>
      <c r="V752" s="41"/>
      <c r="W752" s="41"/>
      <c r="X752" s="41"/>
      <c r="Y752" s="41"/>
      <c r="Z752" s="41"/>
      <c r="AA752" s="41"/>
      <c r="AB752" s="41"/>
      <c r="AC752" s="41"/>
      <c r="AD752" s="41"/>
      <c r="AE752" s="41"/>
      <c r="AR752" s="226" t="s">
        <v>257</v>
      </c>
      <c r="AT752" s="226" t="s">
        <v>169</v>
      </c>
      <c r="AU752" s="226" t="s">
        <v>81</v>
      </c>
      <c r="AY752" s="20" t="s">
        <v>166</v>
      </c>
      <c r="BE752" s="227">
        <f>IF(N752="základní",J752,0)</f>
        <v>0</v>
      </c>
      <c r="BF752" s="227">
        <f>IF(N752="snížená",J752,0)</f>
        <v>0</v>
      </c>
      <c r="BG752" s="227">
        <f>IF(N752="zákl. přenesená",J752,0)</f>
        <v>0</v>
      </c>
      <c r="BH752" s="227">
        <f>IF(N752="sníž. přenesená",J752,0)</f>
        <v>0</v>
      </c>
      <c r="BI752" s="227">
        <f>IF(N752="nulová",J752,0)</f>
        <v>0</v>
      </c>
      <c r="BJ752" s="20" t="s">
        <v>79</v>
      </c>
      <c r="BK752" s="227">
        <f>ROUND(I752*H752,2)</f>
        <v>0</v>
      </c>
      <c r="BL752" s="20" t="s">
        <v>257</v>
      </c>
      <c r="BM752" s="226" t="s">
        <v>1092</v>
      </c>
    </row>
    <row r="753" s="13" customFormat="1">
      <c r="A753" s="13"/>
      <c r="B753" s="228"/>
      <c r="C753" s="229"/>
      <c r="D753" s="230" t="s">
        <v>176</v>
      </c>
      <c r="E753" s="231" t="s">
        <v>19</v>
      </c>
      <c r="F753" s="232" t="s">
        <v>1093</v>
      </c>
      <c r="G753" s="229"/>
      <c r="H753" s="233">
        <v>40.899999999999999</v>
      </c>
      <c r="I753" s="234"/>
      <c r="J753" s="229"/>
      <c r="K753" s="229"/>
      <c r="L753" s="235"/>
      <c r="M753" s="236"/>
      <c r="N753" s="237"/>
      <c r="O753" s="237"/>
      <c r="P753" s="237"/>
      <c r="Q753" s="237"/>
      <c r="R753" s="237"/>
      <c r="S753" s="237"/>
      <c r="T753" s="238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239" t="s">
        <v>176</v>
      </c>
      <c r="AU753" s="239" t="s">
        <v>81</v>
      </c>
      <c r="AV753" s="13" t="s">
        <v>81</v>
      </c>
      <c r="AW753" s="13" t="s">
        <v>33</v>
      </c>
      <c r="AX753" s="13" t="s">
        <v>72</v>
      </c>
      <c r="AY753" s="239" t="s">
        <v>166</v>
      </c>
    </row>
    <row r="754" s="14" customFormat="1">
      <c r="A754" s="14"/>
      <c r="B754" s="240"/>
      <c r="C754" s="241"/>
      <c r="D754" s="230" t="s">
        <v>176</v>
      </c>
      <c r="E754" s="242" t="s">
        <v>19</v>
      </c>
      <c r="F754" s="243" t="s">
        <v>178</v>
      </c>
      <c r="G754" s="241"/>
      <c r="H754" s="244">
        <v>40.899999999999999</v>
      </c>
      <c r="I754" s="245"/>
      <c r="J754" s="241"/>
      <c r="K754" s="241"/>
      <c r="L754" s="246"/>
      <c r="M754" s="247"/>
      <c r="N754" s="248"/>
      <c r="O754" s="248"/>
      <c r="P754" s="248"/>
      <c r="Q754" s="248"/>
      <c r="R754" s="248"/>
      <c r="S754" s="248"/>
      <c r="T754" s="249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T754" s="250" t="s">
        <v>176</v>
      </c>
      <c r="AU754" s="250" t="s">
        <v>81</v>
      </c>
      <c r="AV754" s="14" t="s">
        <v>167</v>
      </c>
      <c r="AW754" s="14" t="s">
        <v>33</v>
      </c>
      <c r="AX754" s="14" t="s">
        <v>79</v>
      </c>
      <c r="AY754" s="250" t="s">
        <v>166</v>
      </c>
    </row>
    <row r="755" s="2" customFormat="1">
      <c r="A755" s="41"/>
      <c r="B755" s="42"/>
      <c r="C755" s="215" t="s">
        <v>1094</v>
      </c>
      <c r="D755" s="215" t="s">
        <v>169</v>
      </c>
      <c r="E755" s="216" t="s">
        <v>1095</v>
      </c>
      <c r="F755" s="217" t="s">
        <v>1096</v>
      </c>
      <c r="G755" s="218" t="s">
        <v>172</v>
      </c>
      <c r="H755" s="219">
        <v>108.03</v>
      </c>
      <c r="I755" s="220"/>
      <c r="J755" s="221">
        <f>ROUND(I755*H755,2)</f>
        <v>0</v>
      </c>
      <c r="K755" s="217" t="s">
        <v>173</v>
      </c>
      <c r="L755" s="47"/>
      <c r="M755" s="222" t="s">
        <v>19</v>
      </c>
      <c r="N755" s="223" t="s">
        <v>43</v>
      </c>
      <c r="O755" s="87"/>
      <c r="P755" s="224">
        <f>O755*H755</f>
        <v>0</v>
      </c>
      <c r="Q755" s="224">
        <v>0.00036000000000000002</v>
      </c>
      <c r="R755" s="224">
        <f>Q755*H755</f>
        <v>0.038890800000000003</v>
      </c>
      <c r="S755" s="224">
        <v>0</v>
      </c>
      <c r="T755" s="225">
        <f>S755*H755</f>
        <v>0</v>
      </c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  <c r="AE755" s="41"/>
      <c r="AR755" s="226" t="s">
        <v>257</v>
      </c>
      <c r="AT755" s="226" t="s">
        <v>169</v>
      </c>
      <c r="AU755" s="226" t="s">
        <v>81</v>
      </c>
      <c r="AY755" s="20" t="s">
        <v>166</v>
      </c>
      <c r="BE755" s="227">
        <f>IF(N755="základní",J755,0)</f>
        <v>0</v>
      </c>
      <c r="BF755" s="227">
        <f>IF(N755="snížená",J755,0)</f>
        <v>0</v>
      </c>
      <c r="BG755" s="227">
        <f>IF(N755="zákl. přenesená",J755,0)</f>
        <v>0</v>
      </c>
      <c r="BH755" s="227">
        <f>IF(N755="sníž. přenesená",J755,0)</f>
        <v>0</v>
      </c>
      <c r="BI755" s="227">
        <f>IF(N755="nulová",J755,0)</f>
        <v>0</v>
      </c>
      <c r="BJ755" s="20" t="s">
        <v>79</v>
      </c>
      <c r="BK755" s="227">
        <f>ROUND(I755*H755,2)</f>
        <v>0</v>
      </c>
      <c r="BL755" s="20" t="s">
        <v>257</v>
      </c>
      <c r="BM755" s="226" t="s">
        <v>1097</v>
      </c>
    </row>
    <row r="756" s="15" customFormat="1">
      <c r="A756" s="15"/>
      <c r="B756" s="251"/>
      <c r="C756" s="252"/>
      <c r="D756" s="230" t="s">
        <v>176</v>
      </c>
      <c r="E756" s="253" t="s">
        <v>19</v>
      </c>
      <c r="F756" s="254" t="s">
        <v>1047</v>
      </c>
      <c r="G756" s="252"/>
      <c r="H756" s="253" t="s">
        <v>19</v>
      </c>
      <c r="I756" s="255"/>
      <c r="J756" s="252"/>
      <c r="K756" s="252"/>
      <c r="L756" s="256"/>
      <c r="M756" s="257"/>
      <c r="N756" s="258"/>
      <c r="O756" s="258"/>
      <c r="P756" s="258"/>
      <c r="Q756" s="258"/>
      <c r="R756" s="258"/>
      <c r="S756" s="258"/>
      <c r="T756" s="259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T756" s="260" t="s">
        <v>176</v>
      </c>
      <c r="AU756" s="260" t="s">
        <v>81</v>
      </c>
      <c r="AV756" s="15" t="s">
        <v>79</v>
      </c>
      <c r="AW756" s="15" t="s">
        <v>33</v>
      </c>
      <c r="AX756" s="15" t="s">
        <v>72</v>
      </c>
      <c r="AY756" s="260" t="s">
        <v>166</v>
      </c>
    </row>
    <row r="757" s="13" customFormat="1">
      <c r="A757" s="13"/>
      <c r="B757" s="228"/>
      <c r="C757" s="229"/>
      <c r="D757" s="230" t="s">
        <v>176</v>
      </c>
      <c r="E757" s="231" t="s">
        <v>19</v>
      </c>
      <c r="F757" s="232" t="s">
        <v>1098</v>
      </c>
      <c r="G757" s="229"/>
      <c r="H757" s="233">
        <v>57.509999999999998</v>
      </c>
      <c r="I757" s="234"/>
      <c r="J757" s="229"/>
      <c r="K757" s="229"/>
      <c r="L757" s="235"/>
      <c r="M757" s="236"/>
      <c r="N757" s="237"/>
      <c r="O757" s="237"/>
      <c r="P757" s="237"/>
      <c r="Q757" s="237"/>
      <c r="R757" s="237"/>
      <c r="S757" s="237"/>
      <c r="T757" s="238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239" t="s">
        <v>176</v>
      </c>
      <c r="AU757" s="239" t="s">
        <v>81</v>
      </c>
      <c r="AV757" s="13" t="s">
        <v>81</v>
      </c>
      <c r="AW757" s="13" t="s">
        <v>33</v>
      </c>
      <c r="AX757" s="13" t="s">
        <v>72</v>
      </c>
      <c r="AY757" s="239" t="s">
        <v>166</v>
      </c>
    </row>
    <row r="758" s="15" customFormat="1">
      <c r="A758" s="15"/>
      <c r="B758" s="251"/>
      <c r="C758" s="252"/>
      <c r="D758" s="230" t="s">
        <v>176</v>
      </c>
      <c r="E758" s="253" t="s">
        <v>19</v>
      </c>
      <c r="F758" s="254" t="s">
        <v>1050</v>
      </c>
      <c r="G758" s="252"/>
      <c r="H758" s="253" t="s">
        <v>19</v>
      </c>
      <c r="I758" s="255"/>
      <c r="J758" s="252"/>
      <c r="K758" s="252"/>
      <c r="L758" s="256"/>
      <c r="M758" s="257"/>
      <c r="N758" s="258"/>
      <c r="O758" s="258"/>
      <c r="P758" s="258"/>
      <c r="Q758" s="258"/>
      <c r="R758" s="258"/>
      <c r="S758" s="258"/>
      <c r="T758" s="259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T758" s="260" t="s">
        <v>176</v>
      </c>
      <c r="AU758" s="260" t="s">
        <v>81</v>
      </c>
      <c r="AV758" s="15" t="s">
        <v>79</v>
      </c>
      <c r="AW758" s="15" t="s">
        <v>33</v>
      </c>
      <c r="AX758" s="15" t="s">
        <v>72</v>
      </c>
      <c r="AY758" s="260" t="s">
        <v>166</v>
      </c>
    </row>
    <row r="759" s="13" customFormat="1">
      <c r="A759" s="13"/>
      <c r="B759" s="228"/>
      <c r="C759" s="229"/>
      <c r="D759" s="230" t="s">
        <v>176</v>
      </c>
      <c r="E759" s="231" t="s">
        <v>19</v>
      </c>
      <c r="F759" s="232" t="s">
        <v>1099</v>
      </c>
      <c r="G759" s="229"/>
      <c r="H759" s="233">
        <v>43.68</v>
      </c>
      <c r="I759" s="234"/>
      <c r="J759" s="229"/>
      <c r="K759" s="229"/>
      <c r="L759" s="235"/>
      <c r="M759" s="236"/>
      <c r="N759" s="237"/>
      <c r="O759" s="237"/>
      <c r="P759" s="237"/>
      <c r="Q759" s="237"/>
      <c r="R759" s="237"/>
      <c r="S759" s="237"/>
      <c r="T759" s="238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T759" s="239" t="s">
        <v>176</v>
      </c>
      <c r="AU759" s="239" t="s">
        <v>81</v>
      </c>
      <c r="AV759" s="13" t="s">
        <v>81</v>
      </c>
      <c r="AW759" s="13" t="s">
        <v>33</v>
      </c>
      <c r="AX759" s="13" t="s">
        <v>72</v>
      </c>
      <c r="AY759" s="239" t="s">
        <v>166</v>
      </c>
    </row>
    <row r="760" s="15" customFormat="1">
      <c r="A760" s="15"/>
      <c r="B760" s="251"/>
      <c r="C760" s="252"/>
      <c r="D760" s="230" t="s">
        <v>176</v>
      </c>
      <c r="E760" s="253" t="s">
        <v>19</v>
      </c>
      <c r="F760" s="254" t="s">
        <v>1052</v>
      </c>
      <c r="G760" s="252"/>
      <c r="H760" s="253" t="s">
        <v>19</v>
      </c>
      <c r="I760" s="255"/>
      <c r="J760" s="252"/>
      <c r="K760" s="252"/>
      <c r="L760" s="256"/>
      <c r="M760" s="257"/>
      <c r="N760" s="258"/>
      <c r="O760" s="258"/>
      <c r="P760" s="258"/>
      <c r="Q760" s="258"/>
      <c r="R760" s="258"/>
      <c r="S760" s="258"/>
      <c r="T760" s="259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T760" s="260" t="s">
        <v>176</v>
      </c>
      <c r="AU760" s="260" t="s">
        <v>81</v>
      </c>
      <c r="AV760" s="15" t="s">
        <v>79</v>
      </c>
      <c r="AW760" s="15" t="s">
        <v>33</v>
      </c>
      <c r="AX760" s="15" t="s">
        <v>72</v>
      </c>
      <c r="AY760" s="260" t="s">
        <v>166</v>
      </c>
    </row>
    <row r="761" s="13" customFormat="1">
      <c r="A761" s="13"/>
      <c r="B761" s="228"/>
      <c r="C761" s="229"/>
      <c r="D761" s="230" t="s">
        <v>176</v>
      </c>
      <c r="E761" s="231" t="s">
        <v>19</v>
      </c>
      <c r="F761" s="232" t="s">
        <v>1100</v>
      </c>
      <c r="G761" s="229"/>
      <c r="H761" s="233">
        <v>6.8399999999999999</v>
      </c>
      <c r="I761" s="234"/>
      <c r="J761" s="229"/>
      <c r="K761" s="229"/>
      <c r="L761" s="235"/>
      <c r="M761" s="236"/>
      <c r="N761" s="237"/>
      <c r="O761" s="237"/>
      <c r="P761" s="237"/>
      <c r="Q761" s="237"/>
      <c r="R761" s="237"/>
      <c r="S761" s="237"/>
      <c r="T761" s="238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T761" s="239" t="s">
        <v>176</v>
      </c>
      <c r="AU761" s="239" t="s">
        <v>81</v>
      </c>
      <c r="AV761" s="13" t="s">
        <v>81</v>
      </c>
      <c r="AW761" s="13" t="s">
        <v>33</v>
      </c>
      <c r="AX761" s="13" t="s">
        <v>72</v>
      </c>
      <c r="AY761" s="239" t="s">
        <v>166</v>
      </c>
    </row>
    <row r="762" s="14" customFormat="1">
      <c r="A762" s="14"/>
      <c r="B762" s="240"/>
      <c r="C762" s="241"/>
      <c r="D762" s="230" t="s">
        <v>176</v>
      </c>
      <c r="E762" s="242" t="s">
        <v>19</v>
      </c>
      <c r="F762" s="243" t="s">
        <v>178</v>
      </c>
      <c r="G762" s="241"/>
      <c r="H762" s="244">
        <v>108.03</v>
      </c>
      <c r="I762" s="245"/>
      <c r="J762" s="241"/>
      <c r="K762" s="241"/>
      <c r="L762" s="246"/>
      <c r="M762" s="247"/>
      <c r="N762" s="248"/>
      <c r="O762" s="248"/>
      <c r="P762" s="248"/>
      <c r="Q762" s="248"/>
      <c r="R762" s="248"/>
      <c r="S762" s="248"/>
      <c r="T762" s="249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T762" s="250" t="s">
        <v>176</v>
      </c>
      <c r="AU762" s="250" t="s">
        <v>81</v>
      </c>
      <c r="AV762" s="14" t="s">
        <v>167</v>
      </c>
      <c r="AW762" s="14" t="s">
        <v>33</v>
      </c>
      <c r="AX762" s="14" t="s">
        <v>79</v>
      </c>
      <c r="AY762" s="250" t="s">
        <v>166</v>
      </c>
    </row>
    <row r="763" s="2" customFormat="1" ht="16.5" customHeight="1">
      <c r="A763" s="41"/>
      <c r="B763" s="42"/>
      <c r="C763" s="261" t="s">
        <v>1101</v>
      </c>
      <c r="D763" s="261" t="s">
        <v>263</v>
      </c>
      <c r="E763" s="263" t="s">
        <v>1102</v>
      </c>
      <c r="F763" s="264" t="s">
        <v>1103</v>
      </c>
      <c r="G763" s="265" t="s">
        <v>172</v>
      </c>
      <c r="H763" s="266">
        <v>124.235</v>
      </c>
      <c r="I763" s="267"/>
      <c r="J763" s="268">
        <f>ROUND(I763*H763,2)</f>
        <v>0</v>
      </c>
      <c r="K763" s="264" t="s">
        <v>173</v>
      </c>
      <c r="L763" s="269"/>
      <c r="M763" s="270" t="s">
        <v>19</v>
      </c>
      <c r="N763" s="271" t="s">
        <v>43</v>
      </c>
      <c r="O763" s="87"/>
      <c r="P763" s="224">
        <f>O763*H763</f>
        <v>0</v>
      </c>
      <c r="Q763" s="224">
        <v>0.0019</v>
      </c>
      <c r="R763" s="224">
        <f>Q763*H763</f>
        <v>0.23604649999999999</v>
      </c>
      <c r="S763" s="224">
        <v>0</v>
      </c>
      <c r="T763" s="225">
        <f>S763*H763</f>
        <v>0</v>
      </c>
      <c r="U763" s="41"/>
      <c r="V763" s="41"/>
      <c r="W763" s="41"/>
      <c r="X763" s="41"/>
      <c r="Y763" s="41"/>
      <c r="Z763" s="41"/>
      <c r="AA763" s="41"/>
      <c r="AB763" s="41"/>
      <c r="AC763" s="41"/>
      <c r="AD763" s="41"/>
      <c r="AE763" s="41"/>
      <c r="AR763" s="226" t="s">
        <v>344</v>
      </c>
      <c r="AT763" s="226" t="s">
        <v>263</v>
      </c>
      <c r="AU763" s="226" t="s">
        <v>81</v>
      </c>
      <c r="AY763" s="20" t="s">
        <v>166</v>
      </c>
      <c r="BE763" s="227">
        <f>IF(N763="základní",J763,0)</f>
        <v>0</v>
      </c>
      <c r="BF763" s="227">
        <f>IF(N763="snížená",J763,0)</f>
        <v>0</v>
      </c>
      <c r="BG763" s="227">
        <f>IF(N763="zákl. přenesená",J763,0)</f>
        <v>0</v>
      </c>
      <c r="BH763" s="227">
        <f>IF(N763="sníž. přenesená",J763,0)</f>
        <v>0</v>
      </c>
      <c r="BI763" s="227">
        <f>IF(N763="nulová",J763,0)</f>
        <v>0</v>
      </c>
      <c r="BJ763" s="20" t="s">
        <v>79</v>
      </c>
      <c r="BK763" s="227">
        <f>ROUND(I763*H763,2)</f>
        <v>0</v>
      </c>
      <c r="BL763" s="20" t="s">
        <v>257</v>
      </c>
      <c r="BM763" s="226" t="s">
        <v>1104</v>
      </c>
    </row>
    <row r="764" s="13" customFormat="1">
      <c r="A764" s="13"/>
      <c r="B764" s="228"/>
      <c r="C764" s="229"/>
      <c r="D764" s="230" t="s">
        <v>176</v>
      </c>
      <c r="E764" s="229"/>
      <c r="F764" s="232" t="s">
        <v>1105</v>
      </c>
      <c r="G764" s="229"/>
      <c r="H764" s="233">
        <v>124.235</v>
      </c>
      <c r="I764" s="234"/>
      <c r="J764" s="229"/>
      <c r="K764" s="229"/>
      <c r="L764" s="235"/>
      <c r="M764" s="236"/>
      <c r="N764" s="237"/>
      <c r="O764" s="237"/>
      <c r="P764" s="237"/>
      <c r="Q764" s="237"/>
      <c r="R764" s="237"/>
      <c r="S764" s="237"/>
      <c r="T764" s="238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T764" s="239" t="s">
        <v>176</v>
      </c>
      <c r="AU764" s="239" t="s">
        <v>81</v>
      </c>
      <c r="AV764" s="13" t="s">
        <v>81</v>
      </c>
      <c r="AW764" s="13" t="s">
        <v>4</v>
      </c>
      <c r="AX764" s="13" t="s">
        <v>79</v>
      </c>
      <c r="AY764" s="239" t="s">
        <v>166</v>
      </c>
    </row>
    <row r="765" s="2" customFormat="1" ht="21.75" customHeight="1">
      <c r="A765" s="41"/>
      <c r="B765" s="42"/>
      <c r="C765" s="215" t="s">
        <v>1106</v>
      </c>
      <c r="D765" s="215" t="s">
        <v>169</v>
      </c>
      <c r="E765" s="216" t="s">
        <v>1107</v>
      </c>
      <c r="F765" s="217" t="s">
        <v>1108</v>
      </c>
      <c r="G765" s="218" t="s">
        <v>172</v>
      </c>
      <c r="H765" s="219">
        <v>108.03</v>
      </c>
      <c r="I765" s="220"/>
      <c r="J765" s="221">
        <f>ROUND(I765*H765,2)</f>
        <v>0</v>
      </c>
      <c r="K765" s="217" t="s">
        <v>173</v>
      </c>
      <c r="L765" s="47"/>
      <c r="M765" s="222" t="s">
        <v>19</v>
      </c>
      <c r="N765" s="223" t="s">
        <v>43</v>
      </c>
      <c r="O765" s="87"/>
      <c r="P765" s="224">
        <f>O765*H765</f>
        <v>0</v>
      </c>
      <c r="Q765" s="224">
        <v>0</v>
      </c>
      <c r="R765" s="224">
        <f>Q765*H765</f>
        <v>0</v>
      </c>
      <c r="S765" s="224">
        <v>0</v>
      </c>
      <c r="T765" s="225">
        <f>S765*H765</f>
        <v>0</v>
      </c>
      <c r="U765" s="41"/>
      <c r="V765" s="41"/>
      <c r="W765" s="41"/>
      <c r="X765" s="41"/>
      <c r="Y765" s="41"/>
      <c r="Z765" s="41"/>
      <c r="AA765" s="41"/>
      <c r="AB765" s="41"/>
      <c r="AC765" s="41"/>
      <c r="AD765" s="41"/>
      <c r="AE765" s="41"/>
      <c r="AR765" s="226" t="s">
        <v>257</v>
      </c>
      <c r="AT765" s="226" t="s">
        <v>169</v>
      </c>
      <c r="AU765" s="226" t="s">
        <v>81</v>
      </c>
      <c r="AY765" s="20" t="s">
        <v>166</v>
      </c>
      <c r="BE765" s="227">
        <f>IF(N765="základní",J765,0)</f>
        <v>0</v>
      </c>
      <c r="BF765" s="227">
        <f>IF(N765="snížená",J765,0)</f>
        <v>0</v>
      </c>
      <c r="BG765" s="227">
        <f>IF(N765="zákl. přenesená",J765,0)</f>
        <v>0</v>
      </c>
      <c r="BH765" s="227">
        <f>IF(N765="sníž. přenesená",J765,0)</f>
        <v>0</v>
      </c>
      <c r="BI765" s="227">
        <f>IF(N765="nulová",J765,0)</f>
        <v>0</v>
      </c>
      <c r="BJ765" s="20" t="s">
        <v>79</v>
      </c>
      <c r="BK765" s="227">
        <f>ROUND(I765*H765,2)</f>
        <v>0</v>
      </c>
      <c r="BL765" s="20" t="s">
        <v>257</v>
      </c>
      <c r="BM765" s="226" t="s">
        <v>1109</v>
      </c>
    </row>
    <row r="766" s="15" customFormat="1">
      <c r="A766" s="15"/>
      <c r="B766" s="251"/>
      <c r="C766" s="252"/>
      <c r="D766" s="230" t="s">
        <v>176</v>
      </c>
      <c r="E766" s="253" t="s">
        <v>19</v>
      </c>
      <c r="F766" s="254" t="s">
        <v>1047</v>
      </c>
      <c r="G766" s="252"/>
      <c r="H766" s="253" t="s">
        <v>19</v>
      </c>
      <c r="I766" s="255"/>
      <c r="J766" s="252"/>
      <c r="K766" s="252"/>
      <c r="L766" s="256"/>
      <c r="M766" s="257"/>
      <c r="N766" s="258"/>
      <c r="O766" s="258"/>
      <c r="P766" s="258"/>
      <c r="Q766" s="258"/>
      <c r="R766" s="258"/>
      <c r="S766" s="258"/>
      <c r="T766" s="259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T766" s="260" t="s">
        <v>176</v>
      </c>
      <c r="AU766" s="260" t="s">
        <v>81</v>
      </c>
      <c r="AV766" s="15" t="s">
        <v>79</v>
      </c>
      <c r="AW766" s="15" t="s">
        <v>33</v>
      </c>
      <c r="AX766" s="15" t="s">
        <v>72</v>
      </c>
      <c r="AY766" s="260" t="s">
        <v>166</v>
      </c>
    </row>
    <row r="767" s="13" customFormat="1">
      <c r="A767" s="13"/>
      <c r="B767" s="228"/>
      <c r="C767" s="229"/>
      <c r="D767" s="230" t="s">
        <v>176</v>
      </c>
      <c r="E767" s="231" t="s">
        <v>19</v>
      </c>
      <c r="F767" s="232" t="s">
        <v>1098</v>
      </c>
      <c r="G767" s="229"/>
      <c r="H767" s="233">
        <v>57.509999999999998</v>
      </c>
      <c r="I767" s="234"/>
      <c r="J767" s="229"/>
      <c r="K767" s="229"/>
      <c r="L767" s="235"/>
      <c r="M767" s="236"/>
      <c r="N767" s="237"/>
      <c r="O767" s="237"/>
      <c r="P767" s="237"/>
      <c r="Q767" s="237"/>
      <c r="R767" s="237"/>
      <c r="S767" s="237"/>
      <c r="T767" s="238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39" t="s">
        <v>176</v>
      </c>
      <c r="AU767" s="239" t="s">
        <v>81</v>
      </c>
      <c r="AV767" s="13" t="s">
        <v>81</v>
      </c>
      <c r="AW767" s="13" t="s">
        <v>33</v>
      </c>
      <c r="AX767" s="13" t="s">
        <v>72</v>
      </c>
      <c r="AY767" s="239" t="s">
        <v>166</v>
      </c>
    </row>
    <row r="768" s="15" customFormat="1">
      <c r="A768" s="15"/>
      <c r="B768" s="251"/>
      <c r="C768" s="252"/>
      <c r="D768" s="230" t="s">
        <v>176</v>
      </c>
      <c r="E768" s="253" t="s">
        <v>19</v>
      </c>
      <c r="F768" s="254" t="s">
        <v>1050</v>
      </c>
      <c r="G768" s="252"/>
      <c r="H768" s="253" t="s">
        <v>19</v>
      </c>
      <c r="I768" s="255"/>
      <c r="J768" s="252"/>
      <c r="K768" s="252"/>
      <c r="L768" s="256"/>
      <c r="M768" s="257"/>
      <c r="N768" s="258"/>
      <c r="O768" s="258"/>
      <c r="P768" s="258"/>
      <c r="Q768" s="258"/>
      <c r="R768" s="258"/>
      <c r="S768" s="258"/>
      <c r="T768" s="259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T768" s="260" t="s">
        <v>176</v>
      </c>
      <c r="AU768" s="260" t="s">
        <v>81</v>
      </c>
      <c r="AV768" s="15" t="s">
        <v>79</v>
      </c>
      <c r="AW768" s="15" t="s">
        <v>33</v>
      </c>
      <c r="AX768" s="15" t="s">
        <v>72</v>
      </c>
      <c r="AY768" s="260" t="s">
        <v>166</v>
      </c>
    </row>
    <row r="769" s="13" customFormat="1">
      <c r="A769" s="13"/>
      <c r="B769" s="228"/>
      <c r="C769" s="229"/>
      <c r="D769" s="230" t="s">
        <v>176</v>
      </c>
      <c r="E769" s="231" t="s">
        <v>19</v>
      </c>
      <c r="F769" s="232" t="s">
        <v>1099</v>
      </c>
      <c r="G769" s="229"/>
      <c r="H769" s="233">
        <v>43.68</v>
      </c>
      <c r="I769" s="234"/>
      <c r="J769" s="229"/>
      <c r="K769" s="229"/>
      <c r="L769" s="235"/>
      <c r="M769" s="236"/>
      <c r="N769" s="237"/>
      <c r="O769" s="237"/>
      <c r="P769" s="237"/>
      <c r="Q769" s="237"/>
      <c r="R769" s="237"/>
      <c r="S769" s="237"/>
      <c r="T769" s="238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T769" s="239" t="s">
        <v>176</v>
      </c>
      <c r="AU769" s="239" t="s">
        <v>81</v>
      </c>
      <c r="AV769" s="13" t="s">
        <v>81</v>
      </c>
      <c r="AW769" s="13" t="s">
        <v>33</v>
      </c>
      <c r="AX769" s="13" t="s">
        <v>72</v>
      </c>
      <c r="AY769" s="239" t="s">
        <v>166</v>
      </c>
    </row>
    <row r="770" s="15" customFormat="1">
      <c r="A770" s="15"/>
      <c r="B770" s="251"/>
      <c r="C770" s="252"/>
      <c r="D770" s="230" t="s">
        <v>176</v>
      </c>
      <c r="E770" s="253" t="s">
        <v>19</v>
      </c>
      <c r="F770" s="254" t="s">
        <v>1052</v>
      </c>
      <c r="G770" s="252"/>
      <c r="H770" s="253" t="s">
        <v>19</v>
      </c>
      <c r="I770" s="255"/>
      <c r="J770" s="252"/>
      <c r="K770" s="252"/>
      <c r="L770" s="256"/>
      <c r="M770" s="257"/>
      <c r="N770" s="258"/>
      <c r="O770" s="258"/>
      <c r="P770" s="258"/>
      <c r="Q770" s="258"/>
      <c r="R770" s="258"/>
      <c r="S770" s="258"/>
      <c r="T770" s="259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T770" s="260" t="s">
        <v>176</v>
      </c>
      <c r="AU770" s="260" t="s">
        <v>81</v>
      </c>
      <c r="AV770" s="15" t="s">
        <v>79</v>
      </c>
      <c r="AW770" s="15" t="s">
        <v>33</v>
      </c>
      <c r="AX770" s="15" t="s">
        <v>72</v>
      </c>
      <c r="AY770" s="260" t="s">
        <v>166</v>
      </c>
    </row>
    <row r="771" s="13" customFormat="1">
      <c r="A771" s="13"/>
      <c r="B771" s="228"/>
      <c r="C771" s="229"/>
      <c r="D771" s="230" t="s">
        <v>176</v>
      </c>
      <c r="E771" s="231" t="s">
        <v>19</v>
      </c>
      <c r="F771" s="232" t="s">
        <v>1100</v>
      </c>
      <c r="G771" s="229"/>
      <c r="H771" s="233">
        <v>6.8399999999999999</v>
      </c>
      <c r="I771" s="234"/>
      <c r="J771" s="229"/>
      <c r="K771" s="229"/>
      <c r="L771" s="235"/>
      <c r="M771" s="236"/>
      <c r="N771" s="237"/>
      <c r="O771" s="237"/>
      <c r="P771" s="237"/>
      <c r="Q771" s="237"/>
      <c r="R771" s="237"/>
      <c r="S771" s="237"/>
      <c r="T771" s="238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239" t="s">
        <v>176</v>
      </c>
      <c r="AU771" s="239" t="s">
        <v>81</v>
      </c>
      <c r="AV771" s="13" t="s">
        <v>81</v>
      </c>
      <c r="AW771" s="13" t="s">
        <v>33</v>
      </c>
      <c r="AX771" s="13" t="s">
        <v>72</v>
      </c>
      <c r="AY771" s="239" t="s">
        <v>166</v>
      </c>
    </row>
    <row r="772" s="14" customFormat="1">
      <c r="A772" s="14"/>
      <c r="B772" s="240"/>
      <c r="C772" s="241"/>
      <c r="D772" s="230" t="s">
        <v>176</v>
      </c>
      <c r="E772" s="242" t="s">
        <v>19</v>
      </c>
      <c r="F772" s="243" t="s">
        <v>178</v>
      </c>
      <c r="G772" s="241"/>
      <c r="H772" s="244">
        <v>108.03</v>
      </c>
      <c r="I772" s="245"/>
      <c r="J772" s="241"/>
      <c r="K772" s="241"/>
      <c r="L772" s="246"/>
      <c r="M772" s="247"/>
      <c r="N772" s="248"/>
      <c r="O772" s="248"/>
      <c r="P772" s="248"/>
      <c r="Q772" s="248"/>
      <c r="R772" s="248"/>
      <c r="S772" s="248"/>
      <c r="T772" s="249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T772" s="250" t="s">
        <v>176</v>
      </c>
      <c r="AU772" s="250" t="s">
        <v>81</v>
      </c>
      <c r="AV772" s="14" t="s">
        <v>167</v>
      </c>
      <c r="AW772" s="14" t="s">
        <v>33</v>
      </c>
      <c r="AX772" s="14" t="s">
        <v>79</v>
      </c>
      <c r="AY772" s="250" t="s">
        <v>166</v>
      </c>
    </row>
    <row r="773" s="2" customFormat="1" ht="16.5" customHeight="1">
      <c r="A773" s="41"/>
      <c r="B773" s="42"/>
      <c r="C773" s="261" t="s">
        <v>1110</v>
      </c>
      <c r="D773" s="261" t="s">
        <v>263</v>
      </c>
      <c r="E773" s="263" t="s">
        <v>1111</v>
      </c>
      <c r="F773" s="264" t="s">
        <v>1112</v>
      </c>
      <c r="G773" s="265" t="s">
        <v>172</v>
      </c>
      <c r="H773" s="266">
        <v>124.235</v>
      </c>
      <c r="I773" s="267"/>
      <c r="J773" s="268">
        <f>ROUND(I773*H773,2)</f>
        <v>0</v>
      </c>
      <c r="K773" s="264" t="s">
        <v>173</v>
      </c>
      <c r="L773" s="269"/>
      <c r="M773" s="270" t="s">
        <v>19</v>
      </c>
      <c r="N773" s="271" t="s">
        <v>43</v>
      </c>
      <c r="O773" s="87"/>
      <c r="P773" s="224">
        <f>O773*H773</f>
        <v>0</v>
      </c>
      <c r="Q773" s="224">
        <v>0.00029999999999999997</v>
      </c>
      <c r="R773" s="224">
        <f>Q773*H773</f>
        <v>0.037270499999999998</v>
      </c>
      <c r="S773" s="224">
        <v>0</v>
      </c>
      <c r="T773" s="225">
        <f>S773*H773</f>
        <v>0</v>
      </c>
      <c r="U773" s="41"/>
      <c r="V773" s="41"/>
      <c r="W773" s="41"/>
      <c r="X773" s="41"/>
      <c r="Y773" s="41"/>
      <c r="Z773" s="41"/>
      <c r="AA773" s="41"/>
      <c r="AB773" s="41"/>
      <c r="AC773" s="41"/>
      <c r="AD773" s="41"/>
      <c r="AE773" s="41"/>
      <c r="AR773" s="226" t="s">
        <v>344</v>
      </c>
      <c r="AT773" s="226" t="s">
        <v>263</v>
      </c>
      <c r="AU773" s="226" t="s">
        <v>81</v>
      </c>
      <c r="AY773" s="20" t="s">
        <v>166</v>
      </c>
      <c r="BE773" s="227">
        <f>IF(N773="základní",J773,0)</f>
        <v>0</v>
      </c>
      <c r="BF773" s="227">
        <f>IF(N773="snížená",J773,0)</f>
        <v>0</v>
      </c>
      <c r="BG773" s="227">
        <f>IF(N773="zákl. přenesená",J773,0)</f>
        <v>0</v>
      </c>
      <c r="BH773" s="227">
        <f>IF(N773="sníž. přenesená",J773,0)</f>
        <v>0</v>
      </c>
      <c r="BI773" s="227">
        <f>IF(N773="nulová",J773,0)</f>
        <v>0</v>
      </c>
      <c r="BJ773" s="20" t="s">
        <v>79</v>
      </c>
      <c r="BK773" s="227">
        <f>ROUND(I773*H773,2)</f>
        <v>0</v>
      </c>
      <c r="BL773" s="20" t="s">
        <v>257</v>
      </c>
      <c r="BM773" s="226" t="s">
        <v>1113</v>
      </c>
    </row>
    <row r="774" s="13" customFormat="1">
      <c r="A774" s="13"/>
      <c r="B774" s="228"/>
      <c r="C774" s="229"/>
      <c r="D774" s="230" t="s">
        <v>176</v>
      </c>
      <c r="E774" s="229"/>
      <c r="F774" s="232" t="s">
        <v>1105</v>
      </c>
      <c r="G774" s="229"/>
      <c r="H774" s="233">
        <v>124.235</v>
      </c>
      <c r="I774" s="234"/>
      <c r="J774" s="229"/>
      <c r="K774" s="229"/>
      <c r="L774" s="235"/>
      <c r="M774" s="236"/>
      <c r="N774" s="237"/>
      <c r="O774" s="237"/>
      <c r="P774" s="237"/>
      <c r="Q774" s="237"/>
      <c r="R774" s="237"/>
      <c r="S774" s="237"/>
      <c r="T774" s="238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T774" s="239" t="s">
        <v>176</v>
      </c>
      <c r="AU774" s="239" t="s">
        <v>81</v>
      </c>
      <c r="AV774" s="13" t="s">
        <v>81</v>
      </c>
      <c r="AW774" s="13" t="s">
        <v>4</v>
      </c>
      <c r="AX774" s="13" t="s">
        <v>79</v>
      </c>
      <c r="AY774" s="239" t="s">
        <v>166</v>
      </c>
    </row>
    <row r="775" s="2" customFormat="1">
      <c r="A775" s="41"/>
      <c r="B775" s="42"/>
      <c r="C775" s="215" t="s">
        <v>1114</v>
      </c>
      <c r="D775" s="215" t="s">
        <v>169</v>
      </c>
      <c r="E775" s="216" t="s">
        <v>1115</v>
      </c>
      <c r="F775" s="217" t="s">
        <v>1116</v>
      </c>
      <c r="G775" s="218" t="s">
        <v>172</v>
      </c>
      <c r="H775" s="219">
        <v>11.69</v>
      </c>
      <c r="I775" s="220"/>
      <c r="J775" s="221">
        <f>ROUND(I775*H775,2)</f>
        <v>0</v>
      </c>
      <c r="K775" s="217" t="s">
        <v>173</v>
      </c>
      <c r="L775" s="47"/>
      <c r="M775" s="222" t="s">
        <v>19</v>
      </c>
      <c r="N775" s="223" t="s">
        <v>43</v>
      </c>
      <c r="O775" s="87"/>
      <c r="P775" s="224">
        <f>O775*H775</f>
        <v>0</v>
      </c>
      <c r="Q775" s="224">
        <v>0</v>
      </c>
      <c r="R775" s="224">
        <f>Q775*H775</f>
        <v>0</v>
      </c>
      <c r="S775" s="224">
        <v>0</v>
      </c>
      <c r="T775" s="225">
        <f>S775*H775</f>
        <v>0</v>
      </c>
      <c r="U775" s="41"/>
      <c r="V775" s="41"/>
      <c r="W775" s="41"/>
      <c r="X775" s="41"/>
      <c r="Y775" s="41"/>
      <c r="Z775" s="41"/>
      <c r="AA775" s="41"/>
      <c r="AB775" s="41"/>
      <c r="AC775" s="41"/>
      <c r="AD775" s="41"/>
      <c r="AE775" s="41"/>
      <c r="AR775" s="226" t="s">
        <v>257</v>
      </c>
      <c r="AT775" s="226" t="s">
        <v>169</v>
      </c>
      <c r="AU775" s="226" t="s">
        <v>81</v>
      </c>
      <c r="AY775" s="20" t="s">
        <v>166</v>
      </c>
      <c r="BE775" s="227">
        <f>IF(N775="základní",J775,0)</f>
        <v>0</v>
      </c>
      <c r="BF775" s="227">
        <f>IF(N775="snížená",J775,0)</f>
        <v>0</v>
      </c>
      <c r="BG775" s="227">
        <f>IF(N775="zákl. přenesená",J775,0)</f>
        <v>0</v>
      </c>
      <c r="BH775" s="227">
        <f>IF(N775="sníž. přenesená",J775,0)</f>
        <v>0</v>
      </c>
      <c r="BI775" s="227">
        <f>IF(N775="nulová",J775,0)</f>
        <v>0</v>
      </c>
      <c r="BJ775" s="20" t="s">
        <v>79</v>
      </c>
      <c r="BK775" s="227">
        <f>ROUND(I775*H775,2)</f>
        <v>0</v>
      </c>
      <c r="BL775" s="20" t="s">
        <v>257</v>
      </c>
      <c r="BM775" s="226" t="s">
        <v>1117</v>
      </c>
    </row>
    <row r="776" s="15" customFormat="1">
      <c r="A776" s="15"/>
      <c r="B776" s="251"/>
      <c r="C776" s="252"/>
      <c r="D776" s="230" t="s">
        <v>176</v>
      </c>
      <c r="E776" s="253" t="s">
        <v>19</v>
      </c>
      <c r="F776" s="254" t="s">
        <v>1050</v>
      </c>
      <c r="G776" s="252"/>
      <c r="H776" s="253" t="s">
        <v>19</v>
      </c>
      <c r="I776" s="255"/>
      <c r="J776" s="252"/>
      <c r="K776" s="252"/>
      <c r="L776" s="256"/>
      <c r="M776" s="257"/>
      <c r="N776" s="258"/>
      <c r="O776" s="258"/>
      <c r="P776" s="258"/>
      <c r="Q776" s="258"/>
      <c r="R776" s="258"/>
      <c r="S776" s="258"/>
      <c r="T776" s="259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T776" s="260" t="s">
        <v>176</v>
      </c>
      <c r="AU776" s="260" t="s">
        <v>81</v>
      </c>
      <c r="AV776" s="15" t="s">
        <v>79</v>
      </c>
      <c r="AW776" s="15" t="s">
        <v>33</v>
      </c>
      <c r="AX776" s="15" t="s">
        <v>72</v>
      </c>
      <c r="AY776" s="260" t="s">
        <v>166</v>
      </c>
    </row>
    <row r="777" s="13" customFormat="1">
      <c r="A777" s="13"/>
      <c r="B777" s="228"/>
      <c r="C777" s="229"/>
      <c r="D777" s="230" t="s">
        <v>176</v>
      </c>
      <c r="E777" s="231" t="s">
        <v>19</v>
      </c>
      <c r="F777" s="232" t="s">
        <v>1118</v>
      </c>
      <c r="G777" s="229"/>
      <c r="H777" s="233">
        <v>11.69</v>
      </c>
      <c r="I777" s="234"/>
      <c r="J777" s="229"/>
      <c r="K777" s="229"/>
      <c r="L777" s="235"/>
      <c r="M777" s="236"/>
      <c r="N777" s="237"/>
      <c r="O777" s="237"/>
      <c r="P777" s="237"/>
      <c r="Q777" s="237"/>
      <c r="R777" s="237"/>
      <c r="S777" s="237"/>
      <c r="T777" s="238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239" t="s">
        <v>176</v>
      </c>
      <c r="AU777" s="239" t="s">
        <v>81</v>
      </c>
      <c r="AV777" s="13" t="s">
        <v>81</v>
      </c>
      <c r="AW777" s="13" t="s">
        <v>33</v>
      </c>
      <c r="AX777" s="13" t="s">
        <v>72</v>
      </c>
      <c r="AY777" s="239" t="s">
        <v>166</v>
      </c>
    </row>
    <row r="778" s="14" customFormat="1">
      <c r="A778" s="14"/>
      <c r="B778" s="240"/>
      <c r="C778" s="241"/>
      <c r="D778" s="230" t="s">
        <v>176</v>
      </c>
      <c r="E778" s="242" t="s">
        <v>19</v>
      </c>
      <c r="F778" s="243" t="s">
        <v>178</v>
      </c>
      <c r="G778" s="241"/>
      <c r="H778" s="244">
        <v>11.69</v>
      </c>
      <c r="I778" s="245"/>
      <c r="J778" s="241"/>
      <c r="K778" s="241"/>
      <c r="L778" s="246"/>
      <c r="M778" s="247"/>
      <c r="N778" s="248"/>
      <c r="O778" s="248"/>
      <c r="P778" s="248"/>
      <c r="Q778" s="248"/>
      <c r="R778" s="248"/>
      <c r="S778" s="248"/>
      <c r="T778" s="249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T778" s="250" t="s">
        <v>176</v>
      </c>
      <c r="AU778" s="250" t="s">
        <v>81</v>
      </c>
      <c r="AV778" s="14" t="s">
        <v>167</v>
      </c>
      <c r="AW778" s="14" t="s">
        <v>33</v>
      </c>
      <c r="AX778" s="14" t="s">
        <v>79</v>
      </c>
      <c r="AY778" s="250" t="s">
        <v>166</v>
      </c>
    </row>
    <row r="779" s="15" customFormat="1">
      <c r="A779" s="15"/>
      <c r="B779" s="251"/>
      <c r="C779" s="252"/>
      <c r="D779" s="230" t="s">
        <v>176</v>
      </c>
      <c r="E779" s="253" t="s">
        <v>19</v>
      </c>
      <c r="F779" s="254" t="s">
        <v>1119</v>
      </c>
      <c r="G779" s="252"/>
      <c r="H779" s="253" t="s">
        <v>19</v>
      </c>
      <c r="I779" s="255"/>
      <c r="J779" s="252"/>
      <c r="K779" s="252"/>
      <c r="L779" s="256"/>
      <c r="M779" s="257"/>
      <c r="N779" s="258"/>
      <c r="O779" s="258"/>
      <c r="P779" s="258"/>
      <c r="Q779" s="258"/>
      <c r="R779" s="258"/>
      <c r="S779" s="258"/>
      <c r="T779" s="259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T779" s="260" t="s">
        <v>176</v>
      </c>
      <c r="AU779" s="260" t="s">
        <v>81</v>
      </c>
      <c r="AV779" s="15" t="s">
        <v>79</v>
      </c>
      <c r="AW779" s="15" t="s">
        <v>33</v>
      </c>
      <c r="AX779" s="15" t="s">
        <v>72</v>
      </c>
      <c r="AY779" s="260" t="s">
        <v>166</v>
      </c>
    </row>
    <row r="780" s="2" customFormat="1" ht="16.5" customHeight="1">
      <c r="A780" s="41"/>
      <c r="B780" s="42"/>
      <c r="C780" s="261" t="s">
        <v>1120</v>
      </c>
      <c r="D780" s="262" t="s">
        <v>263</v>
      </c>
      <c r="E780" s="263" t="s">
        <v>1121</v>
      </c>
      <c r="F780" s="264" t="s">
        <v>1122</v>
      </c>
      <c r="G780" s="265" t="s">
        <v>197</v>
      </c>
      <c r="H780" s="266">
        <v>4.9100000000000001</v>
      </c>
      <c r="I780" s="267"/>
      <c r="J780" s="268">
        <f>ROUND(I780*H780,2)</f>
        <v>0</v>
      </c>
      <c r="K780" s="264" t="s">
        <v>173</v>
      </c>
      <c r="L780" s="269"/>
      <c r="M780" s="270" t="s">
        <v>19</v>
      </c>
      <c r="N780" s="271" t="s">
        <v>43</v>
      </c>
      <c r="O780" s="87"/>
      <c r="P780" s="224">
        <f>O780*H780</f>
        <v>0</v>
      </c>
      <c r="Q780" s="224">
        <v>0.025000000000000001</v>
      </c>
      <c r="R780" s="224">
        <f>Q780*H780</f>
        <v>0.12275000000000001</v>
      </c>
      <c r="S780" s="224">
        <v>0</v>
      </c>
      <c r="T780" s="225">
        <f>S780*H780</f>
        <v>0</v>
      </c>
      <c r="U780" s="41"/>
      <c r="V780" s="41"/>
      <c r="W780" s="41"/>
      <c r="X780" s="41"/>
      <c r="Y780" s="41"/>
      <c r="Z780" s="41"/>
      <c r="AA780" s="41"/>
      <c r="AB780" s="41"/>
      <c r="AC780" s="41"/>
      <c r="AD780" s="41"/>
      <c r="AE780" s="41"/>
      <c r="AR780" s="226" t="s">
        <v>344</v>
      </c>
      <c r="AT780" s="226" t="s">
        <v>263</v>
      </c>
      <c r="AU780" s="226" t="s">
        <v>81</v>
      </c>
      <c r="AY780" s="20" t="s">
        <v>166</v>
      </c>
      <c r="BE780" s="227">
        <f>IF(N780="základní",J780,0)</f>
        <v>0</v>
      </c>
      <c r="BF780" s="227">
        <f>IF(N780="snížená",J780,0)</f>
        <v>0</v>
      </c>
      <c r="BG780" s="227">
        <f>IF(N780="zákl. přenesená",J780,0)</f>
        <v>0</v>
      </c>
      <c r="BH780" s="227">
        <f>IF(N780="sníž. přenesená",J780,0)</f>
        <v>0</v>
      </c>
      <c r="BI780" s="227">
        <f>IF(N780="nulová",J780,0)</f>
        <v>0</v>
      </c>
      <c r="BJ780" s="20" t="s">
        <v>79</v>
      </c>
      <c r="BK780" s="227">
        <f>ROUND(I780*H780,2)</f>
        <v>0</v>
      </c>
      <c r="BL780" s="20" t="s">
        <v>257</v>
      </c>
      <c r="BM780" s="226" t="s">
        <v>1123</v>
      </c>
    </row>
    <row r="781" s="13" customFormat="1">
      <c r="A781" s="13"/>
      <c r="B781" s="228"/>
      <c r="C781" s="229"/>
      <c r="D781" s="230" t="s">
        <v>176</v>
      </c>
      <c r="E781" s="229"/>
      <c r="F781" s="232" t="s">
        <v>1124</v>
      </c>
      <c r="G781" s="229"/>
      <c r="H781" s="233">
        <v>4.9100000000000001</v>
      </c>
      <c r="I781" s="234"/>
      <c r="J781" s="229"/>
      <c r="K781" s="229"/>
      <c r="L781" s="235"/>
      <c r="M781" s="236"/>
      <c r="N781" s="237"/>
      <c r="O781" s="237"/>
      <c r="P781" s="237"/>
      <c r="Q781" s="237"/>
      <c r="R781" s="237"/>
      <c r="S781" s="237"/>
      <c r="T781" s="238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T781" s="239" t="s">
        <v>176</v>
      </c>
      <c r="AU781" s="239" t="s">
        <v>81</v>
      </c>
      <c r="AV781" s="13" t="s">
        <v>81</v>
      </c>
      <c r="AW781" s="13" t="s">
        <v>4</v>
      </c>
      <c r="AX781" s="13" t="s">
        <v>79</v>
      </c>
      <c r="AY781" s="239" t="s">
        <v>166</v>
      </c>
    </row>
    <row r="782" s="2" customFormat="1">
      <c r="A782" s="41"/>
      <c r="B782" s="42"/>
      <c r="C782" s="215" t="s">
        <v>1125</v>
      </c>
      <c r="D782" s="215" t="s">
        <v>169</v>
      </c>
      <c r="E782" s="216" t="s">
        <v>1126</v>
      </c>
      <c r="F782" s="217" t="s">
        <v>1127</v>
      </c>
      <c r="G782" s="218" t="s">
        <v>172</v>
      </c>
      <c r="H782" s="219">
        <v>31.25</v>
      </c>
      <c r="I782" s="220"/>
      <c r="J782" s="221">
        <f>ROUND(I782*H782,2)</f>
        <v>0</v>
      </c>
      <c r="K782" s="217" t="s">
        <v>173</v>
      </c>
      <c r="L782" s="47"/>
      <c r="M782" s="222" t="s">
        <v>19</v>
      </c>
      <c r="N782" s="223" t="s">
        <v>43</v>
      </c>
      <c r="O782" s="87"/>
      <c r="P782" s="224">
        <f>O782*H782</f>
        <v>0</v>
      </c>
      <c r="Q782" s="224">
        <v>0</v>
      </c>
      <c r="R782" s="224">
        <f>Q782*H782</f>
        <v>0</v>
      </c>
      <c r="S782" s="224">
        <v>0</v>
      </c>
      <c r="T782" s="225">
        <f>S782*H782</f>
        <v>0</v>
      </c>
      <c r="U782" s="41"/>
      <c r="V782" s="41"/>
      <c r="W782" s="41"/>
      <c r="X782" s="41"/>
      <c r="Y782" s="41"/>
      <c r="Z782" s="41"/>
      <c r="AA782" s="41"/>
      <c r="AB782" s="41"/>
      <c r="AC782" s="41"/>
      <c r="AD782" s="41"/>
      <c r="AE782" s="41"/>
      <c r="AR782" s="226" t="s">
        <v>257</v>
      </c>
      <c r="AT782" s="226" t="s">
        <v>169</v>
      </c>
      <c r="AU782" s="226" t="s">
        <v>81</v>
      </c>
      <c r="AY782" s="20" t="s">
        <v>166</v>
      </c>
      <c r="BE782" s="227">
        <f>IF(N782="základní",J782,0)</f>
        <v>0</v>
      </c>
      <c r="BF782" s="227">
        <f>IF(N782="snížená",J782,0)</f>
        <v>0</v>
      </c>
      <c r="BG782" s="227">
        <f>IF(N782="zákl. přenesená",J782,0)</f>
        <v>0</v>
      </c>
      <c r="BH782" s="227">
        <f>IF(N782="sníž. přenesená",J782,0)</f>
        <v>0</v>
      </c>
      <c r="BI782" s="227">
        <f>IF(N782="nulová",J782,0)</f>
        <v>0</v>
      </c>
      <c r="BJ782" s="20" t="s">
        <v>79</v>
      </c>
      <c r="BK782" s="227">
        <f>ROUND(I782*H782,2)</f>
        <v>0</v>
      </c>
      <c r="BL782" s="20" t="s">
        <v>257</v>
      </c>
      <c r="BM782" s="226" t="s">
        <v>1128</v>
      </c>
    </row>
    <row r="783" s="15" customFormat="1">
      <c r="A783" s="15"/>
      <c r="B783" s="251"/>
      <c r="C783" s="252"/>
      <c r="D783" s="230" t="s">
        <v>176</v>
      </c>
      <c r="E783" s="253" t="s">
        <v>19</v>
      </c>
      <c r="F783" s="254" t="s">
        <v>1047</v>
      </c>
      <c r="G783" s="252"/>
      <c r="H783" s="253" t="s">
        <v>19</v>
      </c>
      <c r="I783" s="255"/>
      <c r="J783" s="252"/>
      <c r="K783" s="252"/>
      <c r="L783" s="256"/>
      <c r="M783" s="257"/>
      <c r="N783" s="258"/>
      <c r="O783" s="258"/>
      <c r="P783" s="258"/>
      <c r="Q783" s="258"/>
      <c r="R783" s="258"/>
      <c r="S783" s="258"/>
      <c r="T783" s="259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T783" s="260" t="s">
        <v>176</v>
      </c>
      <c r="AU783" s="260" t="s">
        <v>81</v>
      </c>
      <c r="AV783" s="15" t="s">
        <v>79</v>
      </c>
      <c r="AW783" s="15" t="s">
        <v>33</v>
      </c>
      <c r="AX783" s="15" t="s">
        <v>72</v>
      </c>
      <c r="AY783" s="260" t="s">
        <v>166</v>
      </c>
    </row>
    <row r="784" s="13" customFormat="1">
      <c r="A784" s="13"/>
      <c r="B784" s="228"/>
      <c r="C784" s="229"/>
      <c r="D784" s="230" t="s">
        <v>176</v>
      </c>
      <c r="E784" s="231" t="s">
        <v>19</v>
      </c>
      <c r="F784" s="232" t="s">
        <v>1129</v>
      </c>
      <c r="G784" s="229"/>
      <c r="H784" s="233">
        <v>29.300000000000001</v>
      </c>
      <c r="I784" s="234"/>
      <c r="J784" s="229"/>
      <c r="K784" s="229"/>
      <c r="L784" s="235"/>
      <c r="M784" s="236"/>
      <c r="N784" s="237"/>
      <c r="O784" s="237"/>
      <c r="P784" s="237"/>
      <c r="Q784" s="237"/>
      <c r="R784" s="237"/>
      <c r="S784" s="237"/>
      <c r="T784" s="238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T784" s="239" t="s">
        <v>176</v>
      </c>
      <c r="AU784" s="239" t="s">
        <v>81</v>
      </c>
      <c r="AV784" s="13" t="s">
        <v>81</v>
      </c>
      <c r="AW784" s="13" t="s">
        <v>33</v>
      </c>
      <c r="AX784" s="13" t="s">
        <v>72</v>
      </c>
      <c r="AY784" s="239" t="s">
        <v>166</v>
      </c>
    </row>
    <row r="785" s="15" customFormat="1">
      <c r="A785" s="15"/>
      <c r="B785" s="251"/>
      <c r="C785" s="252"/>
      <c r="D785" s="230" t="s">
        <v>176</v>
      </c>
      <c r="E785" s="253" t="s">
        <v>19</v>
      </c>
      <c r="F785" s="254" t="s">
        <v>1052</v>
      </c>
      <c r="G785" s="252"/>
      <c r="H785" s="253" t="s">
        <v>19</v>
      </c>
      <c r="I785" s="255"/>
      <c r="J785" s="252"/>
      <c r="K785" s="252"/>
      <c r="L785" s="256"/>
      <c r="M785" s="257"/>
      <c r="N785" s="258"/>
      <c r="O785" s="258"/>
      <c r="P785" s="258"/>
      <c r="Q785" s="258"/>
      <c r="R785" s="258"/>
      <c r="S785" s="258"/>
      <c r="T785" s="259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T785" s="260" t="s">
        <v>176</v>
      </c>
      <c r="AU785" s="260" t="s">
        <v>81</v>
      </c>
      <c r="AV785" s="15" t="s">
        <v>79</v>
      </c>
      <c r="AW785" s="15" t="s">
        <v>33</v>
      </c>
      <c r="AX785" s="15" t="s">
        <v>72</v>
      </c>
      <c r="AY785" s="260" t="s">
        <v>166</v>
      </c>
    </row>
    <row r="786" s="13" customFormat="1">
      <c r="A786" s="13"/>
      <c r="B786" s="228"/>
      <c r="C786" s="229"/>
      <c r="D786" s="230" t="s">
        <v>176</v>
      </c>
      <c r="E786" s="231" t="s">
        <v>19</v>
      </c>
      <c r="F786" s="232" t="s">
        <v>1130</v>
      </c>
      <c r="G786" s="229"/>
      <c r="H786" s="233">
        <v>1.95</v>
      </c>
      <c r="I786" s="234"/>
      <c r="J786" s="229"/>
      <c r="K786" s="229"/>
      <c r="L786" s="235"/>
      <c r="M786" s="236"/>
      <c r="N786" s="237"/>
      <c r="O786" s="237"/>
      <c r="P786" s="237"/>
      <c r="Q786" s="237"/>
      <c r="R786" s="237"/>
      <c r="S786" s="237"/>
      <c r="T786" s="238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T786" s="239" t="s">
        <v>176</v>
      </c>
      <c r="AU786" s="239" t="s">
        <v>81</v>
      </c>
      <c r="AV786" s="13" t="s">
        <v>81</v>
      </c>
      <c r="AW786" s="13" t="s">
        <v>33</v>
      </c>
      <c r="AX786" s="13" t="s">
        <v>72</v>
      </c>
      <c r="AY786" s="239" t="s">
        <v>166</v>
      </c>
    </row>
    <row r="787" s="14" customFormat="1">
      <c r="A787" s="14"/>
      <c r="B787" s="240"/>
      <c r="C787" s="241"/>
      <c r="D787" s="230" t="s">
        <v>176</v>
      </c>
      <c r="E787" s="242" t="s">
        <v>19</v>
      </c>
      <c r="F787" s="243" t="s">
        <v>178</v>
      </c>
      <c r="G787" s="241"/>
      <c r="H787" s="244">
        <v>31.25</v>
      </c>
      <c r="I787" s="245"/>
      <c r="J787" s="241"/>
      <c r="K787" s="241"/>
      <c r="L787" s="246"/>
      <c r="M787" s="247"/>
      <c r="N787" s="248"/>
      <c r="O787" s="248"/>
      <c r="P787" s="248"/>
      <c r="Q787" s="248"/>
      <c r="R787" s="248"/>
      <c r="S787" s="248"/>
      <c r="T787" s="249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T787" s="250" t="s">
        <v>176</v>
      </c>
      <c r="AU787" s="250" t="s">
        <v>81</v>
      </c>
      <c r="AV787" s="14" t="s">
        <v>167</v>
      </c>
      <c r="AW787" s="14" t="s">
        <v>33</v>
      </c>
      <c r="AX787" s="14" t="s">
        <v>79</v>
      </c>
      <c r="AY787" s="250" t="s">
        <v>166</v>
      </c>
    </row>
    <row r="788" s="15" customFormat="1">
      <c r="A788" s="15"/>
      <c r="B788" s="251"/>
      <c r="C788" s="252"/>
      <c r="D788" s="230" t="s">
        <v>176</v>
      </c>
      <c r="E788" s="253" t="s">
        <v>19</v>
      </c>
      <c r="F788" s="254" t="s">
        <v>1131</v>
      </c>
      <c r="G788" s="252"/>
      <c r="H788" s="253" t="s">
        <v>19</v>
      </c>
      <c r="I788" s="255"/>
      <c r="J788" s="252"/>
      <c r="K788" s="252"/>
      <c r="L788" s="256"/>
      <c r="M788" s="257"/>
      <c r="N788" s="258"/>
      <c r="O788" s="258"/>
      <c r="P788" s="258"/>
      <c r="Q788" s="258"/>
      <c r="R788" s="258"/>
      <c r="S788" s="258"/>
      <c r="T788" s="259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T788" s="260" t="s">
        <v>176</v>
      </c>
      <c r="AU788" s="260" t="s">
        <v>81</v>
      </c>
      <c r="AV788" s="15" t="s">
        <v>79</v>
      </c>
      <c r="AW788" s="15" t="s">
        <v>33</v>
      </c>
      <c r="AX788" s="15" t="s">
        <v>72</v>
      </c>
      <c r="AY788" s="260" t="s">
        <v>166</v>
      </c>
    </row>
    <row r="789" s="2" customFormat="1" ht="16.5" customHeight="1">
      <c r="A789" s="41"/>
      <c r="B789" s="42"/>
      <c r="C789" s="261" t="s">
        <v>1132</v>
      </c>
      <c r="D789" s="262" t="s">
        <v>263</v>
      </c>
      <c r="E789" s="263" t="s">
        <v>1121</v>
      </c>
      <c r="F789" s="264" t="s">
        <v>1122</v>
      </c>
      <c r="G789" s="265" t="s">
        <v>197</v>
      </c>
      <c r="H789" s="266">
        <v>30.143000000000001</v>
      </c>
      <c r="I789" s="267"/>
      <c r="J789" s="268">
        <f>ROUND(I789*H789,2)</f>
        <v>0</v>
      </c>
      <c r="K789" s="264" t="s">
        <v>173</v>
      </c>
      <c r="L789" s="269"/>
      <c r="M789" s="270" t="s">
        <v>19</v>
      </c>
      <c r="N789" s="271" t="s">
        <v>43</v>
      </c>
      <c r="O789" s="87"/>
      <c r="P789" s="224">
        <f>O789*H789</f>
        <v>0</v>
      </c>
      <c r="Q789" s="224">
        <v>0.025000000000000001</v>
      </c>
      <c r="R789" s="224">
        <f>Q789*H789</f>
        <v>0.75357500000000011</v>
      </c>
      <c r="S789" s="224">
        <v>0</v>
      </c>
      <c r="T789" s="225">
        <f>S789*H789</f>
        <v>0</v>
      </c>
      <c r="U789" s="41"/>
      <c r="V789" s="41"/>
      <c r="W789" s="41"/>
      <c r="X789" s="41"/>
      <c r="Y789" s="41"/>
      <c r="Z789" s="41"/>
      <c r="AA789" s="41"/>
      <c r="AB789" s="41"/>
      <c r="AC789" s="41"/>
      <c r="AD789" s="41"/>
      <c r="AE789" s="41"/>
      <c r="AR789" s="226" t="s">
        <v>344</v>
      </c>
      <c r="AT789" s="226" t="s">
        <v>263</v>
      </c>
      <c r="AU789" s="226" t="s">
        <v>81</v>
      </c>
      <c r="AY789" s="20" t="s">
        <v>166</v>
      </c>
      <c r="BE789" s="227">
        <f>IF(N789="základní",J789,0)</f>
        <v>0</v>
      </c>
      <c r="BF789" s="227">
        <f>IF(N789="snížená",J789,0)</f>
        <v>0</v>
      </c>
      <c r="BG789" s="227">
        <f>IF(N789="zákl. přenesená",J789,0)</f>
        <v>0</v>
      </c>
      <c r="BH789" s="227">
        <f>IF(N789="sníž. přenesená",J789,0)</f>
        <v>0</v>
      </c>
      <c r="BI789" s="227">
        <f>IF(N789="nulová",J789,0)</f>
        <v>0</v>
      </c>
      <c r="BJ789" s="20" t="s">
        <v>79</v>
      </c>
      <c r="BK789" s="227">
        <f>ROUND(I789*H789,2)</f>
        <v>0</v>
      </c>
      <c r="BL789" s="20" t="s">
        <v>257</v>
      </c>
      <c r="BM789" s="226" t="s">
        <v>1133</v>
      </c>
    </row>
    <row r="790" s="13" customFormat="1">
      <c r="A790" s="13"/>
      <c r="B790" s="228"/>
      <c r="C790" s="229"/>
      <c r="D790" s="230" t="s">
        <v>176</v>
      </c>
      <c r="E790" s="229"/>
      <c r="F790" s="232" t="s">
        <v>1134</v>
      </c>
      <c r="G790" s="229"/>
      <c r="H790" s="233">
        <v>30.143000000000001</v>
      </c>
      <c r="I790" s="234"/>
      <c r="J790" s="229"/>
      <c r="K790" s="229"/>
      <c r="L790" s="235"/>
      <c r="M790" s="236"/>
      <c r="N790" s="237"/>
      <c r="O790" s="237"/>
      <c r="P790" s="237"/>
      <c r="Q790" s="237"/>
      <c r="R790" s="237"/>
      <c r="S790" s="237"/>
      <c r="T790" s="238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T790" s="239" t="s">
        <v>176</v>
      </c>
      <c r="AU790" s="239" t="s">
        <v>81</v>
      </c>
      <c r="AV790" s="13" t="s">
        <v>81</v>
      </c>
      <c r="AW790" s="13" t="s">
        <v>4</v>
      </c>
      <c r="AX790" s="13" t="s">
        <v>79</v>
      </c>
      <c r="AY790" s="239" t="s">
        <v>166</v>
      </c>
    </row>
    <row r="791" s="2" customFormat="1">
      <c r="A791" s="41"/>
      <c r="B791" s="42"/>
      <c r="C791" s="215" t="s">
        <v>1135</v>
      </c>
      <c r="D791" s="215" t="s">
        <v>169</v>
      </c>
      <c r="E791" s="216" t="s">
        <v>1136</v>
      </c>
      <c r="F791" s="217" t="s">
        <v>1137</v>
      </c>
      <c r="G791" s="218" t="s">
        <v>191</v>
      </c>
      <c r="H791" s="219">
        <v>1.976</v>
      </c>
      <c r="I791" s="220"/>
      <c r="J791" s="221">
        <f>ROUND(I791*H791,2)</f>
        <v>0</v>
      </c>
      <c r="K791" s="217" t="s">
        <v>173</v>
      </c>
      <c r="L791" s="47"/>
      <c r="M791" s="222" t="s">
        <v>19</v>
      </c>
      <c r="N791" s="223" t="s">
        <v>43</v>
      </c>
      <c r="O791" s="87"/>
      <c r="P791" s="224">
        <f>O791*H791</f>
        <v>0</v>
      </c>
      <c r="Q791" s="224">
        <v>0</v>
      </c>
      <c r="R791" s="224">
        <f>Q791*H791</f>
        <v>0</v>
      </c>
      <c r="S791" s="224">
        <v>0</v>
      </c>
      <c r="T791" s="225">
        <f>S791*H791</f>
        <v>0</v>
      </c>
      <c r="U791" s="41"/>
      <c r="V791" s="41"/>
      <c r="W791" s="41"/>
      <c r="X791" s="41"/>
      <c r="Y791" s="41"/>
      <c r="Z791" s="41"/>
      <c r="AA791" s="41"/>
      <c r="AB791" s="41"/>
      <c r="AC791" s="41"/>
      <c r="AD791" s="41"/>
      <c r="AE791" s="41"/>
      <c r="AR791" s="226" t="s">
        <v>257</v>
      </c>
      <c r="AT791" s="226" t="s">
        <v>169</v>
      </c>
      <c r="AU791" s="226" t="s">
        <v>81</v>
      </c>
      <c r="AY791" s="20" t="s">
        <v>166</v>
      </c>
      <c r="BE791" s="227">
        <f>IF(N791="základní",J791,0)</f>
        <v>0</v>
      </c>
      <c r="BF791" s="227">
        <f>IF(N791="snížená",J791,0)</f>
        <v>0</v>
      </c>
      <c r="BG791" s="227">
        <f>IF(N791="zákl. přenesená",J791,0)</f>
        <v>0</v>
      </c>
      <c r="BH791" s="227">
        <f>IF(N791="sníž. přenesená",J791,0)</f>
        <v>0</v>
      </c>
      <c r="BI791" s="227">
        <f>IF(N791="nulová",J791,0)</f>
        <v>0</v>
      </c>
      <c r="BJ791" s="20" t="s">
        <v>79</v>
      </c>
      <c r="BK791" s="227">
        <f>ROUND(I791*H791,2)</f>
        <v>0</v>
      </c>
      <c r="BL791" s="20" t="s">
        <v>257</v>
      </c>
      <c r="BM791" s="226" t="s">
        <v>1138</v>
      </c>
    </row>
    <row r="792" s="12" customFormat="1" ht="22.8" customHeight="1">
      <c r="A792" s="12"/>
      <c r="B792" s="199"/>
      <c r="C792" s="200"/>
      <c r="D792" s="201" t="s">
        <v>71</v>
      </c>
      <c r="E792" s="213" t="s">
        <v>1139</v>
      </c>
      <c r="F792" s="213" t="s">
        <v>1140</v>
      </c>
      <c r="G792" s="200"/>
      <c r="H792" s="200"/>
      <c r="I792" s="203"/>
      <c r="J792" s="214">
        <f>BK792</f>
        <v>0</v>
      </c>
      <c r="K792" s="200"/>
      <c r="L792" s="205"/>
      <c r="M792" s="206"/>
      <c r="N792" s="207"/>
      <c r="O792" s="207"/>
      <c r="P792" s="208">
        <f>SUM(P793:P867)</f>
        <v>0</v>
      </c>
      <c r="Q792" s="207"/>
      <c r="R792" s="208">
        <f>SUM(R793:R867)</f>
        <v>12.48173087</v>
      </c>
      <c r="S792" s="207"/>
      <c r="T792" s="209">
        <f>SUM(T793:T867)</f>
        <v>0</v>
      </c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R792" s="210" t="s">
        <v>81</v>
      </c>
      <c r="AT792" s="211" t="s">
        <v>71</v>
      </c>
      <c r="AU792" s="211" t="s">
        <v>79</v>
      </c>
      <c r="AY792" s="210" t="s">
        <v>166</v>
      </c>
      <c r="BK792" s="212">
        <f>SUM(BK793:BK867)</f>
        <v>0</v>
      </c>
    </row>
    <row r="793" s="2" customFormat="1">
      <c r="A793" s="41"/>
      <c r="B793" s="42"/>
      <c r="C793" s="215" t="s">
        <v>1141</v>
      </c>
      <c r="D793" s="215" t="s">
        <v>169</v>
      </c>
      <c r="E793" s="216" t="s">
        <v>1142</v>
      </c>
      <c r="F793" s="217" t="s">
        <v>1143</v>
      </c>
      <c r="G793" s="218" t="s">
        <v>172</v>
      </c>
      <c r="H793" s="219">
        <v>1139.2000000000001</v>
      </c>
      <c r="I793" s="220"/>
      <c r="J793" s="221">
        <f>ROUND(I793*H793,2)</f>
        <v>0</v>
      </c>
      <c r="K793" s="217" t="s">
        <v>173</v>
      </c>
      <c r="L793" s="47"/>
      <c r="M793" s="222" t="s">
        <v>19</v>
      </c>
      <c r="N793" s="223" t="s">
        <v>43</v>
      </c>
      <c r="O793" s="87"/>
      <c r="P793" s="224">
        <f>O793*H793</f>
        <v>0</v>
      </c>
      <c r="Q793" s="224">
        <v>0</v>
      </c>
      <c r="R793" s="224">
        <f>Q793*H793</f>
        <v>0</v>
      </c>
      <c r="S793" s="224">
        <v>0</v>
      </c>
      <c r="T793" s="225">
        <f>S793*H793</f>
        <v>0</v>
      </c>
      <c r="U793" s="41"/>
      <c r="V793" s="41"/>
      <c r="W793" s="41"/>
      <c r="X793" s="41"/>
      <c r="Y793" s="41"/>
      <c r="Z793" s="41"/>
      <c r="AA793" s="41"/>
      <c r="AB793" s="41"/>
      <c r="AC793" s="41"/>
      <c r="AD793" s="41"/>
      <c r="AE793" s="41"/>
      <c r="AR793" s="226" t="s">
        <v>257</v>
      </c>
      <c r="AT793" s="226" t="s">
        <v>169</v>
      </c>
      <c r="AU793" s="226" t="s">
        <v>81</v>
      </c>
      <c r="AY793" s="20" t="s">
        <v>166</v>
      </c>
      <c r="BE793" s="227">
        <f>IF(N793="základní",J793,0)</f>
        <v>0</v>
      </c>
      <c r="BF793" s="227">
        <f>IF(N793="snížená",J793,0)</f>
        <v>0</v>
      </c>
      <c r="BG793" s="227">
        <f>IF(N793="zákl. přenesená",J793,0)</f>
        <v>0</v>
      </c>
      <c r="BH793" s="227">
        <f>IF(N793="sníž. přenesená",J793,0)</f>
        <v>0</v>
      </c>
      <c r="BI793" s="227">
        <f>IF(N793="nulová",J793,0)</f>
        <v>0</v>
      </c>
      <c r="BJ793" s="20" t="s">
        <v>79</v>
      </c>
      <c r="BK793" s="227">
        <f>ROUND(I793*H793,2)</f>
        <v>0</v>
      </c>
      <c r="BL793" s="20" t="s">
        <v>257</v>
      </c>
      <c r="BM793" s="226" t="s">
        <v>1144</v>
      </c>
    </row>
    <row r="794" s="15" customFormat="1">
      <c r="A794" s="15"/>
      <c r="B794" s="251"/>
      <c r="C794" s="252"/>
      <c r="D794" s="230" t="s">
        <v>176</v>
      </c>
      <c r="E794" s="253" t="s">
        <v>19</v>
      </c>
      <c r="F794" s="254" t="s">
        <v>1145</v>
      </c>
      <c r="G794" s="252"/>
      <c r="H794" s="253" t="s">
        <v>19</v>
      </c>
      <c r="I794" s="255"/>
      <c r="J794" s="252"/>
      <c r="K794" s="252"/>
      <c r="L794" s="256"/>
      <c r="M794" s="257"/>
      <c r="N794" s="258"/>
      <c r="O794" s="258"/>
      <c r="P794" s="258"/>
      <c r="Q794" s="258"/>
      <c r="R794" s="258"/>
      <c r="S794" s="258"/>
      <c r="T794" s="259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T794" s="260" t="s">
        <v>176</v>
      </c>
      <c r="AU794" s="260" t="s">
        <v>81</v>
      </c>
      <c r="AV794" s="15" t="s">
        <v>79</v>
      </c>
      <c r="AW794" s="15" t="s">
        <v>33</v>
      </c>
      <c r="AX794" s="15" t="s">
        <v>72</v>
      </c>
      <c r="AY794" s="260" t="s">
        <v>166</v>
      </c>
    </row>
    <row r="795" s="13" customFormat="1">
      <c r="A795" s="13"/>
      <c r="B795" s="228"/>
      <c r="C795" s="229"/>
      <c r="D795" s="230" t="s">
        <v>176</v>
      </c>
      <c r="E795" s="231" t="s">
        <v>19</v>
      </c>
      <c r="F795" s="232" t="s">
        <v>1146</v>
      </c>
      <c r="G795" s="229"/>
      <c r="H795" s="233">
        <v>470.78800000000001</v>
      </c>
      <c r="I795" s="234"/>
      <c r="J795" s="229"/>
      <c r="K795" s="229"/>
      <c r="L795" s="235"/>
      <c r="M795" s="236"/>
      <c r="N795" s="237"/>
      <c r="O795" s="237"/>
      <c r="P795" s="237"/>
      <c r="Q795" s="237"/>
      <c r="R795" s="237"/>
      <c r="S795" s="237"/>
      <c r="T795" s="238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239" t="s">
        <v>176</v>
      </c>
      <c r="AU795" s="239" t="s">
        <v>81</v>
      </c>
      <c r="AV795" s="13" t="s">
        <v>81</v>
      </c>
      <c r="AW795" s="13" t="s">
        <v>33</v>
      </c>
      <c r="AX795" s="13" t="s">
        <v>72</v>
      </c>
      <c r="AY795" s="239" t="s">
        <v>166</v>
      </c>
    </row>
    <row r="796" s="13" customFormat="1">
      <c r="A796" s="13"/>
      <c r="B796" s="228"/>
      <c r="C796" s="229"/>
      <c r="D796" s="230" t="s">
        <v>176</v>
      </c>
      <c r="E796" s="231" t="s">
        <v>19</v>
      </c>
      <c r="F796" s="232" t="s">
        <v>1147</v>
      </c>
      <c r="G796" s="229"/>
      <c r="H796" s="233">
        <v>496.41199999999998</v>
      </c>
      <c r="I796" s="234"/>
      <c r="J796" s="229"/>
      <c r="K796" s="229"/>
      <c r="L796" s="235"/>
      <c r="M796" s="236"/>
      <c r="N796" s="237"/>
      <c r="O796" s="237"/>
      <c r="P796" s="237"/>
      <c r="Q796" s="237"/>
      <c r="R796" s="237"/>
      <c r="S796" s="237"/>
      <c r="T796" s="238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T796" s="239" t="s">
        <v>176</v>
      </c>
      <c r="AU796" s="239" t="s">
        <v>81</v>
      </c>
      <c r="AV796" s="13" t="s">
        <v>81</v>
      </c>
      <c r="AW796" s="13" t="s">
        <v>33</v>
      </c>
      <c r="AX796" s="13" t="s">
        <v>72</v>
      </c>
      <c r="AY796" s="239" t="s">
        <v>166</v>
      </c>
    </row>
    <row r="797" s="14" customFormat="1">
      <c r="A797" s="14"/>
      <c r="B797" s="240"/>
      <c r="C797" s="241"/>
      <c r="D797" s="230" t="s">
        <v>176</v>
      </c>
      <c r="E797" s="242" t="s">
        <v>19</v>
      </c>
      <c r="F797" s="243" t="s">
        <v>178</v>
      </c>
      <c r="G797" s="241"/>
      <c r="H797" s="244">
        <v>967.20000000000005</v>
      </c>
      <c r="I797" s="245"/>
      <c r="J797" s="241"/>
      <c r="K797" s="241"/>
      <c r="L797" s="246"/>
      <c r="M797" s="247"/>
      <c r="N797" s="248"/>
      <c r="O797" s="248"/>
      <c r="P797" s="248"/>
      <c r="Q797" s="248"/>
      <c r="R797" s="248"/>
      <c r="S797" s="248"/>
      <c r="T797" s="249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T797" s="250" t="s">
        <v>176</v>
      </c>
      <c r="AU797" s="250" t="s">
        <v>81</v>
      </c>
      <c r="AV797" s="14" t="s">
        <v>167</v>
      </c>
      <c r="AW797" s="14" t="s">
        <v>33</v>
      </c>
      <c r="AX797" s="14" t="s">
        <v>72</v>
      </c>
      <c r="AY797" s="250" t="s">
        <v>166</v>
      </c>
    </row>
    <row r="798" s="15" customFormat="1">
      <c r="A798" s="15"/>
      <c r="B798" s="251"/>
      <c r="C798" s="252"/>
      <c r="D798" s="230" t="s">
        <v>176</v>
      </c>
      <c r="E798" s="253" t="s">
        <v>19</v>
      </c>
      <c r="F798" s="254" t="s">
        <v>1148</v>
      </c>
      <c r="G798" s="252"/>
      <c r="H798" s="253" t="s">
        <v>19</v>
      </c>
      <c r="I798" s="255"/>
      <c r="J798" s="252"/>
      <c r="K798" s="252"/>
      <c r="L798" s="256"/>
      <c r="M798" s="257"/>
      <c r="N798" s="258"/>
      <c r="O798" s="258"/>
      <c r="P798" s="258"/>
      <c r="Q798" s="258"/>
      <c r="R798" s="258"/>
      <c r="S798" s="258"/>
      <c r="T798" s="259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T798" s="260" t="s">
        <v>176</v>
      </c>
      <c r="AU798" s="260" t="s">
        <v>81</v>
      </c>
      <c r="AV798" s="15" t="s">
        <v>79</v>
      </c>
      <c r="AW798" s="15" t="s">
        <v>33</v>
      </c>
      <c r="AX798" s="15" t="s">
        <v>72</v>
      </c>
      <c r="AY798" s="260" t="s">
        <v>166</v>
      </c>
    </row>
    <row r="799" s="13" customFormat="1">
      <c r="A799" s="13"/>
      <c r="B799" s="228"/>
      <c r="C799" s="229"/>
      <c r="D799" s="230" t="s">
        <v>176</v>
      </c>
      <c r="E799" s="231" t="s">
        <v>19</v>
      </c>
      <c r="F799" s="232" t="s">
        <v>1149</v>
      </c>
      <c r="G799" s="229"/>
      <c r="H799" s="233">
        <v>86</v>
      </c>
      <c r="I799" s="234"/>
      <c r="J799" s="229"/>
      <c r="K799" s="229"/>
      <c r="L799" s="235"/>
      <c r="M799" s="236"/>
      <c r="N799" s="237"/>
      <c r="O799" s="237"/>
      <c r="P799" s="237"/>
      <c r="Q799" s="237"/>
      <c r="R799" s="237"/>
      <c r="S799" s="237"/>
      <c r="T799" s="238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T799" s="239" t="s">
        <v>176</v>
      </c>
      <c r="AU799" s="239" t="s">
        <v>81</v>
      </c>
      <c r="AV799" s="13" t="s">
        <v>81</v>
      </c>
      <c r="AW799" s="13" t="s">
        <v>33</v>
      </c>
      <c r="AX799" s="13" t="s">
        <v>72</v>
      </c>
      <c r="AY799" s="239" t="s">
        <v>166</v>
      </c>
    </row>
    <row r="800" s="13" customFormat="1">
      <c r="A800" s="13"/>
      <c r="B800" s="228"/>
      <c r="C800" s="229"/>
      <c r="D800" s="230" t="s">
        <v>176</v>
      </c>
      <c r="E800" s="231" t="s">
        <v>19</v>
      </c>
      <c r="F800" s="232" t="s">
        <v>1150</v>
      </c>
      <c r="G800" s="229"/>
      <c r="H800" s="233">
        <v>86</v>
      </c>
      <c r="I800" s="234"/>
      <c r="J800" s="229"/>
      <c r="K800" s="229"/>
      <c r="L800" s="235"/>
      <c r="M800" s="236"/>
      <c r="N800" s="237"/>
      <c r="O800" s="237"/>
      <c r="P800" s="237"/>
      <c r="Q800" s="237"/>
      <c r="R800" s="237"/>
      <c r="S800" s="237"/>
      <c r="T800" s="238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T800" s="239" t="s">
        <v>176</v>
      </c>
      <c r="AU800" s="239" t="s">
        <v>81</v>
      </c>
      <c r="AV800" s="13" t="s">
        <v>81</v>
      </c>
      <c r="AW800" s="13" t="s">
        <v>33</v>
      </c>
      <c r="AX800" s="13" t="s">
        <v>72</v>
      </c>
      <c r="AY800" s="239" t="s">
        <v>166</v>
      </c>
    </row>
    <row r="801" s="14" customFormat="1">
      <c r="A801" s="14"/>
      <c r="B801" s="240"/>
      <c r="C801" s="241"/>
      <c r="D801" s="230" t="s">
        <v>176</v>
      </c>
      <c r="E801" s="242" t="s">
        <v>19</v>
      </c>
      <c r="F801" s="243" t="s">
        <v>178</v>
      </c>
      <c r="G801" s="241"/>
      <c r="H801" s="244">
        <v>172</v>
      </c>
      <c r="I801" s="245"/>
      <c r="J801" s="241"/>
      <c r="K801" s="241"/>
      <c r="L801" s="246"/>
      <c r="M801" s="247"/>
      <c r="N801" s="248"/>
      <c r="O801" s="248"/>
      <c r="P801" s="248"/>
      <c r="Q801" s="248"/>
      <c r="R801" s="248"/>
      <c r="S801" s="248"/>
      <c r="T801" s="249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T801" s="250" t="s">
        <v>176</v>
      </c>
      <c r="AU801" s="250" t="s">
        <v>81</v>
      </c>
      <c r="AV801" s="14" t="s">
        <v>167</v>
      </c>
      <c r="AW801" s="14" t="s">
        <v>33</v>
      </c>
      <c r="AX801" s="14" t="s">
        <v>72</v>
      </c>
      <c r="AY801" s="250" t="s">
        <v>166</v>
      </c>
    </row>
    <row r="802" s="16" customFormat="1">
      <c r="A802" s="16"/>
      <c r="B802" s="273"/>
      <c r="C802" s="274"/>
      <c r="D802" s="230" t="s">
        <v>176</v>
      </c>
      <c r="E802" s="275" t="s">
        <v>19</v>
      </c>
      <c r="F802" s="276" t="s">
        <v>338</v>
      </c>
      <c r="G802" s="274"/>
      <c r="H802" s="277">
        <v>1139.2000000000001</v>
      </c>
      <c r="I802" s="278"/>
      <c r="J802" s="274"/>
      <c r="K802" s="274"/>
      <c r="L802" s="279"/>
      <c r="M802" s="280"/>
      <c r="N802" s="281"/>
      <c r="O802" s="281"/>
      <c r="P802" s="281"/>
      <c r="Q802" s="281"/>
      <c r="R802" s="281"/>
      <c r="S802" s="281"/>
      <c r="T802" s="282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T802" s="283" t="s">
        <v>176</v>
      </c>
      <c r="AU802" s="283" t="s">
        <v>81</v>
      </c>
      <c r="AV802" s="16" t="s">
        <v>174</v>
      </c>
      <c r="AW802" s="16" t="s">
        <v>33</v>
      </c>
      <c r="AX802" s="16" t="s">
        <v>79</v>
      </c>
      <c r="AY802" s="283" t="s">
        <v>166</v>
      </c>
    </row>
    <row r="803" s="2" customFormat="1" ht="21.75" customHeight="1">
      <c r="A803" s="41"/>
      <c r="B803" s="42"/>
      <c r="C803" s="261" t="s">
        <v>1151</v>
      </c>
      <c r="D803" s="261" t="s">
        <v>263</v>
      </c>
      <c r="E803" s="263" t="s">
        <v>1152</v>
      </c>
      <c r="F803" s="264" t="s">
        <v>1153</v>
      </c>
      <c r="G803" s="265" t="s">
        <v>172</v>
      </c>
      <c r="H803" s="266">
        <v>584.62699999999995</v>
      </c>
      <c r="I803" s="267"/>
      <c r="J803" s="268">
        <f>ROUND(I803*H803,2)</f>
        <v>0</v>
      </c>
      <c r="K803" s="264" t="s">
        <v>173</v>
      </c>
      <c r="L803" s="269"/>
      <c r="M803" s="270" t="s">
        <v>19</v>
      </c>
      <c r="N803" s="271" t="s">
        <v>43</v>
      </c>
      <c r="O803" s="87"/>
      <c r="P803" s="224">
        <f>O803*H803</f>
        <v>0</v>
      </c>
      <c r="Q803" s="224">
        <v>0.0080000000000000002</v>
      </c>
      <c r="R803" s="224">
        <f>Q803*H803</f>
        <v>4.6770160000000001</v>
      </c>
      <c r="S803" s="224">
        <v>0</v>
      </c>
      <c r="T803" s="225">
        <f>S803*H803</f>
        <v>0</v>
      </c>
      <c r="U803" s="41"/>
      <c r="V803" s="41"/>
      <c r="W803" s="41"/>
      <c r="X803" s="41"/>
      <c r="Y803" s="41"/>
      <c r="Z803" s="41"/>
      <c r="AA803" s="41"/>
      <c r="AB803" s="41"/>
      <c r="AC803" s="41"/>
      <c r="AD803" s="41"/>
      <c r="AE803" s="41"/>
      <c r="AR803" s="226" t="s">
        <v>344</v>
      </c>
      <c r="AT803" s="226" t="s">
        <v>263</v>
      </c>
      <c r="AU803" s="226" t="s">
        <v>81</v>
      </c>
      <c r="AY803" s="20" t="s">
        <v>166</v>
      </c>
      <c r="BE803" s="227">
        <f>IF(N803="základní",J803,0)</f>
        <v>0</v>
      </c>
      <c r="BF803" s="227">
        <f>IF(N803="snížená",J803,0)</f>
        <v>0</v>
      </c>
      <c r="BG803" s="227">
        <f>IF(N803="zákl. přenesená",J803,0)</f>
        <v>0</v>
      </c>
      <c r="BH803" s="227">
        <f>IF(N803="sníž. přenesená",J803,0)</f>
        <v>0</v>
      </c>
      <c r="BI803" s="227">
        <f>IF(N803="nulová",J803,0)</f>
        <v>0</v>
      </c>
      <c r="BJ803" s="20" t="s">
        <v>79</v>
      </c>
      <c r="BK803" s="227">
        <f>ROUND(I803*H803,2)</f>
        <v>0</v>
      </c>
      <c r="BL803" s="20" t="s">
        <v>257</v>
      </c>
      <c r="BM803" s="226" t="s">
        <v>1154</v>
      </c>
    </row>
    <row r="804" s="13" customFormat="1">
      <c r="A804" s="13"/>
      <c r="B804" s="228"/>
      <c r="C804" s="229"/>
      <c r="D804" s="230" t="s">
        <v>176</v>
      </c>
      <c r="E804" s="229"/>
      <c r="F804" s="232" t="s">
        <v>1155</v>
      </c>
      <c r="G804" s="229"/>
      <c r="H804" s="233">
        <v>584.62699999999995</v>
      </c>
      <c r="I804" s="234"/>
      <c r="J804" s="229"/>
      <c r="K804" s="229"/>
      <c r="L804" s="235"/>
      <c r="M804" s="236"/>
      <c r="N804" s="237"/>
      <c r="O804" s="237"/>
      <c r="P804" s="237"/>
      <c r="Q804" s="237"/>
      <c r="R804" s="237"/>
      <c r="S804" s="237"/>
      <c r="T804" s="238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T804" s="239" t="s">
        <v>176</v>
      </c>
      <c r="AU804" s="239" t="s">
        <v>81</v>
      </c>
      <c r="AV804" s="13" t="s">
        <v>81</v>
      </c>
      <c r="AW804" s="13" t="s">
        <v>4</v>
      </c>
      <c r="AX804" s="13" t="s">
        <v>79</v>
      </c>
      <c r="AY804" s="239" t="s">
        <v>166</v>
      </c>
    </row>
    <row r="805" s="2" customFormat="1" ht="16.5" customHeight="1">
      <c r="A805" s="41"/>
      <c r="B805" s="42"/>
      <c r="C805" s="261" t="s">
        <v>1156</v>
      </c>
      <c r="D805" s="261" t="s">
        <v>263</v>
      </c>
      <c r="E805" s="263" t="s">
        <v>1157</v>
      </c>
      <c r="F805" s="264" t="s">
        <v>1158</v>
      </c>
      <c r="G805" s="265" t="s">
        <v>172</v>
      </c>
      <c r="H805" s="266">
        <v>611.53300000000002</v>
      </c>
      <c r="I805" s="267"/>
      <c r="J805" s="268">
        <f>ROUND(I805*H805,2)</f>
        <v>0</v>
      </c>
      <c r="K805" s="264" t="s">
        <v>173</v>
      </c>
      <c r="L805" s="269"/>
      <c r="M805" s="270" t="s">
        <v>19</v>
      </c>
      <c r="N805" s="271" t="s">
        <v>43</v>
      </c>
      <c r="O805" s="87"/>
      <c r="P805" s="224">
        <f>O805*H805</f>
        <v>0</v>
      </c>
      <c r="Q805" s="224">
        <v>0.0060000000000000001</v>
      </c>
      <c r="R805" s="224">
        <f>Q805*H805</f>
        <v>3.6691980000000002</v>
      </c>
      <c r="S805" s="224">
        <v>0</v>
      </c>
      <c r="T805" s="225">
        <f>S805*H805</f>
        <v>0</v>
      </c>
      <c r="U805" s="41"/>
      <c r="V805" s="41"/>
      <c r="W805" s="41"/>
      <c r="X805" s="41"/>
      <c r="Y805" s="41"/>
      <c r="Z805" s="41"/>
      <c r="AA805" s="41"/>
      <c r="AB805" s="41"/>
      <c r="AC805" s="41"/>
      <c r="AD805" s="41"/>
      <c r="AE805" s="41"/>
      <c r="AR805" s="226" t="s">
        <v>344</v>
      </c>
      <c r="AT805" s="226" t="s">
        <v>263</v>
      </c>
      <c r="AU805" s="226" t="s">
        <v>81</v>
      </c>
      <c r="AY805" s="20" t="s">
        <v>166</v>
      </c>
      <c r="BE805" s="227">
        <f>IF(N805="základní",J805,0)</f>
        <v>0</v>
      </c>
      <c r="BF805" s="227">
        <f>IF(N805="snížená",J805,0)</f>
        <v>0</v>
      </c>
      <c r="BG805" s="227">
        <f>IF(N805="zákl. přenesená",J805,0)</f>
        <v>0</v>
      </c>
      <c r="BH805" s="227">
        <f>IF(N805="sníž. přenesená",J805,0)</f>
        <v>0</v>
      </c>
      <c r="BI805" s="227">
        <f>IF(N805="nulová",J805,0)</f>
        <v>0</v>
      </c>
      <c r="BJ805" s="20" t="s">
        <v>79</v>
      </c>
      <c r="BK805" s="227">
        <f>ROUND(I805*H805,2)</f>
        <v>0</v>
      </c>
      <c r="BL805" s="20" t="s">
        <v>257</v>
      </c>
      <c r="BM805" s="226" t="s">
        <v>1159</v>
      </c>
    </row>
    <row r="806" s="13" customFormat="1">
      <c r="A806" s="13"/>
      <c r="B806" s="228"/>
      <c r="C806" s="229"/>
      <c r="D806" s="230" t="s">
        <v>176</v>
      </c>
      <c r="E806" s="229"/>
      <c r="F806" s="232" t="s">
        <v>1160</v>
      </c>
      <c r="G806" s="229"/>
      <c r="H806" s="233">
        <v>611.53300000000002</v>
      </c>
      <c r="I806" s="234"/>
      <c r="J806" s="229"/>
      <c r="K806" s="229"/>
      <c r="L806" s="235"/>
      <c r="M806" s="236"/>
      <c r="N806" s="237"/>
      <c r="O806" s="237"/>
      <c r="P806" s="237"/>
      <c r="Q806" s="237"/>
      <c r="R806" s="237"/>
      <c r="S806" s="237"/>
      <c r="T806" s="238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T806" s="239" t="s">
        <v>176</v>
      </c>
      <c r="AU806" s="239" t="s">
        <v>81</v>
      </c>
      <c r="AV806" s="13" t="s">
        <v>81</v>
      </c>
      <c r="AW806" s="13" t="s">
        <v>4</v>
      </c>
      <c r="AX806" s="13" t="s">
        <v>79</v>
      </c>
      <c r="AY806" s="239" t="s">
        <v>166</v>
      </c>
    </row>
    <row r="807" s="2" customFormat="1">
      <c r="A807" s="41"/>
      <c r="B807" s="42"/>
      <c r="C807" s="215" t="s">
        <v>1161</v>
      </c>
      <c r="D807" s="215" t="s">
        <v>169</v>
      </c>
      <c r="E807" s="216" t="s">
        <v>1162</v>
      </c>
      <c r="F807" s="217" t="s">
        <v>1163</v>
      </c>
      <c r="G807" s="218" t="s">
        <v>172</v>
      </c>
      <c r="H807" s="219">
        <v>69.480000000000004</v>
      </c>
      <c r="I807" s="220"/>
      <c r="J807" s="221">
        <f>ROUND(I807*H807,2)</f>
        <v>0</v>
      </c>
      <c r="K807" s="217" t="s">
        <v>173</v>
      </c>
      <c r="L807" s="47"/>
      <c r="M807" s="222" t="s">
        <v>19</v>
      </c>
      <c r="N807" s="223" t="s">
        <v>43</v>
      </c>
      <c r="O807" s="87"/>
      <c r="P807" s="224">
        <f>O807*H807</f>
        <v>0</v>
      </c>
      <c r="Q807" s="224">
        <v>0.00029999999999999997</v>
      </c>
      <c r="R807" s="224">
        <f>Q807*H807</f>
        <v>0.020843999999999998</v>
      </c>
      <c r="S807" s="224">
        <v>0</v>
      </c>
      <c r="T807" s="225">
        <f>S807*H807</f>
        <v>0</v>
      </c>
      <c r="U807" s="41"/>
      <c r="V807" s="41"/>
      <c r="W807" s="41"/>
      <c r="X807" s="41"/>
      <c r="Y807" s="41"/>
      <c r="Z807" s="41"/>
      <c r="AA807" s="41"/>
      <c r="AB807" s="41"/>
      <c r="AC807" s="41"/>
      <c r="AD807" s="41"/>
      <c r="AE807" s="41"/>
      <c r="AR807" s="226" t="s">
        <v>257</v>
      </c>
      <c r="AT807" s="226" t="s">
        <v>169</v>
      </c>
      <c r="AU807" s="226" t="s">
        <v>81</v>
      </c>
      <c r="AY807" s="20" t="s">
        <v>166</v>
      </c>
      <c r="BE807" s="227">
        <f>IF(N807="základní",J807,0)</f>
        <v>0</v>
      </c>
      <c r="BF807" s="227">
        <f>IF(N807="snížená",J807,0)</f>
        <v>0</v>
      </c>
      <c r="BG807" s="227">
        <f>IF(N807="zákl. přenesená",J807,0)</f>
        <v>0</v>
      </c>
      <c r="BH807" s="227">
        <f>IF(N807="sníž. přenesená",J807,0)</f>
        <v>0</v>
      </c>
      <c r="BI807" s="227">
        <f>IF(N807="nulová",J807,0)</f>
        <v>0</v>
      </c>
      <c r="BJ807" s="20" t="s">
        <v>79</v>
      </c>
      <c r="BK807" s="227">
        <f>ROUND(I807*H807,2)</f>
        <v>0</v>
      </c>
      <c r="BL807" s="20" t="s">
        <v>257</v>
      </c>
      <c r="BM807" s="226" t="s">
        <v>1164</v>
      </c>
    </row>
    <row r="808" s="15" customFormat="1">
      <c r="A808" s="15"/>
      <c r="B808" s="251"/>
      <c r="C808" s="252"/>
      <c r="D808" s="230" t="s">
        <v>176</v>
      </c>
      <c r="E808" s="253" t="s">
        <v>19</v>
      </c>
      <c r="F808" s="254" t="s">
        <v>1165</v>
      </c>
      <c r="G808" s="252"/>
      <c r="H808" s="253" t="s">
        <v>19</v>
      </c>
      <c r="I808" s="255"/>
      <c r="J808" s="252"/>
      <c r="K808" s="252"/>
      <c r="L808" s="256"/>
      <c r="M808" s="257"/>
      <c r="N808" s="258"/>
      <c r="O808" s="258"/>
      <c r="P808" s="258"/>
      <c r="Q808" s="258"/>
      <c r="R808" s="258"/>
      <c r="S808" s="258"/>
      <c r="T808" s="259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T808" s="260" t="s">
        <v>176</v>
      </c>
      <c r="AU808" s="260" t="s">
        <v>81</v>
      </c>
      <c r="AV808" s="15" t="s">
        <v>79</v>
      </c>
      <c r="AW808" s="15" t="s">
        <v>33</v>
      </c>
      <c r="AX808" s="15" t="s">
        <v>72</v>
      </c>
      <c r="AY808" s="260" t="s">
        <v>166</v>
      </c>
    </row>
    <row r="809" s="13" customFormat="1">
      <c r="A809" s="13"/>
      <c r="B809" s="228"/>
      <c r="C809" s="229"/>
      <c r="D809" s="230" t="s">
        <v>176</v>
      </c>
      <c r="E809" s="231" t="s">
        <v>19</v>
      </c>
      <c r="F809" s="232" t="s">
        <v>1166</v>
      </c>
      <c r="G809" s="229"/>
      <c r="H809" s="233">
        <v>38.600000000000001</v>
      </c>
      <c r="I809" s="234"/>
      <c r="J809" s="229"/>
      <c r="K809" s="229"/>
      <c r="L809" s="235"/>
      <c r="M809" s="236"/>
      <c r="N809" s="237"/>
      <c r="O809" s="237"/>
      <c r="P809" s="237"/>
      <c r="Q809" s="237"/>
      <c r="R809" s="237"/>
      <c r="S809" s="237"/>
      <c r="T809" s="238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T809" s="239" t="s">
        <v>176</v>
      </c>
      <c r="AU809" s="239" t="s">
        <v>81</v>
      </c>
      <c r="AV809" s="13" t="s">
        <v>81</v>
      </c>
      <c r="AW809" s="13" t="s">
        <v>33</v>
      </c>
      <c r="AX809" s="13" t="s">
        <v>72</v>
      </c>
      <c r="AY809" s="239" t="s">
        <v>166</v>
      </c>
    </row>
    <row r="810" s="13" customFormat="1">
      <c r="A810" s="13"/>
      <c r="B810" s="228"/>
      <c r="C810" s="229"/>
      <c r="D810" s="230" t="s">
        <v>176</v>
      </c>
      <c r="E810" s="231" t="s">
        <v>19</v>
      </c>
      <c r="F810" s="232" t="s">
        <v>1167</v>
      </c>
      <c r="G810" s="229"/>
      <c r="H810" s="233">
        <v>30.879999999999999</v>
      </c>
      <c r="I810" s="234"/>
      <c r="J810" s="229"/>
      <c r="K810" s="229"/>
      <c r="L810" s="235"/>
      <c r="M810" s="236"/>
      <c r="N810" s="237"/>
      <c r="O810" s="237"/>
      <c r="P810" s="237"/>
      <c r="Q810" s="237"/>
      <c r="R810" s="237"/>
      <c r="S810" s="237"/>
      <c r="T810" s="238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T810" s="239" t="s">
        <v>176</v>
      </c>
      <c r="AU810" s="239" t="s">
        <v>81</v>
      </c>
      <c r="AV810" s="13" t="s">
        <v>81</v>
      </c>
      <c r="AW810" s="13" t="s">
        <v>33</v>
      </c>
      <c r="AX810" s="13" t="s">
        <v>72</v>
      </c>
      <c r="AY810" s="239" t="s">
        <v>166</v>
      </c>
    </row>
    <row r="811" s="14" customFormat="1">
      <c r="A811" s="14"/>
      <c r="B811" s="240"/>
      <c r="C811" s="241"/>
      <c r="D811" s="230" t="s">
        <v>176</v>
      </c>
      <c r="E811" s="242" t="s">
        <v>19</v>
      </c>
      <c r="F811" s="243" t="s">
        <v>178</v>
      </c>
      <c r="G811" s="241"/>
      <c r="H811" s="244">
        <v>69.480000000000004</v>
      </c>
      <c r="I811" s="245"/>
      <c r="J811" s="241"/>
      <c r="K811" s="241"/>
      <c r="L811" s="246"/>
      <c r="M811" s="247"/>
      <c r="N811" s="248"/>
      <c r="O811" s="248"/>
      <c r="P811" s="248"/>
      <c r="Q811" s="248"/>
      <c r="R811" s="248"/>
      <c r="S811" s="248"/>
      <c r="T811" s="249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T811" s="250" t="s">
        <v>176</v>
      </c>
      <c r="AU811" s="250" t="s">
        <v>81</v>
      </c>
      <c r="AV811" s="14" t="s">
        <v>167</v>
      </c>
      <c r="AW811" s="14" t="s">
        <v>33</v>
      </c>
      <c r="AX811" s="14" t="s">
        <v>79</v>
      </c>
      <c r="AY811" s="250" t="s">
        <v>166</v>
      </c>
    </row>
    <row r="812" s="2" customFormat="1" ht="16.5" customHeight="1">
      <c r="A812" s="41"/>
      <c r="B812" s="42"/>
      <c r="C812" s="261" t="s">
        <v>1168</v>
      </c>
      <c r="D812" s="261" t="s">
        <v>263</v>
      </c>
      <c r="E812" s="263" t="s">
        <v>1169</v>
      </c>
      <c r="F812" s="264" t="s">
        <v>1170</v>
      </c>
      <c r="G812" s="265" t="s">
        <v>172</v>
      </c>
      <c r="H812" s="266">
        <v>40.530000000000001</v>
      </c>
      <c r="I812" s="267"/>
      <c r="J812" s="268">
        <f>ROUND(I812*H812,2)</f>
        <v>0</v>
      </c>
      <c r="K812" s="264" t="s">
        <v>173</v>
      </c>
      <c r="L812" s="269"/>
      <c r="M812" s="270" t="s">
        <v>19</v>
      </c>
      <c r="N812" s="271" t="s">
        <v>43</v>
      </c>
      <c r="O812" s="87"/>
      <c r="P812" s="224">
        <f>O812*H812</f>
        <v>0</v>
      </c>
      <c r="Q812" s="224">
        <v>0.01</v>
      </c>
      <c r="R812" s="224">
        <f>Q812*H812</f>
        <v>0.40529999999999999</v>
      </c>
      <c r="S812" s="224">
        <v>0</v>
      </c>
      <c r="T812" s="225">
        <f>S812*H812</f>
        <v>0</v>
      </c>
      <c r="U812" s="41"/>
      <c r="V812" s="41"/>
      <c r="W812" s="41"/>
      <c r="X812" s="41"/>
      <c r="Y812" s="41"/>
      <c r="Z812" s="41"/>
      <c r="AA812" s="41"/>
      <c r="AB812" s="41"/>
      <c r="AC812" s="41"/>
      <c r="AD812" s="41"/>
      <c r="AE812" s="41"/>
      <c r="AR812" s="226" t="s">
        <v>344</v>
      </c>
      <c r="AT812" s="226" t="s">
        <v>263</v>
      </c>
      <c r="AU812" s="226" t="s">
        <v>81</v>
      </c>
      <c r="AY812" s="20" t="s">
        <v>166</v>
      </c>
      <c r="BE812" s="227">
        <f>IF(N812="základní",J812,0)</f>
        <v>0</v>
      </c>
      <c r="BF812" s="227">
        <f>IF(N812="snížená",J812,0)</f>
        <v>0</v>
      </c>
      <c r="BG812" s="227">
        <f>IF(N812="zákl. přenesená",J812,0)</f>
        <v>0</v>
      </c>
      <c r="BH812" s="227">
        <f>IF(N812="sníž. přenesená",J812,0)</f>
        <v>0</v>
      </c>
      <c r="BI812" s="227">
        <f>IF(N812="nulová",J812,0)</f>
        <v>0</v>
      </c>
      <c r="BJ812" s="20" t="s">
        <v>79</v>
      </c>
      <c r="BK812" s="227">
        <f>ROUND(I812*H812,2)</f>
        <v>0</v>
      </c>
      <c r="BL812" s="20" t="s">
        <v>257</v>
      </c>
      <c r="BM812" s="226" t="s">
        <v>1171</v>
      </c>
    </row>
    <row r="813" s="13" customFormat="1">
      <c r="A813" s="13"/>
      <c r="B813" s="228"/>
      <c r="C813" s="229"/>
      <c r="D813" s="230" t="s">
        <v>176</v>
      </c>
      <c r="E813" s="229"/>
      <c r="F813" s="232" t="s">
        <v>1172</v>
      </c>
      <c r="G813" s="229"/>
      <c r="H813" s="233">
        <v>40.530000000000001</v>
      </c>
      <c r="I813" s="234"/>
      <c r="J813" s="229"/>
      <c r="K813" s="229"/>
      <c r="L813" s="235"/>
      <c r="M813" s="236"/>
      <c r="N813" s="237"/>
      <c r="O813" s="237"/>
      <c r="P813" s="237"/>
      <c r="Q813" s="237"/>
      <c r="R813" s="237"/>
      <c r="S813" s="237"/>
      <c r="T813" s="238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239" t="s">
        <v>176</v>
      </c>
      <c r="AU813" s="239" t="s">
        <v>81</v>
      </c>
      <c r="AV813" s="13" t="s">
        <v>81</v>
      </c>
      <c r="AW813" s="13" t="s">
        <v>4</v>
      </c>
      <c r="AX813" s="13" t="s">
        <v>79</v>
      </c>
      <c r="AY813" s="239" t="s">
        <v>166</v>
      </c>
    </row>
    <row r="814" s="2" customFormat="1" ht="16.5" customHeight="1">
      <c r="A814" s="41"/>
      <c r="B814" s="42"/>
      <c r="C814" s="261" t="s">
        <v>1173</v>
      </c>
      <c r="D814" s="261" t="s">
        <v>263</v>
      </c>
      <c r="E814" s="263" t="s">
        <v>1174</v>
      </c>
      <c r="F814" s="264" t="s">
        <v>1175</v>
      </c>
      <c r="G814" s="265" t="s">
        <v>172</v>
      </c>
      <c r="H814" s="266">
        <v>32.423999999999999</v>
      </c>
      <c r="I814" s="267"/>
      <c r="J814" s="268">
        <f>ROUND(I814*H814,2)</f>
        <v>0</v>
      </c>
      <c r="K814" s="264" t="s">
        <v>173</v>
      </c>
      <c r="L814" s="269"/>
      <c r="M814" s="270" t="s">
        <v>19</v>
      </c>
      <c r="N814" s="271" t="s">
        <v>43</v>
      </c>
      <c r="O814" s="87"/>
      <c r="P814" s="224">
        <f>O814*H814</f>
        <v>0</v>
      </c>
      <c r="Q814" s="224">
        <v>0.0040000000000000001</v>
      </c>
      <c r="R814" s="224">
        <f>Q814*H814</f>
        <v>0.12969600000000001</v>
      </c>
      <c r="S814" s="224">
        <v>0</v>
      </c>
      <c r="T814" s="225">
        <f>S814*H814</f>
        <v>0</v>
      </c>
      <c r="U814" s="41"/>
      <c r="V814" s="41"/>
      <c r="W814" s="41"/>
      <c r="X814" s="41"/>
      <c r="Y814" s="41"/>
      <c r="Z814" s="41"/>
      <c r="AA814" s="41"/>
      <c r="AB814" s="41"/>
      <c r="AC814" s="41"/>
      <c r="AD814" s="41"/>
      <c r="AE814" s="41"/>
      <c r="AR814" s="226" t="s">
        <v>344</v>
      </c>
      <c r="AT814" s="226" t="s">
        <v>263</v>
      </c>
      <c r="AU814" s="226" t="s">
        <v>81</v>
      </c>
      <c r="AY814" s="20" t="s">
        <v>166</v>
      </c>
      <c r="BE814" s="227">
        <f>IF(N814="základní",J814,0)</f>
        <v>0</v>
      </c>
      <c r="BF814" s="227">
        <f>IF(N814="snížená",J814,0)</f>
        <v>0</v>
      </c>
      <c r="BG814" s="227">
        <f>IF(N814="zákl. přenesená",J814,0)</f>
        <v>0</v>
      </c>
      <c r="BH814" s="227">
        <f>IF(N814="sníž. přenesená",J814,0)</f>
        <v>0</v>
      </c>
      <c r="BI814" s="227">
        <f>IF(N814="nulová",J814,0)</f>
        <v>0</v>
      </c>
      <c r="BJ814" s="20" t="s">
        <v>79</v>
      </c>
      <c r="BK814" s="227">
        <f>ROUND(I814*H814,2)</f>
        <v>0</v>
      </c>
      <c r="BL814" s="20" t="s">
        <v>257</v>
      </c>
      <c r="BM814" s="226" t="s">
        <v>1176</v>
      </c>
    </row>
    <row r="815" s="13" customFormat="1">
      <c r="A815" s="13"/>
      <c r="B815" s="228"/>
      <c r="C815" s="229"/>
      <c r="D815" s="230" t="s">
        <v>176</v>
      </c>
      <c r="E815" s="229"/>
      <c r="F815" s="232" t="s">
        <v>1177</v>
      </c>
      <c r="G815" s="229"/>
      <c r="H815" s="233">
        <v>32.423999999999999</v>
      </c>
      <c r="I815" s="234"/>
      <c r="J815" s="229"/>
      <c r="K815" s="229"/>
      <c r="L815" s="235"/>
      <c r="M815" s="236"/>
      <c r="N815" s="237"/>
      <c r="O815" s="237"/>
      <c r="P815" s="237"/>
      <c r="Q815" s="237"/>
      <c r="R815" s="237"/>
      <c r="S815" s="237"/>
      <c r="T815" s="238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T815" s="239" t="s">
        <v>176</v>
      </c>
      <c r="AU815" s="239" t="s">
        <v>81</v>
      </c>
      <c r="AV815" s="13" t="s">
        <v>81</v>
      </c>
      <c r="AW815" s="13" t="s">
        <v>4</v>
      </c>
      <c r="AX815" s="13" t="s">
        <v>79</v>
      </c>
      <c r="AY815" s="239" t="s">
        <v>166</v>
      </c>
    </row>
    <row r="816" s="2" customFormat="1">
      <c r="A816" s="41"/>
      <c r="B816" s="42"/>
      <c r="C816" s="215" t="s">
        <v>1178</v>
      </c>
      <c r="D816" s="215" t="s">
        <v>169</v>
      </c>
      <c r="E816" s="216" t="s">
        <v>1179</v>
      </c>
      <c r="F816" s="217" t="s">
        <v>1180</v>
      </c>
      <c r="G816" s="218" t="s">
        <v>172</v>
      </c>
      <c r="H816" s="219">
        <v>1121.576</v>
      </c>
      <c r="I816" s="220"/>
      <c r="J816" s="221">
        <f>ROUND(I816*H816,2)</f>
        <v>0</v>
      </c>
      <c r="K816" s="217" t="s">
        <v>173</v>
      </c>
      <c r="L816" s="47"/>
      <c r="M816" s="222" t="s">
        <v>19</v>
      </c>
      <c r="N816" s="223" t="s">
        <v>43</v>
      </c>
      <c r="O816" s="87"/>
      <c r="P816" s="224">
        <f>O816*H816</f>
        <v>0</v>
      </c>
      <c r="Q816" s="224">
        <v>0</v>
      </c>
      <c r="R816" s="224">
        <f>Q816*H816</f>
        <v>0</v>
      </c>
      <c r="S816" s="224">
        <v>0</v>
      </c>
      <c r="T816" s="225">
        <f>S816*H816</f>
        <v>0</v>
      </c>
      <c r="U816" s="41"/>
      <c r="V816" s="41"/>
      <c r="W816" s="41"/>
      <c r="X816" s="41"/>
      <c r="Y816" s="41"/>
      <c r="Z816" s="41"/>
      <c r="AA816" s="41"/>
      <c r="AB816" s="41"/>
      <c r="AC816" s="41"/>
      <c r="AD816" s="41"/>
      <c r="AE816" s="41"/>
      <c r="AR816" s="226" t="s">
        <v>257</v>
      </c>
      <c r="AT816" s="226" t="s">
        <v>169</v>
      </c>
      <c r="AU816" s="226" t="s">
        <v>81</v>
      </c>
      <c r="AY816" s="20" t="s">
        <v>166</v>
      </c>
      <c r="BE816" s="227">
        <f>IF(N816="základní",J816,0)</f>
        <v>0</v>
      </c>
      <c r="BF816" s="227">
        <f>IF(N816="snížená",J816,0)</f>
        <v>0</v>
      </c>
      <c r="BG816" s="227">
        <f>IF(N816="zákl. přenesená",J816,0)</f>
        <v>0</v>
      </c>
      <c r="BH816" s="227">
        <f>IF(N816="sníž. přenesená",J816,0)</f>
        <v>0</v>
      </c>
      <c r="BI816" s="227">
        <f>IF(N816="nulová",J816,0)</f>
        <v>0</v>
      </c>
      <c r="BJ816" s="20" t="s">
        <v>79</v>
      </c>
      <c r="BK816" s="227">
        <f>ROUND(I816*H816,2)</f>
        <v>0</v>
      </c>
      <c r="BL816" s="20" t="s">
        <v>257</v>
      </c>
      <c r="BM816" s="226" t="s">
        <v>1181</v>
      </c>
    </row>
    <row r="817" s="15" customFormat="1">
      <c r="A817" s="15"/>
      <c r="B817" s="251"/>
      <c r="C817" s="252"/>
      <c r="D817" s="230" t="s">
        <v>176</v>
      </c>
      <c r="E817" s="253" t="s">
        <v>19</v>
      </c>
      <c r="F817" s="254" t="s">
        <v>1182</v>
      </c>
      <c r="G817" s="252"/>
      <c r="H817" s="253" t="s">
        <v>19</v>
      </c>
      <c r="I817" s="255"/>
      <c r="J817" s="252"/>
      <c r="K817" s="252"/>
      <c r="L817" s="256"/>
      <c r="M817" s="257"/>
      <c r="N817" s="258"/>
      <c r="O817" s="258"/>
      <c r="P817" s="258"/>
      <c r="Q817" s="258"/>
      <c r="R817" s="258"/>
      <c r="S817" s="258"/>
      <c r="T817" s="259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T817" s="260" t="s">
        <v>176</v>
      </c>
      <c r="AU817" s="260" t="s">
        <v>81</v>
      </c>
      <c r="AV817" s="15" t="s">
        <v>79</v>
      </c>
      <c r="AW817" s="15" t="s">
        <v>33</v>
      </c>
      <c r="AX817" s="15" t="s">
        <v>72</v>
      </c>
      <c r="AY817" s="260" t="s">
        <v>166</v>
      </c>
    </row>
    <row r="818" s="13" customFormat="1">
      <c r="A818" s="13"/>
      <c r="B818" s="228"/>
      <c r="C818" s="229"/>
      <c r="D818" s="230" t="s">
        <v>176</v>
      </c>
      <c r="E818" s="231" t="s">
        <v>19</v>
      </c>
      <c r="F818" s="232" t="s">
        <v>1183</v>
      </c>
      <c r="G818" s="229"/>
      <c r="H818" s="233">
        <v>102.636</v>
      </c>
      <c r="I818" s="234"/>
      <c r="J818" s="229"/>
      <c r="K818" s="229"/>
      <c r="L818" s="235"/>
      <c r="M818" s="236"/>
      <c r="N818" s="237"/>
      <c r="O818" s="237"/>
      <c r="P818" s="237"/>
      <c r="Q818" s="237"/>
      <c r="R818" s="237"/>
      <c r="S818" s="237"/>
      <c r="T818" s="238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T818" s="239" t="s">
        <v>176</v>
      </c>
      <c r="AU818" s="239" t="s">
        <v>81</v>
      </c>
      <c r="AV818" s="13" t="s">
        <v>81</v>
      </c>
      <c r="AW818" s="13" t="s">
        <v>33</v>
      </c>
      <c r="AX818" s="13" t="s">
        <v>72</v>
      </c>
      <c r="AY818" s="239" t="s">
        <v>166</v>
      </c>
    </row>
    <row r="819" s="15" customFormat="1">
      <c r="A819" s="15"/>
      <c r="B819" s="251"/>
      <c r="C819" s="252"/>
      <c r="D819" s="230" t="s">
        <v>176</v>
      </c>
      <c r="E819" s="253" t="s">
        <v>19</v>
      </c>
      <c r="F819" s="254" t="s">
        <v>1184</v>
      </c>
      <c r="G819" s="252"/>
      <c r="H819" s="253" t="s">
        <v>19</v>
      </c>
      <c r="I819" s="255"/>
      <c r="J819" s="252"/>
      <c r="K819" s="252"/>
      <c r="L819" s="256"/>
      <c r="M819" s="257"/>
      <c r="N819" s="258"/>
      <c r="O819" s="258"/>
      <c r="P819" s="258"/>
      <c r="Q819" s="258"/>
      <c r="R819" s="258"/>
      <c r="S819" s="258"/>
      <c r="T819" s="259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T819" s="260" t="s">
        <v>176</v>
      </c>
      <c r="AU819" s="260" t="s">
        <v>81</v>
      </c>
      <c r="AV819" s="15" t="s">
        <v>79</v>
      </c>
      <c r="AW819" s="15" t="s">
        <v>33</v>
      </c>
      <c r="AX819" s="15" t="s">
        <v>72</v>
      </c>
      <c r="AY819" s="260" t="s">
        <v>166</v>
      </c>
    </row>
    <row r="820" s="13" customFormat="1">
      <c r="A820" s="13"/>
      <c r="B820" s="228"/>
      <c r="C820" s="229"/>
      <c r="D820" s="230" t="s">
        <v>176</v>
      </c>
      <c r="E820" s="231" t="s">
        <v>19</v>
      </c>
      <c r="F820" s="232" t="s">
        <v>1185</v>
      </c>
      <c r="G820" s="229"/>
      <c r="H820" s="233">
        <v>458.15199999999999</v>
      </c>
      <c r="I820" s="234"/>
      <c r="J820" s="229"/>
      <c r="K820" s="229"/>
      <c r="L820" s="235"/>
      <c r="M820" s="236"/>
      <c r="N820" s="237"/>
      <c r="O820" s="237"/>
      <c r="P820" s="237"/>
      <c r="Q820" s="237"/>
      <c r="R820" s="237"/>
      <c r="S820" s="237"/>
      <c r="T820" s="238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239" t="s">
        <v>176</v>
      </c>
      <c r="AU820" s="239" t="s">
        <v>81</v>
      </c>
      <c r="AV820" s="13" t="s">
        <v>81</v>
      </c>
      <c r="AW820" s="13" t="s">
        <v>33</v>
      </c>
      <c r="AX820" s="13" t="s">
        <v>72</v>
      </c>
      <c r="AY820" s="239" t="s">
        <v>166</v>
      </c>
    </row>
    <row r="821" s="15" customFormat="1">
      <c r="A821" s="15"/>
      <c r="B821" s="251"/>
      <c r="C821" s="252"/>
      <c r="D821" s="230" t="s">
        <v>176</v>
      </c>
      <c r="E821" s="253" t="s">
        <v>19</v>
      </c>
      <c r="F821" s="254" t="s">
        <v>1186</v>
      </c>
      <c r="G821" s="252"/>
      <c r="H821" s="253" t="s">
        <v>19</v>
      </c>
      <c r="I821" s="255"/>
      <c r="J821" s="252"/>
      <c r="K821" s="252"/>
      <c r="L821" s="256"/>
      <c r="M821" s="257"/>
      <c r="N821" s="258"/>
      <c r="O821" s="258"/>
      <c r="P821" s="258"/>
      <c r="Q821" s="258"/>
      <c r="R821" s="258"/>
      <c r="S821" s="258"/>
      <c r="T821" s="259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T821" s="260" t="s">
        <v>176</v>
      </c>
      <c r="AU821" s="260" t="s">
        <v>81</v>
      </c>
      <c r="AV821" s="15" t="s">
        <v>79</v>
      </c>
      <c r="AW821" s="15" t="s">
        <v>33</v>
      </c>
      <c r="AX821" s="15" t="s">
        <v>72</v>
      </c>
      <c r="AY821" s="260" t="s">
        <v>166</v>
      </c>
    </row>
    <row r="822" s="13" customFormat="1">
      <c r="A822" s="13"/>
      <c r="B822" s="228"/>
      <c r="C822" s="229"/>
      <c r="D822" s="230" t="s">
        <v>176</v>
      </c>
      <c r="E822" s="231" t="s">
        <v>19</v>
      </c>
      <c r="F822" s="232" t="s">
        <v>1187</v>
      </c>
      <c r="G822" s="229"/>
      <c r="H822" s="233">
        <v>560.78800000000001</v>
      </c>
      <c r="I822" s="234"/>
      <c r="J822" s="229"/>
      <c r="K822" s="229"/>
      <c r="L822" s="235"/>
      <c r="M822" s="236"/>
      <c r="N822" s="237"/>
      <c r="O822" s="237"/>
      <c r="P822" s="237"/>
      <c r="Q822" s="237"/>
      <c r="R822" s="237"/>
      <c r="S822" s="237"/>
      <c r="T822" s="238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T822" s="239" t="s">
        <v>176</v>
      </c>
      <c r="AU822" s="239" t="s">
        <v>81</v>
      </c>
      <c r="AV822" s="13" t="s">
        <v>81</v>
      </c>
      <c r="AW822" s="13" t="s">
        <v>33</v>
      </c>
      <c r="AX822" s="13" t="s">
        <v>72</v>
      </c>
      <c r="AY822" s="239" t="s">
        <v>166</v>
      </c>
    </row>
    <row r="823" s="14" customFormat="1">
      <c r="A823" s="14"/>
      <c r="B823" s="240"/>
      <c r="C823" s="241"/>
      <c r="D823" s="230" t="s">
        <v>176</v>
      </c>
      <c r="E823" s="242" t="s">
        <v>19</v>
      </c>
      <c r="F823" s="243" t="s">
        <v>178</v>
      </c>
      <c r="G823" s="241"/>
      <c r="H823" s="244">
        <v>1121.576</v>
      </c>
      <c r="I823" s="245"/>
      <c r="J823" s="241"/>
      <c r="K823" s="241"/>
      <c r="L823" s="246"/>
      <c r="M823" s="247"/>
      <c r="N823" s="248"/>
      <c r="O823" s="248"/>
      <c r="P823" s="248"/>
      <c r="Q823" s="248"/>
      <c r="R823" s="248"/>
      <c r="S823" s="248"/>
      <c r="T823" s="249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T823" s="250" t="s">
        <v>176</v>
      </c>
      <c r="AU823" s="250" t="s">
        <v>81</v>
      </c>
      <c r="AV823" s="14" t="s">
        <v>167</v>
      </c>
      <c r="AW823" s="14" t="s">
        <v>33</v>
      </c>
      <c r="AX823" s="14" t="s">
        <v>79</v>
      </c>
      <c r="AY823" s="250" t="s">
        <v>166</v>
      </c>
    </row>
    <row r="824" s="2" customFormat="1" ht="16.5" customHeight="1">
      <c r="A824" s="41"/>
      <c r="B824" s="42"/>
      <c r="C824" s="261" t="s">
        <v>1188</v>
      </c>
      <c r="D824" s="262" t="s">
        <v>263</v>
      </c>
      <c r="E824" s="263" t="s">
        <v>1189</v>
      </c>
      <c r="F824" s="264" t="s">
        <v>1190</v>
      </c>
      <c r="G824" s="265" t="s">
        <v>172</v>
      </c>
      <c r="H824" s="266">
        <v>107.768</v>
      </c>
      <c r="I824" s="267"/>
      <c r="J824" s="268">
        <f>ROUND(I824*H824,2)</f>
        <v>0</v>
      </c>
      <c r="K824" s="264" t="s">
        <v>173</v>
      </c>
      <c r="L824" s="269"/>
      <c r="M824" s="270" t="s">
        <v>19</v>
      </c>
      <c r="N824" s="271" t="s">
        <v>43</v>
      </c>
      <c r="O824" s="87"/>
      <c r="P824" s="224">
        <f>O824*H824</f>
        <v>0</v>
      </c>
      <c r="Q824" s="224">
        <v>0.00089999999999999998</v>
      </c>
      <c r="R824" s="224">
        <f>Q824*H824</f>
        <v>0.0969912</v>
      </c>
      <c r="S824" s="224">
        <v>0</v>
      </c>
      <c r="T824" s="225">
        <f>S824*H824</f>
        <v>0</v>
      </c>
      <c r="U824" s="41"/>
      <c r="V824" s="41"/>
      <c r="W824" s="41"/>
      <c r="X824" s="41"/>
      <c r="Y824" s="41"/>
      <c r="Z824" s="41"/>
      <c r="AA824" s="41"/>
      <c r="AB824" s="41"/>
      <c r="AC824" s="41"/>
      <c r="AD824" s="41"/>
      <c r="AE824" s="41"/>
      <c r="AR824" s="226" t="s">
        <v>344</v>
      </c>
      <c r="AT824" s="226" t="s">
        <v>263</v>
      </c>
      <c r="AU824" s="226" t="s">
        <v>81</v>
      </c>
      <c r="AY824" s="20" t="s">
        <v>166</v>
      </c>
      <c r="BE824" s="227">
        <f>IF(N824="základní",J824,0)</f>
        <v>0</v>
      </c>
      <c r="BF824" s="227">
        <f>IF(N824="snížená",J824,0)</f>
        <v>0</v>
      </c>
      <c r="BG824" s="227">
        <f>IF(N824="zákl. přenesená",J824,0)</f>
        <v>0</v>
      </c>
      <c r="BH824" s="227">
        <f>IF(N824="sníž. přenesená",J824,0)</f>
        <v>0</v>
      </c>
      <c r="BI824" s="227">
        <f>IF(N824="nulová",J824,0)</f>
        <v>0</v>
      </c>
      <c r="BJ824" s="20" t="s">
        <v>79</v>
      </c>
      <c r="BK824" s="227">
        <f>ROUND(I824*H824,2)</f>
        <v>0</v>
      </c>
      <c r="BL824" s="20" t="s">
        <v>257</v>
      </c>
      <c r="BM824" s="226" t="s">
        <v>1191</v>
      </c>
    </row>
    <row r="825" s="13" customFormat="1">
      <c r="A825" s="13"/>
      <c r="B825" s="228"/>
      <c r="C825" s="229"/>
      <c r="D825" s="230" t="s">
        <v>176</v>
      </c>
      <c r="E825" s="229"/>
      <c r="F825" s="232" t="s">
        <v>1192</v>
      </c>
      <c r="G825" s="229"/>
      <c r="H825" s="233">
        <v>107.768</v>
      </c>
      <c r="I825" s="234"/>
      <c r="J825" s="229"/>
      <c r="K825" s="229"/>
      <c r="L825" s="235"/>
      <c r="M825" s="236"/>
      <c r="N825" s="237"/>
      <c r="O825" s="237"/>
      <c r="P825" s="237"/>
      <c r="Q825" s="237"/>
      <c r="R825" s="237"/>
      <c r="S825" s="237"/>
      <c r="T825" s="238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T825" s="239" t="s">
        <v>176</v>
      </c>
      <c r="AU825" s="239" t="s">
        <v>81</v>
      </c>
      <c r="AV825" s="13" t="s">
        <v>81</v>
      </c>
      <c r="AW825" s="13" t="s">
        <v>4</v>
      </c>
      <c r="AX825" s="13" t="s">
        <v>79</v>
      </c>
      <c r="AY825" s="239" t="s">
        <v>166</v>
      </c>
    </row>
    <row r="826" s="2" customFormat="1" ht="16.5" customHeight="1">
      <c r="A826" s="41"/>
      <c r="B826" s="42"/>
      <c r="C826" s="261" t="s">
        <v>1193</v>
      </c>
      <c r="D826" s="262" t="s">
        <v>263</v>
      </c>
      <c r="E826" s="263" t="s">
        <v>1194</v>
      </c>
      <c r="F826" s="264" t="s">
        <v>1195</v>
      </c>
      <c r="G826" s="265" t="s">
        <v>172</v>
      </c>
      <c r="H826" s="266">
        <v>481.06</v>
      </c>
      <c r="I826" s="267"/>
      <c r="J826" s="268">
        <f>ROUND(I826*H826,2)</f>
        <v>0</v>
      </c>
      <c r="K826" s="264" t="s">
        <v>173</v>
      </c>
      <c r="L826" s="269"/>
      <c r="M826" s="270" t="s">
        <v>19</v>
      </c>
      <c r="N826" s="271" t="s">
        <v>43</v>
      </c>
      <c r="O826" s="87"/>
      <c r="P826" s="224">
        <f>O826*H826</f>
        <v>0</v>
      </c>
      <c r="Q826" s="224">
        <v>0.0011999999999999999</v>
      </c>
      <c r="R826" s="224">
        <f>Q826*H826</f>
        <v>0.57727200000000001</v>
      </c>
      <c r="S826" s="224">
        <v>0</v>
      </c>
      <c r="T826" s="225">
        <f>S826*H826</f>
        <v>0</v>
      </c>
      <c r="U826" s="41"/>
      <c r="V826" s="41"/>
      <c r="W826" s="41"/>
      <c r="X826" s="41"/>
      <c r="Y826" s="41"/>
      <c r="Z826" s="41"/>
      <c r="AA826" s="41"/>
      <c r="AB826" s="41"/>
      <c r="AC826" s="41"/>
      <c r="AD826" s="41"/>
      <c r="AE826" s="41"/>
      <c r="AR826" s="226" t="s">
        <v>344</v>
      </c>
      <c r="AT826" s="226" t="s">
        <v>263</v>
      </c>
      <c r="AU826" s="226" t="s">
        <v>81</v>
      </c>
      <c r="AY826" s="20" t="s">
        <v>166</v>
      </c>
      <c r="BE826" s="227">
        <f>IF(N826="základní",J826,0)</f>
        <v>0</v>
      </c>
      <c r="BF826" s="227">
        <f>IF(N826="snížená",J826,0)</f>
        <v>0</v>
      </c>
      <c r="BG826" s="227">
        <f>IF(N826="zákl. přenesená",J826,0)</f>
        <v>0</v>
      </c>
      <c r="BH826" s="227">
        <f>IF(N826="sníž. přenesená",J826,0)</f>
        <v>0</v>
      </c>
      <c r="BI826" s="227">
        <f>IF(N826="nulová",J826,0)</f>
        <v>0</v>
      </c>
      <c r="BJ826" s="20" t="s">
        <v>79</v>
      </c>
      <c r="BK826" s="227">
        <f>ROUND(I826*H826,2)</f>
        <v>0</v>
      </c>
      <c r="BL826" s="20" t="s">
        <v>257</v>
      </c>
      <c r="BM826" s="226" t="s">
        <v>1196</v>
      </c>
    </row>
    <row r="827" s="13" customFormat="1">
      <c r="A827" s="13"/>
      <c r="B827" s="228"/>
      <c r="C827" s="229"/>
      <c r="D827" s="230" t="s">
        <v>176</v>
      </c>
      <c r="E827" s="229"/>
      <c r="F827" s="232" t="s">
        <v>1197</v>
      </c>
      <c r="G827" s="229"/>
      <c r="H827" s="233">
        <v>481.06</v>
      </c>
      <c r="I827" s="234"/>
      <c r="J827" s="229"/>
      <c r="K827" s="229"/>
      <c r="L827" s="235"/>
      <c r="M827" s="236"/>
      <c r="N827" s="237"/>
      <c r="O827" s="237"/>
      <c r="P827" s="237"/>
      <c r="Q827" s="237"/>
      <c r="R827" s="237"/>
      <c r="S827" s="237"/>
      <c r="T827" s="238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T827" s="239" t="s">
        <v>176</v>
      </c>
      <c r="AU827" s="239" t="s">
        <v>81</v>
      </c>
      <c r="AV827" s="13" t="s">
        <v>81</v>
      </c>
      <c r="AW827" s="13" t="s">
        <v>4</v>
      </c>
      <c r="AX827" s="13" t="s">
        <v>79</v>
      </c>
      <c r="AY827" s="239" t="s">
        <v>166</v>
      </c>
    </row>
    <row r="828" s="2" customFormat="1" ht="16.5" customHeight="1">
      <c r="A828" s="41"/>
      <c r="B828" s="42"/>
      <c r="C828" s="261" t="s">
        <v>1198</v>
      </c>
      <c r="D828" s="262" t="s">
        <v>263</v>
      </c>
      <c r="E828" s="263" t="s">
        <v>1199</v>
      </c>
      <c r="F828" s="264" t="s">
        <v>1200</v>
      </c>
      <c r="G828" s="265" t="s">
        <v>172</v>
      </c>
      <c r="H828" s="266">
        <v>588.827</v>
      </c>
      <c r="I828" s="267"/>
      <c r="J828" s="268">
        <f>ROUND(I828*H828,2)</f>
        <v>0</v>
      </c>
      <c r="K828" s="264" t="s">
        <v>173</v>
      </c>
      <c r="L828" s="269"/>
      <c r="M828" s="270" t="s">
        <v>19</v>
      </c>
      <c r="N828" s="271" t="s">
        <v>43</v>
      </c>
      <c r="O828" s="87"/>
      <c r="P828" s="224">
        <f>O828*H828</f>
        <v>0</v>
      </c>
      <c r="Q828" s="224">
        <v>0.0014</v>
      </c>
      <c r="R828" s="224">
        <f>Q828*H828</f>
        <v>0.82435780000000003</v>
      </c>
      <c r="S828" s="224">
        <v>0</v>
      </c>
      <c r="T828" s="225">
        <f>S828*H828</f>
        <v>0</v>
      </c>
      <c r="U828" s="41"/>
      <c r="V828" s="41"/>
      <c r="W828" s="41"/>
      <c r="X828" s="41"/>
      <c r="Y828" s="41"/>
      <c r="Z828" s="41"/>
      <c r="AA828" s="41"/>
      <c r="AB828" s="41"/>
      <c r="AC828" s="41"/>
      <c r="AD828" s="41"/>
      <c r="AE828" s="41"/>
      <c r="AR828" s="226" t="s">
        <v>344</v>
      </c>
      <c r="AT828" s="226" t="s">
        <v>263</v>
      </c>
      <c r="AU828" s="226" t="s">
        <v>81</v>
      </c>
      <c r="AY828" s="20" t="s">
        <v>166</v>
      </c>
      <c r="BE828" s="227">
        <f>IF(N828="základní",J828,0)</f>
        <v>0</v>
      </c>
      <c r="BF828" s="227">
        <f>IF(N828="snížená",J828,0)</f>
        <v>0</v>
      </c>
      <c r="BG828" s="227">
        <f>IF(N828="zákl. přenesená",J828,0)</f>
        <v>0</v>
      </c>
      <c r="BH828" s="227">
        <f>IF(N828="sníž. přenesená",J828,0)</f>
        <v>0</v>
      </c>
      <c r="BI828" s="227">
        <f>IF(N828="nulová",J828,0)</f>
        <v>0</v>
      </c>
      <c r="BJ828" s="20" t="s">
        <v>79</v>
      </c>
      <c r="BK828" s="227">
        <f>ROUND(I828*H828,2)</f>
        <v>0</v>
      </c>
      <c r="BL828" s="20" t="s">
        <v>257</v>
      </c>
      <c r="BM828" s="226" t="s">
        <v>1201</v>
      </c>
    </row>
    <row r="829" s="13" customFormat="1">
      <c r="A829" s="13"/>
      <c r="B829" s="228"/>
      <c r="C829" s="229"/>
      <c r="D829" s="230" t="s">
        <v>176</v>
      </c>
      <c r="E829" s="229"/>
      <c r="F829" s="232" t="s">
        <v>1202</v>
      </c>
      <c r="G829" s="229"/>
      <c r="H829" s="233">
        <v>588.827</v>
      </c>
      <c r="I829" s="234"/>
      <c r="J829" s="229"/>
      <c r="K829" s="229"/>
      <c r="L829" s="235"/>
      <c r="M829" s="236"/>
      <c r="N829" s="237"/>
      <c r="O829" s="237"/>
      <c r="P829" s="237"/>
      <c r="Q829" s="237"/>
      <c r="R829" s="237"/>
      <c r="S829" s="237"/>
      <c r="T829" s="238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T829" s="239" t="s">
        <v>176</v>
      </c>
      <c r="AU829" s="239" t="s">
        <v>81</v>
      </c>
      <c r="AV829" s="13" t="s">
        <v>81</v>
      </c>
      <c r="AW829" s="13" t="s">
        <v>4</v>
      </c>
      <c r="AX829" s="13" t="s">
        <v>79</v>
      </c>
      <c r="AY829" s="239" t="s">
        <v>166</v>
      </c>
    </row>
    <row r="830" s="2" customFormat="1" ht="16.5" customHeight="1">
      <c r="A830" s="41"/>
      <c r="B830" s="42"/>
      <c r="C830" s="215" t="s">
        <v>1203</v>
      </c>
      <c r="D830" s="215" t="s">
        <v>169</v>
      </c>
      <c r="E830" s="216" t="s">
        <v>1204</v>
      </c>
      <c r="F830" s="217" t="s">
        <v>1205</v>
      </c>
      <c r="G830" s="218" t="s">
        <v>229</v>
      </c>
      <c r="H830" s="219">
        <v>395.42500000000001</v>
      </c>
      <c r="I830" s="220"/>
      <c r="J830" s="221">
        <f>ROUND(I830*H830,2)</f>
        <v>0</v>
      </c>
      <c r="K830" s="217" t="s">
        <v>173</v>
      </c>
      <c r="L830" s="47"/>
      <c r="M830" s="222" t="s">
        <v>19</v>
      </c>
      <c r="N830" s="223" t="s">
        <v>43</v>
      </c>
      <c r="O830" s="87"/>
      <c r="P830" s="224">
        <f>O830*H830</f>
        <v>0</v>
      </c>
      <c r="Q830" s="224">
        <v>0</v>
      </c>
      <c r="R830" s="224">
        <f>Q830*H830</f>
        <v>0</v>
      </c>
      <c r="S830" s="224">
        <v>0</v>
      </c>
      <c r="T830" s="225">
        <f>S830*H830</f>
        <v>0</v>
      </c>
      <c r="U830" s="41"/>
      <c r="V830" s="41"/>
      <c r="W830" s="41"/>
      <c r="X830" s="41"/>
      <c r="Y830" s="41"/>
      <c r="Z830" s="41"/>
      <c r="AA830" s="41"/>
      <c r="AB830" s="41"/>
      <c r="AC830" s="41"/>
      <c r="AD830" s="41"/>
      <c r="AE830" s="41"/>
      <c r="AR830" s="226" t="s">
        <v>257</v>
      </c>
      <c r="AT830" s="226" t="s">
        <v>169</v>
      </c>
      <c r="AU830" s="226" t="s">
        <v>81</v>
      </c>
      <c r="AY830" s="20" t="s">
        <v>166</v>
      </c>
      <c r="BE830" s="227">
        <f>IF(N830="základní",J830,0)</f>
        <v>0</v>
      </c>
      <c r="BF830" s="227">
        <f>IF(N830="snížená",J830,0)</f>
        <v>0</v>
      </c>
      <c r="BG830" s="227">
        <f>IF(N830="zákl. přenesená",J830,0)</f>
        <v>0</v>
      </c>
      <c r="BH830" s="227">
        <f>IF(N830="sníž. přenesená",J830,0)</f>
        <v>0</v>
      </c>
      <c r="BI830" s="227">
        <f>IF(N830="nulová",J830,0)</f>
        <v>0</v>
      </c>
      <c r="BJ830" s="20" t="s">
        <v>79</v>
      </c>
      <c r="BK830" s="227">
        <f>ROUND(I830*H830,2)</f>
        <v>0</v>
      </c>
      <c r="BL830" s="20" t="s">
        <v>257</v>
      </c>
      <c r="BM830" s="226" t="s">
        <v>1206</v>
      </c>
    </row>
    <row r="831" s="13" customFormat="1">
      <c r="A831" s="13"/>
      <c r="B831" s="228"/>
      <c r="C831" s="229"/>
      <c r="D831" s="230" t="s">
        <v>176</v>
      </c>
      <c r="E831" s="231" t="s">
        <v>19</v>
      </c>
      <c r="F831" s="232" t="s">
        <v>1207</v>
      </c>
      <c r="G831" s="229"/>
      <c r="H831" s="233">
        <v>125.33</v>
      </c>
      <c r="I831" s="234"/>
      <c r="J831" s="229"/>
      <c r="K831" s="229"/>
      <c r="L831" s="235"/>
      <c r="M831" s="236"/>
      <c r="N831" s="237"/>
      <c r="O831" s="237"/>
      <c r="P831" s="237"/>
      <c r="Q831" s="237"/>
      <c r="R831" s="237"/>
      <c r="S831" s="237"/>
      <c r="T831" s="238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T831" s="239" t="s">
        <v>176</v>
      </c>
      <c r="AU831" s="239" t="s">
        <v>81</v>
      </c>
      <c r="AV831" s="13" t="s">
        <v>81</v>
      </c>
      <c r="AW831" s="13" t="s">
        <v>33</v>
      </c>
      <c r="AX831" s="13" t="s">
        <v>72</v>
      </c>
      <c r="AY831" s="239" t="s">
        <v>166</v>
      </c>
    </row>
    <row r="832" s="13" customFormat="1">
      <c r="A832" s="13"/>
      <c r="B832" s="228"/>
      <c r="C832" s="229"/>
      <c r="D832" s="230" t="s">
        <v>176</v>
      </c>
      <c r="E832" s="231" t="s">
        <v>19</v>
      </c>
      <c r="F832" s="232" t="s">
        <v>1208</v>
      </c>
      <c r="G832" s="229"/>
      <c r="H832" s="233">
        <v>85.319999999999993</v>
      </c>
      <c r="I832" s="234"/>
      <c r="J832" s="229"/>
      <c r="K832" s="229"/>
      <c r="L832" s="235"/>
      <c r="M832" s="236"/>
      <c r="N832" s="237"/>
      <c r="O832" s="237"/>
      <c r="P832" s="237"/>
      <c r="Q832" s="237"/>
      <c r="R832" s="237"/>
      <c r="S832" s="237"/>
      <c r="T832" s="238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T832" s="239" t="s">
        <v>176</v>
      </c>
      <c r="AU832" s="239" t="s">
        <v>81</v>
      </c>
      <c r="AV832" s="13" t="s">
        <v>81</v>
      </c>
      <c r="AW832" s="13" t="s">
        <v>33</v>
      </c>
      <c r="AX832" s="13" t="s">
        <v>72</v>
      </c>
      <c r="AY832" s="239" t="s">
        <v>166</v>
      </c>
    </row>
    <row r="833" s="13" customFormat="1">
      <c r="A833" s="13"/>
      <c r="B833" s="228"/>
      <c r="C833" s="229"/>
      <c r="D833" s="230" t="s">
        <v>176</v>
      </c>
      <c r="E833" s="231" t="s">
        <v>19</v>
      </c>
      <c r="F833" s="232" t="s">
        <v>1209</v>
      </c>
      <c r="G833" s="229"/>
      <c r="H833" s="233">
        <v>94.905000000000001</v>
      </c>
      <c r="I833" s="234"/>
      <c r="J833" s="229"/>
      <c r="K833" s="229"/>
      <c r="L833" s="235"/>
      <c r="M833" s="236"/>
      <c r="N833" s="237"/>
      <c r="O833" s="237"/>
      <c r="P833" s="237"/>
      <c r="Q833" s="237"/>
      <c r="R833" s="237"/>
      <c r="S833" s="237"/>
      <c r="T833" s="238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T833" s="239" t="s">
        <v>176</v>
      </c>
      <c r="AU833" s="239" t="s">
        <v>81</v>
      </c>
      <c r="AV833" s="13" t="s">
        <v>81</v>
      </c>
      <c r="AW833" s="13" t="s">
        <v>33</v>
      </c>
      <c r="AX833" s="13" t="s">
        <v>72</v>
      </c>
      <c r="AY833" s="239" t="s">
        <v>166</v>
      </c>
    </row>
    <row r="834" s="13" customFormat="1">
      <c r="A834" s="13"/>
      <c r="B834" s="228"/>
      <c r="C834" s="229"/>
      <c r="D834" s="230" t="s">
        <v>176</v>
      </c>
      <c r="E834" s="231" t="s">
        <v>19</v>
      </c>
      <c r="F834" s="232" t="s">
        <v>1210</v>
      </c>
      <c r="G834" s="229"/>
      <c r="H834" s="233">
        <v>89.870000000000005</v>
      </c>
      <c r="I834" s="234"/>
      <c r="J834" s="229"/>
      <c r="K834" s="229"/>
      <c r="L834" s="235"/>
      <c r="M834" s="236"/>
      <c r="N834" s="237"/>
      <c r="O834" s="237"/>
      <c r="P834" s="237"/>
      <c r="Q834" s="237"/>
      <c r="R834" s="237"/>
      <c r="S834" s="237"/>
      <c r="T834" s="238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T834" s="239" t="s">
        <v>176</v>
      </c>
      <c r="AU834" s="239" t="s">
        <v>81</v>
      </c>
      <c r="AV834" s="13" t="s">
        <v>81</v>
      </c>
      <c r="AW834" s="13" t="s">
        <v>33</v>
      </c>
      <c r="AX834" s="13" t="s">
        <v>72</v>
      </c>
      <c r="AY834" s="239" t="s">
        <v>166</v>
      </c>
    </row>
    <row r="835" s="14" customFormat="1">
      <c r="A835" s="14"/>
      <c r="B835" s="240"/>
      <c r="C835" s="241"/>
      <c r="D835" s="230" t="s">
        <v>176</v>
      </c>
      <c r="E835" s="242" t="s">
        <v>19</v>
      </c>
      <c r="F835" s="243" t="s">
        <v>178</v>
      </c>
      <c r="G835" s="241"/>
      <c r="H835" s="244">
        <v>395.42500000000001</v>
      </c>
      <c r="I835" s="245"/>
      <c r="J835" s="241"/>
      <c r="K835" s="241"/>
      <c r="L835" s="246"/>
      <c r="M835" s="247"/>
      <c r="N835" s="248"/>
      <c r="O835" s="248"/>
      <c r="P835" s="248"/>
      <c r="Q835" s="248"/>
      <c r="R835" s="248"/>
      <c r="S835" s="248"/>
      <c r="T835" s="249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T835" s="250" t="s">
        <v>176</v>
      </c>
      <c r="AU835" s="250" t="s">
        <v>81</v>
      </c>
      <c r="AV835" s="14" t="s">
        <v>167</v>
      </c>
      <c r="AW835" s="14" t="s">
        <v>33</v>
      </c>
      <c r="AX835" s="14" t="s">
        <v>79</v>
      </c>
      <c r="AY835" s="250" t="s">
        <v>166</v>
      </c>
    </row>
    <row r="836" s="2" customFormat="1" ht="16.5" customHeight="1">
      <c r="A836" s="41"/>
      <c r="B836" s="42"/>
      <c r="C836" s="261" t="s">
        <v>1211</v>
      </c>
      <c r="D836" s="261" t="s">
        <v>263</v>
      </c>
      <c r="E836" s="263" t="s">
        <v>1212</v>
      </c>
      <c r="F836" s="264" t="s">
        <v>1213</v>
      </c>
      <c r="G836" s="265" t="s">
        <v>229</v>
      </c>
      <c r="H836" s="266">
        <v>434.96800000000002</v>
      </c>
      <c r="I836" s="267"/>
      <c r="J836" s="268">
        <f>ROUND(I836*H836,2)</f>
        <v>0</v>
      </c>
      <c r="K836" s="264" t="s">
        <v>173</v>
      </c>
      <c r="L836" s="269"/>
      <c r="M836" s="270" t="s">
        <v>19</v>
      </c>
      <c r="N836" s="271" t="s">
        <v>43</v>
      </c>
      <c r="O836" s="87"/>
      <c r="P836" s="224">
        <f>O836*H836</f>
        <v>0</v>
      </c>
      <c r="Q836" s="224">
        <v>5.0000000000000002E-05</v>
      </c>
      <c r="R836" s="224">
        <f>Q836*H836</f>
        <v>0.021748400000000001</v>
      </c>
      <c r="S836" s="224">
        <v>0</v>
      </c>
      <c r="T836" s="225">
        <f>S836*H836</f>
        <v>0</v>
      </c>
      <c r="U836" s="41"/>
      <c r="V836" s="41"/>
      <c r="W836" s="41"/>
      <c r="X836" s="41"/>
      <c r="Y836" s="41"/>
      <c r="Z836" s="41"/>
      <c r="AA836" s="41"/>
      <c r="AB836" s="41"/>
      <c r="AC836" s="41"/>
      <c r="AD836" s="41"/>
      <c r="AE836" s="41"/>
      <c r="AR836" s="226" t="s">
        <v>344</v>
      </c>
      <c r="AT836" s="226" t="s">
        <v>263</v>
      </c>
      <c r="AU836" s="226" t="s">
        <v>81</v>
      </c>
      <c r="AY836" s="20" t="s">
        <v>166</v>
      </c>
      <c r="BE836" s="227">
        <f>IF(N836="základní",J836,0)</f>
        <v>0</v>
      </c>
      <c r="BF836" s="227">
        <f>IF(N836="snížená",J836,0)</f>
        <v>0</v>
      </c>
      <c r="BG836" s="227">
        <f>IF(N836="zákl. přenesená",J836,0)</f>
        <v>0</v>
      </c>
      <c r="BH836" s="227">
        <f>IF(N836="sníž. přenesená",J836,0)</f>
        <v>0</v>
      </c>
      <c r="BI836" s="227">
        <f>IF(N836="nulová",J836,0)</f>
        <v>0</v>
      </c>
      <c r="BJ836" s="20" t="s">
        <v>79</v>
      </c>
      <c r="BK836" s="227">
        <f>ROUND(I836*H836,2)</f>
        <v>0</v>
      </c>
      <c r="BL836" s="20" t="s">
        <v>257</v>
      </c>
      <c r="BM836" s="226" t="s">
        <v>1214</v>
      </c>
    </row>
    <row r="837" s="13" customFormat="1">
      <c r="A837" s="13"/>
      <c r="B837" s="228"/>
      <c r="C837" s="229"/>
      <c r="D837" s="230" t="s">
        <v>176</v>
      </c>
      <c r="E837" s="229"/>
      <c r="F837" s="232" t="s">
        <v>1215</v>
      </c>
      <c r="G837" s="229"/>
      <c r="H837" s="233">
        <v>434.96800000000002</v>
      </c>
      <c r="I837" s="234"/>
      <c r="J837" s="229"/>
      <c r="K837" s="229"/>
      <c r="L837" s="235"/>
      <c r="M837" s="236"/>
      <c r="N837" s="237"/>
      <c r="O837" s="237"/>
      <c r="P837" s="237"/>
      <c r="Q837" s="237"/>
      <c r="R837" s="237"/>
      <c r="S837" s="237"/>
      <c r="T837" s="238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T837" s="239" t="s">
        <v>176</v>
      </c>
      <c r="AU837" s="239" t="s">
        <v>81</v>
      </c>
      <c r="AV837" s="13" t="s">
        <v>81</v>
      </c>
      <c r="AW837" s="13" t="s">
        <v>4</v>
      </c>
      <c r="AX837" s="13" t="s">
        <v>79</v>
      </c>
      <c r="AY837" s="239" t="s">
        <v>166</v>
      </c>
    </row>
    <row r="838" s="2" customFormat="1">
      <c r="A838" s="41"/>
      <c r="B838" s="42"/>
      <c r="C838" s="215" t="s">
        <v>1216</v>
      </c>
      <c r="D838" s="215" t="s">
        <v>169</v>
      </c>
      <c r="E838" s="216" t="s">
        <v>1217</v>
      </c>
      <c r="F838" s="217" t="s">
        <v>1218</v>
      </c>
      <c r="G838" s="218" t="s">
        <v>172</v>
      </c>
      <c r="H838" s="219">
        <v>560.78800000000001</v>
      </c>
      <c r="I838" s="220"/>
      <c r="J838" s="221">
        <f>ROUND(I838*H838,2)</f>
        <v>0</v>
      </c>
      <c r="K838" s="217" t="s">
        <v>173</v>
      </c>
      <c r="L838" s="47"/>
      <c r="M838" s="222" t="s">
        <v>19</v>
      </c>
      <c r="N838" s="223" t="s">
        <v>43</v>
      </c>
      <c r="O838" s="87"/>
      <c r="P838" s="224">
        <f>O838*H838</f>
        <v>0</v>
      </c>
      <c r="Q838" s="224">
        <v>0</v>
      </c>
      <c r="R838" s="224">
        <f>Q838*H838</f>
        <v>0</v>
      </c>
      <c r="S838" s="224">
        <v>0</v>
      </c>
      <c r="T838" s="225">
        <f>S838*H838</f>
        <v>0</v>
      </c>
      <c r="U838" s="41"/>
      <c r="V838" s="41"/>
      <c r="W838" s="41"/>
      <c r="X838" s="41"/>
      <c r="Y838" s="41"/>
      <c r="Z838" s="41"/>
      <c r="AA838" s="41"/>
      <c r="AB838" s="41"/>
      <c r="AC838" s="41"/>
      <c r="AD838" s="41"/>
      <c r="AE838" s="41"/>
      <c r="AR838" s="226" t="s">
        <v>257</v>
      </c>
      <c r="AT838" s="226" t="s">
        <v>169</v>
      </c>
      <c r="AU838" s="226" t="s">
        <v>81</v>
      </c>
      <c r="AY838" s="20" t="s">
        <v>166</v>
      </c>
      <c r="BE838" s="227">
        <f>IF(N838="základní",J838,0)</f>
        <v>0</v>
      </c>
      <c r="BF838" s="227">
        <f>IF(N838="snížená",J838,0)</f>
        <v>0</v>
      </c>
      <c r="BG838" s="227">
        <f>IF(N838="zákl. přenesená",J838,0)</f>
        <v>0</v>
      </c>
      <c r="BH838" s="227">
        <f>IF(N838="sníž. přenesená",J838,0)</f>
        <v>0</v>
      </c>
      <c r="BI838" s="227">
        <f>IF(N838="nulová",J838,0)</f>
        <v>0</v>
      </c>
      <c r="BJ838" s="20" t="s">
        <v>79</v>
      </c>
      <c r="BK838" s="227">
        <f>ROUND(I838*H838,2)</f>
        <v>0</v>
      </c>
      <c r="BL838" s="20" t="s">
        <v>257</v>
      </c>
      <c r="BM838" s="226" t="s">
        <v>1219</v>
      </c>
    </row>
    <row r="839" s="13" customFormat="1">
      <c r="A839" s="13"/>
      <c r="B839" s="228"/>
      <c r="C839" s="229"/>
      <c r="D839" s="230" t="s">
        <v>176</v>
      </c>
      <c r="E839" s="231" t="s">
        <v>19</v>
      </c>
      <c r="F839" s="232" t="s">
        <v>1220</v>
      </c>
      <c r="G839" s="229"/>
      <c r="H839" s="233">
        <v>560.78800000000001</v>
      </c>
      <c r="I839" s="234"/>
      <c r="J839" s="229"/>
      <c r="K839" s="229"/>
      <c r="L839" s="235"/>
      <c r="M839" s="236"/>
      <c r="N839" s="237"/>
      <c r="O839" s="237"/>
      <c r="P839" s="237"/>
      <c r="Q839" s="237"/>
      <c r="R839" s="237"/>
      <c r="S839" s="237"/>
      <c r="T839" s="238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T839" s="239" t="s">
        <v>176</v>
      </c>
      <c r="AU839" s="239" t="s">
        <v>81</v>
      </c>
      <c r="AV839" s="13" t="s">
        <v>81</v>
      </c>
      <c r="AW839" s="13" t="s">
        <v>33</v>
      </c>
      <c r="AX839" s="13" t="s">
        <v>72</v>
      </c>
      <c r="AY839" s="239" t="s">
        <v>166</v>
      </c>
    </row>
    <row r="840" s="14" customFormat="1">
      <c r="A840" s="14"/>
      <c r="B840" s="240"/>
      <c r="C840" s="241"/>
      <c r="D840" s="230" t="s">
        <v>176</v>
      </c>
      <c r="E840" s="242" t="s">
        <v>19</v>
      </c>
      <c r="F840" s="243" t="s">
        <v>178</v>
      </c>
      <c r="G840" s="241"/>
      <c r="H840" s="244">
        <v>560.78800000000001</v>
      </c>
      <c r="I840" s="245"/>
      <c r="J840" s="241"/>
      <c r="K840" s="241"/>
      <c r="L840" s="246"/>
      <c r="M840" s="247"/>
      <c r="N840" s="248"/>
      <c r="O840" s="248"/>
      <c r="P840" s="248"/>
      <c r="Q840" s="248"/>
      <c r="R840" s="248"/>
      <c r="S840" s="248"/>
      <c r="T840" s="249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T840" s="250" t="s">
        <v>176</v>
      </c>
      <c r="AU840" s="250" t="s">
        <v>81</v>
      </c>
      <c r="AV840" s="14" t="s">
        <v>167</v>
      </c>
      <c r="AW840" s="14" t="s">
        <v>33</v>
      </c>
      <c r="AX840" s="14" t="s">
        <v>79</v>
      </c>
      <c r="AY840" s="250" t="s">
        <v>166</v>
      </c>
    </row>
    <row r="841" s="2" customFormat="1" ht="16.5" customHeight="1">
      <c r="A841" s="41"/>
      <c r="B841" s="42"/>
      <c r="C841" s="261" t="s">
        <v>1221</v>
      </c>
      <c r="D841" s="261" t="s">
        <v>263</v>
      </c>
      <c r="E841" s="263" t="s">
        <v>1222</v>
      </c>
      <c r="F841" s="264" t="s">
        <v>1223</v>
      </c>
      <c r="G841" s="265" t="s">
        <v>172</v>
      </c>
      <c r="H841" s="266">
        <v>653.59799999999996</v>
      </c>
      <c r="I841" s="267"/>
      <c r="J841" s="268">
        <f>ROUND(I841*H841,2)</f>
        <v>0</v>
      </c>
      <c r="K841" s="264" t="s">
        <v>173</v>
      </c>
      <c r="L841" s="269"/>
      <c r="M841" s="270" t="s">
        <v>19</v>
      </c>
      <c r="N841" s="271" t="s">
        <v>43</v>
      </c>
      <c r="O841" s="87"/>
      <c r="P841" s="224">
        <f>O841*H841</f>
        <v>0</v>
      </c>
      <c r="Q841" s="224">
        <v>0.00019000000000000001</v>
      </c>
      <c r="R841" s="224">
        <f>Q841*H841</f>
        <v>0.12418362</v>
      </c>
      <c r="S841" s="224">
        <v>0</v>
      </c>
      <c r="T841" s="225">
        <f>S841*H841</f>
        <v>0</v>
      </c>
      <c r="U841" s="41"/>
      <c r="V841" s="41"/>
      <c r="W841" s="41"/>
      <c r="X841" s="41"/>
      <c r="Y841" s="41"/>
      <c r="Z841" s="41"/>
      <c r="AA841" s="41"/>
      <c r="AB841" s="41"/>
      <c r="AC841" s="41"/>
      <c r="AD841" s="41"/>
      <c r="AE841" s="41"/>
      <c r="AR841" s="226" t="s">
        <v>344</v>
      </c>
      <c r="AT841" s="226" t="s">
        <v>263</v>
      </c>
      <c r="AU841" s="226" t="s">
        <v>81</v>
      </c>
      <c r="AY841" s="20" t="s">
        <v>166</v>
      </c>
      <c r="BE841" s="227">
        <f>IF(N841="základní",J841,0)</f>
        <v>0</v>
      </c>
      <c r="BF841" s="227">
        <f>IF(N841="snížená",J841,0)</f>
        <v>0</v>
      </c>
      <c r="BG841" s="227">
        <f>IF(N841="zákl. přenesená",J841,0)</f>
        <v>0</v>
      </c>
      <c r="BH841" s="227">
        <f>IF(N841="sníž. přenesená",J841,0)</f>
        <v>0</v>
      </c>
      <c r="BI841" s="227">
        <f>IF(N841="nulová",J841,0)</f>
        <v>0</v>
      </c>
      <c r="BJ841" s="20" t="s">
        <v>79</v>
      </c>
      <c r="BK841" s="227">
        <f>ROUND(I841*H841,2)</f>
        <v>0</v>
      </c>
      <c r="BL841" s="20" t="s">
        <v>257</v>
      </c>
      <c r="BM841" s="226" t="s">
        <v>1224</v>
      </c>
    </row>
    <row r="842" s="13" customFormat="1">
      <c r="A842" s="13"/>
      <c r="B842" s="228"/>
      <c r="C842" s="229"/>
      <c r="D842" s="230" t="s">
        <v>176</v>
      </c>
      <c r="E842" s="229"/>
      <c r="F842" s="232" t="s">
        <v>1225</v>
      </c>
      <c r="G842" s="229"/>
      <c r="H842" s="233">
        <v>653.59799999999996</v>
      </c>
      <c r="I842" s="234"/>
      <c r="J842" s="229"/>
      <c r="K842" s="229"/>
      <c r="L842" s="235"/>
      <c r="M842" s="236"/>
      <c r="N842" s="237"/>
      <c r="O842" s="237"/>
      <c r="P842" s="237"/>
      <c r="Q842" s="237"/>
      <c r="R842" s="237"/>
      <c r="S842" s="237"/>
      <c r="T842" s="238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T842" s="239" t="s">
        <v>176</v>
      </c>
      <c r="AU842" s="239" t="s">
        <v>81</v>
      </c>
      <c r="AV842" s="13" t="s">
        <v>81</v>
      </c>
      <c r="AW842" s="13" t="s">
        <v>4</v>
      </c>
      <c r="AX842" s="13" t="s">
        <v>79</v>
      </c>
      <c r="AY842" s="239" t="s">
        <v>166</v>
      </c>
    </row>
    <row r="843" s="2" customFormat="1">
      <c r="A843" s="41"/>
      <c r="B843" s="42"/>
      <c r="C843" s="215" t="s">
        <v>1226</v>
      </c>
      <c r="D843" s="215" t="s">
        <v>169</v>
      </c>
      <c r="E843" s="216" t="s">
        <v>1227</v>
      </c>
      <c r="F843" s="217" t="s">
        <v>1228</v>
      </c>
      <c r="G843" s="218" t="s">
        <v>172</v>
      </c>
      <c r="H843" s="219">
        <v>582.41200000000003</v>
      </c>
      <c r="I843" s="220"/>
      <c r="J843" s="221">
        <f>ROUND(I843*H843,2)</f>
        <v>0</v>
      </c>
      <c r="K843" s="217" t="s">
        <v>173</v>
      </c>
      <c r="L843" s="47"/>
      <c r="M843" s="222" t="s">
        <v>19</v>
      </c>
      <c r="N843" s="223" t="s">
        <v>43</v>
      </c>
      <c r="O843" s="87"/>
      <c r="P843" s="224">
        <f>O843*H843</f>
        <v>0</v>
      </c>
      <c r="Q843" s="224">
        <v>1.0000000000000001E-05</v>
      </c>
      <c r="R843" s="224">
        <f>Q843*H843</f>
        <v>0.0058241200000000012</v>
      </c>
      <c r="S843" s="224">
        <v>0</v>
      </c>
      <c r="T843" s="225">
        <f>S843*H843</f>
        <v>0</v>
      </c>
      <c r="U843" s="41"/>
      <c r="V843" s="41"/>
      <c r="W843" s="41"/>
      <c r="X843" s="41"/>
      <c r="Y843" s="41"/>
      <c r="Z843" s="41"/>
      <c r="AA843" s="41"/>
      <c r="AB843" s="41"/>
      <c r="AC843" s="41"/>
      <c r="AD843" s="41"/>
      <c r="AE843" s="41"/>
      <c r="AR843" s="226" t="s">
        <v>257</v>
      </c>
      <c r="AT843" s="226" t="s">
        <v>169</v>
      </c>
      <c r="AU843" s="226" t="s">
        <v>81</v>
      </c>
      <c r="AY843" s="20" t="s">
        <v>166</v>
      </c>
      <c r="BE843" s="227">
        <f>IF(N843="základní",J843,0)</f>
        <v>0</v>
      </c>
      <c r="BF843" s="227">
        <f>IF(N843="snížená",J843,0)</f>
        <v>0</v>
      </c>
      <c r="BG843" s="227">
        <f>IF(N843="zákl. přenesená",J843,0)</f>
        <v>0</v>
      </c>
      <c r="BH843" s="227">
        <f>IF(N843="sníž. přenesená",J843,0)</f>
        <v>0</v>
      </c>
      <c r="BI843" s="227">
        <f>IF(N843="nulová",J843,0)</f>
        <v>0</v>
      </c>
      <c r="BJ843" s="20" t="s">
        <v>79</v>
      </c>
      <c r="BK843" s="227">
        <f>ROUND(I843*H843,2)</f>
        <v>0</v>
      </c>
      <c r="BL843" s="20" t="s">
        <v>257</v>
      </c>
      <c r="BM843" s="226" t="s">
        <v>1229</v>
      </c>
    </row>
    <row r="844" s="15" customFormat="1">
      <c r="A844" s="15"/>
      <c r="B844" s="251"/>
      <c r="C844" s="252"/>
      <c r="D844" s="230" t="s">
        <v>176</v>
      </c>
      <c r="E844" s="253" t="s">
        <v>19</v>
      </c>
      <c r="F844" s="254" t="s">
        <v>1145</v>
      </c>
      <c r="G844" s="252"/>
      <c r="H844" s="253" t="s">
        <v>19</v>
      </c>
      <c r="I844" s="255"/>
      <c r="J844" s="252"/>
      <c r="K844" s="252"/>
      <c r="L844" s="256"/>
      <c r="M844" s="257"/>
      <c r="N844" s="258"/>
      <c r="O844" s="258"/>
      <c r="P844" s="258"/>
      <c r="Q844" s="258"/>
      <c r="R844" s="258"/>
      <c r="S844" s="258"/>
      <c r="T844" s="259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T844" s="260" t="s">
        <v>176</v>
      </c>
      <c r="AU844" s="260" t="s">
        <v>81</v>
      </c>
      <c r="AV844" s="15" t="s">
        <v>79</v>
      </c>
      <c r="AW844" s="15" t="s">
        <v>33</v>
      </c>
      <c r="AX844" s="15" t="s">
        <v>72</v>
      </c>
      <c r="AY844" s="260" t="s">
        <v>166</v>
      </c>
    </row>
    <row r="845" s="13" customFormat="1">
      <c r="A845" s="13"/>
      <c r="B845" s="228"/>
      <c r="C845" s="229"/>
      <c r="D845" s="230" t="s">
        <v>176</v>
      </c>
      <c r="E845" s="231" t="s">
        <v>19</v>
      </c>
      <c r="F845" s="232" t="s">
        <v>1230</v>
      </c>
      <c r="G845" s="229"/>
      <c r="H845" s="233">
        <v>496.41199999999998</v>
      </c>
      <c r="I845" s="234"/>
      <c r="J845" s="229"/>
      <c r="K845" s="229"/>
      <c r="L845" s="235"/>
      <c r="M845" s="236"/>
      <c r="N845" s="237"/>
      <c r="O845" s="237"/>
      <c r="P845" s="237"/>
      <c r="Q845" s="237"/>
      <c r="R845" s="237"/>
      <c r="S845" s="237"/>
      <c r="T845" s="238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T845" s="239" t="s">
        <v>176</v>
      </c>
      <c r="AU845" s="239" t="s">
        <v>81</v>
      </c>
      <c r="AV845" s="13" t="s">
        <v>81</v>
      </c>
      <c r="AW845" s="13" t="s">
        <v>33</v>
      </c>
      <c r="AX845" s="13" t="s">
        <v>72</v>
      </c>
      <c r="AY845" s="239" t="s">
        <v>166</v>
      </c>
    </row>
    <row r="846" s="15" customFormat="1">
      <c r="A846" s="15"/>
      <c r="B846" s="251"/>
      <c r="C846" s="252"/>
      <c r="D846" s="230" t="s">
        <v>176</v>
      </c>
      <c r="E846" s="253" t="s">
        <v>19</v>
      </c>
      <c r="F846" s="254" t="s">
        <v>1148</v>
      </c>
      <c r="G846" s="252"/>
      <c r="H846" s="253" t="s">
        <v>19</v>
      </c>
      <c r="I846" s="255"/>
      <c r="J846" s="252"/>
      <c r="K846" s="252"/>
      <c r="L846" s="256"/>
      <c r="M846" s="257"/>
      <c r="N846" s="258"/>
      <c r="O846" s="258"/>
      <c r="P846" s="258"/>
      <c r="Q846" s="258"/>
      <c r="R846" s="258"/>
      <c r="S846" s="258"/>
      <c r="T846" s="259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T846" s="260" t="s">
        <v>176</v>
      </c>
      <c r="AU846" s="260" t="s">
        <v>81</v>
      </c>
      <c r="AV846" s="15" t="s">
        <v>79</v>
      </c>
      <c r="AW846" s="15" t="s">
        <v>33</v>
      </c>
      <c r="AX846" s="15" t="s">
        <v>72</v>
      </c>
      <c r="AY846" s="260" t="s">
        <v>166</v>
      </c>
    </row>
    <row r="847" s="13" customFormat="1">
      <c r="A847" s="13"/>
      <c r="B847" s="228"/>
      <c r="C847" s="229"/>
      <c r="D847" s="230" t="s">
        <v>176</v>
      </c>
      <c r="E847" s="231" t="s">
        <v>19</v>
      </c>
      <c r="F847" s="232" t="s">
        <v>1231</v>
      </c>
      <c r="G847" s="229"/>
      <c r="H847" s="233">
        <v>86</v>
      </c>
      <c r="I847" s="234"/>
      <c r="J847" s="229"/>
      <c r="K847" s="229"/>
      <c r="L847" s="235"/>
      <c r="M847" s="236"/>
      <c r="N847" s="237"/>
      <c r="O847" s="237"/>
      <c r="P847" s="237"/>
      <c r="Q847" s="237"/>
      <c r="R847" s="237"/>
      <c r="S847" s="237"/>
      <c r="T847" s="238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T847" s="239" t="s">
        <v>176</v>
      </c>
      <c r="AU847" s="239" t="s">
        <v>81</v>
      </c>
      <c r="AV847" s="13" t="s">
        <v>81</v>
      </c>
      <c r="AW847" s="13" t="s">
        <v>33</v>
      </c>
      <c r="AX847" s="13" t="s">
        <v>72</v>
      </c>
      <c r="AY847" s="239" t="s">
        <v>166</v>
      </c>
    </row>
    <row r="848" s="14" customFormat="1">
      <c r="A848" s="14"/>
      <c r="B848" s="240"/>
      <c r="C848" s="241"/>
      <c r="D848" s="230" t="s">
        <v>176</v>
      </c>
      <c r="E848" s="242" t="s">
        <v>19</v>
      </c>
      <c r="F848" s="243" t="s">
        <v>178</v>
      </c>
      <c r="G848" s="241"/>
      <c r="H848" s="244">
        <v>582.41200000000003</v>
      </c>
      <c r="I848" s="245"/>
      <c r="J848" s="241"/>
      <c r="K848" s="241"/>
      <c r="L848" s="246"/>
      <c r="M848" s="247"/>
      <c r="N848" s="248"/>
      <c r="O848" s="248"/>
      <c r="P848" s="248"/>
      <c r="Q848" s="248"/>
      <c r="R848" s="248"/>
      <c r="S848" s="248"/>
      <c r="T848" s="249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T848" s="250" t="s">
        <v>176</v>
      </c>
      <c r="AU848" s="250" t="s">
        <v>81</v>
      </c>
      <c r="AV848" s="14" t="s">
        <v>167</v>
      </c>
      <c r="AW848" s="14" t="s">
        <v>33</v>
      </c>
      <c r="AX848" s="14" t="s">
        <v>79</v>
      </c>
      <c r="AY848" s="250" t="s">
        <v>166</v>
      </c>
    </row>
    <row r="849" s="2" customFormat="1">
      <c r="A849" s="41"/>
      <c r="B849" s="42"/>
      <c r="C849" s="261" t="s">
        <v>1232</v>
      </c>
      <c r="D849" s="261" t="s">
        <v>263</v>
      </c>
      <c r="E849" s="263" t="s">
        <v>1233</v>
      </c>
      <c r="F849" s="264" t="s">
        <v>1234</v>
      </c>
      <c r="G849" s="265" t="s">
        <v>172</v>
      </c>
      <c r="H849" s="266">
        <v>678.80100000000004</v>
      </c>
      <c r="I849" s="267"/>
      <c r="J849" s="268">
        <f>ROUND(I849*H849,2)</f>
        <v>0</v>
      </c>
      <c r="K849" s="264" t="s">
        <v>173</v>
      </c>
      <c r="L849" s="269"/>
      <c r="M849" s="270" t="s">
        <v>19</v>
      </c>
      <c r="N849" s="271" t="s">
        <v>43</v>
      </c>
      <c r="O849" s="87"/>
      <c r="P849" s="224">
        <f>O849*H849</f>
        <v>0</v>
      </c>
      <c r="Q849" s="224">
        <v>0.00012999999999999999</v>
      </c>
      <c r="R849" s="224">
        <f>Q849*H849</f>
        <v>0.088244130000000004</v>
      </c>
      <c r="S849" s="224">
        <v>0</v>
      </c>
      <c r="T849" s="225">
        <f>S849*H849</f>
        <v>0</v>
      </c>
      <c r="U849" s="41"/>
      <c r="V849" s="41"/>
      <c r="W849" s="41"/>
      <c r="X849" s="41"/>
      <c r="Y849" s="41"/>
      <c r="Z849" s="41"/>
      <c r="AA849" s="41"/>
      <c r="AB849" s="41"/>
      <c r="AC849" s="41"/>
      <c r="AD849" s="41"/>
      <c r="AE849" s="41"/>
      <c r="AR849" s="226" t="s">
        <v>344</v>
      </c>
      <c r="AT849" s="226" t="s">
        <v>263</v>
      </c>
      <c r="AU849" s="226" t="s">
        <v>81</v>
      </c>
      <c r="AY849" s="20" t="s">
        <v>166</v>
      </c>
      <c r="BE849" s="227">
        <f>IF(N849="základní",J849,0)</f>
        <v>0</v>
      </c>
      <c r="BF849" s="227">
        <f>IF(N849="snížená",J849,0)</f>
        <v>0</v>
      </c>
      <c r="BG849" s="227">
        <f>IF(N849="zákl. přenesená",J849,0)</f>
        <v>0</v>
      </c>
      <c r="BH849" s="227">
        <f>IF(N849="sníž. přenesená",J849,0)</f>
        <v>0</v>
      </c>
      <c r="BI849" s="227">
        <f>IF(N849="nulová",J849,0)</f>
        <v>0</v>
      </c>
      <c r="BJ849" s="20" t="s">
        <v>79</v>
      </c>
      <c r="BK849" s="227">
        <f>ROUND(I849*H849,2)</f>
        <v>0</v>
      </c>
      <c r="BL849" s="20" t="s">
        <v>257</v>
      </c>
      <c r="BM849" s="226" t="s">
        <v>1235</v>
      </c>
    </row>
    <row r="850" s="13" customFormat="1">
      <c r="A850" s="13"/>
      <c r="B850" s="228"/>
      <c r="C850" s="229"/>
      <c r="D850" s="230" t="s">
        <v>176</v>
      </c>
      <c r="E850" s="229"/>
      <c r="F850" s="232" t="s">
        <v>1236</v>
      </c>
      <c r="G850" s="229"/>
      <c r="H850" s="233">
        <v>678.80100000000004</v>
      </c>
      <c r="I850" s="234"/>
      <c r="J850" s="229"/>
      <c r="K850" s="229"/>
      <c r="L850" s="235"/>
      <c r="M850" s="236"/>
      <c r="N850" s="237"/>
      <c r="O850" s="237"/>
      <c r="P850" s="237"/>
      <c r="Q850" s="237"/>
      <c r="R850" s="237"/>
      <c r="S850" s="237"/>
      <c r="T850" s="238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T850" s="239" t="s">
        <v>176</v>
      </c>
      <c r="AU850" s="239" t="s">
        <v>81</v>
      </c>
      <c r="AV850" s="13" t="s">
        <v>81</v>
      </c>
      <c r="AW850" s="13" t="s">
        <v>4</v>
      </c>
      <c r="AX850" s="13" t="s">
        <v>79</v>
      </c>
      <c r="AY850" s="239" t="s">
        <v>166</v>
      </c>
    </row>
    <row r="851" s="2" customFormat="1">
      <c r="A851" s="41"/>
      <c r="B851" s="42"/>
      <c r="C851" s="215" t="s">
        <v>1237</v>
      </c>
      <c r="D851" s="215" t="s">
        <v>169</v>
      </c>
      <c r="E851" s="216" t="s">
        <v>1238</v>
      </c>
      <c r="F851" s="217" t="s">
        <v>1239</v>
      </c>
      <c r="G851" s="218" t="s">
        <v>172</v>
      </c>
      <c r="H851" s="219">
        <v>35.694000000000003</v>
      </c>
      <c r="I851" s="220"/>
      <c r="J851" s="221">
        <f>ROUND(I851*H851,2)</f>
        <v>0</v>
      </c>
      <c r="K851" s="217" t="s">
        <v>173</v>
      </c>
      <c r="L851" s="47"/>
      <c r="M851" s="222" t="s">
        <v>19</v>
      </c>
      <c r="N851" s="223" t="s">
        <v>43</v>
      </c>
      <c r="O851" s="87"/>
      <c r="P851" s="224">
        <f>O851*H851</f>
        <v>0</v>
      </c>
      <c r="Q851" s="224">
        <v>0.0060000000000000001</v>
      </c>
      <c r="R851" s="224">
        <f>Q851*H851</f>
        <v>0.21416400000000002</v>
      </c>
      <c r="S851" s="224">
        <v>0</v>
      </c>
      <c r="T851" s="225">
        <f>S851*H851</f>
        <v>0</v>
      </c>
      <c r="U851" s="41"/>
      <c r="V851" s="41"/>
      <c r="W851" s="41"/>
      <c r="X851" s="41"/>
      <c r="Y851" s="41"/>
      <c r="Z851" s="41"/>
      <c r="AA851" s="41"/>
      <c r="AB851" s="41"/>
      <c r="AC851" s="41"/>
      <c r="AD851" s="41"/>
      <c r="AE851" s="41"/>
      <c r="AR851" s="226" t="s">
        <v>257</v>
      </c>
      <c r="AT851" s="226" t="s">
        <v>169</v>
      </c>
      <c r="AU851" s="226" t="s">
        <v>81</v>
      </c>
      <c r="AY851" s="20" t="s">
        <v>166</v>
      </c>
      <c r="BE851" s="227">
        <f>IF(N851="základní",J851,0)</f>
        <v>0</v>
      </c>
      <c r="BF851" s="227">
        <f>IF(N851="snížená",J851,0)</f>
        <v>0</v>
      </c>
      <c r="BG851" s="227">
        <f>IF(N851="zákl. přenesená",J851,0)</f>
        <v>0</v>
      </c>
      <c r="BH851" s="227">
        <f>IF(N851="sníž. přenesená",J851,0)</f>
        <v>0</v>
      </c>
      <c r="BI851" s="227">
        <f>IF(N851="nulová",J851,0)</f>
        <v>0</v>
      </c>
      <c r="BJ851" s="20" t="s">
        <v>79</v>
      </c>
      <c r="BK851" s="227">
        <f>ROUND(I851*H851,2)</f>
        <v>0</v>
      </c>
      <c r="BL851" s="20" t="s">
        <v>257</v>
      </c>
      <c r="BM851" s="226" t="s">
        <v>1240</v>
      </c>
    </row>
    <row r="852" s="15" customFormat="1">
      <c r="A852" s="15"/>
      <c r="B852" s="251"/>
      <c r="C852" s="252"/>
      <c r="D852" s="230" t="s">
        <v>176</v>
      </c>
      <c r="E852" s="253" t="s">
        <v>19</v>
      </c>
      <c r="F852" s="254" t="s">
        <v>1241</v>
      </c>
      <c r="G852" s="252"/>
      <c r="H852" s="253" t="s">
        <v>19</v>
      </c>
      <c r="I852" s="255"/>
      <c r="J852" s="252"/>
      <c r="K852" s="252"/>
      <c r="L852" s="256"/>
      <c r="M852" s="257"/>
      <c r="N852" s="258"/>
      <c r="O852" s="258"/>
      <c r="P852" s="258"/>
      <c r="Q852" s="258"/>
      <c r="R852" s="258"/>
      <c r="S852" s="258"/>
      <c r="T852" s="259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T852" s="260" t="s">
        <v>176</v>
      </c>
      <c r="AU852" s="260" t="s">
        <v>81</v>
      </c>
      <c r="AV852" s="15" t="s">
        <v>79</v>
      </c>
      <c r="AW852" s="15" t="s">
        <v>33</v>
      </c>
      <c r="AX852" s="15" t="s">
        <v>72</v>
      </c>
      <c r="AY852" s="260" t="s">
        <v>166</v>
      </c>
    </row>
    <row r="853" s="13" customFormat="1">
      <c r="A853" s="13"/>
      <c r="B853" s="228"/>
      <c r="C853" s="229"/>
      <c r="D853" s="230" t="s">
        <v>176</v>
      </c>
      <c r="E853" s="231" t="s">
        <v>19</v>
      </c>
      <c r="F853" s="232" t="s">
        <v>1242</v>
      </c>
      <c r="G853" s="229"/>
      <c r="H853" s="233">
        <v>32.398000000000003</v>
      </c>
      <c r="I853" s="234"/>
      <c r="J853" s="229"/>
      <c r="K853" s="229"/>
      <c r="L853" s="235"/>
      <c r="M853" s="236"/>
      <c r="N853" s="237"/>
      <c r="O853" s="237"/>
      <c r="P853" s="237"/>
      <c r="Q853" s="237"/>
      <c r="R853" s="237"/>
      <c r="S853" s="237"/>
      <c r="T853" s="238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T853" s="239" t="s">
        <v>176</v>
      </c>
      <c r="AU853" s="239" t="s">
        <v>81</v>
      </c>
      <c r="AV853" s="13" t="s">
        <v>81</v>
      </c>
      <c r="AW853" s="13" t="s">
        <v>33</v>
      </c>
      <c r="AX853" s="13" t="s">
        <v>72</v>
      </c>
      <c r="AY853" s="239" t="s">
        <v>166</v>
      </c>
    </row>
    <row r="854" s="15" customFormat="1">
      <c r="A854" s="15"/>
      <c r="B854" s="251"/>
      <c r="C854" s="252"/>
      <c r="D854" s="230" t="s">
        <v>176</v>
      </c>
      <c r="E854" s="253" t="s">
        <v>19</v>
      </c>
      <c r="F854" s="254" t="s">
        <v>1243</v>
      </c>
      <c r="G854" s="252"/>
      <c r="H854" s="253" t="s">
        <v>19</v>
      </c>
      <c r="I854" s="255"/>
      <c r="J854" s="252"/>
      <c r="K854" s="252"/>
      <c r="L854" s="256"/>
      <c r="M854" s="257"/>
      <c r="N854" s="258"/>
      <c r="O854" s="258"/>
      <c r="P854" s="258"/>
      <c r="Q854" s="258"/>
      <c r="R854" s="258"/>
      <c r="S854" s="258"/>
      <c r="T854" s="259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T854" s="260" t="s">
        <v>176</v>
      </c>
      <c r="AU854" s="260" t="s">
        <v>81</v>
      </c>
      <c r="AV854" s="15" t="s">
        <v>79</v>
      </c>
      <c r="AW854" s="15" t="s">
        <v>33</v>
      </c>
      <c r="AX854" s="15" t="s">
        <v>72</v>
      </c>
      <c r="AY854" s="260" t="s">
        <v>166</v>
      </c>
    </row>
    <row r="855" s="13" customFormat="1">
      <c r="A855" s="13"/>
      <c r="B855" s="228"/>
      <c r="C855" s="229"/>
      <c r="D855" s="230" t="s">
        <v>176</v>
      </c>
      <c r="E855" s="231" t="s">
        <v>19</v>
      </c>
      <c r="F855" s="232" t="s">
        <v>1244</v>
      </c>
      <c r="G855" s="229"/>
      <c r="H855" s="233">
        <v>3.2959999999999998</v>
      </c>
      <c r="I855" s="234"/>
      <c r="J855" s="229"/>
      <c r="K855" s="229"/>
      <c r="L855" s="235"/>
      <c r="M855" s="236"/>
      <c r="N855" s="237"/>
      <c r="O855" s="237"/>
      <c r="P855" s="237"/>
      <c r="Q855" s="237"/>
      <c r="R855" s="237"/>
      <c r="S855" s="237"/>
      <c r="T855" s="238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T855" s="239" t="s">
        <v>176</v>
      </c>
      <c r="AU855" s="239" t="s">
        <v>81</v>
      </c>
      <c r="AV855" s="13" t="s">
        <v>81</v>
      </c>
      <c r="AW855" s="13" t="s">
        <v>33</v>
      </c>
      <c r="AX855" s="13" t="s">
        <v>72</v>
      </c>
      <c r="AY855" s="239" t="s">
        <v>166</v>
      </c>
    </row>
    <row r="856" s="14" customFormat="1">
      <c r="A856" s="14"/>
      <c r="B856" s="240"/>
      <c r="C856" s="241"/>
      <c r="D856" s="230" t="s">
        <v>176</v>
      </c>
      <c r="E856" s="242" t="s">
        <v>19</v>
      </c>
      <c r="F856" s="243" t="s">
        <v>178</v>
      </c>
      <c r="G856" s="241"/>
      <c r="H856" s="244">
        <v>35.694000000000003</v>
      </c>
      <c r="I856" s="245"/>
      <c r="J856" s="241"/>
      <c r="K856" s="241"/>
      <c r="L856" s="246"/>
      <c r="M856" s="247"/>
      <c r="N856" s="248"/>
      <c r="O856" s="248"/>
      <c r="P856" s="248"/>
      <c r="Q856" s="248"/>
      <c r="R856" s="248"/>
      <c r="S856" s="248"/>
      <c r="T856" s="249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T856" s="250" t="s">
        <v>176</v>
      </c>
      <c r="AU856" s="250" t="s">
        <v>81</v>
      </c>
      <c r="AV856" s="14" t="s">
        <v>167</v>
      </c>
      <c r="AW856" s="14" t="s">
        <v>33</v>
      </c>
      <c r="AX856" s="14" t="s">
        <v>79</v>
      </c>
      <c r="AY856" s="250" t="s">
        <v>166</v>
      </c>
    </row>
    <row r="857" s="2" customFormat="1" ht="16.5" customHeight="1">
      <c r="A857" s="41"/>
      <c r="B857" s="42"/>
      <c r="C857" s="261" t="s">
        <v>1245</v>
      </c>
      <c r="D857" s="262" t="s">
        <v>263</v>
      </c>
      <c r="E857" s="263" t="s">
        <v>1246</v>
      </c>
      <c r="F857" s="264" t="s">
        <v>1247</v>
      </c>
      <c r="G857" s="265" t="s">
        <v>172</v>
      </c>
      <c r="H857" s="266">
        <v>34.018000000000001</v>
      </c>
      <c r="I857" s="267"/>
      <c r="J857" s="268">
        <f>ROUND(I857*H857,2)</f>
        <v>0</v>
      </c>
      <c r="K857" s="264" t="s">
        <v>173</v>
      </c>
      <c r="L857" s="269"/>
      <c r="M857" s="270" t="s">
        <v>19</v>
      </c>
      <c r="N857" s="271" t="s">
        <v>43</v>
      </c>
      <c r="O857" s="87"/>
      <c r="P857" s="224">
        <f>O857*H857</f>
        <v>0</v>
      </c>
      <c r="Q857" s="224">
        <v>0.0023</v>
      </c>
      <c r="R857" s="224">
        <f>Q857*H857</f>
        <v>0.078241400000000003</v>
      </c>
      <c r="S857" s="224">
        <v>0</v>
      </c>
      <c r="T857" s="225">
        <f>S857*H857</f>
        <v>0</v>
      </c>
      <c r="U857" s="41"/>
      <c r="V857" s="41"/>
      <c r="W857" s="41"/>
      <c r="X857" s="41"/>
      <c r="Y857" s="41"/>
      <c r="Z857" s="41"/>
      <c r="AA857" s="41"/>
      <c r="AB857" s="41"/>
      <c r="AC857" s="41"/>
      <c r="AD857" s="41"/>
      <c r="AE857" s="41"/>
      <c r="AR857" s="226" t="s">
        <v>344</v>
      </c>
      <c r="AT857" s="226" t="s">
        <v>263</v>
      </c>
      <c r="AU857" s="226" t="s">
        <v>81</v>
      </c>
      <c r="AY857" s="20" t="s">
        <v>166</v>
      </c>
      <c r="BE857" s="227">
        <f>IF(N857="základní",J857,0)</f>
        <v>0</v>
      </c>
      <c r="BF857" s="227">
        <f>IF(N857="snížená",J857,0)</f>
        <v>0</v>
      </c>
      <c r="BG857" s="227">
        <f>IF(N857="zákl. přenesená",J857,0)</f>
        <v>0</v>
      </c>
      <c r="BH857" s="227">
        <f>IF(N857="sníž. přenesená",J857,0)</f>
        <v>0</v>
      </c>
      <c r="BI857" s="227">
        <f>IF(N857="nulová",J857,0)</f>
        <v>0</v>
      </c>
      <c r="BJ857" s="20" t="s">
        <v>79</v>
      </c>
      <c r="BK857" s="227">
        <f>ROUND(I857*H857,2)</f>
        <v>0</v>
      </c>
      <c r="BL857" s="20" t="s">
        <v>257</v>
      </c>
      <c r="BM857" s="226" t="s">
        <v>1248</v>
      </c>
    </row>
    <row r="858" s="13" customFormat="1">
      <c r="A858" s="13"/>
      <c r="B858" s="228"/>
      <c r="C858" s="229"/>
      <c r="D858" s="230" t="s">
        <v>176</v>
      </c>
      <c r="E858" s="229"/>
      <c r="F858" s="232" t="s">
        <v>1249</v>
      </c>
      <c r="G858" s="229"/>
      <c r="H858" s="233">
        <v>34.018000000000001</v>
      </c>
      <c r="I858" s="234"/>
      <c r="J858" s="229"/>
      <c r="K858" s="229"/>
      <c r="L858" s="235"/>
      <c r="M858" s="236"/>
      <c r="N858" s="237"/>
      <c r="O858" s="237"/>
      <c r="P858" s="237"/>
      <c r="Q858" s="237"/>
      <c r="R858" s="237"/>
      <c r="S858" s="237"/>
      <c r="T858" s="238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T858" s="239" t="s">
        <v>176</v>
      </c>
      <c r="AU858" s="239" t="s">
        <v>81</v>
      </c>
      <c r="AV858" s="13" t="s">
        <v>81</v>
      </c>
      <c r="AW858" s="13" t="s">
        <v>4</v>
      </c>
      <c r="AX858" s="13" t="s">
        <v>79</v>
      </c>
      <c r="AY858" s="239" t="s">
        <v>166</v>
      </c>
    </row>
    <row r="859" s="2" customFormat="1" ht="16.5" customHeight="1">
      <c r="A859" s="41"/>
      <c r="B859" s="42"/>
      <c r="C859" s="261" t="s">
        <v>1250</v>
      </c>
      <c r="D859" s="262" t="s">
        <v>263</v>
      </c>
      <c r="E859" s="263" t="s">
        <v>536</v>
      </c>
      <c r="F859" s="264" t="s">
        <v>537</v>
      </c>
      <c r="G859" s="265" t="s">
        <v>172</v>
      </c>
      <c r="H859" s="266">
        <v>3.4609999999999999</v>
      </c>
      <c r="I859" s="267"/>
      <c r="J859" s="268">
        <f>ROUND(I859*H859,2)</f>
        <v>0</v>
      </c>
      <c r="K859" s="264" t="s">
        <v>173</v>
      </c>
      <c r="L859" s="269"/>
      <c r="M859" s="270" t="s">
        <v>19</v>
      </c>
      <c r="N859" s="271" t="s">
        <v>43</v>
      </c>
      <c r="O859" s="87"/>
      <c r="P859" s="224">
        <f>O859*H859</f>
        <v>0</v>
      </c>
      <c r="Q859" s="224">
        <v>0.0016999999999999999</v>
      </c>
      <c r="R859" s="224">
        <f>Q859*H859</f>
        <v>0.0058836999999999995</v>
      </c>
      <c r="S859" s="224">
        <v>0</v>
      </c>
      <c r="T859" s="225">
        <f>S859*H859</f>
        <v>0</v>
      </c>
      <c r="U859" s="41"/>
      <c r="V859" s="41"/>
      <c r="W859" s="41"/>
      <c r="X859" s="41"/>
      <c r="Y859" s="41"/>
      <c r="Z859" s="41"/>
      <c r="AA859" s="41"/>
      <c r="AB859" s="41"/>
      <c r="AC859" s="41"/>
      <c r="AD859" s="41"/>
      <c r="AE859" s="41"/>
      <c r="AR859" s="226" t="s">
        <v>344</v>
      </c>
      <c r="AT859" s="226" t="s">
        <v>263</v>
      </c>
      <c r="AU859" s="226" t="s">
        <v>81</v>
      </c>
      <c r="AY859" s="20" t="s">
        <v>166</v>
      </c>
      <c r="BE859" s="227">
        <f>IF(N859="základní",J859,0)</f>
        <v>0</v>
      </c>
      <c r="BF859" s="227">
        <f>IF(N859="snížená",J859,0)</f>
        <v>0</v>
      </c>
      <c r="BG859" s="227">
        <f>IF(N859="zákl. přenesená",J859,0)</f>
        <v>0</v>
      </c>
      <c r="BH859" s="227">
        <f>IF(N859="sníž. přenesená",J859,0)</f>
        <v>0</v>
      </c>
      <c r="BI859" s="227">
        <f>IF(N859="nulová",J859,0)</f>
        <v>0</v>
      </c>
      <c r="BJ859" s="20" t="s">
        <v>79</v>
      </c>
      <c r="BK859" s="227">
        <f>ROUND(I859*H859,2)</f>
        <v>0</v>
      </c>
      <c r="BL859" s="20" t="s">
        <v>257</v>
      </c>
      <c r="BM859" s="226" t="s">
        <v>1251</v>
      </c>
    </row>
    <row r="860" s="13" customFormat="1">
      <c r="A860" s="13"/>
      <c r="B860" s="228"/>
      <c r="C860" s="229"/>
      <c r="D860" s="230" t="s">
        <v>176</v>
      </c>
      <c r="E860" s="229"/>
      <c r="F860" s="232" t="s">
        <v>1252</v>
      </c>
      <c r="G860" s="229"/>
      <c r="H860" s="233">
        <v>3.4609999999999999</v>
      </c>
      <c r="I860" s="234"/>
      <c r="J860" s="229"/>
      <c r="K860" s="229"/>
      <c r="L860" s="235"/>
      <c r="M860" s="236"/>
      <c r="N860" s="237"/>
      <c r="O860" s="237"/>
      <c r="P860" s="237"/>
      <c r="Q860" s="237"/>
      <c r="R860" s="237"/>
      <c r="S860" s="237"/>
      <c r="T860" s="238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T860" s="239" t="s">
        <v>176</v>
      </c>
      <c r="AU860" s="239" t="s">
        <v>81</v>
      </c>
      <c r="AV860" s="13" t="s">
        <v>81</v>
      </c>
      <c r="AW860" s="13" t="s">
        <v>4</v>
      </c>
      <c r="AX860" s="13" t="s">
        <v>79</v>
      </c>
      <c r="AY860" s="239" t="s">
        <v>166</v>
      </c>
    </row>
    <row r="861" s="2" customFormat="1">
      <c r="A861" s="41"/>
      <c r="B861" s="42"/>
      <c r="C861" s="215" t="s">
        <v>1253</v>
      </c>
      <c r="D861" s="215" t="s">
        <v>169</v>
      </c>
      <c r="E861" s="216" t="s">
        <v>1254</v>
      </c>
      <c r="F861" s="217" t="s">
        <v>1255</v>
      </c>
      <c r="G861" s="218" t="s">
        <v>172</v>
      </c>
      <c r="H861" s="219">
        <v>103.89</v>
      </c>
      <c r="I861" s="220"/>
      <c r="J861" s="221">
        <f>ROUND(I861*H861,2)</f>
        <v>0</v>
      </c>
      <c r="K861" s="217" t="s">
        <v>173</v>
      </c>
      <c r="L861" s="47"/>
      <c r="M861" s="222" t="s">
        <v>19</v>
      </c>
      <c r="N861" s="223" t="s">
        <v>43</v>
      </c>
      <c r="O861" s="87"/>
      <c r="P861" s="224">
        <f>O861*H861</f>
        <v>0</v>
      </c>
      <c r="Q861" s="224">
        <v>0.0060299999999999998</v>
      </c>
      <c r="R861" s="224">
        <f>Q861*H861</f>
        <v>0.62645669999999998</v>
      </c>
      <c r="S861" s="224">
        <v>0</v>
      </c>
      <c r="T861" s="225">
        <f>S861*H861</f>
        <v>0</v>
      </c>
      <c r="U861" s="41"/>
      <c r="V861" s="41"/>
      <c r="W861" s="41"/>
      <c r="X861" s="41"/>
      <c r="Y861" s="41"/>
      <c r="Z861" s="41"/>
      <c r="AA861" s="41"/>
      <c r="AB861" s="41"/>
      <c r="AC861" s="41"/>
      <c r="AD861" s="41"/>
      <c r="AE861" s="41"/>
      <c r="AR861" s="226" t="s">
        <v>257</v>
      </c>
      <c r="AT861" s="226" t="s">
        <v>169</v>
      </c>
      <c r="AU861" s="226" t="s">
        <v>81</v>
      </c>
      <c r="AY861" s="20" t="s">
        <v>166</v>
      </c>
      <c r="BE861" s="227">
        <f>IF(N861="základní",J861,0)</f>
        <v>0</v>
      </c>
      <c r="BF861" s="227">
        <f>IF(N861="snížená",J861,0)</f>
        <v>0</v>
      </c>
      <c r="BG861" s="227">
        <f>IF(N861="zákl. přenesená",J861,0)</f>
        <v>0</v>
      </c>
      <c r="BH861" s="227">
        <f>IF(N861="sníž. přenesená",J861,0)</f>
        <v>0</v>
      </c>
      <c r="BI861" s="227">
        <f>IF(N861="nulová",J861,0)</f>
        <v>0</v>
      </c>
      <c r="BJ861" s="20" t="s">
        <v>79</v>
      </c>
      <c r="BK861" s="227">
        <f>ROUND(I861*H861,2)</f>
        <v>0</v>
      </c>
      <c r="BL861" s="20" t="s">
        <v>257</v>
      </c>
      <c r="BM861" s="226" t="s">
        <v>1256</v>
      </c>
    </row>
    <row r="862" s="15" customFormat="1">
      <c r="A862" s="15"/>
      <c r="B862" s="251"/>
      <c r="C862" s="252"/>
      <c r="D862" s="230" t="s">
        <v>176</v>
      </c>
      <c r="E862" s="253" t="s">
        <v>19</v>
      </c>
      <c r="F862" s="254" t="s">
        <v>611</v>
      </c>
      <c r="G862" s="252"/>
      <c r="H862" s="253" t="s">
        <v>19</v>
      </c>
      <c r="I862" s="255"/>
      <c r="J862" s="252"/>
      <c r="K862" s="252"/>
      <c r="L862" s="256"/>
      <c r="M862" s="257"/>
      <c r="N862" s="258"/>
      <c r="O862" s="258"/>
      <c r="P862" s="258"/>
      <c r="Q862" s="258"/>
      <c r="R862" s="258"/>
      <c r="S862" s="258"/>
      <c r="T862" s="259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T862" s="260" t="s">
        <v>176</v>
      </c>
      <c r="AU862" s="260" t="s">
        <v>81</v>
      </c>
      <c r="AV862" s="15" t="s">
        <v>79</v>
      </c>
      <c r="AW862" s="15" t="s">
        <v>33</v>
      </c>
      <c r="AX862" s="15" t="s">
        <v>72</v>
      </c>
      <c r="AY862" s="260" t="s">
        <v>166</v>
      </c>
    </row>
    <row r="863" s="13" customFormat="1">
      <c r="A863" s="13"/>
      <c r="B863" s="228"/>
      <c r="C863" s="229"/>
      <c r="D863" s="230" t="s">
        <v>176</v>
      </c>
      <c r="E863" s="231" t="s">
        <v>19</v>
      </c>
      <c r="F863" s="232" t="s">
        <v>1257</v>
      </c>
      <c r="G863" s="229"/>
      <c r="H863" s="233">
        <v>103.89</v>
      </c>
      <c r="I863" s="234"/>
      <c r="J863" s="229"/>
      <c r="K863" s="229"/>
      <c r="L863" s="235"/>
      <c r="M863" s="236"/>
      <c r="N863" s="237"/>
      <c r="O863" s="237"/>
      <c r="P863" s="237"/>
      <c r="Q863" s="237"/>
      <c r="R863" s="237"/>
      <c r="S863" s="237"/>
      <c r="T863" s="238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T863" s="239" t="s">
        <v>176</v>
      </c>
      <c r="AU863" s="239" t="s">
        <v>81</v>
      </c>
      <c r="AV863" s="13" t="s">
        <v>81</v>
      </c>
      <c r="AW863" s="13" t="s">
        <v>33</v>
      </c>
      <c r="AX863" s="13" t="s">
        <v>72</v>
      </c>
      <c r="AY863" s="239" t="s">
        <v>166</v>
      </c>
    </row>
    <row r="864" s="14" customFormat="1">
      <c r="A864" s="14"/>
      <c r="B864" s="240"/>
      <c r="C864" s="241"/>
      <c r="D864" s="230" t="s">
        <v>176</v>
      </c>
      <c r="E864" s="242" t="s">
        <v>19</v>
      </c>
      <c r="F864" s="243" t="s">
        <v>178</v>
      </c>
      <c r="G864" s="241"/>
      <c r="H864" s="244">
        <v>103.89</v>
      </c>
      <c r="I864" s="245"/>
      <c r="J864" s="241"/>
      <c r="K864" s="241"/>
      <c r="L864" s="246"/>
      <c r="M864" s="247"/>
      <c r="N864" s="248"/>
      <c r="O864" s="248"/>
      <c r="P864" s="248"/>
      <c r="Q864" s="248"/>
      <c r="R864" s="248"/>
      <c r="S864" s="248"/>
      <c r="T864" s="249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T864" s="250" t="s">
        <v>176</v>
      </c>
      <c r="AU864" s="250" t="s">
        <v>81</v>
      </c>
      <c r="AV864" s="14" t="s">
        <v>167</v>
      </c>
      <c r="AW864" s="14" t="s">
        <v>33</v>
      </c>
      <c r="AX864" s="14" t="s">
        <v>79</v>
      </c>
      <c r="AY864" s="250" t="s">
        <v>166</v>
      </c>
    </row>
    <row r="865" s="2" customFormat="1" ht="16.5" customHeight="1">
      <c r="A865" s="41"/>
      <c r="B865" s="42"/>
      <c r="C865" s="261" t="s">
        <v>1258</v>
      </c>
      <c r="D865" s="261" t="s">
        <v>263</v>
      </c>
      <c r="E865" s="263" t="s">
        <v>1259</v>
      </c>
      <c r="F865" s="264" t="s">
        <v>1260</v>
      </c>
      <c r="G865" s="265" t="s">
        <v>172</v>
      </c>
      <c r="H865" s="266">
        <v>218.16900000000001</v>
      </c>
      <c r="I865" s="267"/>
      <c r="J865" s="268">
        <f>ROUND(I865*H865,2)</f>
        <v>0</v>
      </c>
      <c r="K865" s="264" t="s">
        <v>173</v>
      </c>
      <c r="L865" s="269"/>
      <c r="M865" s="270" t="s">
        <v>19</v>
      </c>
      <c r="N865" s="271" t="s">
        <v>43</v>
      </c>
      <c r="O865" s="87"/>
      <c r="P865" s="224">
        <f>O865*H865</f>
        <v>0</v>
      </c>
      <c r="Q865" s="224">
        <v>0.0041999999999999997</v>
      </c>
      <c r="R865" s="224">
        <f>Q865*H865</f>
        <v>0.91630979999999995</v>
      </c>
      <c r="S865" s="224">
        <v>0</v>
      </c>
      <c r="T865" s="225">
        <f>S865*H865</f>
        <v>0</v>
      </c>
      <c r="U865" s="41"/>
      <c r="V865" s="41"/>
      <c r="W865" s="41"/>
      <c r="X865" s="41"/>
      <c r="Y865" s="41"/>
      <c r="Z865" s="41"/>
      <c r="AA865" s="41"/>
      <c r="AB865" s="41"/>
      <c r="AC865" s="41"/>
      <c r="AD865" s="41"/>
      <c r="AE865" s="41"/>
      <c r="AR865" s="226" t="s">
        <v>344</v>
      </c>
      <c r="AT865" s="226" t="s">
        <v>263</v>
      </c>
      <c r="AU865" s="226" t="s">
        <v>81</v>
      </c>
      <c r="AY865" s="20" t="s">
        <v>166</v>
      </c>
      <c r="BE865" s="227">
        <f>IF(N865="základní",J865,0)</f>
        <v>0</v>
      </c>
      <c r="BF865" s="227">
        <f>IF(N865="snížená",J865,0)</f>
        <v>0</v>
      </c>
      <c r="BG865" s="227">
        <f>IF(N865="zákl. přenesená",J865,0)</f>
        <v>0</v>
      </c>
      <c r="BH865" s="227">
        <f>IF(N865="sníž. přenesená",J865,0)</f>
        <v>0</v>
      </c>
      <c r="BI865" s="227">
        <f>IF(N865="nulová",J865,0)</f>
        <v>0</v>
      </c>
      <c r="BJ865" s="20" t="s">
        <v>79</v>
      </c>
      <c r="BK865" s="227">
        <f>ROUND(I865*H865,2)</f>
        <v>0</v>
      </c>
      <c r="BL865" s="20" t="s">
        <v>257</v>
      </c>
      <c r="BM865" s="226" t="s">
        <v>1261</v>
      </c>
    </row>
    <row r="866" s="13" customFormat="1">
      <c r="A866" s="13"/>
      <c r="B866" s="228"/>
      <c r="C866" s="229"/>
      <c r="D866" s="230" t="s">
        <v>176</v>
      </c>
      <c r="E866" s="229"/>
      <c r="F866" s="232" t="s">
        <v>1262</v>
      </c>
      <c r="G866" s="229"/>
      <c r="H866" s="233">
        <v>218.16900000000001</v>
      </c>
      <c r="I866" s="234"/>
      <c r="J866" s="229"/>
      <c r="K866" s="229"/>
      <c r="L866" s="235"/>
      <c r="M866" s="236"/>
      <c r="N866" s="237"/>
      <c r="O866" s="237"/>
      <c r="P866" s="237"/>
      <c r="Q866" s="237"/>
      <c r="R866" s="237"/>
      <c r="S866" s="237"/>
      <c r="T866" s="238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T866" s="239" t="s">
        <v>176</v>
      </c>
      <c r="AU866" s="239" t="s">
        <v>81</v>
      </c>
      <c r="AV866" s="13" t="s">
        <v>81</v>
      </c>
      <c r="AW866" s="13" t="s">
        <v>4</v>
      </c>
      <c r="AX866" s="13" t="s">
        <v>79</v>
      </c>
      <c r="AY866" s="239" t="s">
        <v>166</v>
      </c>
    </row>
    <row r="867" s="2" customFormat="1">
      <c r="A867" s="41"/>
      <c r="B867" s="42"/>
      <c r="C867" s="215" t="s">
        <v>1263</v>
      </c>
      <c r="D867" s="215" t="s">
        <v>169</v>
      </c>
      <c r="E867" s="216" t="s">
        <v>1264</v>
      </c>
      <c r="F867" s="217" t="s">
        <v>1265</v>
      </c>
      <c r="G867" s="218" t="s">
        <v>191</v>
      </c>
      <c r="H867" s="219">
        <v>12.481999999999999</v>
      </c>
      <c r="I867" s="220"/>
      <c r="J867" s="221">
        <f>ROUND(I867*H867,2)</f>
        <v>0</v>
      </c>
      <c r="K867" s="217" t="s">
        <v>173</v>
      </c>
      <c r="L867" s="47"/>
      <c r="M867" s="222" t="s">
        <v>19</v>
      </c>
      <c r="N867" s="223" t="s">
        <v>43</v>
      </c>
      <c r="O867" s="87"/>
      <c r="P867" s="224">
        <f>O867*H867</f>
        <v>0</v>
      </c>
      <c r="Q867" s="224">
        <v>0</v>
      </c>
      <c r="R867" s="224">
        <f>Q867*H867</f>
        <v>0</v>
      </c>
      <c r="S867" s="224">
        <v>0</v>
      </c>
      <c r="T867" s="225">
        <f>S867*H867</f>
        <v>0</v>
      </c>
      <c r="U867" s="41"/>
      <c r="V867" s="41"/>
      <c r="W867" s="41"/>
      <c r="X867" s="41"/>
      <c r="Y867" s="41"/>
      <c r="Z867" s="41"/>
      <c r="AA867" s="41"/>
      <c r="AB867" s="41"/>
      <c r="AC867" s="41"/>
      <c r="AD867" s="41"/>
      <c r="AE867" s="41"/>
      <c r="AR867" s="226" t="s">
        <v>257</v>
      </c>
      <c r="AT867" s="226" t="s">
        <v>169</v>
      </c>
      <c r="AU867" s="226" t="s">
        <v>81</v>
      </c>
      <c r="AY867" s="20" t="s">
        <v>166</v>
      </c>
      <c r="BE867" s="227">
        <f>IF(N867="základní",J867,0)</f>
        <v>0</v>
      </c>
      <c r="BF867" s="227">
        <f>IF(N867="snížená",J867,0)</f>
        <v>0</v>
      </c>
      <c r="BG867" s="227">
        <f>IF(N867="zákl. přenesená",J867,0)</f>
        <v>0</v>
      </c>
      <c r="BH867" s="227">
        <f>IF(N867="sníž. přenesená",J867,0)</f>
        <v>0</v>
      </c>
      <c r="BI867" s="227">
        <f>IF(N867="nulová",J867,0)</f>
        <v>0</v>
      </c>
      <c r="BJ867" s="20" t="s">
        <v>79</v>
      </c>
      <c r="BK867" s="227">
        <f>ROUND(I867*H867,2)</f>
        <v>0</v>
      </c>
      <c r="BL867" s="20" t="s">
        <v>257</v>
      </c>
      <c r="BM867" s="226" t="s">
        <v>1266</v>
      </c>
    </row>
    <row r="868" s="12" customFormat="1" ht="22.8" customHeight="1">
      <c r="A868" s="12"/>
      <c r="B868" s="199"/>
      <c r="C868" s="200"/>
      <c r="D868" s="201" t="s">
        <v>71</v>
      </c>
      <c r="E868" s="213" t="s">
        <v>1267</v>
      </c>
      <c r="F868" s="213" t="s">
        <v>1268</v>
      </c>
      <c r="G868" s="200"/>
      <c r="H868" s="200"/>
      <c r="I868" s="203"/>
      <c r="J868" s="214">
        <f>BK868</f>
        <v>0</v>
      </c>
      <c r="K868" s="200"/>
      <c r="L868" s="205"/>
      <c r="M868" s="206"/>
      <c r="N868" s="207"/>
      <c r="O868" s="207"/>
      <c r="P868" s="208">
        <f>SUM(P869:P877)</f>
        <v>0</v>
      </c>
      <c r="Q868" s="207"/>
      <c r="R868" s="208">
        <f>SUM(R869:R877)</f>
        <v>0.0035599999999999998</v>
      </c>
      <c r="S868" s="207"/>
      <c r="T868" s="209">
        <f>SUM(T869:T877)</f>
        <v>0</v>
      </c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R868" s="210" t="s">
        <v>81</v>
      </c>
      <c r="AT868" s="211" t="s">
        <v>71</v>
      </c>
      <c r="AU868" s="211" t="s">
        <v>79</v>
      </c>
      <c r="AY868" s="210" t="s">
        <v>166</v>
      </c>
      <c r="BK868" s="212">
        <f>SUM(BK869:BK877)</f>
        <v>0</v>
      </c>
    </row>
    <row r="869" s="2" customFormat="1" ht="16.5" customHeight="1">
      <c r="A869" s="41"/>
      <c r="B869" s="42"/>
      <c r="C869" s="215" t="s">
        <v>1269</v>
      </c>
      <c r="D869" s="215" t="s">
        <v>169</v>
      </c>
      <c r="E869" s="216" t="s">
        <v>1270</v>
      </c>
      <c r="F869" s="217" t="s">
        <v>1271</v>
      </c>
      <c r="G869" s="218" t="s">
        <v>240</v>
      </c>
      <c r="H869" s="219">
        <v>3</v>
      </c>
      <c r="I869" s="220"/>
      <c r="J869" s="221">
        <f>ROUND(I869*H869,2)</f>
        <v>0</v>
      </c>
      <c r="K869" s="217" t="s">
        <v>19</v>
      </c>
      <c r="L869" s="47"/>
      <c r="M869" s="222" t="s">
        <v>19</v>
      </c>
      <c r="N869" s="223" t="s">
        <v>43</v>
      </c>
      <c r="O869" s="87"/>
      <c r="P869" s="224">
        <f>O869*H869</f>
        <v>0</v>
      </c>
      <c r="Q869" s="224">
        <v>0</v>
      </c>
      <c r="R869" s="224">
        <f>Q869*H869</f>
        <v>0</v>
      </c>
      <c r="S869" s="224">
        <v>0</v>
      </c>
      <c r="T869" s="225">
        <f>S869*H869</f>
        <v>0</v>
      </c>
      <c r="U869" s="41"/>
      <c r="V869" s="41"/>
      <c r="W869" s="41"/>
      <c r="X869" s="41"/>
      <c r="Y869" s="41"/>
      <c r="Z869" s="41"/>
      <c r="AA869" s="41"/>
      <c r="AB869" s="41"/>
      <c r="AC869" s="41"/>
      <c r="AD869" s="41"/>
      <c r="AE869" s="41"/>
      <c r="AR869" s="226" t="s">
        <v>257</v>
      </c>
      <c r="AT869" s="226" t="s">
        <v>169</v>
      </c>
      <c r="AU869" s="226" t="s">
        <v>81</v>
      </c>
      <c r="AY869" s="20" t="s">
        <v>166</v>
      </c>
      <c r="BE869" s="227">
        <f>IF(N869="základní",J869,0)</f>
        <v>0</v>
      </c>
      <c r="BF869" s="227">
        <f>IF(N869="snížená",J869,0)</f>
        <v>0</v>
      </c>
      <c r="BG869" s="227">
        <f>IF(N869="zákl. přenesená",J869,0)</f>
        <v>0</v>
      </c>
      <c r="BH869" s="227">
        <f>IF(N869="sníž. přenesená",J869,0)</f>
        <v>0</v>
      </c>
      <c r="BI869" s="227">
        <f>IF(N869="nulová",J869,0)</f>
        <v>0</v>
      </c>
      <c r="BJ869" s="20" t="s">
        <v>79</v>
      </c>
      <c r="BK869" s="227">
        <f>ROUND(I869*H869,2)</f>
        <v>0</v>
      </c>
      <c r="BL869" s="20" t="s">
        <v>257</v>
      </c>
      <c r="BM869" s="226" t="s">
        <v>1272</v>
      </c>
    </row>
    <row r="870" s="2" customFormat="1" ht="21.75" customHeight="1">
      <c r="A870" s="41"/>
      <c r="B870" s="42"/>
      <c r="C870" s="215" t="s">
        <v>1273</v>
      </c>
      <c r="D870" s="215" t="s">
        <v>169</v>
      </c>
      <c r="E870" s="216" t="s">
        <v>1274</v>
      </c>
      <c r="F870" s="217" t="s">
        <v>1275</v>
      </c>
      <c r="G870" s="218" t="s">
        <v>240</v>
      </c>
      <c r="H870" s="219">
        <v>3</v>
      </c>
      <c r="I870" s="220"/>
      <c r="J870" s="221">
        <f>ROUND(I870*H870,2)</f>
        <v>0</v>
      </c>
      <c r="K870" s="217" t="s">
        <v>19</v>
      </c>
      <c r="L870" s="47"/>
      <c r="M870" s="222" t="s">
        <v>19</v>
      </c>
      <c r="N870" s="223" t="s">
        <v>43</v>
      </c>
      <c r="O870" s="87"/>
      <c r="P870" s="224">
        <f>O870*H870</f>
        <v>0</v>
      </c>
      <c r="Q870" s="224">
        <v>0</v>
      </c>
      <c r="R870" s="224">
        <f>Q870*H870</f>
        <v>0</v>
      </c>
      <c r="S870" s="224">
        <v>0</v>
      </c>
      <c r="T870" s="225">
        <f>S870*H870</f>
        <v>0</v>
      </c>
      <c r="U870" s="41"/>
      <c r="V870" s="41"/>
      <c r="W870" s="41"/>
      <c r="X870" s="41"/>
      <c r="Y870" s="41"/>
      <c r="Z870" s="41"/>
      <c r="AA870" s="41"/>
      <c r="AB870" s="41"/>
      <c r="AC870" s="41"/>
      <c r="AD870" s="41"/>
      <c r="AE870" s="41"/>
      <c r="AR870" s="226" t="s">
        <v>257</v>
      </c>
      <c r="AT870" s="226" t="s">
        <v>169</v>
      </c>
      <c r="AU870" s="226" t="s">
        <v>81</v>
      </c>
      <c r="AY870" s="20" t="s">
        <v>166</v>
      </c>
      <c r="BE870" s="227">
        <f>IF(N870="základní",J870,0)</f>
        <v>0</v>
      </c>
      <c r="BF870" s="227">
        <f>IF(N870="snížená",J870,0)</f>
        <v>0</v>
      </c>
      <c r="BG870" s="227">
        <f>IF(N870="zákl. přenesená",J870,0)</f>
        <v>0</v>
      </c>
      <c r="BH870" s="227">
        <f>IF(N870="sníž. přenesená",J870,0)</f>
        <v>0</v>
      </c>
      <c r="BI870" s="227">
        <f>IF(N870="nulová",J870,0)</f>
        <v>0</v>
      </c>
      <c r="BJ870" s="20" t="s">
        <v>79</v>
      </c>
      <c r="BK870" s="227">
        <f>ROUND(I870*H870,2)</f>
        <v>0</v>
      </c>
      <c r="BL870" s="20" t="s">
        <v>257</v>
      </c>
      <c r="BM870" s="226" t="s">
        <v>1276</v>
      </c>
    </row>
    <row r="871" s="2" customFormat="1" ht="16.5" customHeight="1">
      <c r="A871" s="41"/>
      <c r="B871" s="42"/>
      <c r="C871" s="215" t="s">
        <v>1277</v>
      </c>
      <c r="D871" s="215" t="s">
        <v>169</v>
      </c>
      <c r="E871" s="216" t="s">
        <v>1278</v>
      </c>
      <c r="F871" s="217" t="s">
        <v>1279</v>
      </c>
      <c r="G871" s="218" t="s">
        <v>240</v>
      </c>
      <c r="H871" s="219">
        <v>5</v>
      </c>
      <c r="I871" s="220"/>
      <c r="J871" s="221">
        <f>ROUND(I871*H871,2)</f>
        <v>0</v>
      </c>
      <c r="K871" s="217" t="s">
        <v>19</v>
      </c>
      <c r="L871" s="47"/>
      <c r="M871" s="222" t="s">
        <v>19</v>
      </c>
      <c r="N871" s="223" t="s">
        <v>43</v>
      </c>
      <c r="O871" s="87"/>
      <c r="P871" s="224">
        <f>O871*H871</f>
        <v>0</v>
      </c>
      <c r="Q871" s="224">
        <v>0</v>
      </c>
      <c r="R871" s="224">
        <f>Q871*H871</f>
        <v>0</v>
      </c>
      <c r="S871" s="224">
        <v>0</v>
      </c>
      <c r="T871" s="225">
        <f>S871*H871</f>
        <v>0</v>
      </c>
      <c r="U871" s="41"/>
      <c r="V871" s="41"/>
      <c r="W871" s="41"/>
      <c r="X871" s="41"/>
      <c r="Y871" s="41"/>
      <c r="Z871" s="41"/>
      <c r="AA871" s="41"/>
      <c r="AB871" s="41"/>
      <c r="AC871" s="41"/>
      <c r="AD871" s="41"/>
      <c r="AE871" s="41"/>
      <c r="AR871" s="226" t="s">
        <v>257</v>
      </c>
      <c r="AT871" s="226" t="s">
        <v>169</v>
      </c>
      <c r="AU871" s="226" t="s">
        <v>81</v>
      </c>
      <c r="AY871" s="20" t="s">
        <v>166</v>
      </c>
      <c r="BE871" s="227">
        <f>IF(N871="základní",J871,0)</f>
        <v>0</v>
      </c>
      <c r="BF871" s="227">
        <f>IF(N871="snížená",J871,0)</f>
        <v>0</v>
      </c>
      <c r="BG871" s="227">
        <f>IF(N871="zákl. přenesená",J871,0)</f>
        <v>0</v>
      </c>
      <c r="BH871" s="227">
        <f>IF(N871="sníž. přenesená",J871,0)</f>
        <v>0</v>
      </c>
      <c r="BI871" s="227">
        <f>IF(N871="nulová",J871,0)</f>
        <v>0</v>
      </c>
      <c r="BJ871" s="20" t="s">
        <v>79</v>
      </c>
      <c r="BK871" s="227">
        <f>ROUND(I871*H871,2)</f>
        <v>0</v>
      </c>
      <c r="BL871" s="20" t="s">
        <v>257</v>
      </c>
      <c r="BM871" s="226" t="s">
        <v>1280</v>
      </c>
    </row>
    <row r="872" s="2" customFormat="1" ht="16.5" customHeight="1">
      <c r="A872" s="41"/>
      <c r="B872" s="42"/>
      <c r="C872" s="215" t="s">
        <v>1281</v>
      </c>
      <c r="D872" s="215" t="s">
        <v>169</v>
      </c>
      <c r="E872" s="216" t="s">
        <v>1282</v>
      </c>
      <c r="F872" s="217" t="s">
        <v>1283</v>
      </c>
      <c r="G872" s="218" t="s">
        <v>788</v>
      </c>
      <c r="H872" s="219">
        <v>3</v>
      </c>
      <c r="I872" s="220"/>
      <c r="J872" s="221">
        <f>ROUND(I872*H872,2)</f>
        <v>0</v>
      </c>
      <c r="K872" s="217" t="s">
        <v>173</v>
      </c>
      <c r="L872" s="47"/>
      <c r="M872" s="222" t="s">
        <v>19</v>
      </c>
      <c r="N872" s="223" t="s">
        <v>43</v>
      </c>
      <c r="O872" s="87"/>
      <c r="P872" s="224">
        <f>O872*H872</f>
        <v>0</v>
      </c>
      <c r="Q872" s="224">
        <v>0.00032000000000000003</v>
      </c>
      <c r="R872" s="224">
        <f>Q872*H872</f>
        <v>0.00096000000000000013</v>
      </c>
      <c r="S872" s="224">
        <v>0</v>
      </c>
      <c r="T872" s="225">
        <f>S872*H872</f>
        <v>0</v>
      </c>
      <c r="U872" s="41"/>
      <c r="V872" s="41"/>
      <c r="W872" s="41"/>
      <c r="X872" s="41"/>
      <c r="Y872" s="41"/>
      <c r="Z872" s="41"/>
      <c r="AA872" s="41"/>
      <c r="AB872" s="41"/>
      <c r="AC872" s="41"/>
      <c r="AD872" s="41"/>
      <c r="AE872" s="41"/>
      <c r="AR872" s="226" t="s">
        <v>257</v>
      </c>
      <c r="AT872" s="226" t="s">
        <v>169</v>
      </c>
      <c r="AU872" s="226" t="s">
        <v>81</v>
      </c>
      <c r="AY872" s="20" t="s">
        <v>166</v>
      </c>
      <c r="BE872" s="227">
        <f>IF(N872="základní",J872,0)</f>
        <v>0</v>
      </c>
      <c r="BF872" s="227">
        <f>IF(N872="snížená",J872,0)</f>
        <v>0</v>
      </c>
      <c r="BG872" s="227">
        <f>IF(N872="zákl. přenesená",J872,0)</f>
        <v>0</v>
      </c>
      <c r="BH872" s="227">
        <f>IF(N872="sníž. přenesená",J872,0)</f>
        <v>0</v>
      </c>
      <c r="BI872" s="227">
        <f>IF(N872="nulová",J872,0)</f>
        <v>0</v>
      </c>
      <c r="BJ872" s="20" t="s">
        <v>79</v>
      </c>
      <c r="BK872" s="227">
        <f>ROUND(I872*H872,2)</f>
        <v>0</v>
      </c>
      <c r="BL872" s="20" t="s">
        <v>257</v>
      </c>
      <c r="BM872" s="226" t="s">
        <v>1284</v>
      </c>
    </row>
    <row r="873" s="2" customFormat="1" ht="21.75" customHeight="1">
      <c r="A873" s="41"/>
      <c r="B873" s="42"/>
      <c r="C873" s="215" t="s">
        <v>1285</v>
      </c>
      <c r="D873" s="215" t="s">
        <v>169</v>
      </c>
      <c r="E873" s="216" t="s">
        <v>1286</v>
      </c>
      <c r="F873" s="217" t="s">
        <v>1287</v>
      </c>
      <c r="G873" s="218" t="s">
        <v>240</v>
      </c>
      <c r="H873" s="219">
        <v>10</v>
      </c>
      <c r="I873" s="220"/>
      <c r="J873" s="221">
        <f>ROUND(I873*H873,2)</f>
        <v>0</v>
      </c>
      <c r="K873" s="217" t="s">
        <v>19</v>
      </c>
      <c r="L873" s="47"/>
      <c r="M873" s="222" t="s">
        <v>19</v>
      </c>
      <c r="N873" s="223" t="s">
        <v>43</v>
      </c>
      <c r="O873" s="87"/>
      <c r="P873" s="224">
        <f>O873*H873</f>
        <v>0</v>
      </c>
      <c r="Q873" s="224">
        <v>0</v>
      </c>
      <c r="R873" s="224">
        <f>Q873*H873</f>
        <v>0</v>
      </c>
      <c r="S873" s="224">
        <v>0</v>
      </c>
      <c r="T873" s="225">
        <f>S873*H873</f>
        <v>0</v>
      </c>
      <c r="U873" s="41"/>
      <c r="V873" s="41"/>
      <c r="W873" s="41"/>
      <c r="X873" s="41"/>
      <c r="Y873" s="41"/>
      <c r="Z873" s="41"/>
      <c r="AA873" s="41"/>
      <c r="AB873" s="41"/>
      <c r="AC873" s="41"/>
      <c r="AD873" s="41"/>
      <c r="AE873" s="41"/>
      <c r="AR873" s="226" t="s">
        <v>257</v>
      </c>
      <c r="AT873" s="226" t="s">
        <v>169</v>
      </c>
      <c r="AU873" s="226" t="s">
        <v>81</v>
      </c>
      <c r="AY873" s="20" t="s">
        <v>166</v>
      </c>
      <c r="BE873" s="227">
        <f>IF(N873="základní",J873,0)</f>
        <v>0</v>
      </c>
      <c r="BF873" s="227">
        <f>IF(N873="snížená",J873,0)</f>
        <v>0</v>
      </c>
      <c r="BG873" s="227">
        <f>IF(N873="zákl. přenesená",J873,0)</f>
        <v>0</v>
      </c>
      <c r="BH873" s="227">
        <f>IF(N873="sníž. přenesená",J873,0)</f>
        <v>0</v>
      </c>
      <c r="BI873" s="227">
        <f>IF(N873="nulová",J873,0)</f>
        <v>0</v>
      </c>
      <c r="BJ873" s="20" t="s">
        <v>79</v>
      </c>
      <c r="BK873" s="227">
        <f>ROUND(I873*H873,2)</f>
        <v>0</v>
      </c>
      <c r="BL873" s="20" t="s">
        <v>257</v>
      </c>
      <c r="BM873" s="226" t="s">
        <v>1288</v>
      </c>
    </row>
    <row r="874" s="2" customFormat="1" ht="16.5" customHeight="1">
      <c r="A874" s="41"/>
      <c r="B874" s="42"/>
      <c r="C874" s="215" t="s">
        <v>1289</v>
      </c>
      <c r="D874" s="215" t="s">
        <v>169</v>
      </c>
      <c r="E874" s="216" t="s">
        <v>1290</v>
      </c>
      <c r="F874" s="217" t="s">
        <v>1291</v>
      </c>
      <c r="G874" s="218" t="s">
        <v>240</v>
      </c>
      <c r="H874" s="219">
        <v>5</v>
      </c>
      <c r="I874" s="220"/>
      <c r="J874" s="221">
        <f>ROUND(I874*H874,2)</f>
        <v>0</v>
      </c>
      <c r="K874" s="217" t="s">
        <v>19</v>
      </c>
      <c r="L874" s="47"/>
      <c r="M874" s="222" t="s">
        <v>19</v>
      </c>
      <c r="N874" s="223" t="s">
        <v>43</v>
      </c>
      <c r="O874" s="87"/>
      <c r="P874" s="224">
        <f>O874*H874</f>
        <v>0</v>
      </c>
      <c r="Q874" s="224">
        <v>0</v>
      </c>
      <c r="R874" s="224">
        <f>Q874*H874</f>
        <v>0</v>
      </c>
      <c r="S874" s="224">
        <v>0</v>
      </c>
      <c r="T874" s="225">
        <f>S874*H874</f>
        <v>0</v>
      </c>
      <c r="U874" s="41"/>
      <c r="V874" s="41"/>
      <c r="W874" s="41"/>
      <c r="X874" s="41"/>
      <c r="Y874" s="41"/>
      <c r="Z874" s="41"/>
      <c r="AA874" s="41"/>
      <c r="AB874" s="41"/>
      <c r="AC874" s="41"/>
      <c r="AD874" s="41"/>
      <c r="AE874" s="41"/>
      <c r="AR874" s="226" t="s">
        <v>257</v>
      </c>
      <c r="AT874" s="226" t="s">
        <v>169</v>
      </c>
      <c r="AU874" s="226" t="s">
        <v>81</v>
      </c>
      <c r="AY874" s="20" t="s">
        <v>166</v>
      </c>
      <c r="BE874" s="227">
        <f>IF(N874="základní",J874,0)</f>
        <v>0</v>
      </c>
      <c r="BF874" s="227">
        <f>IF(N874="snížená",J874,0)</f>
        <v>0</v>
      </c>
      <c r="BG874" s="227">
        <f>IF(N874="zákl. přenesená",J874,0)</f>
        <v>0</v>
      </c>
      <c r="BH874" s="227">
        <f>IF(N874="sníž. přenesená",J874,0)</f>
        <v>0</v>
      </c>
      <c r="BI874" s="227">
        <f>IF(N874="nulová",J874,0)</f>
        <v>0</v>
      </c>
      <c r="BJ874" s="20" t="s">
        <v>79</v>
      </c>
      <c r="BK874" s="227">
        <f>ROUND(I874*H874,2)</f>
        <v>0</v>
      </c>
      <c r="BL874" s="20" t="s">
        <v>257</v>
      </c>
      <c r="BM874" s="226" t="s">
        <v>1292</v>
      </c>
    </row>
    <row r="875" s="2" customFormat="1" ht="16.5" customHeight="1">
      <c r="A875" s="41"/>
      <c r="B875" s="42"/>
      <c r="C875" s="215" t="s">
        <v>1293</v>
      </c>
      <c r="D875" s="215" t="s">
        <v>169</v>
      </c>
      <c r="E875" s="216" t="s">
        <v>1294</v>
      </c>
      <c r="F875" s="217" t="s">
        <v>1295</v>
      </c>
      <c r="G875" s="218" t="s">
        <v>240</v>
      </c>
      <c r="H875" s="219">
        <v>8</v>
      </c>
      <c r="I875" s="220"/>
      <c r="J875" s="221">
        <f>ROUND(I875*H875,2)</f>
        <v>0</v>
      </c>
      <c r="K875" s="217" t="s">
        <v>19</v>
      </c>
      <c r="L875" s="47"/>
      <c r="M875" s="222" t="s">
        <v>19</v>
      </c>
      <c r="N875" s="223" t="s">
        <v>43</v>
      </c>
      <c r="O875" s="87"/>
      <c r="P875" s="224">
        <f>O875*H875</f>
        <v>0</v>
      </c>
      <c r="Q875" s="224">
        <v>0</v>
      </c>
      <c r="R875" s="224">
        <f>Q875*H875</f>
        <v>0</v>
      </c>
      <c r="S875" s="224">
        <v>0</v>
      </c>
      <c r="T875" s="225">
        <f>S875*H875</f>
        <v>0</v>
      </c>
      <c r="U875" s="41"/>
      <c r="V875" s="41"/>
      <c r="W875" s="41"/>
      <c r="X875" s="41"/>
      <c r="Y875" s="41"/>
      <c r="Z875" s="41"/>
      <c r="AA875" s="41"/>
      <c r="AB875" s="41"/>
      <c r="AC875" s="41"/>
      <c r="AD875" s="41"/>
      <c r="AE875" s="41"/>
      <c r="AR875" s="226" t="s">
        <v>257</v>
      </c>
      <c r="AT875" s="226" t="s">
        <v>169</v>
      </c>
      <c r="AU875" s="226" t="s">
        <v>81</v>
      </c>
      <c r="AY875" s="20" t="s">
        <v>166</v>
      </c>
      <c r="BE875" s="227">
        <f>IF(N875="základní",J875,0)</f>
        <v>0</v>
      </c>
      <c r="BF875" s="227">
        <f>IF(N875="snížená",J875,0)</f>
        <v>0</v>
      </c>
      <c r="BG875" s="227">
        <f>IF(N875="zákl. přenesená",J875,0)</f>
        <v>0</v>
      </c>
      <c r="BH875" s="227">
        <f>IF(N875="sníž. přenesená",J875,0)</f>
        <v>0</v>
      </c>
      <c r="BI875" s="227">
        <f>IF(N875="nulová",J875,0)</f>
        <v>0</v>
      </c>
      <c r="BJ875" s="20" t="s">
        <v>79</v>
      </c>
      <c r="BK875" s="227">
        <f>ROUND(I875*H875,2)</f>
        <v>0</v>
      </c>
      <c r="BL875" s="20" t="s">
        <v>257</v>
      </c>
      <c r="BM875" s="226" t="s">
        <v>1296</v>
      </c>
    </row>
    <row r="876" s="2" customFormat="1" ht="16.5" customHeight="1">
      <c r="A876" s="41"/>
      <c r="B876" s="42"/>
      <c r="C876" s="215" t="s">
        <v>1297</v>
      </c>
      <c r="D876" s="215" t="s">
        <v>169</v>
      </c>
      <c r="E876" s="216" t="s">
        <v>1298</v>
      </c>
      <c r="F876" s="217" t="s">
        <v>1299</v>
      </c>
      <c r="G876" s="218" t="s">
        <v>788</v>
      </c>
      <c r="H876" s="219">
        <v>5</v>
      </c>
      <c r="I876" s="220"/>
      <c r="J876" s="221">
        <f>ROUND(I876*H876,2)</f>
        <v>0</v>
      </c>
      <c r="K876" s="217" t="s">
        <v>173</v>
      </c>
      <c r="L876" s="47"/>
      <c r="M876" s="222" t="s">
        <v>19</v>
      </c>
      <c r="N876" s="223" t="s">
        <v>43</v>
      </c>
      <c r="O876" s="87"/>
      <c r="P876" s="224">
        <f>O876*H876</f>
        <v>0</v>
      </c>
      <c r="Q876" s="224">
        <v>0.00051999999999999995</v>
      </c>
      <c r="R876" s="224">
        <f>Q876*H876</f>
        <v>0.0025999999999999999</v>
      </c>
      <c r="S876" s="224">
        <v>0</v>
      </c>
      <c r="T876" s="225">
        <f>S876*H876</f>
        <v>0</v>
      </c>
      <c r="U876" s="41"/>
      <c r="V876" s="41"/>
      <c r="W876" s="41"/>
      <c r="X876" s="41"/>
      <c r="Y876" s="41"/>
      <c r="Z876" s="41"/>
      <c r="AA876" s="41"/>
      <c r="AB876" s="41"/>
      <c r="AC876" s="41"/>
      <c r="AD876" s="41"/>
      <c r="AE876" s="41"/>
      <c r="AR876" s="226" t="s">
        <v>257</v>
      </c>
      <c r="AT876" s="226" t="s">
        <v>169</v>
      </c>
      <c r="AU876" s="226" t="s">
        <v>81</v>
      </c>
      <c r="AY876" s="20" t="s">
        <v>166</v>
      </c>
      <c r="BE876" s="227">
        <f>IF(N876="základní",J876,0)</f>
        <v>0</v>
      </c>
      <c r="BF876" s="227">
        <f>IF(N876="snížená",J876,0)</f>
        <v>0</v>
      </c>
      <c r="BG876" s="227">
        <f>IF(N876="zákl. přenesená",J876,0)</f>
        <v>0</v>
      </c>
      <c r="BH876" s="227">
        <f>IF(N876="sníž. přenesená",J876,0)</f>
        <v>0</v>
      </c>
      <c r="BI876" s="227">
        <f>IF(N876="nulová",J876,0)</f>
        <v>0</v>
      </c>
      <c r="BJ876" s="20" t="s">
        <v>79</v>
      </c>
      <c r="BK876" s="227">
        <f>ROUND(I876*H876,2)</f>
        <v>0</v>
      </c>
      <c r="BL876" s="20" t="s">
        <v>257</v>
      </c>
      <c r="BM876" s="226" t="s">
        <v>1300</v>
      </c>
    </row>
    <row r="877" s="2" customFormat="1">
      <c r="A877" s="41"/>
      <c r="B877" s="42"/>
      <c r="C877" s="215" t="s">
        <v>1301</v>
      </c>
      <c r="D877" s="215" t="s">
        <v>169</v>
      </c>
      <c r="E877" s="216" t="s">
        <v>1302</v>
      </c>
      <c r="F877" s="217" t="s">
        <v>1303</v>
      </c>
      <c r="G877" s="218" t="s">
        <v>1304</v>
      </c>
      <c r="H877" s="284"/>
      <c r="I877" s="220"/>
      <c r="J877" s="221">
        <f>ROUND(I877*H877,2)</f>
        <v>0</v>
      </c>
      <c r="K877" s="217" t="s">
        <v>173</v>
      </c>
      <c r="L877" s="47"/>
      <c r="M877" s="222" t="s">
        <v>19</v>
      </c>
      <c r="N877" s="223" t="s">
        <v>43</v>
      </c>
      <c r="O877" s="87"/>
      <c r="P877" s="224">
        <f>O877*H877</f>
        <v>0</v>
      </c>
      <c r="Q877" s="224">
        <v>0</v>
      </c>
      <c r="R877" s="224">
        <f>Q877*H877</f>
        <v>0</v>
      </c>
      <c r="S877" s="224">
        <v>0</v>
      </c>
      <c r="T877" s="225">
        <f>S877*H877</f>
        <v>0</v>
      </c>
      <c r="U877" s="41"/>
      <c r="V877" s="41"/>
      <c r="W877" s="41"/>
      <c r="X877" s="41"/>
      <c r="Y877" s="41"/>
      <c r="Z877" s="41"/>
      <c r="AA877" s="41"/>
      <c r="AB877" s="41"/>
      <c r="AC877" s="41"/>
      <c r="AD877" s="41"/>
      <c r="AE877" s="41"/>
      <c r="AR877" s="226" t="s">
        <v>257</v>
      </c>
      <c r="AT877" s="226" t="s">
        <v>169</v>
      </c>
      <c r="AU877" s="226" t="s">
        <v>81</v>
      </c>
      <c r="AY877" s="20" t="s">
        <v>166</v>
      </c>
      <c r="BE877" s="227">
        <f>IF(N877="základní",J877,0)</f>
        <v>0</v>
      </c>
      <c r="BF877" s="227">
        <f>IF(N877="snížená",J877,0)</f>
        <v>0</v>
      </c>
      <c r="BG877" s="227">
        <f>IF(N877="zákl. přenesená",J877,0)</f>
        <v>0</v>
      </c>
      <c r="BH877" s="227">
        <f>IF(N877="sníž. přenesená",J877,0)</f>
        <v>0</v>
      </c>
      <c r="BI877" s="227">
        <f>IF(N877="nulová",J877,0)</f>
        <v>0</v>
      </c>
      <c r="BJ877" s="20" t="s">
        <v>79</v>
      </c>
      <c r="BK877" s="227">
        <f>ROUND(I877*H877,2)</f>
        <v>0</v>
      </c>
      <c r="BL877" s="20" t="s">
        <v>257</v>
      </c>
      <c r="BM877" s="226" t="s">
        <v>1305</v>
      </c>
    </row>
    <row r="878" s="12" customFormat="1" ht="22.8" customHeight="1">
      <c r="A878" s="12"/>
      <c r="B878" s="199"/>
      <c r="C878" s="200"/>
      <c r="D878" s="201" t="s">
        <v>71</v>
      </c>
      <c r="E878" s="213" t="s">
        <v>1306</v>
      </c>
      <c r="F878" s="213" t="s">
        <v>1307</v>
      </c>
      <c r="G878" s="200"/>
      <c r="H878" s="200"/>
      <c r="I878" s="203"/>
      <c r="J878" s="214">
        <f>BK878</f>
        <v>0</v>
      </c>
      <c r="K878" s="200"/>
      <c r="L878" s="205"/>
      <c r="M878" s="206"/>
      <c r="N878" s="207"/>
      <c r="O878" s="207"/>
      <c r="P878" s="208">
        <f>SUM(P879:P883)</f>
        <v>0</v>
      </c>
      <c r="Q878" s="207"/>
      <c r="R878" s="208">
        <f>SUM(R879:R883)</f>
        <v>0.46783999999999998</v>
      </c>
      <c r="S878" s="207"/>
      <c r="T878" s="209">
        <f>SUM(T879:T883)</f>
        <v>0</v>
      </c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R878" s="210" t="s">
        <v>81</v>
      </c>
      <c r="AT878" s="211" t="s">
        <v>71</v>
      </c>
      <c r="AU878" s="211" t="s">
        <v>79</v>
      </c>
      <c r="AY878" s="210" t="s">
        <v>166</v>
      </c>
      <c r="BK878" s="212">
        <f>SUM(BK879:BK883)</f>
        <v>0</v>
      </c>
    </row>
    <row r="879" s="2" customFormat="1">
      <c r="A879" s="41"/>
      <c r="B879" s="42"/>
      <c r="C879" s="215" t="s">
        <v>1308</v>
      </c>
      <c r="D879" s="215" t="s">
        <v>169</v>
      </c>
      <c r="E879" s="216" t="s">
        <v>1309</v>
      </c>
      <c r="F879" s="217" t="s">
        <v>1310</v>
      </c>
      <c r="G879" s="218" t="s">
        <v>229</v>
      </c>
      <c r="H879" s="219">
        <v>136</v>
      </c>
      <c r="I879" s="220"/>
      <c r="J879" s="221">
        <f>ROUND(I879*H879,2)</f>
        <v>0</v>
      </c>
      <c r="K879" s="217" t="s">
        <v>173</v>
      </c>
      <c r="L879" s="47"/>
      <c r="M879" s="222" t="s">
        <v>19</v>
      </c>
      <c r="N879" s="223" t="s">
        <v>43</v>
      </c>
      <c r="O879" s="87"/>
      <c r="P879" s="224">
        <f>O879*H879</f>
        <v>0</v>
      </c>
      <c r="Q879" s="224">
        <v>0.0034399999999999999</v>
      </c>
      <c r="R879" s="224">
        <f>Q879*H879</f>
        <v>0.46783999999999998</v>
      </c>
      <c r="S879" s="224">
        <v>0</v>
      </c>
      <c r="T879" s="225">
        <f>S879*H879</f>
        <v>0</v>
      </c>
      <c r="U879" s="41"/>
      <c r="V879" s="41"/>
      <c r="W879" s="41"/>
      <c r="X879" s="41"/>
      <c r="Y879" s="41"/>
      <c r="Z879" s="41"/>
      <c r="AA879" s="41"/>
      <c r="AB879" s="41"/>
      <c r="AC879" s="41"/>
      <c r="AD879" s="41"/>
      <c r="AE879" s="41"/>
      <c r="AR879" s="226" t="s">
        <v>257</v>
      </c>
      <c r="AT879" s="226" t="s">
        <v>169</v>
      </c>
      <c r="AU879" s="226" t="s">
        <v>81</v>
      </c>
      <c r="AY879" s="20" t="s">
        <v>166</v>
      </c>
      <c r="BE879" s="227">
        <f>IF(N879="základní",J879,0)</f>
        <v>0</v>
      </c>
      <c r="BF879" s="227">
        <f>IF(N879="snížená",J879,0)</f>
        <v>0</v>
      </c>
      <c r="BG879" s="227">
        <f>IF(N879="zákl. přenesená",J879,0)</f>
        <v>0</v>
      </c>
      <c r="BH879" s="227">
        <f>IF(N879="sníž. přenesená",J879,0)</f>
        <v>0</v>
      </c>
      <c r="BI879" s="227">
        <f>IF(N879="nulová",J879,0)</f>
        <v>0</v>
      </c>
      <c r="BJ879" s="20" t="s">
        <v>79</v>
      </c>
      <c r="BK879" s="227">
        <f>ROUND(I879*H879,2)</f>
        <v>0</v>
      </c>
      <c r="BL879" s="20" t="s">
        <v>257</v>
      </c>
      <c r="BM879" s="226" t="s">
        <v>1311</v>
      </c>
    </row>
    <row r="880" s="13" customFormat="1">
      <c r="A880" s="13"/>
      <c r="B880" s="228"/>
      <c r="C880" s="229"/>
      <c r="D880" s="230" t="s">
        <v>176</v>
      </c>
      <c r="E880" s="231" t="s">
        <v>19</v>
      </c>
      <c r="F880" s="232" t="s">
        <v>1312</v>
      </c>
      <c r="G880" s="229"/>
      <c r="H880" s="233">
        <v>136</v>
      </c>
      <c r="I880" s="234"/>
      <c r="J880" s="229"/>
      <c r="K880" s="229"/>
      <c r="L880" s="235"/>
      <c r="M880" s="236"/>
      <c r="N880" s="237"/>
      <c r="O880" s="237"/>
      <c r="P880" s="237"/>
      <c r="Q880" s="237"/>
      <c r="R880" s="237"/>
      <c r="S880" s="237"/>
      <c r="T880" s="238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T880" s="239" t="s">
        <v>176</v>
      </c>
      <c r="AU880" s="239" t="s">
        <v>81</v>
      </c>
      <c r="AV880" s="13" t="s">
        <v>81</v>
      </c>
      <c r="AW880" s="13" t="s">
        <v>33</v>
      </c>
      <c r="AX880" s="13" t="s">
        <v>72</v>
      </c>
      <c r="AY880" s="239" t="s">
        <v>166</v>
      </c>
    </row>
    <row r="881" s="14" customFormat="1">
      <c r="A881" s="14"/>
      <c r="B881" s="240"/>
      <c r="C881" s="241"/>
      <c r="D881" s="230" t="s">
        <v>176</v>
      </c>
      <c r="E881" s="242" t="s">
        <v>19</v>
      </c>
      <c r="F881" s="243" t="s">
        <v>178</v>
      </c>
      <c r="G881" s="241"/>
      <c r="H881" s="244">
        <v>136</v>
      </c>
      <c r="I881" s="245"/>
      <c r="J881" s="241"/>
      <c r="K881" s="241"/>
      <c r="L881" s="246"/>
      <c r="M881" s="247"/>
      <c r="N881" s="248"/>
      <c r="O881" s="248"/>
      <c r="P881" s="248"/>
      <c r="Q881" s="248"/>
      <c r="R881" s="248"/>
      <c r="S881" s="248"/>
      <c r="T881" s="249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T881" s="250" t="s">
        <v>176</v>
      </c>
      <c r="AU881" s="250" t="s">
        <v>81</v>
      </c>
      <c r="AV881" s="14" t="s">
        <v>167</v>
      </c>
      <c r="AW881" s="14" t="s">
        <v>33</v>
      </c>
      <c r="AX881" s="14" t="s">
        <v>79</v>
      </c>
      <c r="AY881" s="250" t="s">
        <v>166</v>
      </c>
    </row>
    <row r="882" s="2" customFormat="1" ht="16.5" customHeight="1">
      <c r="A882" s="41"/>
      <c r="B882" s="42"/>
      <c r="C882" s="215" t="s">
        <v>1313</v>
      </c>
      <c r="D882" s="215" t="s">
        <v>169</v>
      </c>
      <c r="E882" s="216" t="s">
        <v>1314</v>
      </c>
      <c r="F882" s="217" t="s">
        <v>1315</v>
      </c>
      <c r="G882" s="218" t="s">
        <v>240</v>
      </c>
      <c r="H882" s="219">
        <v>16</v>
      </c>
      <c r="I882" s="220"/>
      <c r="J882" s="221">
        <f>ROUND(I882*H882,2)</f>
        <v>0</v>
      </c>
      <c r="K882" s="217" t="s">
        <v>19</v>
      </c>
      <c r="L882" s="47"/>
      <c r="M882" s="222" t="s">
        <v>19</v>
      </c>
      <c r="N882" s="223" t="s">
        <v>43</v>
      </c>
      <c r="O882" s="87"/>
      <c r="P882" s="224">
        <f>O882*H882</f>
        <v>0</v>
      </c>
      <c r="Q882" s="224">
        <v>0</v>
      </c>
      <c r="R882" s="224">
        <f>Q882*H882</f>
        <v>0</v>
      </c>
      <c r="S882" s="224">
        <v>0</v>
      </c>
      <c r="T882" s="225">
        <f>S882*H882</f>
        <v>0</v>
      </c>
      <c r="U882" s="41"/>
      <c r="V882" s="41"/>
      <c r="W882" s="41"/>
      <c r="X882" s="41"/>
      <c r="Y882" s="41"/>
      <c r="Z882" s="41"/>
      <c r="AA882" s="41"/>
      <c r="AB882" s="41"/>
      <c r="AC882" s="41"/>
      <c r="AD882" s="41"/>
      <c r="AE882" s="41"/>
      <c r="AR882" s="226" t="s">
        <v>257</v>
      </c>
      <c r="AT882" s="226" t="s">
        <v>169</v>
      </c>
      <c r="AU882" s="226" t="s">
        <v>81</v>
      </c>
      <c r="AY882" s="20" t="s">
        <v>166</v>
      </c>
      <c r="BE882" s="227">
        <f>IF(N882="základní",J882,0)</f>
        <v>0</v>
      </c>
      <c r="BF882" s="227">
        <f>IF(N882="snížená",J882,0)</f>
        <v>0</v>
      </c>
      <c r="BG882" s="227">
        <f>IF(N882="zákl. přenesená",J882,0)</f>
        <v>0</v>
      </c>
      <c r="BH882" s="227">
        <f>IF(N882="sníž. přenesená",J882,0)</f>
        <v>0</v>
      </c>
      <c r="BI882" s="227">
        <f>IF(N882="nulová",J882,0)</f>
        <v>0</v>
      </c>
      <c r="BJ882" s="20" t="s">
        <v>79</v>
      </c>
      <c r="BK882" s="227">
        <f>ROUND(I882*H882,2)</f>
        <v>0</v>
      </c>
      <c r="BL882" s="20" t="s">
        <v>257</v>
      </c>
      <c r="BM882" s="226" t="s">
        <v>1316</v>
      </c>
    </row>
    <row r="883" s="2" customFormat="1">
      <c r="A883" s="41"/>
      <c r="B883" s="42"/>
      <c r="C883" s="215" t="s">
        <v>1317</v>
      </c>
      <c r="D883" s="215" t="s">
        <v>169</v>
      </c>
      <c r="E883" s="216" t="s">
        <v>1318</v>
      </c>
      <c r="F883" s="217" t="s">
        <v>1319</v>
      </c>
      <c r="G883" s="218" t="s">
        <v>191</v>
      </c>
      <c r="H883" s="219">
        <v>0.46800000000000003</v>
      </c>
      <c r="I883" s="220"/>
      <c r="J883" s="221">
        <f>ROUND(I883*H883,2)</f>
        <v>0</v>
      </c>
      <c r="K883" s="217" t="s">
        <v>173</v>
      </c>
      <c r="L883" s="47"/>
      <c r="M883" s="222" t="s">
        <v>19</v>
      </c>
      <c r="N883" s="223" t="s">
        <v>43</v>
      </c>
      <c r="O883" s="87"/>
      <c r="P883" s="224">
        <f>O883*H883</f>
        <v>0</v>
      </c>
      <c r="Q883" s="224">
        <v>0</v>
      </c>
      <c r="R883" s="224">
        <f>Q883*H883</f>
        <v>0</v>
      </c>
      <c r="S883" s="224">
        <v>0</v>
      </c>
      <c r="T883" s="225">
        <f>S883*H883</f>
        <v>0</v>
      </c>
      <c r="U883" s="41"/>
      <c r="V883" s="41"/>
      <c r="W883" s="41"/>
      <c r="X883" s="41"/>
      <c r="Y883" s="41"/>
      <c r="Z883" s="41"/>
      <c r="AA883" s="41"/>
      <c r="AB883" s="41"/>
      <c r="AC883" s="41"/>
      <c r="AD883" s="41"/>
      <c r="AE883" s="41"/>
      <c r="AR883" s="226" t="s">
        <v>257</v>
      </c>
      <c r="AT883" s="226" t="s">
        <v>169</v>
      </c>
      <c r="AU883" s="226" t="s">
        <v>81</v>
      </c>
      <c r="AY883" s="20" t="s">
        <v>166</v>
      </c>
      <c r="BE883" s="227">
        <f>IF(N883="základní",J883,0)</f>
        <v>0</v>
      </c>
      <c r="BF883" s="227">
        <f>IF(N883="snížená",J883,0)</f>
        <v>0</v>
      </c>
      <c r="BG883" s="227">
        <f>IF(N883="zákl. přenesená",J883,0)</f>
        <v>0</v>
      </c>
      <c r="BH883" s="227">
        <f>IF(N883="sníž. přenesená",J883,0)</f>
        <v>0</v>
      </c>
      <c r="BI883" s="227">
        <f>IF(N883="nulová",J883,0)</f>
        <v>0</v>
      </c>
      <c r="BJ883" s="20" t="s">
        <v>79</v>
      </c>
      <c r="BK883" s="227">
        <f>ROUND(I883*H883,2)</f>
        <v>0</v>
      </c>
      <c r="BL883" s="20" t="s">
        <v>257</v>
      </c>
      <c r="BM883" s="226" t="s">
        <v>1320</v>
      </c>
    </row>
    <row r="884" s="12" customFormat="1" ht="22.8" customHeight="1">
      <c r="A884" s="12"/>
      <c r="B884" s="199"/>
      <c r="C884" s="200"/>
      <c r="D884" s="201" t="s">
        <v>71</v>
      </c>
      <c r="E884" s="213" t="s">
        <v>1321</v>
      </c>
      <c r="F884" s="213" t="s">
        <v>1322</v>
      </c>
      <c r="G884" s="200"/>
      <c r="H884" s="200"/>
      <c r="I884" s="203"/>
      <c r="J884" s="214">
        <f>BK884</f>
        <v>0</v>
      </c>
      <c r="K884" s="200"/>
      <c r="L884" s="205"/>
      <c r="M884" s="206"/>
      <c r="N884" s="207"/>
      <c r="O884" s="207"/>
      <c r="P884" s="208">
        <f>SUM(P885:P933)</f>
        <v>0</v>
      </c>
      <c r="Q884" s="207"/>
      <c r="R884" s="208">
        <f>SUM(R885:R933)</f>
        <v>15.443017040000001</v>
      </c>
      <c r="S884" s="207"/>
      <c r="T884" s="209">
        <f>SUM(T885:T933)</f>
        <v>0</v>
      </c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R884" s="210" t="s">
        <v>81</v>
      </c>
      <c r="AT884" s="211" t="s">
        <v>71</v>
      </c>
      <c r="AU884" s="211" t="s">
        <v>79</v>
      </c>
      <c r="AY884" s="210" t="s">
        <v>166</v>
      </c>
      <c r="BK884" s="212">
        <f>SUM(BK885:BK933)</f>
        <v>0</v>
      </c>
    </row>
    <row r="885" s="2" customFormat="1">
      <c r="A885" s="41"/>
      <c r="B885" s="42"/>
      <c r="C885" s="215" t="s">
        <v>1323</v>
      </c>
      <c r="D885" s="215" t="s">
        <v>169</v>
      </c>
      <c r="E885" s="216" t="s">
        <v>1324</v>
      </c>
      <c r="F885" s="217" t="s">
        <v>1325</v>
      </c>
      <c r="G885" s="218" t="s">
        <v>172</v>
      </c>
      <c r="H885" s="219">
        <v>5.4050000000000002</v>
      </c>
      <c r="I885" s="220"/>
      <c r="J885" s="221">
        <f>ROUND(I885*H885,2)</f>
        <v>0</v>
      </c>
      <c r="K885" s="217" t="s">
        <v>19</v>
      </c>
      <c r="L885" s="47"/>
      <c r="M885" s="222" t="s">
        <v>19</v>
      </c>
      <c r="N885" s="223" t="s">
        <v>43</v>
      </c>
      <c r="O885" s="87"/>
      <c r="P885" s="224">
        <f>O885*H885</f>
        <v>0</v>
      </c>
      <c r="Q885" s="224">
        <v>0</v>
      </c>
      <c r="R885" s="224">
        <f>Q885*H885</f>
        <v>0</v>
      </c>
      <c r="S885" s="224">
        <v>0</v>
      </c>
      <c r="T885" s="225">
        <f>S885*H885</f>
        <v>0</v>
      </c>
      <c r="U885" s="41"/>
      <c r="V885" s="41"/>
      <c r="W885" s="41"/>
      <c r="X885" s="41"/>
      <c r="Y885" s="41"/>
      <c r="Z885" s="41"/>
      <c r="AA885" s="41"/>
      <c r="AB885" s="41"/>
      <c r="AC885" s="41"/>
      <c r="AD885" s="41"/>
      <c r="AE885" s="41"/>
      <c r="AR885" s="226" t="s">
        <v>257</v>
      </c>
      <c r="AT885" s="226" t="s">
        <v>169</v>
      </c>
      <c r="AU885" s="226" t="s">
        <v>81</v>
      </c>
      <c r="AY885" s="20" t="s">
        <v>166</v>
      </c>
      <c r="BE885" s="227">
        <f>IF(N885="základní",J885,0)</f>
        <v>0</v>
      </c>
      <c r="BF885" s="227">
        <f>IF(N885="snížená",J885,0)</f>
        <v>0</v>
      </c>
      <c r="BG885" s="227">
        <f>IF(N885="zákl. přenesená",J885,0)</f>
        <v>0</v>
      </c>
      <c r="BH885" s="227">
        <f>IF(N885="sníž. přenesená",J885,0)</f>
        <v>0</v>
      </c>
      <c r="BI885" s="227">
        <f>IF(N885="nulová",J885,0)</f>
        <v>0</v>
      </c>
      <c r="BJ885" s="20" t="s">
        <v>79</v>
      </c>
      <c r="BK885" s="227">
        <f>ROUND(I885*H885,2)</f>
        <v>0</v>
      </c>
      <c r="BL885" s="20" t="s">
        <v>257</v>
      </c>
      <c r="BM885" s="226" t="s">
        <v>1326</v>
      </c>
    </row>
    <row r="886" s="13" customFormat="1">
      <c r="A886" s="13"/>
      <c r="B886" s="228"/>
      <c r="C886" s="229"/>
      <c r="D886" s="230" t="s">
        <v>176</v>
      </c>
      <c r="E886" s="231" t="s">
        <v>19</v>
      </c>
      <c r="F886" s="232" t="s">
        <v>1327</v>
      </c>
      <c r="G886" s="229"/>
      <c r="H886" s="233">
        <v>5.4050000000000002</v>
      </c>
      <c r="I886" s="234"/>
      <c r="J886" s="229"/>
      <c r="K886" s="229"/>
      <c r="L886" s="235"/>
      <c r="M886" s="236"/>
      <c r="N886" s="237"/>
      <c r="O886" s="237"/>
      <c r="P886" s="237"/>
      <c r="Q886" s="237"/>
      <c r="R886" s="237"/>
      <c r="S886" s="237"/>
      <c r="T886" s="238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T886" s="239" t="s">
        <v>176</v>
      </c>
      <c r="AU886" s="239" t="s">
        <v>81</v>
      </c>
      <c r="AV886" s="13" t="s">
        <v>81</v>
      </c>
      <c r="AW886" s="13" t="s">
        <v>33</v>
      </c>
      <c r="AX886" s="13" t="s">
        <v>72</v>
      </c>
      <c r="AY886" s="239" t="s">
        <v>166</v>
      </c>
    </row>
    <row r="887" s="14" customFormat="1">
      <c r="A887" s="14"/>
      <c r="B887" s="240"/>
      <c r="C887" s="241"/>
      <c r="D887" s="230" t="s">
        <v>176</v>
      </c>
      <c r="E887" s="242" t="s">
        <v>19</v>
      </c>
      <c r="F887" s="243" t="s">
        <v>178</v>
      </c>
      <c r="G887" s="241"/>
      <c r="H887" s="244">
        <v>5.4050000000000002</v>
      </c>
      <c r="I887" s="245"/>
      <c r="J887" s="241"/>
      <c r="K887" s="241"/>
      <c r="L887" s="246"/>
      <c r="M887" s="247"/>
      <c r="N887" s="248"/>
      <c r="O887" s="248"/>
      <c r="P887" s="248"/>
      <c r="Q887" s="248"/>
      <c r="R887" s="248"/>
      <c r="S887" s="248"/>
      <c r="T887" s="249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T887" s="250" t="s">
        <v>176</v>
      </c>
      <c r="AU887" s="250" t="s">
        <v>81</v>
      </c>
      <c r="AV887" s="14" t="s">
        <v>167</v>
      </c>
      <c r="AW887" s="14" t="s">
        <v>33</v>
      </c>
      <c r="AX887" s="14" t="s">
        <v>79</v>
      </c>
      <c r="AY887" s="250" t="s">
        <v>166</v>
      </c>
    </row>
    <row r="888" s="2" customFormat="1">
      <c r="A888" s="41"/>
      <c r="B888" s="42"/>
      <c r="C888" s="215" t="s">
        <v>1328</v>
      </c>
      <c r="D888" s="215" t="s">
        <v>169</v>
      </c>
      <c r="E888" s="216" t="s">
        <v>1329</v>
      </c>
      <c r="F888" s="217" t="s">
        <v>1330</v>
      </c>
      <c r="G888" s="218" t="s">
        <v>172</v>
      </c>
      <c r="H888" s="219">
        <v>25.187999999999999</v>
      </c>
      <c r="I888" s="220"/>
      <c r="J888" s="221">
        <f>ROUND(I888*H888,2)</f>
        <v>0</v>
      </c>
      <c r="K888" s="217" t="s">
        <v>173</v>
      </c>
      <c r="L888" s="47"/>
      <c r="M888" s="222" t="s">
        <v>19</v>
      </c>
      <c r="N888" s="223" t="s">
        <v>43</v>
      </c>
      <c r="O888" s="87"/>
      <c r="P888" s="224">
        <f>O888*H888</f>
        <v>0</v>
      </c>
      <c r="Q888" s="224">
        <v>0.015789999999999998</v>
      </c>
      <c r="R888" s="224">
        <f>Q888*H888</f>
        <v>0.39771851999999996</v>
      </c>
      <c r="S888" s="224">
        <v>0</v>
      </c>
      <c r="T888" s="225">
        <f>S888*H888</f>
        <v>0</v>
      </c>
      <c r="U888" s="41"/>
      <c r="V888" s="41"/>
      <c r="W888" s="41"/>
      <c r="X888" s="41"/>
      <c r="Y888" s="41"/>
      <c r="Z888" s="41"/>
      <c r="AA888" s="41"/>
      <c r="AB888" s="41"/>
      <c r="AC888" s="41"/>
      <c r="AD888" s="41"/>
      <c r="AE888" s="41"/>
      <c r="AR888" s="226" t="s">
        <v>257</v>
      </c>
      <c r="AT888" s="226" t="s">
        <v>169</v>
      </c>
      <c r="AU888" s="226" t="s">
        <v>81</v>
      </c>
      <c r="AY888" s="20" t="s">
        <v>166</v>
      </c>
      <c r="BE888" s="227">
        <f>IF(N888="základní",J888,0)</f>
        <v>0</v>
      </c>
      <c r="BF888" s="227">
        <f>IF(N888="snížená",J888,0)</f>
        <v>0</v>
      </c>
      <c r="BG888" s="227">
        <f>IF(N888="zákl. přenesená",J888,0)</f>
        <v>0</v>
      </c>
      <c r="BH888" s="227">
        <f>IF(N888="sníž. přenesená",J888,0)</f>
        <v>0</v>
      </c>
      <c r="BI888" s="227">
        <f>IF(N888="nulová",J888,0)</f>
        <v>0</v>
      </c>
      <c r="BJ888" s="20" t="s">
        <v>79</v>
      </c>
      <c r="BK888" s="227">
        <f>ROUND(I888*H888,2)</f>
        <v>0</v>
      </c>
      <c r="BL888" s="20" t="s">
        <v>257</v>
      </c>
      <c r="BM888" s="226" t="s">
        <v>1331</v>
      </c>
    </row>
    <row r="889" s="13" customFormat="1">
      <c r="A889" s="13"/>
      <c r="B889" s="228"/>
      <c r="C889" s="229"/>
      <c r="D889" s="230" t="s">
        <v>176</v>
      </c>
      <c r="E889" s="231" t="s">
        <v>19</v>
      </c>
      <c r="F889" s="232" t="s">
        <v>687</v>
      </c>
      <c r="G889" s="229"/>
      <c r="H889" s="233">
        <v>25.187999999999999</v>
      </c>
      <c r="I889" s="234"/>
      <c r="J889" s="229"/>
      <c r="K889" s="229"/>
      <c r="L889" s="235"/>
      <c r="M889" s="236"/>
      <c r="N889" s="237"/>
      <c r="O889" s="237"/>
      <c r="P889" s="237"/>
      <c r="Q889" s="237"/>
      <c r="R889" s="237"/>
      <c r="S889" s="237"/>
      <c r="T889" s="238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T889" s="239" t="s">
        <v>176</v>
      </c>
      <c r="AU889" s="239" t="s">
        <v>81</v>
      </c>
      <c r="AV889" s="13" t="s">
        <v>81</v>
      </c>
      <c r="AW889" s="13" t="s">
        <v>33</v>
      </c>
      <c r="AX889" s="13" t="s">
        <v>72</v>
      </c>
      <c r="AY889" s="239" t="s">
        <v>166</v>
      </c>
    </row>
    <row r="890" s="14" customFormat="1">
      <c r="A890" s="14"/>
      <c r="B890" s="240"/>
      <c r="C890" s="241"/>
      <c r="D890" s="230" t="s">
        <v>176</v>
      </c>
      <c r="E890" s="242" t="s">
        <v>19</v>
      </c>
      <c r="F890" s="243" t="s">
        <v>178</v>
      </c>
      <c r="G890" s="241"/>
      <c r="H890" s="244">
        <v>25.187999999999999</v>
      </c>
      <c r="I890" s="245"/>
      <c r="J890" s="241"/>
      <c r="K890" s="241"/>
      <c r="L890" s="246"/>
      <c r="M890" s="247"/>
      <c r="N890" s="248"/>
      <c r="O890" s="248"/>
      <c r="P890" s="248"/>
      <c r="Q890" s="248"/>
      <c r="R890" s="248"/>
      <c r="S890" s="248"/>
      <c r="T890" s="249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T890" s="250" t="s">
        <v>176</v>
      </c>
      <c r="AU890" s="250" t="s">
        <v>81</v>
      </c>
      <c r="AV890" s="14" t="s">
        <v>167</v>
      </c>
      <c r="AW890" s="14" t="s">
        <v>33</v>
      </c>
      <c r="AX890" s="14" t="s">
        <v>79</v>
      </c>
      <c r="AY890" s="250" t="s">
        <v>166</v>
      </c>
    </row>
    <row r="891" s="2" customFormat="1">
      <c r="A891" s="41"/>
      <c r="B891" s="42"/>
      <c r="C891" s="215" t="s">
        <v>1332</v>
      </c>
      <c r="D891" s="215" t="s">
        <v>169</v>
      </c>
      <c r="E891" s="216" t="s">
        <v>1333</v>
      </c>
      <c r="F891" s="217" t="s">
        <v>1334</v>
      </c>
      <c r="G891" s="218" t="s">
        <v>172</v>
      </c>
      <c r="H891" s="219">
        <v>775.56600000000003</v>
      </c>
      <c r="I891" s="220"/>
      <c r="J891" s="221">
        <f>ROUND(I891*H891,2)</f>
        <v>0</v>
      </c>
      <c r="K891" s="217" t="s">
        <v>173</v>
      </c>
      <c r="L891" s="47"/>
      <c r="M891" s="222" t="s">
        <v>19</v>
      </c>
      <c r="N891" s="223" t="s">
        <v>43</v>
      </c>
      <c r="O891" s="87"/>
      <c r="P891" s="224">
        <f>O891*H891</f>
        <v>0</v>
      </c>
      <c r="Q891" s="224">
        <v>0</v>
      </c>
      <c r="R891" s="224">
        <f>Q891*H891</f>
        <v>0</v>
      </c>
      <c r="S891" s="224">
        <v>0</v>
      </c>
      <c r="T891" s="225">
        <f>S891*H891</f>
        <v>0</v>
      </c>
      <c r="U891" s="41"/>
      <c r="V891" s="41"/>
      <c r="W891" s="41"/>
      <c r="X891" s="41"/>
      <c r="Y891" s="41"/>
      <c r="Z891" s="41"/>
      <c r="AA891" s="41"/>
      <c r="AB891" s="41"/>
      <c r="AC891" s="41"/>
      <c r="AD891" s="41"/>
      <c r="AE891" s="41"/>
      <c r="AR891" s="226" t="s">
        <v>257</v>
      </c>
      <c r="AT891" s="226" t="s">
        <v>169</v>
      </c>
      <c r="AU891" s="226" t="s">
        <v>81</v>
      </c>
      <c r="AY891" s="20" t="s">
        <v>166</v>
      </c>
      <c r="BE891" s="227">
        <f>IF(N891="základní",J891,0)</f>
        <v>0</v>
      </c>
      <c r="BF891" s="227">
        <f>IF(N891="snížená",J891,0)</f>
        <v>0</v>
      </c>
      <c r="BG891" s="227">
        <f>IF(N891="zákl. přenesená",J891,0)</f>
        <v>0</v>
      </c>
      <c r="BH891" s="227">
        <f>IF(N891="sníž. přenesená",J891,0)</f>
        <v>0</v>
      </c>
      <c r="BI891" s="227">
        <f>IF(N891="nulová",J891,0)</f>
        <v>0</v>
      </c>
      <c r="BJ891" s="20" t="s">
        <v>79</v>
      </c>
      <c r="BK891" s="227">
        <f>ROUND(I891*H891,2)</f>
        <v>0</v>
      </c>
      <c r="BL891" s="20" t="s">
        <v>257</v>
      </c>
      <c r="BM891" s="226" t="s">
        <v>1335</v>
      </c>
    </row>
    <row r="892" s="15" customFormat="1">
      <c r="A892" s="15"/>
      <c r="B892" s="251"/>
      <c r="C892" s="252"/>
      <c r="D892" s="230" t="s">
        <v>176</v>
      </c>
      <c r="E892" s="253" t="s">
        <v>19</v>
      </c>
      <c r="F892" s="254" t="s">
        <v>1336</v>
      </c>
      <c r="G892" s="252"/>
      <c r="H892" s="253" t="s">
        <v>19</v>
      </c>
      <c r="I892" s="255"/>
      <c r="J892" s="252"/>
      <c r="K892" s="252"/>
      <c r="L892" s="256"/>
      <c r="M892" s="257"/>
      <c r="N892" s="258"/>
      <c r="O892" s="258"/>
      <c r="P892" s="258"/>
      <c r="Q892" s="258"/>
      <c r="R892" s="258"/>
      <c r="S892" s="258"/>
      <c r="T892" s="259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T892" s="260" t="s">
        <v>176</v>
      </c>
      <c r="AU892" s="260" t="s">
        <v>81</v>
      </c>
      <c r="AV892" s="15" t="s">
        <v>79</v>
      </c>
      <c r="AW892" s="15" t="s">
        <v>33</v>
      </c>
      <c r="AX892" s="15" t="s">
        <v>72</v>
      </c>
      <c r="AY892" s="260" t="s">
        <v>166</v>
      </c>
    </row>
    <row r="893" s="13" customFormat="1">
      <c r="A893" s="13"/>
      <c r="B893" s="228"/>
      <c r="C893" s="229"/>
      <c r="D893" s="230" t="s">
        <v>176</v>
      </c>
      <c r="E893" s="231" t="s">
        <v>19</v>
      </c>
      <c r="F893" s="232" t="s">
        <v>1337</v>
      </c>
      <c r="G893" s="229"/>
      <c r="H893" s="233">
        <v>653.33900000000006</v>
      </c>
      <c r="I893" s="234"/>
      <c r="J893" s="229"/>
      <c r="K893" s="229"/>
      <c r="L893" s="235"/>
      <c r="M893" s="236"/>
      <c r="N893" s="237"/>
      <c r="O893" s="237"/>
      <c r="P893" s="237"/>
      <c r="Q893" s="237"/>
      <c r="R893" s="237"/>
      <c r="S893" s="237"/>
      <c r="T893" s="238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T893" s="239" t="s">
        <v>176</v>
      </c>
      <c r="AU893" s="239" t="s">
        <v>81</v>
      </c>
      <c r="AV893" s="13" t="s">
        <v>81</v>
      </c>
      <c r="AW893" s="13" t="s">
        <v>33</v>
      </c>
      <c r="AX893" s="13" t="s">
        <v>72</v>
      </c>
      <c r="AY893" s="239" t="s">
        <v>166</v>
      </c>
    </row>
    <row r="894" s="15" customFormat="1">
      <c r="A894" s="15"/>
      <c r="B894" s="251"/>
      <c r="C894" s="252"/>
      <c r="D894" s="230" t="s">
        <v>176</v>
      </c>
      <c r="E894" s="253" t="s">
        <v>19</v>
      </c>
      <c r="F894" s="254" t="s">
        <v>1338</v>
      </c>
      <c r="G894" s="252"/>
      <c r="H894" s="253" t="s">
        <v>19</v>
      </c>
      <c r="I894" s="255"/>
      <c r="J894" s="252"/>
      <c r="K894" s="252"/>
      <c r="L894" s="256"/>
      <c r="M894" s="257"/>
      <c r="N894" s="258"/>
      <c r="O894" s="258"/>
      <c r="P894" s="258"/>
      <c r="Q894" s="258"/>
      <c r="R894" s="258"/>
      <c r="S894" s="258"/>
      <c r="T894" s="259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T894" s="260" t="s">
        <v>176</v>
      </c>
      <c r="AU894" s="260" t="s">
        <v>81</v>
      </c>
      <c r="AV894" s="15" t="s">
        <v>79</v>
      </c>
      <c r="AW894" s="15" t="s">
        <v>33</v>
      </c>
      <c r="AX894" s="15" t="s">
        <v>72</v>
      </c>
      <c r="AY894" s="260" t="s">
        <v>166</v>
      </c>
    </row>
    <row r="895" s="13" customFormat="1">
      <c r="A895" s="13"/>
      <c r="B895" s="228"/>
      <c r="C895" s="229"/>
      <c r="D895" s="230" t="s">
        <v>176</v>
      </c>
      <c r="E895" s="231" t="s">
        <v>19</v>
      </c>
      <c r="F895" s="232" t="s">
        <v>1339</v>
      </c>
      <c r="G895" s="229"/>
      <c r="H895" s="233">
        <v>122.227</v>
      </c>
      <c r="I895" s="234"/>
      <c r="J895" s="229"/>
      <c r="K895" s="229"/>
      <c r="L895" s="235"/>
      <c r="M895" s="236"/>
      <c r="N895" s="237"/>
      <c r="O895" s="237"/>
      <c r="P895" s="237"/>
      <c r="Q895" s="237"/>
      <c r="R895" s="237"/>
      <c r="S895" s="237"/>
      <c r="T895" s="238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T895" s="239" t="s">
        <v>176</v>
      </c>
      <c r="AU895" s="239" t="s">
        <v>81</v>
      </c>
      <c r="AV895" s="13" t="s">
        <v>81</v>
      </c>
      <c r="AW895" s="13" t="s">
        <v>33</v>
      </c>
      <c r="AX895" s="13" t="s">
        <v>72</v>
      </c>
      <c r="AY895" s="239" t="s">
        <v>166</v>
      </c>
    </row>
    <row r="896" s="14" customFormat="1">
      <c r="A896" s="14"/>
      <c r="B896" s="240"/>
      <c r="C896" s="241"/>
      <c r="D896" s="230" t="s">
        <v>176</v>
      </c>
      <c r="E896" s="242" t="s">
        <v>19</v>
      </c>
      <c r="F896" s="243" t="s">
        <v>178</v>
      </c>
      <c r="G896" s="241"/>
      <c r="H896" s="244">
        <v>775.56600000000003</v>
      </c>
      <c r="I896" s="245"/>
      <c r="J896" s="241"/>
      <c r="K896" s="241"/>
      <c r="L896" s="246"/>
      <c r="M896" s="247"/>
      <c r="N896" s="248"/>
      <c r="O896" s="248"/>
      <c r="P896" s="248"/>
      <c r="Q896" s="248"/>
      <c r="R896" s="248"/>
      <c r="S896" s="248"/>
      <c r="T896" s="249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T896" s="250" t="s">
        <v>176</v>
      </c>
      <c r="AU896" s="250" t="s">
        <v>81</v>
      </c>
      <c r="AV896" s="14" t="s">
        <v>167</v>
      </c>
      <c r="AW896" s="14" t="s">
        <v>33</v>
      </c>
      <c r="AX896" s="14" t="s">
        <v>79</v>
      </c>
      <c r="AY896" s="250" t="s">
        <v>166</v>
      </c>
    </row>
    <row r="897" s="2" customFormat="1" ht="16.5" customHeight="1">
      <c r="A897" s="41"/>
      <c r="B897" s="42"/>
      <c r="C897" s="215" t="s">
        <v>1340</v>
      </c>
      <c r="D897" s="215" t="s">
        <v>169</v>
      </c>
      <c r="E897" s="216" t="s">
        <v>1341</v>
      </c>
      <c r="F897" s="217" t="s">
        <v>1342</v>
      </c>
      <c r="G897" s="218" t="s">
        <v>229</v>
      </c>
      <c r="H897" s="219">
        <v>840</v>
      </c>
      <c r="I897" s="220"/>
      <c r="J897" s="221">
        <f>ROUND(I897*H897,2)</f>
        <v>0</v>
      </c>
      <c r="K897" s="217" t="s">
        <v>173</v>
      </c>
      <c r="L897" s="47"/>
      <c r="M897" s="222" t="s">
        <v>19</v>
      </c>
      <c r="N897" s="223" t="s">
        <v>43</v>
      </c>
      <c r="O897" s="87"/>
      <c r="P897" s="224">
        <f>O897*H897</f>
        <v>0</v>
      </c>
      <c r="Q897" s="224">
        <v>0</v>
      </c>
      <c r="R897" s="224">
        <f>Q897*H897</f>
        <v>0</v>
      </c>
      <c r="S897" s="224">
        <v>0</v>
      </c>
      <c r="T897" s="225">
        <f>S897*H897</f>
        <v>0</v>
      </c>
      <c r="U897" s="41"/>
      <c r="V897" s="41"/>
      <c r="W897" s="41"/>
      <c r="X897" s="41"/>
      <c r="Y897" s="41"/>
      <c r="Z897" s="41"/>
      <c r="AA897" s="41"/>
      <c r="AB897" s="41"/>
      <c r="AC897" s="41"/>
      <c r="AD897" s="41"/>
      <c r="AE897" s="41"/>
      <c r="AR897" s="226" t="s">
        <v>257</v>
      </c>
      <c r="AT897" s="226" t="s">
        <v>169</v>
      </c>
      <c r="AU897" s="226" t="s">
        <v>81</v>
      </c>
      <c r="AY897" s="20" t="s">
        <v>166</v>
      </c>
      <c r="BE897" s="227">
        <f>IF(N897="základní",J897,0)</f>
        <v>0</v>
      </c>
      <c r="BF897" s="227">
        <f>IF(N897="snížená",J897,0)</f>
        <v>0</v>
      </c>
      <c r="BG897" s="227">
        <f>IF(N897="zákl. přenesená",J897,0)</f>
        <v>0</v>
      </c>
      <c r="BH897" s="227">
        <f>IF(N897="sníž. přenesená",J897,0)</f>
        <v>0</v>
      </c>
      <c r="BI897" s="227">
        <f>IF(N897="nulová",J897,0)</f>
        <v>0</v>
      </c>
      <c r="BJ897" s="20" t="s">
        <v>79</v>
      </c>
      <c r="BK897" s="227">
        <f>ROUND(I897*H897,2)</f>
        <v>0</v>
      </c>
      <c r="BL897" s="20" t="s">
        <v>257</v>
      </c>
      <c r="BM897" s="226" t="s">
        <v>1343</v>
      </c>
    </row>
    <row r="898" s="13" customFormat="1">
      <c r="A898" s="13"/>
      <c r="B898" s="228"/>
      <c r="C898" s="229"/>
      <c r="D898" s="230" t="s">
        <v>176</v>
      </c>
      <c r="E898" s="231" t="s">
        <v>19</v>
      </c>
      <c r="F898" s="232" t="s">
        <v>1344</v>
      </c>
      <c r="G898" s="229"/>
      <c r="H898" s="233">
        <v>840</v>
      </c>
      <c r="I898" s="234"/>
      <c r="J898" s="229"/>
      <c r="K898" s="229"/>
      <c r="L898" s="235"/>
      <c r="M898" s="236"/>
      <c r="N898" s="237"/>
      <c r="O898" s="237"/>
      <c r="P898" s="237"/>
      <c r="Q898" s="237"/>
      <c r="R898" s="237"/>
      <c r="S898" s="237"/>
      <c r="T898" s="238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T898" s="239" t="s">
        <v>176</v>
      </c>
      <c r="AU898" s="239" t="s">
        <v>81</v>
      </c>
      <c r="AV898" s="13" t="s">
        <v>81</v>
      </c>
      <c r="AW898" s="13" t="s">
        <v>33</v>
      </c>
      <c r="AX898" s="13" t="s">
        <v>72</v>
      </c>
      <c r="AY898" s="239" t="s">
        <v>166</v>
      </c>
    </row>
    <row r="899" s="14" customFormat="1">
      <c r="A899" s="14"/>
      <c r="B899" s="240"/>
      <c r="C899" s="241"/>
      <c r="D899" s="230" t="s">
        <v>176</v>
      </c>
      <c r="E899" s="242" t="s">
        <v>19</v>
      </c>
      <c r="F899" s="243" t="s">
        <v>178</v>
      </c>
      <c r="G899" s="241"/>
      <c r="H899" s="244">
        <v>840</v>
      </c>
      <c r="I899" s="245"/>
      <c r="J899" s="241"/>
      <c r="K899" s="241"/>
      <c r="L899" s="246"/>
      <c r="M899" s="247"/>
      <c r="N899" s="248"/>
      <c r="O899" s="248"/>
      <c r="P899" s="248"/>
      <c r="Q899" s="248"/>
      <c r="R899" s="248"/>
      <c r="S899" s="248"/>
      <c r="T899" s="249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T899" s="250" t="s">
        <v>176</v>
      </c>
      <c r="AU899" s="250" t="s">
        <v>81</v>
      </c>
      <c r="AV899" s="14" t="s">
        <v>167</v>
      </c>
      <c r="AW899" s="14" t="s">
        <v>33</v>
      </c>
      <c r="AX899" s="14" t="s">
        <v>79</v>
      </c>
      <c r="AY899" s="250" t="s">
        <v>166</v>
      </c>
    </row>
    <row r="900" s="2" customFormat="1" ht="21.75" customHeight="1">
      <c r="A900" s="41"/>
      <c r="B900" s="42"/>
      <c r="C900" s="215" t="s">
        <v>1345</v>
      </c>
      <c r="D900" s="215" t="s">
        <v>169</v>
      </c>
      <c r="E900" s="216" t="s">
        <v>1346</v>
      </c>
      <c r="F900" s="217" t="s">
        <v>1347</v>
      </c>
      <c r="G900" s="218" t="s">
        <v>197</v>
      </c>
      <c r="H900" s="219">
        <v>8.2560000000000002</v>
      </c>
      <c r="I900" s="220"/>
      <c r="J900" s="221">
        <f>ROUND(I900*H900,2)</f>
        <v>0</v>
      </c>
      <c r="K900" s="217" t="s">
        <v>173</v>
      </c>
      <c r="L900" s="47"/>
      <c r="M900" s="222" t="s">
        <v>19</v>
      </c>
      <c r="N900" s="223" t="s">
        <v>43</v>
      </c>
      <c r="O900" s="87"/>
      <c r="P900" s="224">
        <f>O900*H900</f>
        <v>0</v>
      </c>
      <c r="Q900" s="224">
        <v>0.023369999999999998</v>
      </c>
      <c r="R900" s="224">
        <f>Q900*H900</f>
        <v>0.19294271999999998</v>
      </c>
      <c r="S900" s="224">
        <v>0</v>
      </c>
      <c r="T900" s="225">
        <f>S900*H900</f>
        <v>0</v>
      </c>
      <c r="U900" s="41"/>
      <c r="V900" s="41"/>
      <c r="W900" s="41"/>
      <c r="X900" s="41"/>
      <c r="Y900" s="41"/>
      <c r="Z900" s="41"/>
      <c r="AA900" s="41"/>
      <c r="AB900" s="41"/>
      <c r="AC900" s="41"/>
      <c r="AD900" s="41"/>
      <c r="AE900" s="41"/>
      <c r="AR900" s="226" t="s">
        <v>257</v>
      </c>
      <c r="AT900" s="226" t="s">
        <v>169</v>
      </c>
      <c r="AU900" s="226" t="s">
        <v>81</v>
      </c>
      <c r="AY900" s="20" t="s">
        <v>166</v>
      </c>
      <c r="BE900" s="227">
        <f>IF(N900="základní",J900,0)</f>
        <v>0</v>
      </c>
      <c r="BF900" s="227">
        <f>IF(N900="snížená",J900,0)</f>
        <v>0</v>
      </c>
      <c r="BG900" s="227">
        <f>IF(N900="zákl. přenesená",J900,0)</f>
        <v>0</v>
      </c>
      <c r="BH900" s="227">
        <f>IF(N900="sníž. přenesená",J900,0)</f>
        <v>0</v>
      </c>
      <c r="BI900" s="227">
        <f>IF(N900="nulová",J900,0)</f>
        <v>0</v>
      </c>
      <c r="BJ900" s="20" t="s">
        <v>79</v>
      </c>
      <c r="BK900" s="227">
        <f>ROUND(I900*H900,2)</f>
        <v>0</v>
      </c>
      <c r="BL900" s="20" t="s">
        <v>257</v>
      </c>
      <c r="BM900" s="226" t="s">
        <v>1348</v>
      </c>
    </row>
    <row r="901" s="13" customFormat="1">
      <c r="A901" s="13"/>
      <c r="B901" s="228"/>
      <c r="C901" s="229"/>
      <c r="D901" s="230" t="s">
        <v>176</v>
      </c>
      <c r="E901" s="231" t="s">
        <v>19</v>
      </c>
      <c r="F901" s="232" t="s">
        <v>1349</v>
      </c>
      <c r="G901" s="229"/>
      <c r="H901" s="233">
        <v>8.2560000000000002</v>
      </c>
      <c r="I901" s="234"/>
      <c r="J901" s="229"/>
      <c r="K901" s="229"/>
      <c r="L901" s="235"/>
      <c r="M901" s="236"/>
      <c r="N901" s="237"/>
      <c r="O901" s="237"/>
      <c r="P901" s="237"/>
      <c r="Q901" s="237"/>
      <c r="R901" s="237"/>
      <c r="S901" s="237"/>
      <c r="T901" s="238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T901" s="239" t="s">
        <v>176</v>
      </c>
      <c r="AU901" s="239" t="s">
        <v>81</v>
      </c>
      <c r="AV901" s="13" t="s">
        <v>81</v>
      </c>
      <c r="AW901" s="13" t="s">
        <v>33</v>
      </c>
      <c r="AX901" s="13" t="s">
        <v>72</v>
      </c>
      <c r="AY901" s="239" t="s">
        <v>166</v>
      </c>
    </row>
    <row r="902" s="14" customFormat="1">
      <c r="A902" s="14"/>
      <c r="B902" s="240"/>
      <c r="C902" s="241"/>
      <c r="D902" s="230" t="s">
        <v>176</v>
      </c>
      <c r="E902" s="242" t="s">
        <v>19</v>
      </c>
      <c r="F902" s="243" t="s">
        <v>178</v>
      </c>
      <c r="G902" s="241"/>
      <c r="H902" s="244">
        <v>8.2560000000000002</v>
      </c>
      <c r="I902" s="245"/>
      <c r="J902" s="241"/>
      <c r="K902" s="241"/>
      <c r="L902" s="246"/>
      <c r="M902" s="247"/>
      <c r="N902" s="248"/>
      <c r="O902" s="248"/>
      <c r="P902" s="248"/>
      <c r="Q902" s="248"/>
      <c r="R902" s="248"/>
      <c r="S902" s="248"/>
      <c r="T902" s="249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T902" s="250" t="s">
        <v>176</v>
      </c>
      <c r="AU902" s="250" t="s">
        <v>81</v>
      </c>
      <c r="AV902" s="14" t="s">
        <v>167</v>
      </c>
      <c r="AW902" s="14" t="s">
        <v>33</v>
      </c>
      <c r="AX902" s="14" t="s">
        <v>79</v>
      </c>
      <c r="AY902" s="250" t="s">
        <v>166</v>
      </c>
    </row>
    <row r="903" s="2" customFormat="1" ht="16.5" customHeight="1">
      <c r="A903" s="41"/>
      <c r="B903" s="42"/>
      <c r="C903" s="261" t="s">
        <v>1350</v>
      </c>
      <c r="D903" s="262" t="s">
        <v>263</v>
      </c>
      <c r="E903" s="263" t="s">
        <v>1351</v>
      </c>
      <c r="F903" s="264" t="s">
        <v>1352</v>
      </c>
      <c r="G903" s="265" t="s">
        <v>197</v>
      </c>
      <c r="H903" s="266">
        <v>9.0820000000000007</v>
      </c>
      <c r="I903" s="267"/>
      <c r="J903" s="268">
        <f>ROUND(I903*H903,2)</f>
        <v>0</v>
      </c>
      <c r="K903" s="264" t="s">
        <v>173</v>
      </c>
      <c r="L903" s="269"/>
      <c r="M903" s="270" t="s">
        <v>19</v>
      </c>
      <c r="N903" s="271" t="s">
        <v>43</v>
      </c>
      <c r="O903" s="87"/>
      <c r="P903" s="224">
        <f>O903*H903</f>
        <v>0</v>
      </c>
      <c r="Q903" s="224">
        <v>0.55000000000000004</v>
      </c>
      <c r="R903" s="224">
        <f>Q903*H903</f>
        <v>4.9951000000000008</v>
      </c>
      <c r="S903" s="224">
        <v>0</v>
      </c>
      <c r="T903" s="225">
        <f>S903*H903</f>
        <v>0</v>
      </c>
      <c r="U903" s="41"/>
      <c r="V903" s="41"/>
      <c r="W903" s="41"/>
      <c r="X903" s="41"/>
      <c r="Y903" s="41"/>
      <c r="Z903" s="41"/>
      <c r="AA903" s="41"/>
      <c r="AB903" s="41"/>
      <c r="AC903" s="41"/>
      <c r="AD903" s="41"/>
      <c r="AE903" s="41"/>
      <c r="AR903" s="226" t="s">
        <v>344</v>
      </c>
      <c r="AT903" s="226" t="s">
        <v>263</v>
      </c>
      <c r="AU903" s="226" t="s">
        <v>81</v>
      </c>
      <c r="AY903" s="20" t="s">
        <v>166</v>
      </c>
      <c r="BE903" s="227">
        <f>IF(N903="základní",J903,0)</f>
        <v>0</v>
      </c>
      <c r="BF903" s="227">
        <f>IF(N903="snížená",J903,0)</f>
        <v>0</v>
      </c>
      <c r="BG903" s="227">
        <f>IF(N903="zákl. přenesená",J903,0)</f>
        <v>0</v>
      </c>
      <c r="BH903" s="227">
        <f>IF(N903="sníž. přenesená",J903,0)</f>
        <v>0</v>
      </c>
      <c r="BI903" s="227">
        <f>IF(N903="nulová",J903,0)</f>
        <v>0</v>
      </c>
      <c r="BJ903" s="20" t="s">
        <v>79</v>
      </c>
      <c r="BK903" s="227">
        <f>ROUND(I903*H903,2)</f>
        <v>0</v>
      </c>
      <c r="BL903" s="20" t="s">
        <v>257</v>
      </c>
      <c r="BM903" s="226" t="s">
        <v>1353</v>
      </c>
    </row>
    <row r="904" s="13" customFormat="1">
      <c r="A904" s="13"/>
      <c r="B904" s="228"/>
      <c r="C904" s="229"/>
      <c r="D904" s="230" t="s">
        <v>176</v>
      </c>
      <c r="E904" s="229"/>
      <c r="F904" s="232" t="s">
        <v>1354</v>
      </c>
      <c r="G904" s="229"/>
      <c r="H904" s="233">
        <v>9.0820000000000007</v>
      </c>
      <c r="I904" s="234"/>
      <c r="J904" s="229"/>
      <c r="K904" s="229"/>
      <c r="L904" s="235"/>
      <c r="M904" s="236"/>
      <c r="N904" s="237"/>
      <c r="O904" s="237"/>
      <c r="P904" s="237"/>
      <c r="Q904" s="237"/>
      <c r="R904" s="237"/>
      <c r="S904" s="237"/>
      <c r="T904" s="238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T904" s="239" t="s">
        <v>176</v>
      </c>
      <c r="AU904" s="239" t="s">
        <v>81</v>
      </c>
      <c r="AV904" s="13" t="s">
        <v>81</v>
      </c>
      <c r="AW904" s="13" t="s">
        <v>4</v>
      </c>
      <c r="AX904" s="13" t="s">
        <v>79</v>
      </c>
      <c r="AY904" s="239" t="s">
        <v>166</v>
      </c>
    </row>
    <row r="905" s="2" customFormat="1" ht="16.5" customHeight="1">
      <c r="A905" s="41"/>
      <c r="B905" s="42"/>
      <c r="C905" s="215" t="s">
        <v>1355</v>
      </c>
      <c r="D905" s="215" t="s">
        <v>169</v>
      </c>
      <c r="E905" s="216" t="s">
        <v>1356</v>
      </c>
      <c r="F905" s="217" t="s">
        <v>1357</v>
      </c>
      <c r="G905" s="218" t="s">
        <v>229</v>
      </c>
      <c r="H905" s="219">
        <v>139.40000000000001</v>
      </c>
      <c r="I905" s="220"/>
      <c r="J905" s="221">
        <f>ROUND(I905*H905,2)</f>
        <v>0</v>
      </c>
      <c r="K905" s="217" t="s">
        <v>173</v>
      </c>
      <c r="L905" s="47"/>
      <c r="M905" s="222" t="s">
        <v>19</v>
      </c>
      <c r="N905" s="223" t="s">
        <v>43</v>
      </c>
      <c r="O905" s="87"/>
      <c r="P905" s="224">
        <f>O905*H905</f>
        <v>0</v>
      </c>
      <c r="Q905" s="224">
        <v>1.0000000000000001E-05</v>
      </c>
      <c r="R905" s="224">
        <f>Q905*H905</f>
        <v>0.0013940000000000003</v>
      </c>
      <c r="S905" s="224">
        <v>0</v>
      </c>
      <c r="T905" s="225">
        <f>S905*H905</f>
        <v>0</v>
      </c>
      <c r="U905" s="41"/>
      <c r="V905" s="41"/>
      <c r="W905" s="41"/>
      <c r="X905" s="41"/>
      <c r="Y905" s="41"/>
      <c r="Z905" s="41"/>
      <c r="AA905" s="41"/>
      <c r="AB905" s="41"/>
      <c r="AC905" s="41"/>
      <c r="AD905" s="41"/>
      <c r="AE905" s="41"/>
      <c r="AR905" s="226" t="s">
        <v>257</v>
      </c>
      <c r="AT905" s="226" t="s">
        <v>169</v>
      </c>
      <c r="AU905" s="226" t="s">
        <v>81</v>
      </c>
      <c r="AY905" s="20" t="s">
        <v>166</v>
      </c>
      <c r="BE905" s="227">
        <f>IF(N905="základní",J905,0)</f>
        <v>0</v>
      </c>
      <c r="BF905" s="227">
        <f>IF(N905="snížená",J905,0)</f>
        <v>0</v>
      </c>
      <c r="BG905" s="227">
        <f>IF(N905="zákl. přenesená",J905,0)</f>
        <v>0</v>
      </c>
      <c r="BH905" s="227">
        <f>IF(N905="sníž. přenesená",J905,0)</f>
        <v>0</v>
      </c>
      <c r="BI905" s="227">
        <f>IF(N905="nulová",J905,0)</f>
        <v>0</v>
      </c>
      <c r="BJ905" s="20" t="s">
        <v>79</v>
      </c>
      <c r="BK905" s="227">
        <f>ROUND(I905*H905,2)</f>
        <v>0</v>
      </c>
      <c r="BL905" s="20" t="s">
        <v>257</v>
      </c>
      <c r="BM905" s="226" t="s">
        <v>1358</v>
      </c>
    </row>
    <row r="906" s="15" customFormat="1">
      <c r="A906" s="15"/>
      <c r="B906" s="251"/>
      <c r="C906" s="252"/>
      <c r="D906" s="230" t="s">
        <v>176</v>
      </c>
      <c r="E906" s="253" t="s">
        <v>19</v>
      </c>
      <c r="F906" s="254" t="s">
        <v>1359</v>
      </c>
      <c r="G906" s="252"/>
      <c r="H906" s="253" t="s">
        <v>19</v>
      </c>
      <c r="I906" s="255"/>
      <c r="J906" s="252"/>
      <c r="K906" s="252"/>
      <c r="L906" s="256"/>
      <c r="M906" s="257"/>
      <c r="N906" s="258"/>
      <c r="O906" s="258"/>
      <c r="P906" s="258"/>
      <c r="Q906" s="258"/>
      <c r="R906" s="258"/>
      <c r="S906" s="258"/>
      <c r="T906" s="259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T906" s="260" t="s">
        <v>176</v>
      </c>
      <c r="AU906" s="260" t="s">
        <v>81</v>
      </c>
      <c r="AV906" s="15" t="s">
        <v>79</v>
      </c>
      <c r="AW906" s="15" t="s">
        <v>33</v>
      </c>
      <c r="AX906" s="15" t="s">
        <v>72</v>
      </c>
      <c r="AY906" s="260" t="s">
        <v>166</v>
      </c>
    </row>
    <row r="907" s="13" customFormat="1">
      <c r="A907" s="13"/>
      <c r="B907" s="228"/>
      <c r="C907" s="229"/>
      <c r="D907" s="230" t="s">
        <v>176</v>
      </c>
      <c r="E907" s="231" t="s">
        <v>19</v>
      </c>
      <c r="F907" s="232" t="s">
        <v>1360</v>
      </c>
      <c r="G907" s="229"/>
      <c r="H907" s="233">
        <v>139.40000000000001</v>
      </c>
      <c r="I907" s="234"/>
      <c r="J907" s="229"/>
      <c r="K907" s="229"/>
      <c r="L907" s="235"/>
      <c r="M907" s="236"/>
      <c r="N907" s="237"/>
      <c r="O907" s="237"/>
      <c r="P907" s="237"/>
      <c r="Q907" s="237"/>
      <c r="R907" s="237"/>
      <c r="S907" s="237"/>
      <c r="T907" s="238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T907" s="239" t="s">
        <v>176</v>
      </c>
      <c r="AU907" s="239" t="s">
        <v>81</v>
      </c>
      <c r="AV907" s="13" t="s">
        <v>81</v>
      </c>
      <c r="AW907" s="13" t="s">
        <v>33</v>
      </c>
      <c r="AX907" s="13" t="s">
        <v>72</v>
      </c>
      <c r="AY907" s="239" t="s">
        <v>166</v>
      </c>
    </row>
    <row r="908" s="14" customFormat="1">
      <c r="A908" s="14"/>
      <c r="B908" s="240"/>
      <c r="C908" s="241"/>
      <c r="D908" s="230" t="s">
        <v>176</v>
      </c>
      <c r="E908" s="242" t="s">
        <v>19</v>
      </c>
      <c r="F908" s="243" t="s">
        <v>178</v>
      </c>
      <c r="G908" s="241"/>
      <c r="H908" s="244">
        <v>139.40000000000001</v>
      </c>
      <c r="I908" s="245"/>
      <c r="J908" s="241"/>
      <c r="K908" s="241"/>
      <c r="L908" s="246"/>
      <c r="M908" s="247"/>
      <c r="N908" s="248"/>
      <c r="O908" s="248"/>
      <c r="P908" s="248"/>
      <c r="Q908" s="248"/>
      <c r="R908" s="248"/>
      <c r="S908" s="248"/>
      <c r="T908" s="249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T908" s="250" t="s">
        <v>176</v>
      </c>
      <c r="AU908" s="250" t="s">
        <v>81</v>
      </c>
      <c r="AV908" s="14" t="s">
        <v>167</v>
      </c>
      <c r="AW908" s="14" t="s">
        <v>33</v>
      </c>
      <c r="AX908" s="14" t="s">
        <v>79</v>
      </c>
      <c r="AY908" s="250" t="s">
        <v>166</v>
      </c>
    </row>
    <row r="909" s="2" customFormat="1" ht="21.75" customHeight="1">
      <c r="A909" s="41"/>
      <c r="B909" s="42"/>
      <c r="C909" s="215" t="s">
        <v>1361</v>
      </c>
      <c r="D909" s="215" t="s">
        <v>169</v>
      </c>
      <c r="E909" s="216" t="s">
        <v>1346</v>
      </c>
      <c r="F909" s="217" t="s">
        <v>1347</v>
      </c>
      <c r="G909" s="218" t="s">
        <v>197</v>
      </c>
      <c r="H909" s="219">
        <v>0.89200000000000002</v>
      </c>
      <c r="I909" s="220"/>
      <c r="J909" s="221">
        <f>ROUND(I909*H909,2)</f>
        <v>0</v>
      </c>
      <c r="K909" s="217" t="s">
        <v>173</v>
      </c>
      <c r="L909" s="47"/>
      <c r="M909" s="222" t="s">
        <v>19</v>
      </c>
      <c r="N909" s="223" t="s">
        <v>43</v>
      </c>
      <c r="O909" s="87"/>
      <c r="P909" s="224">
        <f>O909*H909</f>
        <v>0</v>
      </c>
      <c r="Q909" s="224">
        <v>0.023369999999999998</v>
      </c>
      <c r="R909" s="224">
        <f>Q909*H909</f>
        <v>0.02084604</v>
      </c>
      <c r="S909" s="224">
        <v>0</v>
      </c>
      <c r="T909" s="225">
        <f>S909*H909</f>
        <v>0</v>
      </c>
      <c r="U909" s="41"/>
      <c r="V909" s="41"/>
      <c r="W909" s="41"/>
      <c r="X909" s="41"/>
      <c r="Y909" s="41"/>
      <c r="Z909" s="41"/>
      <c r="AA909" s="41"/>
      <c r="AB909" s="41"/>
      <c r="AC909" s="41"/>
      <c r="AD909" s="41"/>
      <c r="AE909" s="41"/>
      <c r="AR909" s="226" t="s">
        <v>257</v>
      </c>
      <c r="AT909" s="226" t="s">
        <v>169</v>
      </c>
      <c r="AU909" s="226" t="s">
        <v>81</v>
      </c>
      <c r="AY909" s="20" t="s">
        <v>166</v>
      </c>
      <c r="BE909" s="227">
        <f>IF(N909="základní",J909,0)</f>
        <v>0</v>
      </c>
      <c r="BF909" s="227">
        <f>IF(N909="snížená",J909,0)</f>
        <v>0</v>
      </c>
      <c r="BG909" s="227">
        <f>IF(N909="zákl. přenesená",J909,0)</f>
        <v>0</v>
      </c>
      <c r="BH909" s="227">
        <f>IF(N909="sníž. přenesená",J909,0)</f>
        <v>0</v>
      </c>
      <c r="BI909" s="227">
        <f>IF(N909="nulová",J909,0)</f>
        <v>0</v>
      </c>
      <c r="BJ909" s="20" t="s">
        <v>79</v>
      </c>
      <c r="BK909" s="227">
        <f>ROUND(I909*H909,2)</f>
        <v>0</v>
      </c>
      <c r="BL909" s="20" t="s">
        <v>257</v>
      </c>
      <c r="BM909" s="226" t="s">
        <v>1362</v>
      </c>
    </row>
    <row r="910" s="13" customFormat="1">
      <c r="A910" s="13"/>
      <c r="B910" s="228"/>
      <c r="C910" s="229"/>
      <c r="D910" s="230" t="s">
        <v>176</v>
      </c>
      <c r="E910" s="231" t="s">
        <v>19</v>
      </c>
      <c r="F910" s="232" t="s">
        <v>1363</v>
      </c>
      <c r="G910" s="229"/>
      <c r="H910" s="233">
        <v>0.89200000000000002</v>
      </c>
      <c r="I910" s="234"/>
      <c r="J910" s="229"/>
      <c r="K910" s="229"/>
      <c r="L910" s="235"/>
      <c r="M910" s="236"/>
      <c r="N910" s="237"/>
      <c r="O910" s="237"/>
      <c r="P910" s="237"/>
      <c r="Q910" s="237"/>
      <c r="R910" s="237"/>
      <c r="S910" s="237"/>
      <c r="T910" s="238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T910" s="239" t="s">
        <v>176</v>
      </c>
      <c r="AU910" s="239" t="s">
        <v>81</v>
      </c>
      <c r="AV910" s="13" t="s">
        <v>81</v>
      </c>
      <c r="AW910" s="13" t="s">
        <v>33</v>
      </c>
      <c r="AX910" s="13" t="s">
        <v>72</v>
      </c>
      <c r="AY910" s="239" t="s">
        <v>166</v>
      </c>
    </row>
    <row r="911" s="14" customFormat="1">
      <c r="A911" s="14"/>
      <c r="B911" s="240"/>
      <c r="C911" s="241"/>
      <c r="D911" s="230" t="s">
        <v>176</v>
      </c>
      <c r="E911" s="242" t="s">
        <v>19</v>
      </c>
      <c r="F911" s="243" t="s">
        <v>178</v>
      </c>
      <c r="G911" s="241"/>
      <c r="H911" s="244">
        <v>0.89200000000000002</v>
      </c>
      <c r="I911" s="245"/>
      <c r="J911" s="241"/>
      <c r="K911" s="241"/>
      <c r="L911" s="246"/>
      <c r="M911" s="247"/>
      <c r="N911" s="248"/>
      <c r="O911" s="248"/>
      <c r="P911" s="248"/>
      <c r="Q911" s="248"/>
      <c r="R911" s="248"/>
      <c r="S911" s="248"/>
      <c r="T911" s="249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T911" s="250" t="s">
        <v>176</v>
      </c>
      <c r="AU911" s="250" t="s">
        <v>81</v>
      </c>
      <c r="AV911" s="14" t="s">
        <v>167</v>
      </c>
      <c r="AW911" s="14" t="s">
        <v>33</v>
      </c>
      <c r="AX911" s="14" t="s">
        <v>79</v>
      </c>
      <c r="AY911" s="250" t="s">
        <v>166</v>
      </c>
    </row>
    <row r="912" s="2" customFormat="1" ht="16.5" customHeight="1">
      <c r="A912" s="41"/>
      <c r="B912" s="42"/>
      <c r="C912" s="261" t="s">
        <v>1364</v>
      </c>
      <c r="D912" s="262" t="s">
        <v>263</v>
      </c>
      <c r="E912" s="263" t="s">
        <v>1365</v>
      </c>
      <c r="F912" s="264" t="s">
        <v>1366</v>
      </c>
      <c r="G912" s="265" t="s">
        <v>197</v>
      </c>
      <c r="H912" s="266">
        <v>0.98099999999999998</v>
      </c>
      <c r="I912" s="267"/>
      <c r="J912" s="268">
        <f>ROUND(I912*H912,2)</f>
        <v>0</v>
      </c>
      <c r="K912" s="264" t="s">
        <v>173</v>
      </c>
      <c r="L912" s="269"/>
      <c r="M912" s="270" t="s">
        <v>19</v>
      </c>
      <c r="N912" s="271" t="s">
        <v>43</v>
      </c>
      <c r="O912" s="87"/>
      <c r="P912" s="224">
        <f>O912*H912</f>
        <v>0</v>
      </c>
      <c r="Q912" s="224">
        <v>0.55000000000000004</v>
      </c>
      <c r="R912" s="224">
        <f>Q912*H912</f>
        <v>0.53955000000000009</v>
      </c>
      <c r="S912" s="224">
        <v>0</v>
      </c>
      <c r="T912" s="225">
        <f>S912*H912</f>
        <v>0</v>
      </c>
      <c r="U912" s="41"/>
      <c r="V912" s="41"/>
      <c r="W912" s="41"/>
      <c r="X912" s="41"/>
      <c r="Y912" s="41"/>
      <c r="Z912" s="41"/>
      <c r="AA912" s="41"/>
      <c r="AB912" s="41"/>
      <c r="AC912" s="41"/>
      <c r="AD912" s="41"/>
      <c r="AE912" s="41"/>
      <c r="AR912" s="226" t="s">
        <v>344</v>
      </c>
      <c r="AT912" s="226" t="s">
        <v>263</v>
      </c>
      <c r="AU912" s="226" t="s">
        <v>81</v>
      </c>
      <c r="AY912" s="20" t="s">
        <v>166</v>
      </c>
      <c r="BE912" s="227">
        <f>IF(N912="základní",J912,0)</f>
        <v>0</v>
      </c>
      <c r="BF912" s="227">
        <f>IF(N912="snížená",J912,0)</f>
        <v>0</v>
      </c>
      <c r="BG912" s="227">
        <f>IF(N912="zákl. přenesená",J912,0)</f>
        <v>0</v>
      </c>
      <c r="BH912" s="227">
        <f>IF(N912="sníž. přenesená",J912,0)</f>
        <v>0</v>
      </c>
      <c r="BI912" s="227">
        <f>IF(N912="nulová",J912,0)</f>
        <v>0</v>
      </c>
      <c r="BJ912" s="20" t="s">
        <v>79</v>
      </c>
      <c r="BK912" s="227">
        <f>ROUND(I912*H912,2)</f>
        <v>0</v>
      </c>
      <c r="BL912" s="20" t="s">
        <v>257</v>
      </c>
      <c r="BM912" s="226" t="s">
        <v>1367</v>
      </c>
    </row>
    <row r="913" s="13" customFormat="1">
      <c r="A913" s="13"/>
      <c r="B913" s="228"/>
      <c r="C913" s="229"/>
      <c r="D913" s="230" t="s">
        <v>176</v>
      </c>
      <c r="E913" s="229"/>
      <c r="F913" s="232" t="s">
        <v>1368</v>
      </c>
      <c r="G913" s="229"/>
      <c r="H913" s="233">
        <v>0.98099999999999998</v>
      </c>
      <c r="I913" s="234"/>
      <c r="J913" s="229"/>
      <c r="K913" s="229"/>
      <c r="L913" s="235"/>
      <c r="M913" s="236"/>
      <c r="N913" s="237"/>
      <c r="O913" s="237"/>
      <c r="P913" s="237"/>
      <c r="Q913" s="237"/>
      <c r="R913" s="237"/>
      <c r="S913" s="237"/>
      <c r="T913" s="238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T913" s="239" t="s">
        <v>176</v>
      </c>
      <c r="AU913" s="239" t="s">
        <v>81</v>
      </c>
      <c r="AV913" s="13" t="s">
        <v>81</v>
      </c>
      <c r="AW913" s="13" t="s">
        <v>4</v>
      </c>
      <c r="AX913" s="13" t="s">
        <v>79</v>
      </c>
      <c r="AY913" s="239" t="s">
        <v>166</v>
      </c>
    </row>
    <row r="914" s="2" customFormat="1" ht="16.5" customHeight="1">
      <c r="A914" s="41"/>
      <c r="B914" s="42"/>
      <c r="C914" s="215" t="s">
        <v>1369</v>
      </c>
      <c r="D914" s="215" t="s">
        <v>169</v>
      </c>
      <c r="E914" s="216" t="s">
        <v>1370</v>
      </c>
      <c r="F914" s="217" t="s">
        <v>1371</v>
      </c>
      <c r="G914" s="218" t="s">
        <v>172</v>
      </c>
      <c r="H914" s="219">
        <v>182</v>
      </c>
      <c r="I914" s="220"/>
      <c r="J914" s="221">
        <f>ROUND(I914*H914,2)</f>
        <v>0</v>
      </c>
      <c r="K914" s="217" t="s">
        <v>173</v>
      </c>
      <c r="L914" s="47"/>
      <c r="M914" s="222" t="s">
        <v>19</v>
      </c>
      <c r="N914" s="223" t="s">
        <v>43</v>
      </c>
      <c r="O914" s="87"/>
      <c r="P914" s="224">
        <f>O914*H914</f>
        <v>0</v>
      </c>
      <c r="Q914" s="224">
        <v>0</v>
      </c>
      <c r="R914" s="224">
        <f>Q914*H914</f>
        <v>0</v>
      </c>
      <c r="S914" s="224">
        <v>0</v>
      </c>
      <c r="T914" s="225">
        <f>S914*H914</f>
        <v>0</v>
      </c>
      <c r="U914" s="41"/>
      <c r="V914" s="41"/>
      <c r="W914" s="41"/>
      <c r="X914" s="41"/>
      <c r="Y914" s="41"/>
      <c r="Z914" s="41"/>
      <c r="AA914" s="41"/>
      <c r="AB914" s="41"/>
      <c r="AC914" s="41"/>
      <c r="AD914" s="41"/>
      <c r="AE914" s="41"/>
      <c r="AR914" s="226" t="s">
        <v>257</v>
      </c>
      <c r="AT914" s="226" t="s">
        <v>169</v>
      </c>
      <c r="AU914" s="226" t="s">
        <v>81</v>
      </c>
      <c r="AY914" s="20" t="s">
        <v>166</v>
      </c>
      <c r="BE914" s="227">
        <f>IF(N914="základní",J914,0)</f>
        <v>0</v>
      </c>
      <c r="BF914" s="227">
        <f>IF(N914="snížená",J914,0)</f>
        <v>0</v>
      </c>
      <c r="BG914" s="227">
        <f>IF(N914="zákl. přenesená",J914,0)</f>
        <v>0</v>
      </c>
      <c r="BH914" s="227">
        <f>IF(N914="sníž. přenesená",J914,0)</f>
        <v>0</v>
      </c>
      <c r="BI914" s="227">
        <f>IF(N914="nulová",J914,0)</f>
        <v>0</v>
      </c>
      <c r="BJ914" s="20" t="s">
        <v>79</v>
      </c>
      <c r="BK914" s="227">
        <f>ROUND(I914*H914,2)</f>
        <v>0</v>
      </c>
      <c r="BL914" s="20" t="s">
        <v>257</v>
      </c>
      <c r="BM914" s="226" t="s">
        <v>1372</v>
      </c>
    </row>
    <row r="915" s="13" customFormat="1">
      <c r="A915" s="13"/>
      <c r="B915" s="228"/>
      <c r="C915" s="229"/>
      <c r="D915" s="230" t="s">
        <v>176</v>
      </c>
      <c r="E915" s="231" t="s">
        <v>19</v>
      </c>
      <c r="F915" s="232" t="s">
        <v>1373</v>
      </c>
      <c r="G915" s="229"/>
      <c r="H915" s="233">
        <v>140</v>
      </c>
      <c r="I915" s="234"/>
      <c r="J915" s="229"/>
      <c r="K915" s="229"/>
      <c r="L915" s="235"/>
      <c r="M915" s="236"/>
      <c r="N915" s="237"/>
      <c r="O915" s="237"/>
      <c r="P915" s="237"/>
      <c r="Q915" s="237"/>
      <c r="R915" s="237"/>
      <c r="S915" s="237"/>
      <c r="T915" s="238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T915" s="239" t="s">
        <v>176</v>
      </c>
      <c r="AU915" s="239" t="s">
        <v>81</v>
      </c>
      <c r="AV915" s="13" t="s">
        <v>81</v>
      </c>
      <c r="AW915" s="13" t="s">
        <v>33</v>
      </c>
      <c r="AX915" s="13" t="s">
        <v>72</v>
      </c>
      <c r="AY915" s="239" t="s">
        <v>166</v>
      </c>
    </row>
    <row r="916" s="13" customFormat="1">
      <c r="A916" s="13"/>
      <c r="B916" s="228"/>
      <c r="C916" s="229"/>
      <c r="D916" s="230" t="s">
        <v>176</v>
      </c>
      <c r="E916" s="231" t="s">
        <v>19</v>
      </c>
      <c r="F916" s="232" t="s">
        <v>1374</v>
      </c>
      <c r="G916" s="229"/>
      <c r="H916" s="233">
        <v>42</v>
      </c>
      <c r="I916" s="234"/>
      <c r="J916" s="229"/>
      <c r="K916" s="229"/>
      <c r="L916" s="235"/>
      <c r="M916" s="236"/>
      <c r="N916" s="237"/>
      <c r="O916" s="237"/>
      <c r="P916" s="237"/>
      <c r="Q916" s="237"/>
      <c r="R916" s="237"/>
      <c r="S916" s="237"/>
      <c r="T916" s="238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T916" s="239" t="s">
        <v>176</v>
      </c>
      <c r="AU916" s="239" t="s">
        <v>81</v>
      </c>
      <c r="AV916" s="13" t="s">
        <v>81</v>
      </c>
      <c r="AW916" s="13" t="s">
        <v>33</v>
      </c>
      <c r="AX916" s="13" t="s">
        <v>72</v>
      </c>
      <c r="AY916" s="239" t="s">
        <v>166</v>
      </c>
    </row>
    <row r="917" s="14" customFormat="1">
      <c r="A917" s="14"/>
      <c r="B917" s="240"/>
      <c r="C917" s="241"/>
      <c r="D917" s="230" t="s">
        <v>176</v>
      </c>
      <c r="E917" s="242" t="s">
        <v>19</v>
      </c>
      <c r="F917" s="243" t="s">
        <v>178</v>
      </c>
      <c r="G917" s="241"/>
      <c r="H917" s="244">
        <v>182</v>
      </c>
      <c r="I917" s="245"/>
      <c r="J917" s="241"/>
      <c r="K917" s="241"/>
      <c r="L917" s="246"/>
      <c r="M917" s="247"/>
      <c r="N917" s="248"/>
      <c r="O917" s="248"/>
      <c r="P917" s="248"/>
      <c r="Q917" s="248"/>
      <c r="R917" s="248"/>
      <c r="S917" s="248"/>
      <c r="T917" s="249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T917" s="250" t="s">
        <v>176</v>
      </c>
      <c r="AU917" s="250" t="s">
        <v>81</v>
      </c>
      <c r="AV917" s="14" t="s">
        <v>167</v>
      </c>
      <c r="AW917" s="14" t="s">
        <v>33</v>
      </c>
      <c r="AX917" s="14" t="s">
        <v>79</v>
      </c>
      <c r="AY917" s="250" t="s">
        <v>166</v>
      </c>
    </row>
    <row r="918" s="2" customFormat="1" ht="16.5" customHeight="1">
      <c r="A918" s="41"/>
      <c r="B918" s="42"/>
      <c r="C918" s="215" t="s">
        <v>1375</v>
      </c>
      <c r="D918" s="215" t="s">
        <v>169</v>
      </c>
      <c r="E918" s="216" t="s">
        <v>1376</v>
      </c>
      <c r="F918" s="217" t="s">
        <v>1377</v>
      </c>
      <c r="G918" s="218" t="s">
        <v>172</v>
      </c>
      <c r="H918" s="219">
        <v>182</v>
      </c>
      <c r="I918" s="220"/>
      <c r="J918" s="221">
        <f>ROUND(I918*H918,2)</f>
        <v>0</v>
      </c>
      <c r="K918" s="217" t="s">
        <v>173</v>
      </c>
      <c r="L918" s="47"/>
      <c r="M918" s="222" t="s">
        <v>19</v>
      </c>
      <c r="N918" s="223" t="s">
        <v>43</v>
      </c>
      <c r="O918" s="87"/>
      <c r="P918" s="224">
        <f>O918*H918</f>
        <v>0</v>
      </c>
      <c r="Q918" s="224">
        <v>0.00020000000000000001</v>
      </c>
      <c r="R918" s="224">
        <f>Q918*H918</f>
        <v>0.036400000000000002</v>
      </c>
      <c r="S918" s="224">
        <v>0</v>
      </c>
      <c r="T918" s="225">
        <f>S918*H918</f>
        <v>0</v>
      </c>
      <c r="U918" s="41"/>
      <c r="V918" s="41"/>
      <c r="W918" s="41"/>
      <c r="X918" s="41"/>
      <c r="Y918" s="41"/>
      <c r="Z918" s="41"/>
      <c r="AA918" s="41"/>
      <c r="AB918" s="41"/>
      <c r="AC918" s="41"/>
      <c r="AD918" s="41"/>
      <c r="AE918" s="41"/>
      <c r="AR918" s="226" t="s">
        <v>257</v>
      </c>
      <c r="AT918" s="226" t="s">
        <v>169</v>
      </c>
      <c r="AU918" s="226" t="s">
        <v>81</v>
      </c>
      <c r="AY918" s="20" t="s">
        <v>166</v>
      </c>
      <c r="BE918" s="227">
        <f>IF(N918="základní",J918,0)</f>
        <v>0</v>
      </c>
      <c r="BF918" s="227">
        <f>IF(N918="snížená",J918,0)</f>
        <v>0</v>
      </c>
      <c r="BG918" s="227">
        <f>IF(N918="zákl. přenesená",J918,0)</f>
        <v>0</v>
      </c>
      <c r="BH918" s="227">
        <f>IF(N918="sníž. přenesená",J918,0)</f>
        <v>0</v>
      </c>
      <c r="BI918" s="227">
        <f>IF(N918="nulová",J918,0)</f>
        <v>0</v>
      </c>
      <c r="BJ918" s="20" t="s">
        <v>79</v>
      </c>
      <c r="BK918" s="227">
        <f>ROUND(I918*H918,2)</f>
        <v>0</v>
      </c>
      <c r="BL918" s="20" t="s">
        <v>257</v>
      </c>
      <c r="BM918" s="226" t="s">
        <v>1378</v>
      </c>
    </row>
    <row r="919" s="13" customFormat="1">
      <c r="A919" s="13"/>
      <c r="B919" s="228"/>
      <c r="C919" s="229"/>
      <c r="D919" s="230" t="s">
        <v>176</v>
      </c>
      <c r="E919" s="231" t="s">
        <v>19</v>
      </c>
      <c r="F919" s="232" t="s">
        <v>1379</v>
      </c>
      <c r="G919" s="229"/>
      <c r="H919" s="233">
        <v>182</v>
      </c>
      <c r="I919" s="234"/>
      <c r="J919" s="229"/>
      <c r="K919" s="229"/>
      <c r="L919" s="235"/>
      <c r="M919" s="236"/>
      <c r="N919" s="237"/>
      <c r="O919" s="237"/>
      <c r="P919" s="237"/>
      <c r="Q919" s="237"/>
      <c r="R919" s="237"/>
      <c r="S919" s="237"/>
      <c r="T919" s="238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T919" s="239" t="s">
        <v>176</v>
      </c>
      <c r="AU919" s="239" t="s">
        <v>81</v>
      </c>
      <c r="AV919" s="13" t="s">
        <v>81</v>
      </c>
      <c r="AW919" s="13" t="s">
        <v>33</v>
      </c>
      <c r="AX919" s="13" t="s">
        <v>72</v>
      </c>
      <c r="AY919" s="239" t="s">
        <v>166</v>
      </c>
    </row>
    <row r="920" s="14" customFormat="1">
      <c r="A920" s="14"/>
      <c r="B920" s="240"/>
      <c r="C920" s="241"/>
      <c r="D920" s="230" t="s">
        <v>176</v>
      </c>
      <c r="E920" s="242" t="s">
        <v>19</v>
      </c>
      <c r="F920" s="243" t="s">
        <v>178</v>
      </c>
      <c r="G920" s="241"/>
      <c r="H920" s="244">
        <v>182</v>
      </c>
      <c r="I920" s="245"/>
      <c r="J920" s="241"/>
      <c r="K920" s="241"/>
      <c r="L920" s="246"/>
      <c r="M920" s="247"/>
      <c r="N920" s="248"/>
      <c r="O920" s="248"/>
      <c r="P920" s="248"/>
      <c r="Q920" s="248"/>
      <c r="R920" s="248"/>
      <c r="S920" s="248"/>
      <c r="T920" s="249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T920" s="250" t="s">
        <v>176</v>
      </c>
      <c r="AU920" s="250" t="s">
        <v>81</v>
      </c>
      <c r="AV920" s="14" t="s">
        <v>167</v>
      </c>
      <c r="AW920" s="14" t="s">
        <v>33</v>
      </c>
      <c r="AX920" s="14" t="s">
        <v>79</v>
      </c>
      <c r="AY920" s="250" t="s">
        <v>166</v>
      </c>
    </row>
    <row r="921" s="2" customFormat="1" ht="16.5" customHeight="1">
      <c r="A921" s="41"/>
      <c r="B921" s="42"/>
      <c r="C921" s="261" t="s">
        <v>1380</v>
      </c>
      <c r="D921" s="262" t="s">
        <v>263</v>
      </c>
      <c r="E921" s="263" t="s">
        <v>1381</v>
      </c>
      <c r="F921" s="264" t="s">
        <v>1382</v>
      </c>
      <c r="G921" s="265" t="s">
        <v>197</v>
      </c>
      <c r="H921" s="266">
        <v>10.01</v>
      </c>
      <c r="I921" s="267"/>
      <c r="J921" s="268">
        <f>ROUND(I921*H921,2)</f>
        <v>0</v>
      </c>
      <c r="K921" s="264" t="s">
        <v>173</v>
      </c>
      <c r="L921" s="269"/>
      <c r="M921" s="270" t="s">
        <v>19</v>
      </c>
      <c r="N921" s="271" t="s">
        <v>43</v>
      </c>
      <c r="O921" s="87"/>
      <c r="P921" s="224">
        <f>O921*H921</f>
        <v>0</v>
      </c>
      <c r="Q921" s="224">
        <v>0.55000000000000004</v>
      </c>
      <c r="R921" s="224">
        <f>Q921*H921</f>
        <v>5.5055000000000005</v>
      </c>
      <c r="S921" s="224">
        <v>0</v>
      </c>
      <c r="T921" s="225">
        <f>S921*H921</f>
        <v>0</v>
      </c>
      <c r="U921" s="41"/>
      <c r="V921" s="41"/>
      <c r="W921" s="41"/>
      <c r="X921" s="41"/>
      <c r="Y921" s="41"/>
      <c r="Z921" s="41"/>
      <c r="AA921" s="41"/>
      <c r="AB921" s="41"/>
      <c r="AC921" s="41"/>
      <c r="AD921" s="41"/>
      <c r="AE921" s="41"/>
      <c r="AR921" s="226" t="s">
        <v>344</v>
      </c>
      <c r="AT921" s="226" t="s">
        <v>263</v>
      </c>
      <c r="AU921" s="226" t="s">
        <v>81</v>
      </c>
      <c r="AY921" s="20" t="s">
        <v>166</v>
      </c>
      <c r="BE921" s="227">
        <f>IF(N921="základní",J921,0)</f>
        <v>0</v>
      </c>
      <c r="BF921" s="227">
        <f>IF(N921="snížená",J921,0)</f>
        <v>0</v>
      </c>
      <c r="BG921" s="227">
        <f>IF(N921="zákl. přenesená",J921,0)</f>
        <v>0</v>
      </c>
      <c r="BH921" s="227">
        <f>IF(N921="sníž. přenesená",J921,0)</f>
        <v>0</v>
      </c>
      <c r="BI921" s="227">
        <f>IF(N921="nulová",J921,0)</f>
        <v>0</v>
      </c>
      <c r="BJ921" s="20" t="s">
        <v>79</v>
      </c>
      <c r="BK921" s="227">
        <f>ROUND(I921*H921,2)</f>
        <v>0</v>
      </c>
      <c r="BL921" s="20" t="s">
        <v>257</v>
      </c>
      <c r="BM921" s="226" t="s">
        <v>1383</v>
      </c>
    </row>
    <row r="922" s="13" customFormat="1">
      <c r="A922" s="13"/>
      <c r="B922" s="228"/>
      <c r="C922" s="229"/>
      <c r="D922" s="230" t="s">
        <v>176</v>
      </c>
      <c r="E922" s="229"/>
      <c r="F922" s="232" t="s">
        <v>1384</v>
      </c>
      <c r="G922" s="229"/>
      <c r="H922" s="233">
        <v>10.01</v>
      </c>
      <c r="I922" s="234"/>
      <c r="J922" s="229"/>
      <c r="K922" s="229"/>
      <c r="L922" s="235"/>
      <c r="M922" s="236"/>
      <c r="N922" s="237"/>
      <c r="O922" s="237"/>
      <c r="P922" s="237"/>
      <c r="Q922" s="237"/>
      <c r="R922" s="237"/>
      <c r="S922" s="237"/>
      <c r="T922" s="238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T922" s="239" t="s">
        <v>176</v>
      </c>
      <c r="AU922" s="239" t="s">
        <v>81</v>
      </c>
      <c r="AV922" s="13" t="s">
        <v>81</v>
      </c>
      <c r="AW922" s="13" t="s">
        <v>4</v>
      </c>
      <c r="AX922" s="13" t="s">
        <v>79</v>
      </c>
      <c r="AY922" s="239" t="s">
        <v>166</v>
      </c>
    </row>
    <row r="923" s="2" customFormat="1" ht="16.5" customHeight="1">
      <c r="A923" s="41"/>
      <c r="B923" s="42"/>
      <c r="C923" s="215" t="s">
        <v>1385</v>
      </c>
      <c r="D923" s="215" t="s">
        <v>169</v>
      </c>
      <c r="E923" s="216" t="s">
        <v>1386</v>
      </c>
      <c r="F923" s="217" t="s">
        <v>1387</v>
      </c>
      <c r="G923" s="218" t="s">
        <v>229</v>
      </c>
      <c r="H923" s="219">
        <v>2515</v>
      </c>
      <c r="I923" s="220"/>
      <c r="J923" s="221">
        <f>ROUND(I923*H923,2)</f>
        <v>0</v>
      </c>
      <c r="K923" s="217" t="s">
        <v>173</v>
      </c>
      <c r="L923" s="47"/>
      <c r="M923" s="222" t="s">
        <v>19</v>
      </c>
      <c r="N923" s="223" t="s">
        <v>43</v>
      </c>
      <c r="O923" s="87"/>
      <c r="P923" s="224">
        <f>O923*H923</f>
        <v>0</v>
      </c>
      <c r="Q923" s="224">
        <v>1.0000000000000001E-05</v>
      </c>
      <c r="R923" s="224">
        <f>Q923*H923</f>
        <v>0.025150000000000002</v>
      </c>
      <c r="S923" s="224">
        <v>0</v>
      </c>
      <c r="T923" s="225">
        <f>S923*H923</f>
        <v>0</v>
      </c>
      <c r="U923" s="41"/>
      <c r="V923" s="41"/>
      <c r="W923" s="41"/>
      <c r="X923" s="41"/>
      <c r="Y923" s="41"/>
      <c r="Z923" s="41"/>
      <c r="AA923" s="41"/>
      <c r="AB923" s="41"/>
      <c r="AC923" s="41"/>
      <c r="AD923" s="41"/>
      <c r="AE923" s="41"/>
      <c r="AR923" s="226" t="s">
        <v>257</v>
      </c>
      <c r="AT923" s="226" t="s">
        <v>169</v>
      </c>
      <c r="AU923" s="226" t="s">
        <v>81</v>
      </c>
      <c r="AY923" s="20" t="s">
        <v>166</v>
      </c>
      <c r="BE923" s="227">
        <f>IF(N923="základní",J923,0)</f>
        <v>0</v>
      </c>
      <c r="BF923" s="227">
        <f>IF(N923="snížená",J923,0)</f>
        <v>0</v>
      </c>
      <c r="BG923" s="227">
        <f>IF(N923="zákl. přenesená",J923,0)</f>
        <v>0</v>
      </c>
      <c r="BH923" s="227">
        <f>IF(N923="sníž. přenesená",J923,0)</f>
        <v>0</v>
      </c>
      <c r="BI923" s="227">
        <f>IF(N923="nulová",J923,0)</f>
        <v>0</v>
      </c>
      <c r="BJ923" s="20" t="s">
        <v>79</v>
      </c>
      <c r="BK923" s="227">
        <f>ROUND(I923*H923,2)</f>
        <v>0</v>
      </c>
      <c r="BL923" s="20" t="s">
        <v>257</v>
      </c>
      <c r="BM923" s="226" t="s">
        <v>1388</v>
      </c>
    </row>
    <row r="924" s="15" customFormat="1">
      <c r="A924" s="15"/>
      <c r="B924" s="251"/>
      <c r="C924" s="252"/>
      <c r="D924" s="230" t="s">
        <v>176</v>
      </c>
      <c r="E924" s="253" t="s">
        <v>19</v>
      </c>
      <c r="F924" s="254" t="s">
        <v>650</v>
      </c>
      <c r="G924" s="252"/>
      <c r="H924" s="253" t="s">
        <v>19</v>
      </c>
      <c r="I924" s="255"/>
      <c r="J924" s="252"/>
      <c r="K924" s="252"/>
      <c r="L924" s="256"/>
      <c r="M924" s="257"/>
      <c r="N924" s="258"/>
      <c r="O924" s="258"/>
      <c r="P924" s="258"/>
      <c r="Q924" s="258"/>
      <c r="R924" s="258"/>
      <c r="S924" s="258"/>
      <c r="T924" s="259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T924" s="260" t="s">
        <v>176</v>
      </c>
      <c r="AU924" s="260" t="s">
        <v>81</v>
      </c>
      <c r="AV924" s="15" t="s">
        <v>79</v>
      </c>
      <c r="AW924" s="15" t="s">
        <v>33</v>
      </c>
      <c r="AX924" s="15" t="s">
        <v>72</v>
      </c>
      <c r="AY924" s="260" t="s">
        <v>166</v>
      </c>
    </row>
    <row r="925" s="13" customFormat="1">
      <c r="A925" s="13"/>
      <c r="B925" s="228"/>
      <c r="C925" s="229"/>
      <c r="D925" s="230" t="s">
        <v>176</v>
      </c>
      <c r="E925" s="231" t="s">
        <v>19</v>
      </c>
      <c r="F925" s="232" t="s">
        <v>1389</v>
      </c>
      <c r="G925" s="229"/>
      <c r="H925" s="233">
        <v>1565</v>
      </c>
      <c r="I925" s="234"/>
      <c r="J925" s="229"/>
      <c r="K925" s="229"/>
      <c r="L925" s="235"/>
      <c r="M925" s="236"/>
      <c r="N925" s="237"/>
      <c r="O925" s="237"/>
      <c r="P925" s="237"/>
      <c r="Q925" s="237"/>
      <c r="R925" s="237"/>
      <c r="S925" s="237"/>
      <c r="T925" s="238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T925" s="239" t="s">
        <v>176</v>
      </c>
      <c r="AU925" s="239" t="s">
        <v>81</v>
      </c>
      <c r="AV925" s="13" t="s">
        <v>81</v>
      </c>
      <c r="AW925" s="13" t="s">
        <v>33</v>
      </c>
      <c r="AX925" s="13" t="s">
        <v>72</v>
      </c>
      <c r="AY925" s="239" t="s">
        <v>166</v>
      </c>
    </row>
    <row r="926" s="13" customFormat="1">
      <c r="A926" s="13"/>
      <c r="B926" s="228"/>
      <c r="C926" s="229"/>
      <c r="D926" s="230" t="s">
        <v>176</v>
      </c>
      <c r="E926" s="231" t="s">
        <v>19</v>
      </c>
      <c r="F926" s="232" t="s">
        <v>1390</v>
      </c>
      <c r="G926" s="229"/>
      <c r="H926" s="233">
        <v>950</v>
      </c>
      <c r="I926" s="234"/>
      <c r="J926" s="229"/>
      <c r="K926" s="229"/>
      <c r="L926" s="235"/>
      <c r="M926" s="236"/>
      <c r="N926" s="237"/>
      <c r="O926" s="237"/>
      <c r="P926" s="237"/>
      <c r="Q926" s="237"/>
      <c r="R926" s="237"/>
      <c r="S926" s="237"/>
      <c r="T926" s="238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T926" s="239" t="s">
        <v>176</v>
      </c>
      <c r="AU926" s="239" t="s">
        <v>81</v>
      </c>
      <c r="AV926" s="13" t="s">
        <v>81</v>
      </c>
      <c r="AW926" s="13" t="s">
        <v>33</v>
      </c>
      <c r="AX926" s="13" t="s">
        <v>72</v>
      </c>
      <c r="AY926" s="239" t="s">
        <v>166</v>
      </c>
    </row>
    <row r="927" s="14" customFormat="1">
      <c r="A927" s="14"/>
      <c r="B927" s="240"/>
      <c r="C927" s="241"/>
      <c r="D927" s="230" t="s">
        <v>176</v>
      </c>
      <c r="E927" s="242" t="s">
        <v>19</v>
      </c>
      <c r="F927" s="243" t="s">
        <v>178</v>
      </c>
      <c r="G927" s="241"/>
      <c r="H927" s="244">
        <v>2515</v>
      </c>
      <c r="I927" s="245"/>
      <c r="J927" s="241"/>
      <c r="K927" s="241"/>
      <c r="L927" s="246"/>
      <c r="M927" s="247"/>
      <c r="N927" s="248"/>
      <c r="O927" s="248"/>
      <c r="P927" s="248"/>
      <c r="Q927" s="248"/>
      <c r="R927" s="248"/>
      <c r="S927" s="248"/>
      <c r="T927" s="249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T927" s="250" t="s">
        <v>176</v>
      </c>
      <c r="AU927" s="250" t="s">
        <v>81</v>
      </c>
      <c r="AV927" s="14" t="s">
        <v>167</v>
      </c>
      <c r="AW927" s="14" t="s">
        <v>33</v>
      </c>
      <c r="AX927" s="14" t="s">
        <v>79</v>
      </c>
      <c r="AY927" s="250" t="s">
        <v>166</v>
      </c>
    </row>
    <row r="928" s="2" customFormat="1" ht="16.5" customHeight="1">
      <c r="A928" s="41"/>
      <c r="B928" s="42"/>
      <c r="C928" s="215" t="s">
        <v>1391</v>
      </c>
      <c r="D928" s="215" t="s">
        <v>169</v>
      </c>
      <c r="E928" s="216" t="s">
        <v>1392</v>
      </c>
      <c r="F928" s="217" t="s">
        <v>1393</v>
      </c>
      <c r="G928" s="218" t="s">
        <v>197</v>
      </c>
      <c r="H928" s="219">
        <v>6.0359999999999996</v>
      </c>
      <c r="I928" s="220"/>
      <c r="J928" s="221">
        <f>ROUND(I928*H928,2)</f>
        <v>0</v>
      </c>
      <c r="K928" s="217" t="s">
        <v>173</v>
      </c>
      <c r="L928" s="47"/>
      <c r="M928" s="222" t="s">
        <v>19</v>
      </c>
      <c r="N928" s="223" t="s">
        <v>43</v>
      </c>
      <c r="O928" s="87"/>
      <c r="P928" s="224">
        <f>O928*H928</f>
        <v>0</v>
      </c>
      <c r="Q928" s="224">
        <v>0.012659999999999999</v>
      </c>
      <c r="R928" s="224">
        <f>Q928*H928</f>
        <v>0.076415759999999985</v>
      </c>
      <c r="S928" s="224">
        <v>0</v>
      </c>
      <c r="T928" s="225">
        <f>S928*H928</f>
        <v>0</v>
      </c>
      <c r="U928" s="41"/>
      <c r="V928" s="41"/>
      <c r="W928" s="41"/>
      <c r="X928" s="41"/>
      <c r="Y928" s="41"/>
      <c r="Z928" s="41"/>
      <c r="AA928" s="41"/>
      <c r="AB928" s="41"/>
      <c r="AC928" s="41"/>
      <c r="AD928" s="41"/>
      <c r="AE928" s="41"/>
      <c r="AR928" s="226" t="s">
        <v>257</v>
      </c>
      <c r="AT928" s="226" t="s">
        <v>169</v>
      </c>
      <c r="AU928" s="226" t="s">
        <v>81</v>
      </c>
      <c r="AY928" s="20" t="s">
        <v>166</v>
      </c>
      <c r="BE928" s="227">
        <f>IF(N928="základní",J928,0)</f>
        <v>0</v>
      </c>
      <c r="BF928" s="227">
        <f>IF(N928="snížená",J928,0)</f>
        <v>0</v>
      </c>
      <c r="BG928" s="227">
        <f>IF(N928="zákl. přenesená",J928,0)</f>
        <v>0</v>
      </c>
      <c r="BH928" s="227">
        <f>IF(N928="sníž. přenesená",J928,0)</f>
        <v>0</v>
      </c>
      <c r="BI928" s="227">
        <f>IF(N928="nulová",J928,0)</f>
        <v>0</v>
      </c>
      <c r="BJ928" s="20" t="s">
        <v>79</v>
      </c>
      <c r="BK928" s="227">
        <f>ROUND(I928*H928,2)</f>
        <v>0</v>
      </c>
      <c r="BL928" s="20" t="s">
        <v>257</v>
      </c>
      <c r="BM928" s="226" t="s">
        <v>1394</v>
      </c>
    </row>
    <row r="929" s="13" customFormat="1">
      <c r="A929" s="13"/>
      <c r="B929" s="228"/>
      <c r="C929" s="229"/>
      <c r="D929" s="230" t="s">
        <v>176</v>
      </c>
      <c r="E929" s="231" t="s">
        <v>19</v>
      </c>
      <c r="F929" s="232" t="s">
        <v>1395</v>
      </c>
      <c r="G929" s="229"/>
      <c r="H929" s="233">
        <v>6.0359999999999996</v>
      </c>
      <c r="I929" s="234"/>
      <c r="J929" s="229"/>
      <c r="K929" s="229"/>
      <c r="L929" s="235"/>
      <c r="M929" s="236"/>
      <c r="N929" s="237"/>
      <c r="O929" s="237"/>
      <c r="P929" s="237"/>
      <c r="Q929" s="237"/>
      <c r="R929" s="237"/>
      <c r="S929" s="237"/>
      <c r="T929" s="238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T929" s="239" t="s">
        <v>176</v>
      </c>
      <c r="AU929" s="239" t="s">
        <v>81</v>
      </c>
      <c r="AV929" s="13" t="s">
        <v>81</v>
      </c>
      <c r="AW929" s="13" t="s">
        <v>33</v>
      </c>
      <c r="AX929" s="13" t="s">
        <v>72</v>
      </c>
      <c r="AY929" s="239" t="s">
        <v>166</v>
      </c>
    </row>
    <row r="930" s="14" customFormat="1">
      <c r="A930" s="14"/>
      <c r="B930" s="240"/>
      <c r="C930" s="241"/>
      <c r="D930" s="230" t="s">
        <v>176</v>
      </c>
      <c r="E930" s="242" t="s">
        <v>19</v>
      </c>
      <c r="F930" s="243" t="s">
        <v>178</v>
      </c>
      <c r="G930" s="241"/>
      <c r="H930" s="244">
        <v>6.0359999999999996</v>
      </c>
      <c r="I930" s="245"/>
      <c r="J930" s="241"/>
      <c r="K930" s="241"/>
      <c r="L930" s="246"/>
      <c r="M930" s="247"/>
      <c r="N930" s="248"/>
      <c r="O930" s="248"/>
      <c r="P930" s="248"/>
      <c r="Q930" s="248"/>
      <c r="R930" s="248"/>
      <c r="S930" s="248"/>
      <c r="T930" s="249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T930" s="250" t="s">
        <v>176</v>
      </c>
      <c r="AU930" s="250" t="s">
        <v>81</v>
      </c>
      <c r="AV930" s="14" t="s">
        <v>167</v>
      </c>
      <c r="AW930" s="14" t="s">
        <v>33</v>
      </c>
      <c r="AX930" s="14" t="s">
        <v>79</v>
      </c>
      <c r="AY930" s="250" t="s">
        <v>166</v>
      </c>
    </row>
    <row r="931" s="2" customFormat="1" ht="16.5" customHeight="1">
      <c r="A931" s="41"/>
      <c r="B931" s="42"/>
      <c r="C931" s="261" t="s">
        <v>1396</v>
      </c>
      <c r="D931" s="261" t="s">
        <v>263</v>
      </c>
      <c r="E931" s="263" t="s">
        <v>1351</v>
      </c>
      <c r="F931" s="264" t="s">
        <v>1352</v>
      </c>
      <c r="G931" s="265" t="s">
        <v>197</v>
      </c>
      <c r="H931" s="266">
        <v>6.6399999999999997</v>
      </c>
      <c r="I931" s="267"/>
      <c r="J931" s="268">
        <f>ROUND(I931*H931,2)</f>
        <v>0</v>
      </c>
      <c r="K931" s="264" t="s">
        <v>173</v>
      </c>
      <c r="L931" s="269"/>
      <c r="M931" s="270" t="s">
        <v>19</v>
      </c>
      <c r="N931" s="271" t="s">
        <v>43</v>
      </c>
      <c r="O931" s="87"/>
      <c r="P931" s="224">
        <f>O931*H931</f>
        <v>0</v>
      </c>
      <c r="Q931" s="224">
        <v>0.55000000000000004</v>
      </c>
      <c r="R931" s="224">
        <f>Q931*H931</f>
        <v>3.6520000000000001</v>
      </c>
      <c r="S931" s="224">
        <v>0</v>
      </c>
      <c r="T931" s="225">
        <f>S931*H931</f>
        <v>0</v>
      </c>
      <c r="U931" s="41"/>
      <c r="V931" s="41"/>
      <c r="W931" s="41"/>
      <c r="X931" s="41"/>
      <c r="Y931" s="41"/>
      <c r="Z931" s="41"/>
      <c r="AA931" s="41"/>
      <c r="AB931" s="41"/>
      <c r="AC931" s="41"/>
      <c r="AD931" s="41"/>
      <c r="AE931" s="41"/>
      <c r="AR931" s="226" t="s">
        <v>344</v>
      </c>
      <c r="AT931" s="226" t="s">
        <v>263</v>
      </c>
      <c r="AU931" s="226" t="s">
        <v>81</v>
      </c>
      <c r="AY931" s="20" t="s">
        <v>166</v>
      </c>
      <c r="BE931" s="227">
        <f>IF(N931="základní",J931,0)</f>
        <v>0</v>
      </c>
      <c r="BF931" s="227">
        <f>IF(N931="snížená",J931,0)</f>
        <v>0</v>
      </c>
      <c r="BG931" s="227">
        <f>IF(N931="zákl. přenesená",J931,0)</f>
        <v>0</v>
      </c>
      <c r="BH931" s="227">
        <f>IF(N931="sníž. přenesená",J931,0)</f>
        <v>0</v>
      </c>
      <c r="BI931" s="227">
        <f>IF(N931="nulová",J931,0)</f>
        <v>0</v>
      </c>
      <c r="BJ931" s="20" t="s">
        <v>79</v>
      </c>
      <c r="BK931" s="227">
        <f>ROUND(I931*H931,2)</f>
        <v>0</v>
      </c>
      <c r="BL931" s="20" t="s">
        <v>257</v>
      </c>
      <c r="BM931" s="226" t="s">
        <v>1397</v>
      </c>
    </row>
    <row r="932" s="13" customFormat="1">
      <c r="A932" s="13"/>
      <c r="B932" s="228"/>
      <c r="C932" s="229"/>
      <c r="D932" s="230" t="s">
        <v>176</v>
      </c>
      <c r="E932" s="229"/>
      <c r="F932" s="232" t="s">
        <v>1398</v>
      </c>
      <c r="G932" s="229"/>
      <c r="H932" s="233">
        <v>6.6399999999999997</v>
      </c>
      <c r="I932" s="234"/>
      <c r="J932" s="229"/>
      <c r="K932" s="229"/>
      <c r="L932" s="235"/>
      <c r="M932" s="236"/>
      <c r="N932" s="237"/>
      <c r="O932" s="237"/>
      <c r="P932" s="237"/>
      <c r="Q932" s="237"/>
      <c r="R932" s="237"/>
      <c r="S932" s="237"/>
      <c r="T932" s="238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T932" s="239" t="s">
        <v>176</v>
      </c>
      <c r="AU932" s="239" t="s">
        <v>81</v>
      </c>
      <c r="AV932" s="13" t="s">
        <v>81</v>
      </c>
      <c r="AW932" s="13" t="s">
        <v>4</v>
      </c>
      <c r="AX932" s="13" t="s">
        <v>79</v>
      </c>
      <c r="AY932" s="239" t="s">
        <v>166</v>
      </c>
    </row>
    <row r="933" s="2" customFormat="1">
      <c r="A933" s="41"/>
      <c r="B933" s="42"/>
      <c r="C933" s="215" t="s">
        <v>1399</v>
      </c>
      <c r="D933" s="215" t="s">
        <v>169</v>
      </c>
      <c r="E933" s="216" t="s">
        <v>1400</v>
      </c>
      <c r="F933" s="217" t="s">
        <v>1401</v>
      </c>
      <c r="G933" s="218" t="s">
        <v>191</v>
      </c>
      <c r="H933" s="219">
        <v>15.443</v>
      </c>
      <c r="I933" s="220"/>
      <c r="J933" s="221">
        <f>ROUND(I933*H933,2)</f>
        <v>0</v>
      </c>
      <c r="K933" s="217" t="s">
        <v>173</v>
      </c>
      <c r="L933" s="47"/>
      <c r="M933" s="222" t="s">
        <v>19</v>
      </c>
      <c r="N933" s="223" t="s">
        <v>43</v>
      </c>
      <c r="O933" s="87"/>
      <c r="P933" s="224">
        <f>O933*H933</f>
        <v>0</v>
      </c>
      <c r="Q933" s="224">
        <v>0</v>
      </c>
      <c r="R933" s="224">
        <f>Q933*H933</f>
        <v>0</v>
      </c>
      <c r="S933" s="224">
        <v>0</v>
      </c>
      <c r="T933" s="225">
        <f>S933*H933</f>
        <v>0</v>
      </c>
      <c r="U933" s="41"/>
      <c r="V933" s="41"/>
      <c r="W933" s="41"/>
      <c r="X933" s="41"/>
      <c r="Y933" s="41"/>
      <c r="Z933" s="41"/>
      <c r="AA933" s="41"/>
      <c r="AB933" s="41"/>
      <c r="AC933" s="41"/>
      <c r="AD933" s="41"/>
      <c r="AE933" s="41"/>
      <c r="AR933" s="226" t="s">
        <v>257</v>
      </c>
      <c r="AT933" s="226" t="s">
        <v>169</v>
      </c>
      <c r="AU933" s="226" t="s">
        <v>81</v>
      </c>
      <c r="AY933" s="20" t="s">
        <v>166</v>
      </c>
      <c r="BE933" s="227">
        <f>IF(N933="základní",J933,0)</f>
        <v>0</v>
      </c>
      <c r="BF933" s="227">
        <f>IF(N933="snížená",J933,0)</f>
        <v>0</v>
      </c>
      <c r="BG933" s="227">
        <f>IF(N933="zákl. přenesená",J933,0)</f>
        <v>0</v>
      </c>
      <c r="BH933" s="227">
        <f>IF(N933="sníž. přenesená",J933,0)</f>
        <v>0</v>
      </c>
      <c r="BI933" s="227">
        <f>IF(N933="nulová",J933,0)</f>
        <v>0</v>
      </c>
      <c r="BJ933" s="20" t="s">
        <v>79</v>
      </c>
      <c r="BK933" s="227">
        <f>ROUND(I933*H933,2)</f>
        <v>0</v>
      </c>
      <c r="BL933" s="20" t="s">
        <v>257</v>
      </c>
      <c r="BM933" s="226" t="s">
        <v>1402</v>
      </c>
    </row>
    <row r="934" s="12" customFormat="1" ht="22.8" customHeight="1">
      <c r="A934" s="12"/>
      <c r="B934" s="199"/>
      <c r="C934" s="200"/>
      <c r="D934" s="201" t="s">
        <v>71</v>
      </c>
      <c r="E934" s="213" t="s">
        <v>1403</v>
      </c>
      <c r="F934" s="213" t="s">
        <v>1404</v>
      </c>
      <c r="G934" s="200"/>
      <c r="H934" s="200"/>
      <c r="I934" s="203"/>
      <c r="J934" s="214">
        <f>BK934</f>
        <v>0</v>
      </c>
      <c r="K934" s="200"/>
      <c r="L934" s="205"/>
      <c r="M934" s="206"/>
      <c r="N934" s="207"/>
      <c r="O934" s="207"/>
      <c r="P934" s="208">
        <f>SUM(P935:P1004)</f>
        <v>0</v>
      </c>
      <c r="Q934" s="207"/>
      <c r="R934" s="208">
        <f>SUM(R935:R1004)</f>
        <v>15.294549490000003</v>
      </c>
      <c r="S934" s="207"/>
      <c r="T934" s="209">
        <f>SUM(T935:T1004)</f>
        <v>0</v>
      </c>
      <c r="U934" s="12"/>
      <c r="V934" s="12"/>
      <c r="W934" s="12"/>
      <c r="X934" s="12"/>
      <c r="Y934" s="12"/>
      <c r="Z934" s="12"/>
      <c r="AA934" s="12"/>
      <c r="AB934" s="12"/>
      <c r="AC934" s="12"/>
      <c r="AD934" s="12"/>
      <c r="AE934" s="12"/>
      <c r="AR934" s="210" t="s">
        <v>81</v>
      </c>
      <c r="AT934" s="211" t="s">
        <v>71</v>
      </c>
      <c r="AU934" s="211" t="s">
        <v>79</v>
      </c>
      <c r="AY934" s="210" t="s">
        <v>166</v>
      </c>
      <c r="BK934" s="212">
        <f>SUM(BK935:BK1004)</f>
        <v>0</v>
      </c>
    </row>
    <row r="935" s="2" customFormat="1" ht="44.25" customHeight="1">
      <c r="A935" s="41"/>
      <c r="B935" s="42"/>
      <c r="C935" s="215" t="s">
        <v>1405</v>
      </c>
      <c r="D935" s="215" t="s">
        <v>169</v>
      </c>
      <c r="E935" s="216" t="s">
        <v>1406</v>
      </c>
      <c r="F935" s="217" t="s">
        <v>1407</v>
      </c>
      <c r="G935" s="218" t="s">
        <v>172</v>
      </c>
      <c r="H935" s="219">
        <v>5.7489999999999997</v>
      </c>
      <c r="I935" s="220"/>
      <c r="J935" s="221">
        <f>ROUND(I935*H935,2)</f>
        <v>0</v>
      </c>
      <c r="K935" s="217" t="s">
        <v>173</v>
      </c>
      <c r="L935" s="47"/>
      <c r="M935" s="222" t="s">
        <v>19</v>
      </c>
      <c r="N935" s="223" t="s">
        <v>43</v>
      </c>
      <c r="O935" s="87"/>
      <c r="P935" s="224">
        <f>O935*H935</f>
        <v>0</v>
      </c>
      <c r="Q935" s="224">
        <v>0.05076</v>
      </c>
      <c r="R935" s="224">
        <f>Q935*H935</f>
        <v>0.29181923999999998</v>
      </c>
      <c r="S935" s="224">
        <v>0</v>
      </c>
      <c r="T935" s="225">
        <f>S935*H935</f>
        <v>0</v>
      </c>
      <c r="U935" s="41"/>
      <c r="V935" s="41"/>
      <c r="W935" s="41"/>
      <c r="X935" s="41"/>
      <c r="Y935" s="41"/>
      <c r="Z935" s="41"/>
      <c r="AA935" s="41"/>
      <c r="AB935" s="41"/>
      <c r="AC935" s="41"/>
      <c r="AD935" s="41"/>
      <c r="AE935" s="41"/>
      <c r="AR935" s="226" t="s">
        <v>257</v>
      </c>
      <c r="AT935" s="226" t="s">
        <v>169</v>
      </c>
      <c r="AU935" s="226" t="s">
        <v>81</v>
      </c>
      <c r="AY935" s="20" t="s">
        <v>166</v>
      </c>
      <c r="BE935" s="227">
        <f>IF(N935="základní",J935,0)</f>
        <v>0</v>
      </c>
      <c r="BF935" s="227">
        <f>IF(N935="snížená",J935,0)</f>
        <v>0</v>
      </c>
      <c r="BG935" s="227">
        <f>IF(N935="zákl. přenesená",J935,0)</f>
        <v>0</v>
      </c>
      <c r="BH935" s="227">
        <f>IF(N935="sníž. přenesená",J935,0)</f>
        <v>0</v>
      </c>
      <c r="BI935" s="227">
        <f>IF(N935="nulová",J935,0)</f>
        <v>0</v>
      </c>
      <c r="BJ935" s="20" t="s">
        <v>79</v>
      </c>
      <c r="BK935" s="227">
        <f>ROUND(I935*H935,2)</f>
        <v>0</v>
      </c>
      <c r="BL935" s="20" t="s">
        <v>257</v>
      </c>
      <c r="BM935" s="226" t="s">
        <v>1408</v>
      </c>
    </row>
    <row r="936" s="13" customFormat="1">
      <c r="A936" s="13"/>
      <c r="B936" s="228"/>
      <c r="C936" s="229"/>
      <c r="D936" s="230" t="s">
        <v>176</v>
      </c>
      <c r="E936" s="231" t="s">
        <v>19</v>
      </c>
      <c r="F936" s="232" t="s">
        <v>1409</v>
      </c>
      <c r="G936" s="229"/>
      <c r="H936" s="233">
        <v>5.7489999999999997</v>
      </c>
      <c r="I936" s="234"/>
      <c r="J936" s="229"/>
      <c r="K936" s="229"/>
      <c r="L936" s="235"/>
      <c r="M936" s="236"/>
      <c r="N936" s="237"/>
      <c r="O936" s="237"/>
      <c r="P936" s="237"/>
      <c r="Q936" s="237"/>
      <c r="R936" s="237"/>
      <c r="S936" s="237"/>
      <c r="T936" s="238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T936" s="239" t="s">
        <v>176</v>
      </c>
      <c r="AU936" s="239" t="s">
        <v>81</v>
      </c>
      <c r="AV936" s="13" t="s">
        <v>81</v>
      </c>
      <c r="AW936" s="13" t="s">
        <v>33</v>
      </c>
      <c r="AX936" s="13" t="s">
        <v>72</v>
      </c>
      <c r="AY936" s="239" t="s">
        <v>166</v>
      </c>
    </row>
    <row r="937" s="14" customFormat="1">
      <c r="A937" s="14"/>
      <c r="B937" s="240"/>
      <c r="C937" s="241"/>
      <c r="D937" s="230" t="s">
        <v>176</v>
      </c>
      <c r="E937" s="242" t="s">
        <v>19</v>
      </c>
      <c r="F937" s="243" t="s">
        <v>178</v>
      </c>
      <c r="G937" s="241"/>
      <c r="H937" s="244">
        <v>5.7489999999999997</v>
      </c>
      <c r="I937" s="245"/>
      <c r="J937" s="241"/>
      <c r="K937" s="241"/>
      <c r="L937" s="246"/>
      <c r="M937" s="247"/>
      <c r="N937" s="248"/>
      <c r="O937" s="248"/>
      <c r="P937" s="248"/>
      <c r="Q937" s="248"/>
      <c r="R937" s="248"/>
      <c r="S937" s="248"/>
      <c r="T937" s="249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T937" s="250" t="s">
        <v>176</v>
      </c>
      <c r="AU937" s="250" t="s">
        <v>81</v>
      </c>
      <c r="AV937" s="14" t="s">
        <v>167</v>
      </c>
      <c r="AW937" s="14" t="s">
        <v>33</v>
      </c>
      <c r="AX937" s="14" t="s">
        <v>79</v>
      </c>
      <c r="AY937" s="250" t="s">
        <v>166</v>
      </c>
    </row>
    <row r="938" s="2" customFormat="1">
      <c r="A938" s="41"/>
      <c r="B938" s="42"/>
      <c r="C938" s="215" t="s">
        <v>1410</v>
      </c>
      <c r="D938" s="215" t="s">
        <v>169</v>
      </c>
      <c r="E938" s="216" t="s">
        <v>1411</v>
      </c>
      <c r="F938" s="217" t="s">
        <v>1412</v>
      </c>
      <c r="G938" s="218" t="s">
        <v>172</v>
      </c>
      <c r="H938" s="219">
        <v>5.7489999999999997</v>
      </c>
      <c r="I938" s="220"/>
      <c r="J938" s="221">
        <f>ROUND(I938*H938,2)</f>
        <v>0</v>
      </c>
      <c r="K938" s="217" t="s">
        <v>173</v>
      </c>
      <c r="L938" s="47"/>
      <c r="M938" s="222" t="s">
        <v>19</v>
      </c>
      <c r="N938" s="223" t="s">
        <v>43</v>
      </c>
      <c r="O938" s="87"/>
      <c r="P938" s="224">
        <f>O938*H938</f>
        <v>0</v>
      </c>
      <c r="Q938" s="224">
        <v>0.00020000000000000001</v>
      </c>
      <c r="R938" s="224">
        <f>Q938*H938</f>
        <v>0.0011498000000000001</v>
      </c>
      <c r="S938" s="224">
        <v>0</v>
      </c>
      <c r="T938" s="225">
        <f>S938*H938</f>
        <v>0</v>
      </c>
      <c r="U938" s="41"/>
      <c r="V938" s="41"/>
      <c r="W938" s="41"/>
      <c r="X938" s="41"/>
      <c r="Y938" s="41"/>
      <c r="Z938" s="41"/>
      <c r="AA938" s="41"/>
      <c r="AB938" s="41"/>
      <c r="AC938" s="41"/>
      <c r="AD938" s="41"/>
      <c r="AE938" s="41"/>
      <c r="AR938" s="226" t="s">
        <v>257</v>
      </c>
      <c r="AT938" s="226" t="s">
        <v>169</v>
      </c>
      <c r="AU938" s="226" t="s">
        <v>81</v>
      </c>
      <c r="AY938" s="20" t="s">
        <v>166</v>
      </c>
      <c r="BE938" s="227">
        <f>IF(N938="základní",J938,0)</f>
        <v>0</v>
      </c>
      <c r="BF938" s="227">
        <f>IF(N938="snížená",J938,0)</f>
        <v>0</v>
      </c>
      <c r="BG938" s="227">
        <f>IF(N938="zákl. přenesená",J938,0)</f>
        <v>0</v>
      </c>
      <c r="BH938" s="227">
        <f>IF(N938="sníž. přenesená",J938,0)</f>
        <v>0</v>
      </c>
      <c r="BI938" s="227">
        <f>IF(N938="nulová",J938,0)</f>
        <v>0</v>
      </c>
      <c r="BJ938" s="20" t="s">
        <v>79</v>
      </c>
      <c r="BK938" s="227">
        <f>ROUND(I938*H938,2)</f>
        <v>0</v>
      </c>
      <c r="BL938" s="20" t="s">
        <v>257</v>
      </c>
      <c r="BM938" s="226" t="s">
        <v>1413</v>
      </c>
    </row>
    <row r="939" s="2" customFormat="1">
      <c r="A939" s="41"/>
      <c r="B939" s="42"/>
      <c r="C939" s="215" t="s">
        <v>1414</v>
      </c>
      <c r="D939" s="215" t="s">
        <v>169</v>
      </c>
      <c r="E939" s="216" t="s">
        <v>1415</v>
      </c>
      <c r="F939" s="217" t="s">
        <v>1416</v>
      </c>
      <c r="G939" s="218" t="s">
        <v>172</v>
      </c>
      <c r="H939" s="219">
        <v>2.0099999999999998</v>
      </c>
      <c r="I939" s="220"/>
      <c r="J939" s="221">
        <f>ROUND(I939*H939,2)</f>
        <v>0</v>
      </c>
      <c r="K939" s="217" t="s">
        <v>173</v>
      </c>
      <c r="L939" s="47"/>
      <c r="M939" s="222" t="s">
        <v>19</v>
      </c>
      <c r="N939" s="223" t="s">
        <v>43</v>
      </c>
      <c r="O939" s="87"/>
      <c r="P939" s="224">
        <f>O939*H939</f>
        <v>0</v>
      </c>
      <c r="Q939" s="224">
        <v>0.01481</v>
      </c>
      <c r="R939" s="224">
        <f>Q939*H939</f>
        <v>0.029768099999999999</v>
      </c>
      <c r="S939" s="224">
        <v>0</v>
      </c>
      <c r="T939" s="225">
        <f>S939*H939</f>
        <v>0</v>
      </c>
      <c r="U939" s="41"/>
      <c r="V939" s="41"/>
      <c r="W939" s="41"/>
      <c r="X939" s="41"/>
      <c r="Y939" s="41"/>
      <c r="Z939" s="41"/>
      <c r="AA939" s="41"/>
      <c r="AB939" s="41"/>
      <c r="AC939" s="41"/>
      <c r="AD939" s="41"/>
      <c r="AE939" s="41"/>
      <c r="AR939" s="226" t="s">
        <v>257</v>
      </c>
      <c r="AT939" s="226" t="s">
        <v>169</v>
      </c>
      <c r="AU939" s="226" t="s">
        <v>81</v>
      </c>
      <c r="AY939" s="20" t="s">
        <v>166</v>
      </c>
      <c r="BE939" s="227">
        <f>IF(N939="základní",J939,0)</f>
        <v>0</v>
      </c>
      <c r="BF939" s="227">
        <f>IF(N939="snížená",J939,0)</f>
        <v>0</v>
      </c>
      <c r="BG939" s="227">
        <f>IF(N939="zákl. přenesená",J939,0)</f>
        <v>0</v>
      </c>
      <c r="BH939" s="227">
        <f>IF(N939="sníž. přenesená",J939,0)</f>
        <v>0</v>
      </c>
      <c r="BI939" s="227">
        <f>IF(N939="nulová",J939,0)</f>
        <v>0</v>
      </c>
      <c r="BJ939" s="20" t="s">
        <v>79</v>
      </c>
      <c r="BK939" s="227">
        <f>ROUND(I939*H939,2)</f>
        <v>0</v>
      </c>
      <c r="BL939" s="20" t="s">
        <v>257</v>
      </c>
      <c r="BM939" s="226" t="s">
        <v>1417</v>
      </c>
    </row>
    <row r="940" s="13" customFormat="1">
      <c r="A940" s="13"/>
      <c r="B940" s="228"/>
      <c r="C940" s="229"/>
      <c r="D940" s="230" t="s">
        <v>176</v>
      </c>
      <c r="E940" s="231" t="s">
        <v>19</v>
      </c>
      <c r="F940" s="232" t="s">
        <v>1418</v>
      </c>
      <c r="G940" s="229"/>
      <c r="H940" s="233">
        <v>2.0099999999999998</v>
      </c>
      <c r="I940" s="234"/>
      <c r="J940" s="229"/>
      <c r="K940" s="229"/>
      <c r="L940" s="235"/>
      <c r="M940" s="236"/>
      <c r="N940" s="237"/>
      <c r="O940" s="237"/>
      <c r="P940" s="237"/>
      <c r="Q940" s="237"/>
      <c r="R940" s="237"/>
      <c r="S940" s="237"/>
      <c r="T940" s="238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T940" s="239" t="s">
        <v>176</v>
      </c>
      <c r="AU940" s="239" t="s">
        <v>81</v>
      </c>
      <c r="AV940" s="13" t="s">
        <v>81</v>
      </c>
      <c r="AW940" s="13" t="s">
        <v>33</v>
      </c>
      <c r="AX940" s="13" t="s">
        <v>72</v>
      </c>
      <c r="AY940" s="239" t="s">
        <v>166</v>
      </c>
    </row>
    <row r="941" s="14" customFormat="1">
      <c r="A941" s="14"/>
      <c r="B941" s="240"/>
      <c r="C941" s="241"/>
      <c r="D941" s="230" t="s">
        <v>176</v>
      </c>
      <c r="E941" s="242" t="s">
        <v>19</v>
      </c>
      <c r="F941" s="243" t="s">
        <v>178</v>
      </c>
      <c r="G941" s="241"/>
      <c r="H941" s="244">
        <v>2.0099999999999998</v>
      </c>
      <c r="I941" s="245"/>
      <c r="J941" s="241"/>
      <c r="K941" s="241"/>
      <c r="L941" s="246"/>
      <c r="M941" s="247"/>
      <c r="N941" s="248"/>
      <c r="O941" s="248"/>
      <c r="P941" s="248"/>
      <c r="Q941" s="248"/>
      <c r="R941" s="248"/>
      <c r="S941" s="248"/>
      <c r="T941" s="249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T941" s="250" t="s">
        <v>176</v>
      </c>
      <c r="AU941" s="250" t="s">
        <v>81</v>
      </c>
      <c r="AV941" s="14" t="s">
        <v>167</v>
      </c>
      <c r="AW941" s="14" t="s">
        <v>33</v>
      </c>
      <c r="AX941" s="14" t="s">
        <v>79</v>
      </c>
      <c r="AY941" s="250" t="s">
        <v>166</v>
      </c>
    </row>
    <row r="942" s="2" customFormat="1">
      <c r="A942" s="41"/>
      <c r="B942" s="42"/>
      <c r="C942" s="215" t="s">
        <v>1419</v>
      </c>
      <c r="D942" s="215" t="s">
        <v>169</v>
      </c>
      <c r="E942" s="216" t="s">
        <v>1420</v>
      </c>
      <c r="F942" s="217" t="s">
        <v>1421</v>
      </c>
      <c r="G942" s="218" t="s">
        <v>172</v>
      </c>
      <c r="H942" s="219">
        <v>2.0099999999999998</v>
      </c>
      <c r="I942" s="220"/>
      <c r="J942" s="221">
        <f>ROUND(I942*H942,2)</f>
        <v>0</v>
      </c>
      <c r="K942" s="217" t="s">
        <v>173</v>
      </c>
      <c r="L942" s="47"/>
      <c r="M942" s="222" t="s">
        <v>19</v>
      </c>
      <c r="N942" s="223" t="s">
        <v>43</v>
      </c>
      <c r="O942" s="87"/>
      <c r="P942" s="224">
        <f>O942*H942</f>
        <v>0</v>
      </c>
      <c r="Q942" s="224">
        <v>0.00010000000000000001</v>
      </c>
      <c r="R942" s="224">
        <f>Q942*H942</f>
        <v>0.00020099999999999998</v>
      </c>
      <c r="S942" s="224">
        <v>0</v>
      </c>
      <c r="T942" s="225">
        <f>S942*H942</f>
        <v>0</v>
      </c>
      <c r="U942" s="41"/>
      <c r="V942" s="41"/>
      <c r="W942" s="41"/>
      <c r="X942" s="41"/>
      <c r="Y942" s="41"/>
      <c r="Z942" s="41"/>
      <c r="AA942" s="41"/>
      <c r="AB942" s="41"/>
      <c r="AC942" s="41"/>
      <c r="AD942" s="41"/>
      <c r="AE942" s="41"/>
      <c r="AR942" s="226" t="s">
        <v>257</v>
      </c>
      <c r="AT942" s="226" t="s">
        <v>169</v>
      </c>
      <c r="AU942" s="226" t="s">
        <v>81</v>
      </c>
      <c r="AY942" s="20" t="s">
        <v>166</v>
      </c>
      <c r="BE942" s="227">
        <f>IF(N942="základní",J942,0)</f>
        <v>0</v>
      </c>
      <c r="BF942" s="227">
        <f>IF(N942="snížená",J942,0)</f>
        <v>0</v>
      </c>
      <c r="BG942" s="227">
        <f>IF(N942="zákl. přenesená",J942,0)</f>
        <v>0</v>
      </c>
      <c r="BH942" s="227">
        <f>IF(N942="sníž. přenesená",J942,0)</f>
        <v>0</v>
      </c>
      <c r="BI942" s="227">
        <f>IF(N942="nulová",J942,0)</f>
        <v>0</v>
      </c>
      <c r="BJ942" s="20" t="s">
        <v>79</v>
      </c>
      <c r="BK942" s="227">
        <f>ROUND(I942*H942,2)</f>
        <v>0</v>
      </c>
      <c r="BL942" s="20" t="s">
        <v>257</v>
      </c>
      <c r="BM942" s="226" t="s">
        <v>1422</v>
      </c>
    </row>
    <row r="943" s="2" customFormat="1">
      <c r="A943" s="41"/>
      <c r="B943" s="42"/>
      <c r="C943" s="215" t="s">
        <v>1423</v>
      </c>
      <c r="D943" s="215" t="s">
        <v>169</v>
      </c>
      <c r="E943" s="216" t="s">
        <v>1424</v>
      </c>
      <c r="F943" s="217" t="s">
        <v>1425</v>
      </c>
      <c r="G943" s="218" t="s">
        <v>172</v>
      </c>
      <c r="H943" s="219">
        <v>129.59999999999999</v>
      </c>
      <c r="I943" s="220"/>
      <c r="J943" s="221">
        <f>ROUND(I943*H943,2)</f>
        <v>0</v>
      </c>
      <c r="K943" s="217" t="s">
        <v>173</v>
      </c>
      <c r="L943" s="47"/>
      <c r="M943" s="222" t="s">
        <v>19</v>
      </c>
      <c r="N943" s="223" t="s">
        <v>43</v>
      </c>
      <c r="O943" s="87"/>
      <c r="P943" s="224">
        <f>O943*H943</f>
        <v>0</v>
      </c>
      <c r="Q943" s="224">
        <v>0.01385</v>
      </c>
      <c r="R943" s="224">
        <f>Q943*H943</f>
        <v>1.7949599999999999</v>
      </c>
      <c r="S943" s="224">
        <v>0</v>
      </c>
      <c r="T943" s="225">
        <f>S943*H943</f>
        <v>0</v>
      </c>
      <c r="U943" s="41"/>
      <c r="V943" s="41"/>
      <c r="W943" s="41"/>
      <c r="X943" s="41"/>
      <c r="Y943" s="41"/>
      <c r="Z943" s="41"/>
      <c r="AA943" s="41"/>
      <c r="AB943" s="41"/>
      <c r="AC943" s="41"/>
      <c r="AD943" s="41"/>
      <c r="AE943" s="41"/>
      <c r="AR943" s="226" t="s">
        <v>257</v>
      </c>
      <c r="AT943" s="226" t="s">
        <v>169</v>
      </c>
      <c r="AU943" s="226" t="s">
        <v>81</v>
      </c>
      <c r="AY943" s="20" t="s">
        <v>166</v>
      </c>
      <c r="BE943" s="227">
        <f>IF(N943="základní",J943,0)</f>
        <v>0</v>
      </c>
      <c r="BF943" s="227">
        <f>IF(N943="snížená",J943,0)</f>
        <v>0</v>
      </c>
      <c r="BG943" s="227">
        <f>IF(N943="zákl. přenesená",J943,0)</f>
        <v>0</v>
      </c>
      <c r="BH943" s="227">
        <f>IF(N943="sníž. přenesená",J943,0)</f>
        <v>0</v>
      </c>
      <c r="BI943" s="227">
        <f>IF(N943="nulová",J943,0)</f>
        <v>0</v>
      </c>
      <c r="BJ943" s="20" t="s">
        <v>79</v>
      </c>
      <c r="BK943" s="227">
        <f>ROUND(I943*H943,2)</f>
        <v>0</v>
      </c>
      <c r="BL943" s="20" t="s">
        <v>257</v>
      </c>
      <c r="BM943" s="226" t="s">
        <v>1426</v>
      </c>
    </row>
    <row r="944" s="13" customFormat="1">
      <c r="A944" s="13"/>
      <c r="B944" s="228"/>
      <c r="C944" s="229"/>
      <c r="D944" s="230" t="s">
        <v>176</v>
      </c>
      <c r="E944" s="231" t="s">
        <v>19</v>
      </c>
      <c r="F944" s="232" t="s">
        <v>1427</v>
      </c>
      <c r="G944" s="229"/>
      <c r="H944" s="233">
        <v>129.59999999999999</v>
      </c>
      <c r="I944" s="234"/>
      <c r="J944" s="229"/>
      <c r="K944" s="229"/>
      <c r="L944" s="235"/>
      <c r="M944" s="236"/>
      <c r="N944" s="237"/>
      <c r="O944" s="237"/>
      <c r="P944" s="237"/>
      <c r="Q944" s="237"/>
      <c r="R944" s="237"/>
      <c r="S944" s="237"/>
      <c r="T944" s="238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T944" s="239" t="s">
        <v>176</v>
      </c>
      <c r="AU944" s="239" t="s">
        <v>81</v>
      </c>
      <c r="AV944" s="13" t="s">
        <v>81</v>
      </c>
      <c r="AW944" s="13" t="s">
        <v>33</v>
      </c>
      <c r="AX944" s="13" t="s">
        <v>72</v>
      </c>
      <c r="AY944" s="239" t="s">
        <v>166</v>
      </c>
    </row>
    <row r="945" s="14" customFormat="1">
      <c r="A945" s="14"/>
      <c r="B945" s="240"/>
      <c r="C945" s="241"/>
      <c r="D945" s="230" t="s">
        <v>176</v>
      </c>
      <c r="E945" s="242" t="s">
        <v>19</v>
      </c>
      <c r="F945" s="243" t="s">
        <v>178</v>
      </c>
      <c r="G945" s="241"/>
      <c r="H945" s="244">
        <v>129.59999999999999</v>
      </c>
      <c r="I945" s="245"/>
      <c r="J945" s="241"/>
      <c r="K945" s="241"/>
      <c r="L945" s="246"/>
      <c r="M945" s="247"/>
      <c r="N945" s="248"/>
      <c r="O945" s="248"/>
      <c r="P945" s="248"/>
      <c r="Q945" s="248"/>
      <c r="R945" s="248"/>
      <c r="S945" s="248"/>
      <c r="T945" s="249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T945" s="250" t="s">
        <v>176</v>
      </c>
      <c r="AU945" s="250" t="s">
        <v>81</v>
      </c>
      <c r="AV945" s="14" t="s">
        <v>167</v>
      </c>
      <c r="AW945" s="14" t="s">
        <v>33</v>
      </c>
      <c r="AX945" s="14" t="s">
        <v>79</v>
      </c>
      <c r="AY945" s="250" t="s">
        <v>166</v>
      </c>
    </row>
    <row r="946" s="2" customFormat="1">
      <c r="A946" s="41"/>
      <c r="B946" s="42"/>
      <c r="C946" s="215" t="s">
        <v>1428</v>
      </c>
      <c r="D946" s="215" t="s">
        <v>169</v>
      </c>
      <c r="E946" s="216" t="s">
        <v>1424</v>
      </c>
      <c r="F946" s="217" t="s">
        <v>1425</v>
      </c>
      <c r="G946" s="218" t="s">
        <v>172</v>
      </c>
      <c r="H946" s="219">
        <v>593.70000000000005</v>
      </c>
      <c r="I946" s="220"/>
      <c r="J946" s="221">
        <f>ROUND(I946*H946,2)</f>
        <v>0</v>
      </c>
      <c r="K946" s="217" t="s">
        <v>173</v>
      </c>
      <c r="L946" s="47"/>
      <c r="M946" s="222" t="s">
        <v>19</v>
      </c>
      <c r="N946" s="223" t="s">
        <v>43</v>
      </c>
      <c r="O946" s="87"/>
      <c r="P946" s="224">
        <f>O946*H946</f>
        <v>0</v>
      </c>
      <c r="Q946" s="224">
        <v>0.01385</v>
      </c>
      <c r="R946" s="224">
        <f>Q946*H946</f>
        <v>8.2227449999999997</v>
      </c>
      <c r="S946" s="224">
        <v>0</v>
      </c>
      <c r="T946" s="225">
        <f>S946*H946</f>
        <v>0</v>
      </c>
      <c r="U946" s="41"/>
      <c r="V946" s="41"/>
      <c r="W946" s="41"/>
      <c r="X946" s="41"/>
      <c r="Y946" s="41"/>
      <c r="Z946" s="41"/>
      <c r="AA946" s="41"/>
      <c r="AB946" s="41"/>
      <c r="AC946" s="41"/>
      <c r="AD946" s="41"/>
      <c r="AE946" s="41"/>
      <c r="AR946" s="226" t="s">
        <v>257</v>
      </c>
      <c r="AT946" s="226" t="s">
        <v>169</v>
      </c>
      <c r="AU946" s="226" t="s">
        <v>81</v>
      </c>
      <c r="AY946" s="20" t="s">
        <v>166</v>
      </c>
      <c r="BE946" s="227">
        <f>IF(N946="základní",J946,0)</f>
        <v>0</v>
      </c>
      <c r="BF946" s="227">
        <f>IF(N946="snížená",J946,0)</f>
        <v>0</v>
      </c>
      <c r="BG946" s="227">
        <f>IF(N946="zákl. přenesená",J946,0)</f>
        <v>0</v>
      </c>
      <c r="BH946" s="227">
        <f>IF(N946="sníž. přenesená",J946,0)</f>
        <v>0</v>
      </c>
      <c r="BI946" s="227">
        <f>IF(N946="nulová",J946,0)</f>
        <v>0</v>
      </c>
      <c r="BJ946" s="20" t="s">
        <v>79</v>
      </c>
      <c r="BK946" s="227">
        <f>ROUND(I946*H946,2)</f>
        <v>0</v>
      </c>
      <c r="BL946" s="20" t="s">
        <v>257</v>
      </c>
      <c r="BM946" s="226" t="s">
        <v>1429</v>
      </c>
    </row>
    <row r="947" s="13" customFormat="1">
      <c r="A947" s="13"/>
      <c r="B947" s="228"/>
      <c r="C947" s="229"/>
      <c r="D947" s="230" t="s">
        <v>176</v>
      </c>
      <c r="E947" s="231" t="s">
        <v>19</v>
      </c>
      <c r="F947" s="232" t="s">
        <v>1430</v>
      </c>
      <c r="G947" s="229"/>
      <c r="H947" s="233">
        <v>593.70000000000005</v>
      </c>
      <c r="I947" s="234"/>
      <c r="J947" s="229"/>
      <c r="K947" s="229"/>
      <c r="L947" s="235"/>
      <c r="M947" s="236"/>
      <c r="N947" s="237"/>
      <c r="O947" s="237"/>
      <c r="P947" s="237"/>
      <c r="Q947" s="237"/>
      <c r="R947" s="237"/>
      <c r="S947" s="237"/>
      <c r="T947" s="238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T947" s="239" t="s">
        <v>176</v>
      </c>
      <c r="AU947" s="239" t="s">
        <v>81</v>
      </c>
      <c r="AV947" s="13" t="s">
        <v>81</v>
      </c>
      <c r="AW947" s="13" t="s">
        <v>33</v>
      </c>
      <c r="AX947" s="13" t="s">
        <v>72</v>
      </c>
      <c r="AY947" s="239" t="s">
        <v>166</v>
      </c>
    </row>
    <row r="948" s="14" customFormat="1">
      <c r="A948" s="14"/>
      <c r="B948" s="240"/>
      <c r="C948" s="241"/>
      <c r="D948" s="230" t="s">
        <v>176</v>
      </c>
      <c r="E948" s="242" t="s">
        <v>19</v>
      </c>
      <c r="F948" s="243" t="s">
        <v>178</v>
      </c>
      <c r="G948" s="241"/>
      <c r="H948" s="244">
        <v>593.70000000000005</v>
      </c>
      <c r="I948" s="245"/>
      <c r="J948" s="241"/>
      <c r="K948" s="241"/>
      <c r="L948" s="246"/>
      <c r="M948" s="247"/>
      <c r="N948" s="248"/>
      <c r="O948" s="248"/>
      <c r="P948" s="248"/>
      <c r="Q948" s="248"/>
      <c r="R948" s="248"/>
      <c r="S948" s="248"/>
      <c r="T948" s="249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T948" s="250" t="s">
        <v>176</v>
      </c>
      <c r="AU948" s="250" t="s">
        <v>81</v>
      </c>
      <c r="AV948" s="14" t="s">
        <v>167</v>
      </c>
      <c r="AW948" s="14" t="s">
        <v>33</v>
      </c>
      <c r="AX948" s="14" t="s">
        <v>79</v>
      </c>
      <c r="AY948" s="250" t="s">
        <v>166</v>
      </c>
    </row>
    <row r="949" s="2" customFormat="1">
      <c r="A949" s="41"/>
      <c r="B949" s="42"/>
      <c r="C949" s="215" t="s">
        <v>1431</v>
      </c>
      <c r="D949" s="215" t="s">
        <v>169</v>
      </c>
      <c r="E949" s="216" t="s">
        <v>1432</v>
      </c>
      <c r="F949" s="217" t="s">
        <v>1433</v>
      </c>
      <c r="G949" s="218" t="s">
        <v>172</v>
      </c>
      <c r="H949" s="219">
        <v>37.799999999999997</v>
      </c>
      <c r="I949" s="220"/>
      <c r="J949" s="221">
        <f>ROUND(I949*H949,2)</f>
        <v>0</v>
      </c>
      <c r="K949" s="217" t="s">
        <v>173</v>
      </c>
      <c r="L949" s="47"/>
      <c r="M949" s="222" t="s">
        <v>19</v>
      </c>
      <c r="N949" s="223" t="s">
        <v>43</v>
      </c>
      <c r="O949" s="87"/>
      <c r="P949" s="224">
        <f>O949*H949</f>
        <v>0</v>
      </c>
      <c r="Q949" s="224">
        <v>0.012590000000000001</v>
      </c>
      <c r="R949" s="224">
        <f>Q949*H949</f>
        <v>0.47590199999999999</v>
      </c>
      <c r="S949" s="224">
        <v>0</v>
      </c>
      <c r="T949" s="225">
        <f>S949*H949</f>
        <v>0</v>
      </c>
      <c r="U949" s="41"/>
      <c r="V949" s="41"/>
      <c r="W949" s="41"/>
      <c r="X949" s="41"/>
      <c r="Y949" s="41"/>
      <c r="Z949" s="41"/>
      <c r="AA949" s="41"/>
      <c r="AB949" s="41"/>
      <c r="AC949" s="41"/>
      <c r="AD949" s="41"/>
      <c r="AE949" s="41"/>
      <c r="AR949" s="226" t="s">
        <v>257</v>
      </c>
      <c r="AT949" s="226" t="s">
        <v>169</v>
      </c>
      <c r="AU949" s="226" t="s">
        <v>81</v>
      </c>
      <c r="AY949" s="20" t="s">
        <v>166</v>
      </c>
      <c r="BE949" s="227">
        <f>IF(N949="základní",J949,0)</f>
        <v>0</v>
      </c>
      <c r="BF949" s="227">
        <f>IF(N949="snížená",J949,0)</f>
        <v>0</v>
      </c>
      <c r="BG949" s="227">
        <f>IF(N949="zákl. přenesená",J949,0)</f>
        <v>0</v>
      </c>
      <c r="BH949" s="227">
        <f>IF(N949="sníž. přenesená",J949,0)</f>
        <v>0</v>
      </c>
      <c r="BI949" s="227">
        <f>IF(N949="nulová",J949,0)</f>
        <v>0</v>
      </c>
      <c r="BJ949" s="20" t="s">
        <v>79</v>
      </c>
      <c r="BK949" s="227">
        <f>ROUND(I949*H949,2)</f>
        <v>0</v>
      </c>
      <c r="BL949" s="20" t="s">
        <v>257</v>
      </c>
      <c r="BM949" s="226" t="s">
        <v>1434</v>
      </c>
    </row>
    <row r="950" s="13" customFormat="1">
      <c r="A950" s="13"/>
      <c r="B950" s="228"/>
      <c r="C950" s="229"/>
      <c r="D950" s="230" t="s">
        <v>176</v>
      </c>
      <c r="E950" s="231" t="s">
        <v>19</v>
      </c>
      <c r="F950" s="232" t="s">
        <v>1435</v>
      </c>
      <c r="G950" s="229"/>
      <c r="H950" s="233">
        <v>37.799999999999997</v>
      </c>
      <c r="I950" s="234"/>
      <c r="J950" s="229"/>
      <c r="K950" s="229"/>
      <c r="L950" s="235"/>
      <c r="M950" s="236"/>
      <c r="N950" s="237"/>
      <c r="O950" s="237"/>
      <c r="P950" s="237"/>
      <c r="Q950" s="237"/>
      <c r="R950" s="237"/>
      <c r="S950" s="237"/>
      <c r="T950" s="238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T950" s="239" t="s">
        <v>176</v>
      </c>
      <c r="AU950" s="239" t="s">
        <v>81</v>
      </c>
      <c r="AV950" s="13" t="s">
        <v>81</v>
      </c>
      <c r="AW950" s="13" t="s">
        <v>33</v>
      </c>
      <c r="AX950" s="13" t="s">
        <v>72</v>
      </c>
      <c r="AY950" s="239" t="s">
        <v>166</v>
      </c>
    </row>
    <row r="951" s="14" customFormat="1">
      <c r="A951" s="14"/>
      <c r="B951" s="240"/>
      <c r="C951" s="241"/>
      <c r="D951" s="230" t="s">
        <v>176</v>
      </c>
      <c r="E951" s="242" t="s">
        <v>19</v>
      </c>
      <c r="F951" s="243" t="s">
        <v>178</v>
      </c>
      <c r="G951" s="241"/>
      <c r="H951" s="244">
        <v>37.799999999999997</v>
      </c>
      <c r="I951" s="245"/>
      <c r="J951" s="241"/>
      <c r="K951" s="241"/>
      <c r="L951" s="246"/>
      <c r="M951" s="247"/>
      <c r="N951" s="248"/>
      <c r="O951" s="248"/>
      <c r="P951" s="248"/>
      <c r="Q951" s="248"/>
      <c r="R951" s="248"/>
      <c r="S951" s="248"/>
      <c r="T951" s="249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T951" s="250" t="s">
        <v>176</v>
      </c>
      <c r="AU951" s="250" t="s">
        <v>81</v>
      </c>
      <c r="AV951" s="14" t="s">
        <v>167</v>
      </c>
      <c r="AW951" s="14" t="s">
        <v>33</v>
      </c>
      <c r="AX951" s="14" t="s">
        <v>79</v>
      </c>
      <c r="AY951" s="250" t="s">
        <v>166</v>
      </c>
    </row>
    <row r="952" s="2" customFormat="1" ht="33" customHeight="1">
      <c r="A952" s="41"/>
      <c r="B952" s="42"/>
      <c r="C952" s="215" t="s">
        <v>1436</v>
      </c>
      <c r="D952" s="215" t="s">
        <v>169</v>
      </c>
      <c r="E952" s="216" t="s">
        <v>1437</v>
      </c>
      <c r="F952" s="217" t="s">
        <v>1438</v>
      </c>
      <c r="G952" s="218" t="s">
        <v>172</v>
      </c>
      <c r="H952" s="219">
        <v>32.649999999999999</v>
      </c>
      <c r="I952" s="220"/>
      <c r="J952" s="221">
        <f>ROUND(I952*H952,2)</f>
        <v>0</v>
      </c>
      <c r="K952" s="217" t="s">
        <v>173</v>
      </c>
      <c r="L952" s="47"/>
      <c r="M952" s="222" t="s">
        <v>19</v>
      </c>
      <c r="N952" s="223" t="s">
        <v>43</v>
      </c>
      <c r="O952" s="87"/>
      <c r="P952" s="224">
        <f>O952*H952</f>
        <v>0</v>
      </c>
      <c r="Q952" s="224">
        <v>0.01385</v>
      </c>
      <c r="R952" s="224">
        <f>Q952*H952</f>
        <v>0.45220249999999995</v>
      </c>
      <c r="S952" s="224">
        <v>0</v>
      </c>
      <c r="T952" s="225">
        <f>S952*H952</f>
        <v>0</v>
      </c>
      <c r="U952" s="41"/>
      <c r="V952" s="41"/>
      <c r="W952" s="41"/>
      <c r="X952" s="41"/>
      <c r="Y952" s="41"/>
      <c r="Z952" s="41"/>
      <c r="AA952" s="41"/>
      <c r="AB952" s="41"/>
      <c r="AC952" s="41"/>
      <c r="AD952" s="41"/>
      <c r="AE952" s="41"/>
      <c r="AR952" s="226" t="s">
        <v>257</v>
      </c>
      <c r="AT952" s="226" t="s">
        <v>169</v>
      </c>
      <c r="AU952" s="226" t="s">
        <v>81</v>
      </c>
      <c r="AY952" s="20" t="s">
        <v>166</v>
      </c>
      <c r="BE952" s="227">
        <f>IF(N952="základní",J952,0)</f>
        <v>0</v>
      </c>
      <c r="BF952" s="227">
        <f>IF(N952="snížená",J952,0)</f>
        <v>0</v>
      </c>
      <c r="BG952" s="227">
        <f>IF(N952="zákl. přenesená",J952,0)</f>
        <v>0</v>
      </c>
      <c r="BH952" s="227">
        <f>IF(N952="sníž. přenesená",J952,0)</f>
        <v>0</v>
      </c>
      <c r="BI952" s="227">
        <f>IF(N952="nulová",J952,0)</f>
        <v>0</v>
      </c>
      <c r="BJ952" s="20" t="s">
        <v>79</v>
      </c>
      <c r="BK952" s="227">
        <f>ROUND(I952*H952,2)</f>
        <v>0</v>
      </c>
      <c r="BL952" s="20" t="s">
        <v>257</v>
      </c>
      <c r="BM952" s="226" t="s">
        <v>1439</v>
      </c>
    </row>
    <row r="953" s="13" customFormat="1">
      <c r="A953" s="13"/>
      <c r="B953" s="228"/>
      <c r="C953" s="229"/>
      <c r="D953" s="230" t="s">
        <v>176</v>
      </c>
      <c r="E953" s="231" t="s">
        <v>19</v>
      </c>
      <c r="F953" s="232" t="s">
        <v>1440</v>
      </c>
      <c r="G953" s="229"/>
      <c r="H953" s="233">
        <v>12.949999999999999</v>
      </c>
      <c r="I953" s="234"/>
      <c r="J953" s="229"/>
      <c r="K953" s="229"/>
      <c r="L953" s="235"/>
      <c r="M953" s="236"/>
      <c r="N953" s="237"/>
      <c r="O953" s="237"/>
      <c r="P953" s="237"/>
      <c r="Q953" s="237"/>
      <c r="R953" s="237"/>
      <c r="S953" s="237"/>
      <c r="T953" s="238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T953" s="239" t="s">
        <v>176</v>
      </c>
      <c r="AU953" s="239" t="s">
        <v>81</v>
      </c>
      <c r="AV953" s="13" t="s">
        <v>81</v>
      </c>
      <c r="AW953" s="13" t="s">
        <v>33</v>
      </c>
      <c r="AX953" s="13" t="s">
        <v>72</v>
      </c>
      <c r="AY953" s="239" t="s">
        <v>166</v>
      </c>
    </row>
    <row r="954" s="13" customFormat="1">
      <c r="A954" s="13"/>
      <c r="B954" s="228"/>
      <c r="C954" s="229"/>
      <c r="D954" s="230" t="s">
        <v>176</v>
      </c>
      <c r="E954" s="231" t="s">
        <v>19</v>
      </c>
      <c r="F954" s="232" t="s">
        <v>1441</v>
      </c>
      <c r="G954" s="229"/>
      <c r="H954" s="233">
        <v>19.699999999999999</v>
      </c>
      <c r="I954" s="234"/>
      <c r="J954" s="229"/>
      <c r="K954" s="229"/>
      <c r="L954" s="235"/>
      <c r="M954" s="236"/>
      <c r="N954" s="237"/>
      <c r="O954" s="237"/>
      <c r="P954" s="237"/>
      <c r="Q954" s="237"/>
      <c r="R954" s="237"/>
      <c r="S954" s="237"/>
      <c r="T954" s="238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T954" s="239" t="s">
        <v>176</v>
      </c>
      <c r="AU954" s="239" t="s">
        <v>81</v>
      </c>
      <c r="AV954" s="13" t="s">
        <v>81</v>
      </c>
      <c r="AW954" s="13" t="s">
        <v>33</v>
      </c>
      <c r="AX954" s="13" t="s">
        <v>72</v>
      </c>
      <c r="AY954" s="239" t="s">
        <v>166</v>
      </c>
    </row>
    <row r="955" s="14" customFormat="1">
      <c r="A955" s="14"/>
      <c r="B955" s="240"/>
      <c r="C955" s="241"/>
      <c r="D955" s="230" t="s">
        <v>176</v>
      </c>
      <c r="E955" s="242" t="s">
        <v>19</v>
      </c>
      <c r="F955" s="243" t="s">
        <v>178</v>
      </c>
      <c r="G955" s="241"/>
      <c r="H955" s="244">
        <v>32.649999999999999</v>
      </c>
      <c r="I955" s="245"/>
      <c r="J955" s="241"/>
      <c r="K955" s="241"/>
      <c r="L955" s="246"/>
      <c r="M955" s="247"/>
      <c r="N955" s="248"/>
      <c r="O955" s="248"/>
      <c r="P955" s="248"/>
      <c r="Q955" s="248"/>
      <c r="R955" s="248"/>
      <c r="S955" s="248"/>
      <c r="T955" s="249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T955" s="250" t="s">
        <v>176</v>
      </c>
      <c r="AU955" s="250" t="s">
        <v>81</v>
      </c>
      <c r="AV955" s="14" t="s">
        <v>167</v>
      </c>
      <c r="AW955" s="14" t="s">
        <v>33</v>
      </c>
      <c r="AX955" s="14" t="s">
        <v>79</v>
      </c>
      <c r="AY955" s="250" t="s">
        <v>166</v>
      </c>
    </row>
    <row r="956" s="2" customFormat="1">
      <c r="A956" s="41"/>
      <c r="B956" s="42"/>
      <c r="C956" s="215" t="s">
        <v>1442</v>
      </c>
      <c r="D956" s="215" t="s">
        <v>169</v>
      </c>
      <c r="E956" s="216" t="s">
        <v>1443</v>
      </c>
      <c r="F956" s="217" t="s">
        <v>1444</v>
      </c>
      <c r="G956" s="218" t="s">
        <v>172</v>
      </c>
      <c r="H956" s="219">
        <v>793.75</v>
      </c>
      <c r="I956" s="220"/>
      <c r="J956" s="221">
        <f>ROUND(I956*H956,2)</f>
        <v>0</v>
      </c>
      <c r="K956" s="217" t="s">
        <v>173</v>
      </c>
      <c r="L956" s="47"/>
      <c r="M956" s="222" t="s">
        <v>19</v>
      </c>
      <c r="N956" s="223" t="s">
        <v>43</v>
      </c>
      <c r="O956" s="87"/>
      <c r="P956" s="224">
        <f>O956*H956</f>
        <v>0</v>
      </c>
      <c r="Q956" s="224">
        <v>0.00010000000000000001</v>
      </c>
      <c r="R956" s="224">
        <f>Q956*H956</f>
        <v>0.079375000000000001</v>
      </c>
      <c r="S956" s="224">
        <v>0</v>
      </c>
      <c r="T956" s="225">
        <f>S956*H956</f>
        <v>0</v>
      </c>
      <c r="U956" s="41"/>
      <c r="V956" s="41"/>
      <c r="W956" s="41"/>
      <c r="X956" s="41"/>
      <c r="Y956" s="41"/>
      <c r="Z956" s="41"/>
      <c r="AA956" s="41"/>
      <c r="AB956" s="41"/>
      <c r="AC956" s="41"/>
      <c r="AD956" s="41"/>
      <c r="AE956" s="41"/>
      <c r="AR956" s="226" t="s">
        <v>257</v>
      </c>
      <c r="AT956" s="226" t="s">
        <v>169</v>
      </c>
      <c r="AU956" s="226" t="s">
        <v>81</v>
      </c>
      <c r="AY956" s="20" t="s">
        <v>166</v>
      </c>
      <c r="BE956" s="227">
        <f>IF(N956="základní",J956,0)</f>
        <v>0</v>
      </c>
      <c r="BF956" s="227">
        <f>IF(N956="snížená",J956,0)</f>
        <v>0</v>
      </c>
      <c r="BG956" s="227">
        <f>IF(N956="zákl. přenesená",J956,0)</f>
        <v>0</v>
      </c>
      <c r="BH956" s="227">
        <f>IF(N956="sníž. přenesená",J956,0)</f>
        <v>0</v>
      </c>
      <c r="BI956" s="227">
        <f>IF(N956="nulová",J956,0)</f>
        <v>0</v>
      </c>
      <c r="BJ956" s="20" t="s">
        <v>79</v>
      </c>
      <c r="BK956" s="227">
        <f>ROUND(I956*H956,2)</f>
        <v>0</v>
      </c>
      <c r="BL956" s="20" t="s">
        <v>257</v>
      </c>
      <c r="BM956" s="226" t="s">
        <v>1445</v>
      </c>
    </row>
    <row r="957" s="2" customFormat="1">
      <c r="A957" s="41"/>
      <c r="B957" s="42"/>
      <c r="C957" s="215" t="s">
        <v>1446</v>
      </c>
      <c r="D957" s="215" t="s">
        <v>169</v>
      </c>
      <c r="E957" s="216" t="s">
        <v>1447</v>
      </c>
      <c r="F957" s="217" t="s">
        <v>1448</v>
      </c>
      <c r="G957" s="218" t="s">
        <v>172</v>
      </c>
      <c r="H957" s="219">
        <v>621.01199999999994</v>
      </c>
      <c r="I957" s="220"/>
      <c r="J957" s="221">
        <f>ROUND(I957*H957,2)</f>
        <v>0</v>
      </c>
      <c r="K957" s="217" t="s">
        <v>173</v>
      </c>
      <c r="L957" s="47"/>
      <c r="M957" s="222" t="s">
        <v>19</v>
      </c>
      <c r="N957" s="223" t="s">
        <v>43</v>
      </c>
      <c r="O957" s="87"/>
      <c r="P957" s="224">
        <f>O957*H957</f>
        <v>0</v>
      </c>
      <c r="Q957" s="224">
        <v>0</v>
      </c>
      <c r="R957" s="224">
        <f>Q957*H957</f>
        <v>0</v>
      </c>
      <c r="S957" s="224">
        <v>0</v>
      </c>
      <c r="T957" s="225">
        <f>S957*H957</f>
        <v>0</v>
      </c>
      <c r="U957" s="41"/>
      <c r="V957" s="41"/>
      <c r="W957" s="41"/>
      <c r="X957" s="41"/>
      <c r="Y957" s="41"/>
      <c r="Z957" s="41"/>
      <c r="AA957" s="41"/>
      <c r="AB957" s="41"/>
      <c r="AC957" s="41"/>
      <c r="AD957" s="41"/>
      <c r="AE957" s="41"/>
      <c r="AR957" s="226" t="s">
        <v>257</v>
      </c>
      <c r="AT957" s="226" t="s">
        <v>169</v>
      </c>
      <c r="AU957" s="226" t="s">
        <v>81</v>
      </c>
      <c r="AY957" s="20" t="s">
        <v>166</v>
      </c>
      <c r="BE957" s="227">
        <f>IF(N957="základní",J957,0)</f>
        <v>0</v>
      </c>
      <c r="BF957" s="227">
        <f>IF(N957="snížená",J957,0)</f>
        <v>0</v>
      </c>
      <c r="BG957" s="227">
        <f>IF(N957="zákl. přenesená",J957,0)</f>
        <v>0</v>
      </c>
      <c r="BH957" s="227">
        <f>IF(N957="sníž. přenesená",J957,0)</f>
        <v>0</v>
      </c>
      <c r="BI957" s="227">
        <f>IF(N957="nulová",J957,0)</f>
        <v>0</v>
      </c>
      <c r="BJ957" s="20" t="s">
        <v>79</v>
      </c>
      <c r="BK957" s="227">
        <f>ROUND(I957*H957,2)</f>
        <v>0</v>
      </c>
      <c r="BL957" s="20" t="s">
        <v>257</v>
      </c>
      <c r="BM957" s="226" t="s">
        <v>1449</v>
      </c>
    </row>
    <row r="958" s="15" customFormat="1">
      <c r="A958" s="15"/>
      <c r="B958" s="251"/>
      <c r="C958" s="252"/>
      <c r="D958" s="230" t="s">
        <v>176</v>
      </c>
      <c r="E958" s="253" t="s">
        <v>19</v>
      </c>
      <c r="F958" s="254" t="s">
        <v>1145</v>
      </c>
      <c r="G958" s="252"/>
      <c r="H958" s="253" t="s">
        <v>19</v>
      </c>
      <c r="I958" s="255"/>
      <c r="J958" s="252"/>
      <c r="K958" s="252"/>
      <c r="L958" s="256"/>
      <c r="M958" s="257"/>
      <c r="N958" s="258"/>
      <c r="O958" s="258"/>
      <c r="P958" s="258"/>
      <c r="Q958" s="258"/>
      <c r="R958" s="258"/>
      <c r="S958" s="258"/>
      <c r="T958" s="259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T958" s="260" t="s">
        <v>176</v>
      </c>
      <c r="AU958" s="260" t="s">
        <v>81</v>
      </c>
      <c r="AV958" s="15" t="s">
        <v>79</v>
      </c>
      <c r="AW958" s="15" t="s">
        <v>33</v>
      </c>
      <c r="AX958" s="15" t="s">
        <v>72</v>
      </c>
      <c r="AY958" s="260" t="s">
        <v>166</v>
      </c>
    </row>
    <row r="959" s="13" customFormat="1">
      <c r="A959" s="13"/>
      <c r="B959" s="228"/>
      <c r="C959" s="229"/>
      <c r="D959" s="230" t="s">
        <v>176</v>
      </c>
      <c r="E959" s="231" t="s">
        <v>19</v>
      </c>
      <c r="F959" s="232" t="s">
        <v>1230</v>
      </c>
      <c r="G959" s="229"/>
      <c r="H959" s="233">
        <v>496.41199999999998</v>
      </c>
      <c r="I959" s="234"/>
      <c r="J959" s="229"/>
      <c r="K959" s="229"/>
      <c r="L959" s="235"/>
      <c r="M959" s="236"/>
      <c r="N959" s="237"/>
      <c r="O959" s="237"/>
      <c r="P959" s="237"/>
      <c r="Q959" s="237"/>
      <c r="R959" s="237"/>
      <c r="S959" s="237"/>
      <c r="T959" s="238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T959" s="239" t="s">
        <v>176</v>
      </c>
      <c r="AU959" s="239" t="s">
        <v>81</v>
      </c>
      <c r="AV959" s="13" t="s">
        <v>81</v>
      </c>
      <c r="AW959" s="13" t="s">
        <v>33</v>
      </c>
      <c r="AX959" s="13" t="s">
        <v>72</v>
      </c>
      <c r="AY959" s="239" t="s">
        <v>166</v>
      </c>
    </row>
    <row r="960" s="15" customFormat="1">
      <c r="A960" s="15"/>
      <c r="B960" s="251"/>
      <c r="C960" s="252"/>
      <c r="D960" s="230" t="s">
        <v>176</v>
      </c>
      <c r="E960" s="253" t="s">
        <v>19</v>
      </c>
      <c r="F960" s="254" t="s">
        <v>1148</v>
      </c>
      <c r="G960" s="252"/>
      <c r="H960" s="253" t="s">
        <v>19</v>
      </c>
      <c r="I960" s="255"/>
      <c r="J960" s="252"/>
      <c r="K960" s="252"/>
      <c r="L960" s="256"/>
      <c r="M960" s="257"/>
      <c r="N960" s="258"/>
      <c r="O960" s="258"/>
      <c r="P960" s="258"/>
      <c r="Q960" s="258"/>
      <c r="R960" s="258"/>
      <c r="S960" s="258"/>
      <c r="T960" s="259"/>
      <c r="U960" s="15"/>
      <c r="V960" s="15"/>
      <c r="W960" s="15"/>
      <c r="X960" s="15"/>
      <c r="Y960" s="15"/>
      <c r="Z960" s="15"/>
      <c r="AA960" s="15"/>
      <c r="AB960" s="15"/>
      <c r="AC960" s="15"/>
      <c r="AD960" s="15"/>
      <c r="AE960" s="15"/>
      <c r="AT960" s="260" t="s">
        <v>176</v>
      </c>
      <c r="AU960" s="260" t="s">
        <v>81</v>
      </c>
      <c r="AV960" s="15" t="s">
        <v>79</v>
      </c>
      <c r="AW960" s="15" t="s">
        <v>33</v>
      </c>
      <c r="AX960" s="15" t="s">
        <v>72</v>
      </c>
      <c r="AY960" s="260" t="s">
        <v>166</v>
      </c>
    </row>
    <row r="961" s="13" customFormat="1">
      <c r="A961" s="13"/>
      <c r="B961" s="228"/>
      <c r="C961" s="229"/>
      <c r="D961" s="230" t="s">
        <v>176</v>
      </c>
      <c r="E961" s="231" t="s">
        <v>19</v>
      </c>
      <c r="F961" s="232" t="s">
        <v>1231</v>
      </c>
      <c r="G961" s="229"/>
      <c r="H961" s="233">
        <v>86</v>
      </c>
      <c r="I961" s="234"/>
      <c r="J961" s="229"/>
      <c r="K961" s="229"/>
      <c r="L961" s="235"/>
      <c r="M961" s="236"/>
      <c r="N961" s="237"/>
      <c r="O961" s="237"/>
      <c r="P961" s="237"/>
      <c r="Q961" s="237"/>
      <c r="R961" s="237"/>
      <c r="S961" s="237"/>
      <c r="T961" s="238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T961" s="239" t="s">
        <v>176</v>
      </c>
      <c r="AU961" s="239" t="s">
        <v>81</v>
      </c>
      <c r="AV961" s="13" t="s">
        <v>81</v>
      </c>
      <c r="AW961" s="13" t="s">
        <v>33</v>
      </c>
      <c r="AX961" s="13" t="s">
        <v>72</v>
      </c>
      <c r="AY961" s="239" t="s">
        <v>166</v>
      </c>
    </row>
    <row r="962" s="14" customFormat="1">
      <c r="A962" s="14"/>
      <c r="B962" s="240"/>
      <c r="C962" s="241"/>
      <c r="D962" s="230" t="s">
        <v>176</v>
      </c>
      <c r="E962" s="242" t="s">
        <v>19</v>
      </c>
      <c r="F962" s="243" t="s">
        <v>178</v>
      </c>
      <c r="G962" s="241"/>
      <c r="H962" s="244">
        <v>582.41200000000003</v>
      </c>
      <c r="I962" s="245"/>
      <c r="J962" s="241"/>
      <c r="K962" s="241"/>
      <c r="L962" s="246"/>
      <c r="M962" s="247"/>
      <c r="N962" s="248"/>
      <c r="O962" s="248"/>
      <c r="P962" s="248"/>
      <c r="Q962" s="248"/>
      <c r="R962" s="248"/>
      <c r="S962" s="248"/>
      <c r="T962" s="249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T962" s="250" t="s">
        <v>176</v>
      </c>
      <c r="AU962" s="250" t="s">
        <v>81</v>
      </c>
      <c r="AV962" s="14" t="s">
        <v>167</v>
      </c>
      <c r="AW962" s="14" t="s">
        <v>33</v>
      </c>
      <c r="AX962" s="14" t="s">
        <v>72</v>
      </c>
      <c r="AY962" s="250" t="s">
        <v>166</v>
      </c>
    </row>
    <row r="963" s="15" customFormat="1">
      <c r="A963" s="15"/>
      <c r="B963" s="251"/>
      <c r="C963" s="252"/>
      <c r="D963" s="230" t="s">
        <v>176</v>
      </c>
      <c r="E963" s="253" t="s">
        <v>19</v>
      </c>
      <c r="F963" s="254" t="s">
        <v>1165</v>
      </c>
      <c r="G963" s="252"/>
      <c r="H963" s="253" t="s">
        <v>19</v>
      </c>
      <c r="I963" s="255"/>
      <c r="J963" s="252"/>
      <c r="K963" s="252"/>
      <c r="L963" s="256"/>
      <c r="M963" s="257"/>
      <c r="N963" s="258"/>
      <c r="O963" s="258"/>
      <c r="P963" s="258"/>
      <c r="Q963" s="258"/>
      <c r="R963" s="258"/>
      <c r="S963" s="258"/>
      <c r="T963" s="259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  <c r="AE963" s="15"/>
      <c r="AT963" s="260" t="s">
        <v>176</v>
      </c>
      <c r="AU963" s="260" t="s">
        <v>81</v>
      </c>
      <c r="AV963" s="15" t="s">
        <v>79</v>
      </c>
      <c r="AW963" s="15" t="s">
        <v>33</v>
      </c>
      <c r="AX963" s="15" t="s">
        <v>72</v>
      </c>
      <c r="AY963" s="260" t="s">
        <v>166</v>
      </c>
    </row>
    <row r="964" s="13" customFormat="1">
      <c r="A964" s="13"/>
      <c r="B964" s="228"/>
      <c r="C964" s="229"/>
      <c r="D964" s="230" t="s">
        <v>176</v>
      </c>
      <c r="E964" s="231" t="s">
        <v>19</v>
      </c>
      <c r="F964" s="232" t="s">
        <v>1450</v>
      </c>
      <c r="G964" s="229"/>
      <c r="H964" s="233">
        <v>38.600000000000001</v>
      </c>
      <c r="I964" s="234"/>
      <c r="J964" s="229"/>
      <c r="K964" s="229"/>
      <c r="L964" s="235"/>
      <c r="M964" s="236"/>
      <c r="N964" s="237"/>
      <c r="O964" s="237"/>
      <c r="P964" s="237"/>
      <c r="Q964" s="237"/>
      <c r="R964" s="237"/>
      <c r="S964" s="237"/>
      <c r="T964" s="238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T964" s="239" t="s">
        <v>176</v>
      </c>
      <c r="AU964" s="239" t="s">
        <v>81</v>
      </c>
      <c r="AV964" s="13" t="s">
        <v>81</v>
      </c>
      <c r="AW964" s="13" t="s">
        <v>33</v>
      </c>
      <c r="AX964" s="13" t="s">
        <v>72</v>
      </c>
      <c r="AY964" s="239" t="s">
        <v>166</v>
      </c>
    </row>
    <row r="965" s="14" customFormat="1">
      <c r="A965" s="14"/>
      <c r="B965" s="240"/>
      <c r="C965" s="241"/>
      <c r="D965" s="230" t="s">
        <v>176</v>
      </c>
      <c r="E965" s="242" t="s">
        <v>19</v>
      </c>
      <c r="F965" s="243" t="s">
        <v>178</v>
      </c>
      <c r="G965" s="241"/>
      <c r="H965" s="244">
        <v>38.600000000000001</v>
      </c>
      <c r="I965" s="245"/>
      <c r="J965" s="241"/>
      <c r="K965" s="241"/>
      <c r="L965" s="246"/>
      <c r="M965" s="247"/>
      <c r="N965" s="248"/>
      <c r="O965" s="248"/>
      <c r="P965" s="248"/>
      <c r="Q965" s="248"/>
      <c r="R965" s="248"/>
      <c r="S965" s="248"/>
      <c r="T965" s="249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T965" s="250" t="s">
        <v>176</v>
      </c>
      <c r="AU965" s="250" t="s">
        <v>81</v>
      </c>
      <c r="AV965" s="14" t="s">
        <v>167</v>
      </c>
      <c r="AW965" s="14" t="s">
        <v>33</v>
      </c>
      <c r="AX965" s="14" t="s">
        <v>72</v>
      </c>
      <c r="AY965" s="250" t="s">
        <v>166</v>
      </c>
    </row>
    <row r="966" s="16" customFormat="1">
      <c r="A966" s="16"/>
      <c r="B966" s="273"/>
      <c r="C966" s="274"/>
      <c r="D966" s="230" t="s">
        <v>176</v>
      </c>
      <c r="E966" s="275" t="s">
        <v>19</v>
      </c>
      <c r="F966" s="276" t="s">
        <v>338</v>
      </c>
      <c r="G966" s="274"/>
      <c r="H966" s="277">
        <v>621.01199999999994</v>
      </c>
      <c r="I966" s="278"/>
      <c r="J966" s="274"/>
      <c r="K966" s="274"/>
      <c r="L966" s="279"/>
      <c r="M966" s="280"/>
      <c r="N966" s="281"/>
      <c r="O966" s="281"/>
      <c r="P966" s="281"/>
      <c r="Q966" s="281"/>
      <c r="R966" s="281"/>
      <c r="S966" s="281"/>
      <c r="T966" s="282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T966" s="283" t="s">
        <v>176</v>
      </c>
      <c r="AU966" s="283" t="s">
        <v>81</v>
      </c>
      <c r="AV966" s="16" t="s">
        <v>174</v>
      </c>
      <c r="AW966" s="16" t="s">
        <v>33</v>
      </c>
      <c r="AX966" s="16" t="s">
        <v>79</v>
      </c>
      <c r="AY966" s="283" t="s">
        <v>166</v>
      </c>
    </row>
    <row r="967" s="2" customFormat="1" ht="16.5" customHeight="1">
      <c r="A967" s="41"/>
      <c r="B967" s="42"/>
      <c r="C967" s="261" t="s">
        <v>1451</v>
      </c>
      <c r="D967" s="261" t="s">
        <v>263</v>
      </c>
      <c r="E967" s="263" t="s">
        <v>1452</v>
      </c>
      <c r="F967" s="264" t="s">
        <v>1453</v>
      </c>
      <c r="G967" s="265" t="s">
        <v>172</v>
      </c>
      <c r="H967" s="266">
        <v>697.70699999999999</v>
      </c>
      <c r="I967" s="267"/>
      <c r="J967" s="268">
        <f>ROUND(I967*H967,2)</f>
        <v>0</v>
      </c>
      <c r="K967" s="264" t="s">
        <v>173</v>
      </c>
      <c r="L967" s="269"/>
      <c r="M967" s="270" t="s">
        <v>19</v>
      </c>
      <c r="N967" s="271" t="s">
        <v>43</v>
      </c>
      <c r="O967" s="87"/>
      <c r="P967" s="224">
        <f>O967*H967</f>
        <v>0</v>
      </c>
      <c r="Q967" s="224">
        <v>0.00016000000000000001</v>
      </c>
      <c r="R967" s="224">
        <f>Q967*H967</f>
        <v>0.11163312</v>
      </c>
      <c r="S967" s="224">
        <v>0</v>
      </c>
      <c r="T967" s="225">
        <f>S967*H967</f>
        <v>0</v>
      </c>
      <c r="U967" s="41"/>
      <c r="V967" s="41"/>
      <c r="W967" s="41"/>
      <c r="X967" s="41"/>
      <c r="Y967" s="41"/>
      <c r="Z967" s="41"/>
      <c r="AA967" s="41"/>
      <c r="AB967" s="41"/>
      <c r="AC967" s="41"/>
      <c r="AD967" s="41"/>
      <c r="AE967" s="41"/>
      <c r="AR967" s="226" t="s">
        <v>344</v>
      </c>
      <c r="AT967" s="226" t="s">
        <v>263</v>
      </c>
      <c r="AU967" s="226" t="s">
        <v>81</v>
      </c>
      <c r="AY967" s="20" t="s">
        <v>166</v>
      </c>
      <c r="BE967" s="227">
        <f>IF(N967="základní",J967,0)</f>
        <v>0</v>
      </c>
      <c r="BF967" s="227">
        <f>IF(N967="snížená",J967,0)</f>
        <v>0</v>
      </c>
      <c r="BG967" s="227">
        <f>IF(N967="zákl. přenesená",J967,0)</f>
        <v>0</v>
      </c>
      <c r="BH967" s="227">
        <f>IF(N967="sníž. přenesená",J967,0)</f>
        <v>0</v>
      </c>
      <c r="BI967" s="227">
        <f>IF(N967="nulová",J967,0)</f>
        <v>0</v>
      </c>
      <c r="BJ967" s="20" t="s">
        <v>79</v>
      </c>
      <c r="BK967" s="227">
        <f>ROUND(I967*H967,2)</f>
        <v>0</v>
      </c>
      <c r="BL967" s="20" t="s">
        <v>257</v>
      </c>
      <c r="BM967" s="226" t="s">
        <v>1454</v>
      </c>
    </row>
    <row r="968" s="13" customFormat="1">
      <c r="A968" s="13"/>
      <c r="B968" s="228"/>
      <c r="C968" s="229"/>
      <c r="D968" s="230" t="s">
        <v>176</v>
      </c>
      <c r="E968" s="229"/>
      <c r="F968" s="232" t="s">
        <v>1455</v>
      </c>
      <c r="G968" s="229"/>
      <c r="H968" s="233">
        <v>697.70699999999999</v>
      </c>
      <c r="I968" s="234"/>
      <c r="J968" s="229"/>
      <c r="K968" s="229"/>
      <c r="L968" s="235"/>
      <c r="M968" s="236"/>
      <c r="N968" s="237"/>
      <c r="O968" s="237"/>
      <c r="P968" s="237"/>
      <c r="Q968" s="237"/>
      <c r="R968" s="237"/>
      <c r="S968" s="237"/>
      <c r="T968" s="238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T968" s="239" t="s">
        <v>176</v>
      </c>
      <c r="AU968" s="239" t="s">
        <v>81</v>
      </c>
      <c r="AV968" s="13" t="s">
        <v>81</v>
      </c>
      <c r="AW968" s="13" t="s">
        <v>4</v>
      </c>
      <c r="AX968" s="13" t="s">
        <v>79</v>
      </c>
      <c r="AY968" s="239" t="s">
        <v>166</v>
      </c>
    </row>
    <row r="969" s="2" customFormat="1">
      <c r="A969" s="41"/>
      <c r="B969" s="42"/>
      <c r="C969" s="215" t="s">
        <v>1456</v>
      </c>
      <c r="D969" s="215" t="s">
        <v>169</v>
      </c>
      <c r="E969" s="216" t="s">
        <v>1457</v>
      </c>
      <c r="F969" s="217" t="s">
        <v>1458</v>
      </c>
      <c r="G969" s="218" t="s">
        <v>172</v>
      </c>
      <c r="H969" s="219">
        <v>28.928000000000001</v>
      </c>
      <c r="I969" s="220"/>
      <c r="J969" s="221">
        <f>ROUND(I969*H969,2)</f>
        <v>0</v>
      </c>
      <c r="K969" s="217" t="s">
        <v>173</v>
      </c>
      <c r="L969" s="47"/>
      <c r="M969" s="222" t="s">
        <v>19</v>
      </c>
      <c r="N969" s="223" t="s">
        <v>43</v>
      </c>
      <c r="O969" s="87"/>
      <c r="P969" s="224">
        <f>O969*H969</f>
        <v>0</v>
      </c>
      <c r="Q969" s="224">
        <v>0.01221</v>
      </c>
      <c r="R969" s="224">
        <f>Q969*H969</f>
        <v>0.35321088</v>
      </c>
      <c r="S969" s="224">
        <v>0</v>
      </c>
      <c r="T969" s="225">
        <f>S969*H969</f>
        <v>0</v>
      </c>
      <c r="U969" s="41"/>
      <c r="V969" s="41"/>
      <c r="W969" s="41"/>
      <c r="X969" s="41"/>
      <c r="Y969" s="41"/>
      <c r="Z969" s="41"/>
      <c r="AA969" s="41"/>
      <c r="AB969" s="41"/>
      <c r="AC969" s="41"/>
      <c r="AD969" s="41"/>
      <c r="AE969" s="41"/>
      <c r="AR969" s="226" t="s">
        <v>257</v>
      </c>
      <c r="AT969" s="226" t="s">
        <v>169</v>
      </c>
      <c r="AU969" s="226" t="s">
        <v>81</v>
      </c>
      <c r="AY969" s="20" t="s">
        <v>166</v>
      </c>
      <c r="BE969" s="227">
        <f>IF(N969="základní",J969,0)</f>
        <v>0</v>
      </c>
      <c r="BF969" s="227">
        <f>IF(N969="snížená",J969,0)</f>
        <v>0</v>
      </c>
      <c r="BG969" s="227">
        <f>IF(N969="zákl. přenesená",J969,0)</f>
        <v>0</v>
      </c>
      <c r="BH969" s="227">
        <f>IF(N969="sníž. přenesená",J969,0)</f>
        <v>0</v>
      </c>
      <c r="BI969" s="227">
        <f>IF(N969="nulová",J969,0)</f>
        <v>0</v>
      </c>
      <c r="BJ969" s="20" t="s">
        <v>79</v>
      </c>
      <c r="BK969" s="227">
        <f>ROUND(I969*H969,2)</f>
        <v>0</v>
      </c>
      <c r="BL969" s="20" t="s">
        <v>257</v>
      </c>
      <c r="BM969" s="226" t="s">
        <v>1459</v>
      </c>
    </row>
    <row r="970" s="13" customFormat="1">
      <c r="A970" s="13"/>
      <c r="B970" s="228"/>
      <c r="C970" s="229"/>
      <c r="D970" s="230" t="s">
        <v>176</v>
      </c>
      <c r="E970" s="231" t="s">
        <v>19</v>
      </c>
      <c r="F970" s="232" t="s">
        <v>1460</v>
      </c>
      <c r="G970" s="229"/>
      <c r="H970" s="233">
        <v>3.7050000000000001</v>
      </c>
      <c r="I970" s="234"/>
      <c r="J970" s="229"/>
      <c r="K970" s="229"/>
      <c r="L970" s="235"/>
      <c r="M970" s="236"/>
      <c r="N970" s="237"/>
      <c r="O970" s="237"/>
      <c r="P970" s="237"/>
      <c r="Q970" s="237"/>
      <c r="R970" s="237"/>
      <c r="S970" s="237"/>
      <c r="T970" s="238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T970" s="239" t="s">
        <v>176</v>
      </c>
      <c r="AU970" s="239" t="s">
        <v>81</v>
      </c>
      <c r="AV970" s="13" t="s">
        <v>81</v>
      </c>
      <c r="AW970" s="13" t="s">
        <v>33</v>
      </c>
      <c r="AX970" s="13" t="s">
        <v>72</v>
      </c>
      <c r="AY970" s="239" t="s">
        <v>166</v>
      </c>
    </row>
    <row r="971" s="13" customFormat="1">
      <c r="A971" s="13"/>
      <c r="B971" s="228"/>
      <c r="C971" s="229"/>
      <c r="D971" s="230" t="s">
        <v>176</v>
      </c>
      <c r="E971" s="231" t="s">
        <v>19</v>
      </c>
      <c r="F971" s="232" t="s">
        <v>1461</v>
      </c>
      <c r="G971" s="229"/>
      <c r="H971" s="233">
        <v>5.1299999999999999</v>
      </c>
      <c r="I971" s="234"/>
      <c r="J971" s="229"/>
      <c r="K971" s="229"/>
      <c r="L971" s="235"/>
      <c r="M971" s="236"/>
      <c r="N971" s="237"/>
      <c r="O971" s="237"/>
      <c r="P971" s="237"/>
      <c r="Q971" s="237"/>
      <c r="R971" s="237"/>
      <c r="S971" s="237"/>
      <c r="T971" s="238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T971" s="239" t="s">
        <v>176</v>
      </c>
      <c r="AU971" s="239" t="s">
        <v>81</v>
      </c>
      <c r="AV971" s="13" t="s">
        <v>81</v>
      </c>
      <c r="AW971" s="13" t="s">
        <v>33</v>
      </c>
      <c r="AX971" s="13" t="s">
        <v>72</v>
      </c>
      <c r="AY971" s="239" t="s">
        <v>166</v>
      </c>
    </row>
    <row r="972" s="13" customFormat="1">
      <c r="A972" s="13"/>
      <c r="B972" s="228"/>
      <c r="C972" s="229"/>
      <c r="D972" s="230" t="s">
        <v>176</v>
      </c>
      <c r="E972" s="231" t="s">
        <v>19</v>
      </c>
      <c r="F972" s="232" t="s">
        <v>1462</v>
      </c>
      <c r="G972" s="229"/>
      <c r="H972" s="233">
        <v>8.4239999999999995</v>
      </c>
      <c r="I972" s="234"/>
      <c r="J972" s="229"/>
      <c r="K972" s="229"/>
      <c r="L972" s="235"/>
      <c r="M972" s="236"/>
      <c r="N972" s="237"/>
      <c r="O972" s="237"/>
      <c r="P972" s="237"/>
      <c r="Q972" s="237"/>
      <c r="R972" s="237"/>
      <c r="S972" s="237"/>
      <c r="T972" s="238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T972" s="239" t="s">
        <v>176</v>
      </c>
      <c r="AU972" s="239" t="s">
        <v>81</v>
      </c>
      <c r="AV972" s="13" t="s">
        <v>81</v>
      </c>
      <c r="AW972" s="13" t="s">
        <v>33</v>
      </c>
      <c r="AX972" s="13" t="s">
        <v>72</v>
      </c>
      <c r="AY972" s="239" t="s">
        <v>166</v>
      </c>
    </row>
    <row r="973" s="13" customFormat="1">
      <c r="A973" s="13"/>
      <c r="B973" s="228"/>
      <c r="C973" s="229"/>
      <c r="D973" s="230" t="s">
        <v>176</v>
      </c>
      <c r="E973" s="231" t="s">
        <v>19</v>
      </c>
      <c r="F973" s="232" t="s">
        <v>1463</v>
      </c>
      <c r="G973" s="229"/>
      <c r="H973" s="233">
        <v>6.7279999999999998</v>
      </c>
      <c r="I973" s="234"/>
      <c r="J973" s="229"/>
      <c r="K973" s="229"/>
      <c r="L973" s="235"/>
      <c r="M973" s="236"/>
      <c r="N973" s="237"/>
      <c r="O973" s="237"/>
      <c r="P973" s="237"/>
      <c r="Q973" s="237"/>
      <c r="R973" s="237"/>
      <c r="S973" s="237"/>
      <c r="T973" s="238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T973" s="239" t="s">
        <v>176</v>
      </c>
      <c r="AU973" s="239" t="s">
        <v>81</v>
      </c>
      <c r="AV973" s="13" t="s">
        <v>81</v>
      </c>
      <c r="AW973" s="13" t="s">
        <v>33</v>
      </c>
      <c r="AX973" s="13" t="s">
        <v>72</v>
      </c>
      <c r="AY973" s="239" t="s">
        <v>166</v>
      </c>
    </row>
    <row r="974" s="13" customFormat="1">
      <c r="A974" s="13"/>
      <c r="B974" s="228"/>
      <c r="C974" s="229"/>
      <c r="D974" s="230" t="s">
        <v>176</v>
      </c>
      <c r="E974" s="231" t="s">
        <v>19</v>
      </c>
      <c r="F974" s="232" t="s">
        <v>1464</v>
      </c>
      <c r="G974" s="229"/>
      <c r="H974" s="233">
        <v>4.9409999999999998</v>
      </c>
      <c r="I974" s="234"/>
      <c r="J974" s="229"/>
      <c r="K974" s="229"/>
      <c r="L974" s="235"/>
      <c r="M974" s="236"/>
      <c r="N974" s="237"/>
      <c r="O974" s="237"/>
      <c r="P974" s="237"/>
      <c r="Q974" s="237"/>
      <c r="R974" s="237"/>
      <c r="S974" s="237"/>
      <c r="T974" s="238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T974" s="239" t="s">
        <v>176</v>
      </c>
      <c r="AU974" s="239" t="s">
        <v>81</v>
      </c>
      <c r="AV974" s="13" t="s">
        <v>81</v>
      </c>
      <c r="AW974" s="13" t="s">
        <v>33</v>
      </c>
      <c r="AX974" s="13" t="s">
        <v>72</v>
      </c>
      <c r="AY974" s="239" t="s">
        <v>166</v>
      </c>
    </row>
    <row r="975" s="14" customFormat="1">
      <c r="A975" s="14"/>
      <c r="B975" s="240"/>
      <c r="C975" s="241"/>
      <c r="D975" s="230" t="s">
        <v>176</v>
      </c>
      <c r="E975" s="242" t="s">
        <v>19</v>
      </c>
      <c r="F975" s="243" t="s">
        <v>178</v>
      </c>
      <c r="G975" s="241"/>
      <c r="H975" s="244">
        <v>28.928000000000001</v>
      </c>
      <c r="I975" s="245"/>
      <c r="J975" s="241"/>
      <c r="K975" s="241"/>
      <c r="L975" s="246"/>
      <c r="M975" s="247"/>
      <c r="N975" s="248"/>
      <c r="O975" s="248"/>
      <c r="P975" s="248"/>
      <c r="Q975" s="248"/>
      <c r="R975" s="248"/>
      <c r="S975" s="248"/>
      <c r="T975" s="249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T975" s="250" t="s">
        <v>176</v>
      </c>
      <c r="AU975" s="250" t="s">
        <v>81</v>
      </c>
      <c r="AV975" s="14" t="s">
        <v>167</v>
      </c>
      <c r="AW975" s="14" t="s">
        <v>33</v>
      </c>
      <c r="AX975" s="14" t="s">
        <v>79</v>
      </c>
      <c r="AY975" s="250" t="s">
        <v>166</v>
      </c>
    </row>
    <row r="976" s="2" customFormat="1">
      <c r="A976" s="41"/>
      <c r="B976" s="42"/>
      <c r="C976" s="215" t="s">
        <v>1465</v>
      </c>
      <c r="D976" s="215" t="s">
        <v>169</v>
      </c>
      <c r="E976" s="216" t="s">
        <v>1466</v>
      </c>
      <c r="F976" s="217" t="s">
        <v>1467</v>
      </c>
      <c r="G976" s="218" t="s">
        <v>229</v>
      </c>
      <c r="H976" s="219">
        <v>3.8250000000000002</v>
      </c>
      <c r="I976" s="220"/>
      <c r="J976" s="221">
        <f>ROUND(I976*H976,2)</f>
        <v>0</v>
      </c>
      <c r="K976" s="217" t="s">
        <v>173</v>
      </c>
      <c r="L976" s="47"/>
      <c r="M976" s="222" t="s">
        <v>19</v>
      </c>
      <c r="N976" s="223" t="s">
        <v>43</v>
      </c>
      <c r="O976" s="87"/>
      <c r="P976" s="224">
        <f>O976*H976</f>
        <v>0</v>
      </c>
      <c r="Q976" s="224">
        <v>0.0073899999999999999</v>
      </c>
      <c r="R976" s="224">
        <f>Q976*H976</f>
        <v>0.02826675</v>
      </c>
      <c r="S976" s="224">
        <v>0</v>
      </c>
      <c r="T976" s="225">
        <f>S976*H976</f>
        <v>0</v>
      </c>
      <c r="U976" s="41"/>
      <c r="V976" s="41"/>
      <c r="W976" s="41"/>
      <c r="X976" s="41"/>
      <c r="Y976" s="41"/>
      <c r="Z976" s="41"/>
      <c r="AA976" s="41"/>
      <c r="AB976" s="41"/>
      <c r="AC976" s="41"/>
      <c r="AD976" s="41"/>
      <c r="AE976" s="41"/>
      <c r="AR976" s="226" t="s">
        <v>257</v>
      </c>
      <c r="AT976" s="226" t="s">
        <v>169</v>
      </c>
      <c r="AU976" s="226" t="s">
        <v>81</v>
      </c>
      <c r="AY976" s="20" t="s">
        <v>166</v>
      </c>
      <c r="BE976" s="227">
        <f>IF(N976="základní",J976,0)</f>
        <v>0</v>
      </c>
      <c r="BF976" s="227">
        <f>IF(N976="snížená",J976,0)</f>
        <v>0</v>
      </c>
      <c r="BG976" s="227">
        <f>IF(N976="zákl. přenesená",J976,0)</f>
        <v>0</v>
      </c>
      <c r="BH976" s="227">
        <f>IF(N976="sníž. přenesená",J976,0)</f>
        <v>0</v>
      </c>
      <c r="BI976" s="227">
        <f>IF(N976="nulová",J976,0)</f>
        <v>0</v>
      </c>
      <c r="BJ976" s="20" t="s">
        <v>79</v>
      </c>
      <c r="BK976" s="227">
        <f>ROUND(I976*H976,2)</f>
        <v>0</v>
      </c>
      <c r="BL976" s="20" t="s">
        <v>257</v>
      </c>
      <c r="BM976" s="226" t="s">
        <v>1468</v>
      </c>
    </row>
    <row r="977" s="13" customFormat="1">
      <c r="A977" s="13"/>
      <c r="B977" s="228"/>
      <c r="C977" s="229"/>
      <c r="D977" s="230" t="s">
        <v>176</v>
      </c>
      <c r="E977" s="231" t="s">
        <v>19</v>
      </c>
      <c r="F977" s="232" t="s">
        <v>1469</v>
      </c>
      <c r="G977" s="229"/>
      <c r="H977" s="233">
        <v>3.8250000000000002</v>
      </c>
      <c r="I977" s="234"/>
      <c r="J977" s="229"/>
      <c r="K977" s="229"/>
      <c r="L977" s="235"/>
      <c r="M977" s="236"/>
      <c r="N977" s="237"/>
      <c r="O977" s="237"/>
      <c r="P977" s="237"/>
      <c r="Q977" s="237"/>
      <c r="R977" s="237"/>
      <c r="S977" s="237"/>
      <c r="T977" s="238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T977" s="239" t="s">
        <v>176</v>
      </c>
      <c r="AU977" s="239" t="s">
        <v>81</v>
      </c>
      <c r="AV977" s="13" t="s">
        <v>81</v>
      </c>
      <c r="AW977" s="13" t="s">
        <v>33</v>
      </c>
      <c r="AX977" s="13" t="s">
        <v>72</v>
      </c>
      <c r="AY977" s="239" t="s">
        <v>166</v>
      </c>
    </row>
    <row r="978" s="14" customFormat="1">
      <c r="A978" s="14"/>
      <c r="B978" s="240"/>
      <c r="C978" s="241"/>
      <c r="D978" s="230" t="s">
        <v>176</v>
      </c>
      <c r="E978" s="242" t="s">
        <v>19</v>
      </c>
      <c r="F978" s="243" t="s">
        <v>178</v>
      </c>
      <c r="G978" s="241"/>
      <c r="H978" s="244">
        <v>3.8250000000000002</v>
      </c>
      <c r="I978" s="245"/>
      <c r="J978" s="241"/>
      <c r="K978" s="241"/>
      <c r="L978" s="246"/>
      <c r="M978" s="247"/>
      <c r="N978" s="248"/>
      <c r="O978" s="248"/>
      <c r="P978" s="248"/>
      <c r="Q978" s="248"/>
      <c r="R978" s="248"/>
      <c r="S978" s="248"/>
      <c r="T978" s="249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T978" s="250" t="s">
        <v>176</v>
      </c>
      <c r="AU978" s="250" t="s">
        <v>81</v>
      </c>
      <c r="AV978" s="14" t="s">
        <v>167</v>
      </c>
      <c r="AW978" s="14" t="s">
        <v>33</v>
      </c>
      <c r="AX978" s="14" t="s">
        <v>79</v>
      </c>
      <c r="AY978" s="250" t="s">
        <v>166</v>
      </c>
    </row>
    <row r="979" s="2" customFormat="1">
      <c r="A979" s="41"/>
      <c r="B979" s="42"/>
      <c r="C979" s="215" t="s">
        <v>1470</v>
      </c>
      <c r="D979" s="215" t="s">
        <v>169</v>
      </c>
      <c r="E979" s="216" t="s">
        <v>1471</v>
      </c>
      <c r="F979" s="217" t="s">
        <v>1472</v>
      </c>
      <c r="G979" s="218" t="s">
        <v>172</v>
      </c>
      <c r="H979" s="219">
        <v>4.7249999999999996</v>
      </c>
      <c r="I979" s="220"/>
      <c r="J979" s="221">
        <f>ROUND(I979*H979,2)</f>
        <v>0</v>
      </c>
      <c r="K979" s="217" t="s">
        <v>173</v>
      </c>
      <c r="L979" s="47"/>
      <c r="M979" s="222" t="s">
        <v>19</v>
      </c>
      <c r="N979" s="223" t="s">
        <v>43</v>
      </c>
      <c r="O979" s="87"/>
      <c r="P979" s="224">
        <f>O979*H979</f>
        <v>0</v>
      </c>
      <c r="Q979" s="224">
        <v>0.012109999999999999</v>
      </c>
      <c r="R979" s="224">
        <f>Q979*H979</f>
        <v>0.057219749999999993</v>
      </c>
      <c r="S979" s="224">
        <v>0</v>
      </c>
      <c r="T979" s="225">
        <f>S979*H979</f>
        <v>0</v>
      </c>
      <c r="U979" s="41"/>
      <c r="V979" s="41"/>
      <c r="W979" s="41"/>
      <c r="X979" s="41"/>
      <c r="Y979" s="41"/>
      <c r="Z979" s="41"/>
      <c r="AA979" s="41"/>
      <c r="AB979" s="41"/>
      <c r="AC979" s="41"/>
      <c r="AD979" s="41"/>
      <c r="AE979" s="41"/>
      <c r="AR979" s="226" t="s">
        <v>257</v>
      </c>
      <c r="AT979" s="226" t="s">
        <v>169</v>
      </c>
      <c r="AU979" s="226" t="s">
        <v>81</v>
      </c>
      <c r="AY979" s="20" t="s">
        <v>166</v>
      </c>
      <c r="BE979" s="227">
        <f>IF(N979="základní",J979,0)</f>
        <v>0</v>
      </c>
      <c r="BF979" s="227">
        <f>IF(N979="snížená",J979,0)</f>
        <v>0</v>
      </c>
      <c r="BG979" s="227">
        <f>IF(N979="zákl. přenesená",J979,0)</f>
        <v>0</v>
      </c>
      <c r="BH979" s="227">
        <f>IF(N979="sníž. přenesená",J979,0)</f>
        <v>0</v>
      </c>
      <c r="BI979" s="227">
        <f>IF(N979="nulová",J979,0)</f>
        <v>0</v>
      </c>
      <c r="BJ979" s="20" t="s">
        <v>79</v>
      </c>
      <c r="BK979" s="227">
        <f>ROUND(I979*H979,2)</f>
        <v>0</v>
      </c>
      <c r="BL979" s="20" t="s">
        <v>257</v>
      </c>
      <c r="BM979" s="226" t="s">
        <v>1473</v>
      </c>
    </row>
    <row r="980" s="13" customFormat="1">
      <c r="A980" s="13"/>
      <c r="B980" s="228"/>
      <c r="C980" s="229"/>
      <c r="D980" s="230" t="s">
        <v>176</v>
      </c>
      <c r="E980" s="231" t="s">
        <v>19</v>
      </c>
      <c r="F980" s="232" t="s">
        <v>1474</v>
      </c>
      <c r="G980" s="229"/>
      <c r="H980" s="233">
        <v>4.7249999999999996</v>
      </c>
      <c r="I980" s="234"/>
      <c r="J980" s="229"/>
      <c r="K980" s="229"/>
      <c r="L980" s="235"/>
      <c r="M980" s="236"/>
      <c r="N980" s="237"/>
      <c r="O980" s="237"/>
      <c r="P980" s="237"/>
      <c r="Q980" s="237"/>
      <c r="R980" s="237"/>
      <c r="S980" s="237"/>
      <c r="T980" s="238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T980" s="239" t="s">
        <v>176</v>
      </c>
      <c r="AU980" s="239" t="s">
        <v>81</v>
      </c>
      <c r="AV980" s="13" t="s">
        <v>81</v>
      </c>
      <c r="AW980" s="13" t="s">
        <v>33</v>
      </c>
      <c r="AX980" s="13" t="s">
        <v>72</v>
      </c>
      <c r="AY980" s="239" t="s">
        <v>166</v>
      </c>
    </row>
    <row r="981" s="14" customFormat="1">
      <c r="A981" s="14"/>
      <c r="B981" s="240"/>
      <c r="C981" s="241"/>
      <c r="D981" s="230" t="s">
        <v>176</v>
      </c>
      <c r="E981" s="242" t="s">
        <v>19</v>
      </c>
      <c r="F981" s="243" t="s">
        <v>178</v>
      </c>
      <c r="G981" s="241"/>
      <c r="H981" s="244">
        <v>4.7249999999999996</v>
      </c>
      <c r="I981" s="245"/>
      <c r="J981" s="241"/>
      <c r="K981" s="241"/>
      <c r="L981" s="246"/>
      <c r="M981" s="247"/>
      <c r="N981" s="248"/>
      <c r="O981" s="248"/>
      <c r="P981" s="248"/>
      <c r="Q981" s="248"/>
      <c r="R981" s="248"/>
      <c r="S981" s="248"/>
      <c r="T981" s="249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T981" s="250" t="s">
        <v>176</v>
      </c>
      <c r="AU981" s="250" t="s">
        <v>81</v>
      </c>
      <c r="AV981" s="14" t="s">
        <v>167</v>
      </c>
      <c r="AW981" s="14" t="s">
        <v>33</v>
      </c>
      <c r="AX981" s="14" t="s">
        <v>79</v>
      </c>
      <c r="AY981" s="250" t="s">
        <v>166</v>
      </c>
    </row>
    <row r="982" s="2" customFormat="1">
      <c r="A982" s="41"/>
      <c r="B982" s="42"/>
      <c r="C982" s="215" t="s">
        <v>1475</v>
      </c>
      <c r="D982" s="215" t="s">
        <v>169</v>
      </c>
      <c r="E982" s="216" t="s">
        <v>1476</v>
      </c>
      <c r="F982" s="217" t="s">
        <v>1477</v>
      </c>
      <c r="G982" s="218" t="s">
        <v>172</v>
      </c>
      <c r="H982" s="219">
        <v>59.600000000000001</v>
      </c>
      <c r="I982" s="220"/>
      <c r="J982" s="221">
        <f>ROUND(I982*H982,2)</f>
        <v>0</v>
      </c>
      <c r="K982" s="217" t="s">
        <v>173</v>
      </c>
      <c r="L982" s="47"/>
      <c r="M982" s="222" t="s">
        <v>19</v>
      </c>
      <c r="N982" s="223" t="s">
        <v>43</v>
      </c>
      <c r="O982" s="87"/>
      <c r="P982" s="224">
        <f>O982*H982</f>
        <v>0</v>
      </c>
      <c r="Q982" s="224">
        <v>0.026159999999999999</v>
      </c>
      <c r="R982" s="224">
        <f>Q982*H982</f>
        <v>1.5591360000000001</v>
      </c>
      <c r="S982" s="224">
        <v>0</v>
      </c>
      <c r="T982" s="225">
        <f>S982*H982</f>
        <v>0</v>
      </c>
      <c r="U982" s="41"/>
      <c r="V982" s="41"/>
      <c r="W982" s="41"/>
      <c r="X982" s="41"/>
      <c r="Y982" s="41"/>
      <c r="Z982" s="41"/>
      <c r="AA982" s="41"/>
      <c r="AB982" s="41"/>
      <c r="AC982" s="41"/>
      <c r="AD982" s="41"/>
      <c r="AE982" s="41"/>
      <c r="AR982" s="226" t="s">
        <v>257</v>
      </c>
      <c r="AT982" s="226" t="s">
        <v>169</v>
      </c>
      <c r="AU982" s="226" t="s">
        <v>81</v>
      </c>
      <c r="AY982" s="20" t="s">
        <v>166</v>
      </c>
      <c r="BE982" s="227">
        <f>IF(N982="základní",J982,0)</f>
        <v>0</v>
      </c>
      <c r="BF982" s="227">
        <f>IF(N982="snížená",J982,0)</f>
        <v>0</v>
      </c>
      <c r="BG982" s="227">
        <f>IF(N982="zákl. přenesená",J982,0)</f>
        <v>0</v>
      </c>
      <c r="BH982" s="227">
        <f>IF(N982="sníž. přenesená",J982,0)</f>
        <v>0</v>
      </c>
      <c r="BI982" s="227">
        <f>IF(N982="nulová",J982,0)</f>
        <v>0</v>
      </c>
      <c r="BJ982" s="20" t="s">
        <v>79</v>
      </c>
      <c r="BK982" s="227">
        <f>ROUND(I982*H982,2)</f>
        <v>0</v>
      </c>
      <c r="BL982" s="20" t="s">
        <v>257</v>
      </c>
      <c r="BM982" s="226" t="s">
        <v>1478</v>
      </c>
    </row>
    <row r="983" s="13" customFormat="1">
      <c r="A983" s="13"/>
      <c r="B983" s="228"/>
      <c r="C983" s="229"/>
      <c r="D983" s="230" t="s">
        <v>176</v>
      </c>
      <c r="E983" s="231" t="s">
        <v>19</v>
      </c>
      <c r="F983" s="232" t="s">
        <v>1479</v>
      </c>
      <c r="G983" s="229"/>
      <c r="H983" s="233">
        <v>58.5</v>
      </c>
      <c r="I983" s="234"/>
      <c r="J983" s="229"/>
      <c r="K983" s="229"/>
      <c r="L983" s="235"/>
      <c r="M983" s="236"/>
      <c r="N983" s="237"/>
      <c r="O983" s="237"/>
      <c r="P983" s="237"/>
      <c r="Q983" s="237"/>
      <c r="R983" s="237"/>
      <c r="S983" s="237"/>
      <c r="T983" s="238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T983" s="239" t="s">
        <v>176</v>
      </c>
      <c r="AU983" s="239" t="s">
        <v>81</v>
      </c>
      <c r="AV983" s="13" t="s">
        <v>81</v>
      </c>
      <c r="AW983" s="13" t="s">
        <v>33</v>
      </c>
      <c r="AX983" s="13" t="s">
        <v>72</v>
      </c>
      <c r="AY983" s="239" t="s">
        <v>166</v>
      </c>
    </row>
    <row r="984" s="13" customFormat="1">
      <c r="A984" s="13"/>
      <c r="B984" s="228"/>
      <c r="C984" s="229"/>
      <c r="D984" s="230" t="s">
        <v>176</v>
      </c>
      <c r="E984" s="231" t="s">
        <v>19</v>
      </c>
      <c r="F984" s="232" t="s">
        <v>1480</v>
      </c>
      <c r="G984" s="229"/>
      <c r="H984" s="233">
        <v>1.1000000000000001</v>
      </c>
      <c r="I984" s="234"/>
      <c r="J984" s="229"/>
      <c r="K984" s="229"/>
      <c r="L984" s="235"/>
      <c r="M984" s="236"/>
      <c r="N984" s="237"/>
      <c r="O984" s="237"/>
      <c r="P984" s="237"/>
      <c r="Q984" s="237"/>
      <c r="R984" s="237"/>
      <c r="S984" s="237"/>
      <c r="T984" s="238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T984" s="239" t="s">
        <v>176</v>
      </c>
      <c r="AU984" s="239" t="s">
        <v>81</v>
      </c>
      <c r="AV984" s="13" t="s">
        <v>81</v>
      </c>
      <c r="AW984" s="13" t="s">
        <v>33</v>
      </c>
      <c r="AX984" s="13" t="s">
        <v>72</v>
      </c>
      <c r="AY984" s="239" t="s">
        <v>166</v>
      </c>
    </row>
    <row r="985" s="14" customFormat="1">
      <c r="A985" s="14"/>
      <c r="B985" s="240"/>
      <c r="C985" s="241"/>
      <c r="D985" s="230" t="s">
        <v>176</v>
      </c>
      <c r="E985" s="242" t="s">
        <v>19</v>
      </c>
      <c r="F985" s="243" t="s">
        <v>178</v>
      </c>
      <c r="G985" s="241"/>
      <c r="H985" s="244">
        <v>59.600000000000001</v>
      </c>
      <c r="I985" s="245"/>
      <c r="J985" s="241"/>
      <c r="K985" s="241"/>
      <c r="L985" s="246"/>
      <c r="M985" s="247"/>
      <c r="N985" s="248"/>
      <c r="O985" s="248"/>
      <c r="P985" s="248"/>
      <c r="Q985" s="248"/>
      <c r="R985" s="248"/>
      <c r="S985" s="248"/>
      <c r="T985" s="249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T985" s="250" t="s">
        <v>176</v>
      </c>
      <c r="AU985" s="250" t="s">
        <v>81</v>
      </c>
      <c r="AV985" s="14" t="s">
        <v>167</v>
      </c>
      <c r="AW985" s="14" t="s">
        <v>33</v>
      </c>
      <c r="AX985" s="14" t="s">
        <v>79</v>
      </c>
      <c r="AY985" s="250" t="s">
        <v>166</v>
      </c>
    </row>
    <row r="986" s="2" customFormat="1">
      <c r="A986" s="41"/>
      <c r="B986" s="42"/>
      <c r="C986" s="215" t="s">
        <v>1481</v>
      </c>
      <c r="D986" s="215" t="s">
        <v>169</v>
      </c>
      <c r="E986" s="216" t="s">
        <v>1420</v>
      </c>
      <c r="F986" s="217" t="s">
        <v>1421</v>
      </c>
      <c r="G986" s="218" t="s">
        <v>172</v>
      </c>
      <c r="H986" s="219">
        <v>97.078000000000003</v>
      </c>
      <c r="I986" s="220"/>
      <c r="J986" s="221">
        <f>ROUND(I986*H986,2)</f>
        <v>0</v>
      </c>
      <c r="K986" s="217" t="s">
        <v>173</v>
      </c>
      <c r="L986" s="47"/>
      <c r="M986" s="222" t="s">
        <v>19</v>
      </c>
      <c r="N986" s="223" t="s">
        <v>43</v>
      </c>
      <c r="O986" s="87"/>
      <c r="P986" s="224">
        <f>O986*H986</f>
        <v>0</v>
      </c>
      <c r="Q986" s="224">
        <v>0.00010000000000000001</v>
      </c>
      <c r="R986" s="224">
        <f>Q986*H986</f>
        <v>0.0097078000000000008</v>
      </c>
      <c r="S986" s="224">
        <v>0</v>
      </c>
      <c r="T986" s="225">
        <f>S986*H986</f>
        <v>0</v>
      </c>
      <c r="U986" s="41"/>
      <c r="V986" s="41"/>
      <c r="W986" s="41"/>
      <c r="X986" s="41"/>
      <c r="Y986" s="41"/>
      <c r="Z986" s="41"/>
      <c r="AA986" s="41"/>
      <c r="AB986" s="41"/>
      <c r="AC986" s="41"/>
      <c r="AD986" s="41"/>
      <c r="AE986" s="41"/>
      <c r="AR986" s="226" t="s">
        <v>257</v>
      </c>
      <c r="AT986" s="226" t="s">
        <v>169</v>
      </c>
      <c r="AU986" s="226" t="s">
        <v>81</v>
      </c>
      <c r="AY986" s="20" t="s">
        <v>166</v>
      </c>
      <c r="BE986" s="227">
        <f>IF(N986="základní",J986,0)</f>
        <v>0</v>
      </c>
      <c r="BF986" s="227">
        <f>IF(N986="snížená",J986,0)</f>
        <v>0</v>
      </c>
      <c r="BG986" s="227">
        <f>IF(N986="zákl. přenesená",J986,0)</f>
        <v>0</v>
      </c>
      <c r="BH986" s="227">
        <f>IF(N986="sníž. přenesená",J986,0)</f>
        <v>0</v>
      </c>
      <c r="BI986" s="227">
        <f>IF(N986="nulová",J986,0)</f>
        <v>0</v>
      </c>
      <c r="BJ986" s="20" t="s">
        <v>79</v>
      </c>
      <c r="BK986" s="227">
        <f>ROUND(I986*H986,2)</f>
        <v>0</v>
      </c>
      <c r="BL986" s="20" t="s">
        <v>257</v>
      </c>
      <c r="BM986" s="226" t="s">
        <v>1482</v>
      </c>
    </row>
    <row r="987" s="2" customFormat="1">
      <c r="A987" s="41"/>
      <c r="B987" s="42"/>
      <c r="C987" s="215" t="s">
        <v>1483</v>
      </c>
      <c r="D987" s="215" t="s">
        <v>169</v>
      </c>
      <c r="E987" s="216" t="s">
        <v>1484</v>
      </c>
      <c r="F987" s="217" t="s">
        <v>1485</v>
      </c>
      <c r="G987" s="218" t="s">
        <v>172</v>
      </c>
      <c r="H987" s="219">
        <v>540.5</v>
      </c>
      <c r="I987" s="220"/>
      <c r="J987" s="221">
        <f>ROUND(I987*H987,2)</f>
        <v>0</v>
      </c>
      <c r="K987" s="217" t="s">
        <v>173</v>
      </c>
      <c r="L987" s="47"/>
      <c r="M987" s="222" t="s">
        <v>19</v>
      </c>
      <c r="N987" s="223" t="s">
        <v>43</v>
      </c>
      <c r="O987" s="87"/>
      <c r="P987" s="224">
        <f>O987*H987</f>
        <v>0</v>
      </c>
      <c r="Q987" s="224">
        <v>0.00117</v>
      </c>
      <c r="R987" s="224">
        <f>Q987*H987</f>
        <v>0.63238499999999997</v>
      </c>
      <c r="S987" s="224">
        <v>0</v>
      </c>
      <c r="T987" s="225">
        <f>S987*H987</f>
        <v>0</v>
      </c>
      <c r="U987" s="41"/>
      <c r="V987" s="41"/>
      <c r="W987" s="41"/>
      <c r="X987" s="41"/>
      <c r="Y987" s="41"/>
      <c r="Z987" s="41"/>
      <c r="AA987" s="41"/>
      <c r="AB987" s="41"/>
      <c r="AC987" s="41"/>
      <c r="AD987" s="41"/>
      <c r="AE987" s="41"/>
      <c r="AR987" s="226" t="s">
        <v>257</v>
      </c>
      <c r="AT987" s="226" t="s">
        <v>169</v>
      </c>
      <c r="AU987" s="226" t="s">
        <v>81</v>
      </c>
      <c r="AY987" s="20" t="s">
        <v>166</v>
      </c>
      <c r="BE987" s="227">
        <f>IF(N987="základní",J987,0)</f>
        <v>0</v>
      </c>
      <c r="BF987" s="227">
        <f>IF(N987="snížená",J987,0)</f>
        <v>0</v>
      </c>
      <c r="BG987" s="227">
        <f>IF(N987="zákl. přenesená",J987,0)</f>
        <v>0</v>
      </c>
      <c r="BH987" s="227">
        <f>IF(N987="sníž. přenesená",J987,0)</f>
        <v>0</v>
      </c>
      <c r="BI987" s="227">
        <f>IF(N987="nulová",J987,0)</f>
        <v>0</v>
      </c>
      <c r="BJ987" s="20" t="s">
        <v>79</v>
      </c>
      <c r="BK987" s="227">
        <f>ROUND(I987*H987,2)</f>
        <v>0</v>
      </c>
      <c r="BL987" s="20" t="s">
        <v>257</v>
      </c>
      <c r="BM987" s="226" t="s">
        <v>1486</v>
      </c>
    </row>
    <row r="988" s="15" customFormat="1">
      <c r="A988" s="15"/>
      <c r="B988" s="251"/>
      <c r="C988" s="252"/>
      <c r="D988" s="230" t="s">
        <v>176</v>
      </c>
      <c r="E988" s="253" t="s">
        <v>19</v>
      </c>
      <c r="F988" s="254" t="s">
        <v>1487</v>
      </c>
      <c r="G988" s="252"/>
      <c r="H988" s="253" t="s">
        <v>19</v>
      </c>
      <c r="I988" s="255"/>
      <c r="J988" s="252"/>
      <c r="K988" s="252"/>
      <c r="L988" s="256"/>
      <c r="M988" s="257"/>
      <c r="N988" s="258"/>
      <c r="O988" s="258"/>
      <c r="P988" s="258"/>
      <c r="Q988" s="258"/>
      <c r="R988" s="258"/>
      <c r="S988" s="258"/>
      <c r="T988" s="259"/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  <c r="AE988" s="15"/>
      <c r="AT988" s="260" t="s">
        <v>176</v>
      </c>
      <c r="AU988" s="260" t="s">
        <v>81</v>
      </c>
      <c r="AV988" s="15" t="s">
        <v>79</v>
      </c>
      <c r="AW988" s="15" t="s">
        <v>33</v>
      </c>
      <c r="AX988" s="15" t="s">
        <v>72</v>
      </c>
      <c r="AY988" s="260" t="s">
        <v>166</v>
      </c>
    </row>
    <row r="989" s="13" customFormat="1">
      <c r="A989" s="13"/>
      <c r="B989" s="228"/>
      <c r="C989" s="229"/>
      <c r="D989" s="230" t="s">
        <v>176</v>
      </c>
      <c r="E989" s="231" t="s">
        <v>19</v>
      </c>
      <c r="F989" s="232" t="s">
        <v>1488</v>
      </c>
      <c r="G989" s="229"/>
      <c r="H989" s="233">
        <v>540.5</v>
      </c>
      <c r="I989" s="234"/>
      <c r="J989" s="229"/>
      <c r="K989" s="229"/>
      <c r="L989" s="235"/>
      <c r="M989" s="236"/>
      <c r="N989" s="237"/>
      <c r="O989" s="237"/>
      <c r="P989" s="237"/>
      <c r="Q989" s="237"/>
      <c r="R989" s="237"/>
      <c r="S989" s="237"/>
      <c r="T989" s="238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T989" s="239" t="s">
        <v>176</v>
      </c>
      <c r="AU989" s="239" t="s">
        <v>81</v>
      </c>
      <c r="AV989" s="13" t="s">
        <v>81</v>
      </c>
      <c r="AW989" s="13" t="s">
        <v>33</v>
      </c>
      <c r="AX989" s="13" t="s">
        <v>72</v>
      </c>
      <c r="AY989" s="239" t="s">
        <v>166</v>
      </c>
    </row>
    <row r="990" s="14" customFormat="1">
      <c r="A990" s="14"/>
      <c r="B990" s="240"/>
      <c r="C990" s="241"/>
      <c r="D990" s="230" t="s">
        <v>176</v>
      </c>
      <c r="E990" s="242" t="s">
        <v>19</v>
      </c>
      <c r="F990" s="243" t="s">
        <v>178</v>
      </c>
      <c r="G990" s="241"/>
      <c r="H990" s="244">
        <v>540.5</v>
      </c>
      <c r="I990" s="245"/>
      <c r="J990" s="241"/>
      <c r="K990" s="241"/>
      <c r="L990" s="246"/>
      <c r="M990" s="247"/>
      <c r="N990" s="248"/>
      <c r="O990" s="248"/>
      <c r="P990" s="248"/>
      <c r="Q990" s="248"/>
      <c r="R990" s="248"/>
      <c r="S990" s="248"/>
      <c r="T990" s="249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T990" s="250" t="s">
        <v>176</v>
      </c>
      <c r="AU990" s="250" t="s">
        <v>81</v>
      </c>
      <c r="AV990" s="14" t="s">
        <v>167</v>
      </c>
      <c r="AW990" s="14" t="s">
        <v>33</v>
      </c>
      <c r="AX990" s="14" t="s">
        <v>79</v>
      </c>
      <c r="AY990" s="250" t="s">
        <v>166</v>
      </c>
    </row>
    <row r="991" s="2" customFormat="1">
      <c r="A991" s="41"/>
      <c r="B991" s="42"/>
      <c r="C991" s="261" t="s">
        <v>1489</v>
      </c>
      <c r="D991" s="261" t="s">
        <v>263</v>
      </c>
      <c r="E991" s="263" t="s">
        <v>1490</v>
      </c>
      <c r="F991" s="264" t="s">
        <v>1491</v>
      </c>
      <c r="G991" s="265" t="s">
        <v>172</v>
      </c>
      <c r="H991" s="266">
        <v>594.54999999999995</v>
      </c>
      <c r="I991" s="267"/>
      <c r="J991" s="268">
        <f>ROUND(I991*H991,2)</f>
        <v>0</v>
      </c>
      <c r="K991" s="264" t="s">
        <v>173</v>
      </c>
      <c r="L991" s="269"/>
      <c r="M991" s="270" t="s">
        <v>19</v>
      </c>
      <c r="N991" s="271" t="s">
        <v>43</v>
      </c>
      <c r="O991" s="87"/>
      <c r="P991" s="224">
        <f>O991*H991</f>
        <v>0</v>
      </c>
      <c r="Q991" s="224">
        <v>0.0012099999999999999</v>
      </c>
      <c r="R991" s="224">
        <f>Q991*H991</f>
        <v>0.71940549999999992</v>
      </c>
      <c r="S991" s="224">
        <v>0</v>
      </c>
      <c r="T991" s="225">
        <f>S991*H991</f>
        <v>0</v>
      </c>
      <c r="U991" s="41"/>
      <c r="V991" s="41"/>
      <c r="W991" s="41"/>
      <c r="X991" s="41"/>
      <c r="Y991" s="41"/>
      <c r="Z991" s="41"/>
      <c r="AA991" s="41"/>
      <c r="AB991" s="41"/>
      <c r="AC991" s="41"/>
      <c r="AD991" s="41"/>
      <c r="AE991" s="41"/>
      <c r="AR991" s="226" t="s">
        <v>344</v>
      </c>
      <c r="AT991" s="226" t="s">
        <v>263</v>
      </c>
      <c r="AU991" s="226" t="s">
        <v>81</v>
      </c>
      <c r="AY991" s="20" t="s">
        <v>166</v>
      </c>
      <c r="BE991" s="227">
        <f>IF(N991="základní",J991,0)</f>
        <v>0</v>
      </c>
      <c r="BF991" s="227">
        <f>IF(N991="snížená",J991,0)</f>
        <v>0</v>
      </c>
      <c r="BG991" s="227">
        <f>IF(N991="zákl. přenesená",J991,0)</f>
        <v>0</v>
      </c>
      <c r="BH991" s="227">
        <f>IF(N991="sníž. přenesená",J991,0)</f>
        <v>0</v>
      </c>
      <c r="BI991" s="227">
        <f>IF(N991="nulová",J991,0)</f>
        <v>0</v>
      </c>
      <c r="BJ991" s="20" t="s">
        <v>79</v>
      </c>
      <c r="BK991" s="227">
        <f>ROUND(I991*H991,2)</f>
        <v>0</v>
      </c>
      <c r="BL991" s="20" t="s">
        <v>257</v>
      </c>
      <c r="BM991" s="226" t="s">
        <v>1492</v>
      </c>
    </row>
    <row r="992" s="13" customFormat="1">
      <c r="A992" s="13"/>
      <c r="B992" s="228"/>
      <c r="C992" s="229"/>
      <c r="D992" s="230" t="s">
        <v>176</v>
      </c>
      <c r="E992" s="229"/>
      <c r="F992" s="232" t="s">
        <v>1493</v>
      </c>
      <c r="G992" s="229"/>
      <c r="H992" s="233">
        <v>594.54999999999995</v>
      </c>
      <c r="I992" s="234"/>
      <c r="J992" s="229"/>
      <c r="K992" s="229"/>
      <c r="L992" s="235"/>
      <c r="M992" s="236"/>
      <c r="N992" s="237"/>
      <c r="O992" s="237"/>
      <c r="P992" s="237"/>
      <c r="Q992" s="237"/>
      <c r="R992" s="237"/>
      <c r="S992" s="237"/>
      <c r="T992" s="238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T992" s="239" t="s">
        <v>176</v>
      </c>
      <c r="AU992" s="239" t="s">
        <v>81</v>
      </c>
      <c r="AV992" s="13" t="s">
        <v>81</v>
      </c>
      <c r="AW992" s="13" t="s">
        <v>4</v>
      </c>
      <c r="AX992" s="13" t="s">
        <v>79</v>
      </c>
      <c r="AY992" s="239" t="s">
        <v>166</v>
      </c>
    </row>
    <row r="993" s="2" customFormat="1" ht="16.5" customHeight="1">
      <c r="A993" s="41"/>
      <c r="B993" s="42"/>
      <c r="C993" s="215" t="s">
        <v>1494</v>
      </c>
      <c r="D993" s="215" t="s">
        <v>169</v>
      </c>
      <c r="E993" s="216" t="s">
        <v>1495</v>
      </c>
      <c r="F993" s="217" t="s">
        <v>1496</v>
      </c>
      <c r="G993" s="218" t="s">
        <v>229</v>
      </c>
      <c r="H993" s="219">
        <v>382.67399999999998</v>
      </c>
      <c r="I993" s="220"/>
      <c r="J993" s="221">
        <f>ROUND(I993*H993,2)</f>
        <v>0</v>
      </c>
      <c r="K993" s="217" t="s">
        <v>173</v>
      </c>
      <c r="L993" s="47"/>
      <c r="M993" s="222" t="s">
        <v>19</v>
      </c>
      <c r="N993" s="223" t="s">
        <v>43</v>
      </c>
      <c r="O993" s="87"/>
      <c r="P993" s="224">
        <f>O993*H993</f>
        <v>0</v>
      </c>
      <c r="Q993" s="224">
        <v>0.00020000000000000001</v>
      </c>
      <c r="R993" s="224">
        <f>Q993*H993</f>
        <v>0.0765348</v>
      </c>
      <c r="S993" s="224">
        <v>0</v>
      </c>
      <c r="T993" s="225">
        <f>S993*H993</f>
        <v>0</v>
      </c>
      <c r="U993" s="41"/>
      <c r="V993" s="41"/>
      <c r="W993" s="41"/>
      <c r="X993" s="41"/>
      <c r="Y993" s="41"/>
      <c r="Z993" s="41"/>
      <c r="AA993" s="41"/>
      <c r="AB993" s="41"/>
      <c r="AC993" s="41"/>
      <c r="AD993" s="41"/>
      <c r="AE993" s="41"/>
      <c r="AR993" s="226" t="s">
        <v>257</v>
      </c>
      <c r="AT993" s="226" t="s">
        <v>169</v>
      </c>
      <c r="AU993" s="226" t="s">
        <v>81</v>
      </c>
      <c r="AY993" s="20" t="s">
        <v>166</v>
      </c>
      <c r="BE993" s="227">
        <f>IF(N993="základní",J993,0)</f>
        <v>0</v>
      </c>
      <c r="BF993" s="227">
        <f>IF(N993="snížená",J993,0)</f>
        <v>0</v>
      </c>
      <c r="BG993" s="227">
        <f>IF(N993="zákl. přenesená",J993,0)</f>
        <v>0</v>
      </c>
      <c r="BH993" s="227">
        <f>IF(N993="sníž. přenesená",J993,0)</f>
        <v>0</v>
      </c>
      <c r="BI993" s="227">
        <f>IF(N993="nulová",J993,0)</f>
        <v>0</v>
      </c>
      <c r="BJ993" s="20" t="s">
        <v>79</v>
      </c>
      <c r="BK993" s="227">
        <f>ROUND(I993*H993,2)</f>
        <v>0</v>
      </c>
      <c r="BL993" s="20" t="s">
        <v>257</v>
      </c>
      <c r="BM993" s="226" t="s">
        <v>1497</v>
      </c>
    </row>
    <row r="994" s="13" customFormat="1">
      <c r="A994" s="13"/>
      <c r="B994" s="228"/>
      <c r="C994" s="229"/>
      <c r="D994" s="230" t="s">
        <v>176</v>
      </c>
      <c r="E994" s="231" t="s">
        <v>19</v>
      </c>
      <c r="F994" s="232" t="s">
        <v>1498</v>
      </c>
      <c r="G994" s="229"/>
      <c r="H994" s="233">
        <v>382.67399999999998</v>
      </c>
      <c r="I994" s="234"/>
      <c r="J994" s="229"/>
      <c r="K994" s="229"/>
      <c r="L994" s="235"/>
      <c r="M994" s="236"/>
      <c r="N994" s="237"/>
      <c r="O994" s="237"/>
      <c r="P994" s="237"/>
      <c r="Q994" s="237"/>
      <c r="R994" s="237"/>
      <c r="S994" s="237"/>
      <c r="T994" s="238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T994" s="239" t="s">
        <v>176</v>
      </c>
      <c r="AU994" s="239" t="s">
        <v>81</v>
      </c>
      <c r="AV994" s="13" t="s">
        <v>81</v>
      </c>
      <c r="AW994" s="13" t="s">
        <v>33</v>
      </c>
      <c r="AX994" s="13" t="s">
        <v>72</v>
      </c>
      <c r="AY994" s="239" t="s">
        <v>166</v>
      </c>
    </row>
    <row r="995" s="14" customFormat="1">
      <c r="A995" s="14"/>
      <c r="B995" s="240"/>
      <c r="C995" s="241"/>
      <c r="D995" s="230" t="s">
        <v>176</v>
      </c>
      <c r="E995" s="242" t="s">
        <v>19</v>
      </c>
      <c r="F995" s="243" t="s">
        <v>178</v>
      </c>
      <c r="G995" s="241"/>
      <c r="H995" s="244">
        <v>382.67399999999998</v>
      </c>
      <c r="I995" s="245"/>
      <c r="J995" s="241"/>
      <c r="K995" s="241"/>
      <c r="L995" s="246"/>
      <c r="M995" s="247"/>
      <c r="N995" s="248"/>
      <c r="O995" s="248"/>
      <c r="P995" s="248"/>
      <c r="Q995" s="248"/>
      <c r="R995" s="248"/>
      <c r="S995" s="248"/>
      <c r="T995" s="249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T995" s="250" t="s">
        <v>176</v>
      </c>
      <c r="AU995" s="250" t="s">
        <v>81</v>
      </c>
      <c r="AV995" s="14" t="s">
        <v>167</v>
      </c>
      <c r="AW995" s="14" t="s">
        <v>33</v>
      </c>
      <c r="AX995" s="14" t="s">
        <v>79</v>
      </c>
      <c r="AY995" s="250" t="s">
        <v>166</v>
      </c>
    </row>
    <row r="996" s="2" customFormat="1" ht="16.5" customHeight="1">
      <c r="A996" s="41"/>
      <c r="B996" s="42"/>
      <c r="C996" s="215" t="s">
        <v>1499</v>
      </c>
      <c r="D996" s="215" t="s">
        <v>169</v>
      </c>
      <c r="E996" s="216" t="s">
        <v>1500</v>
      </c>
      <c r="F996" s="217" t="s">
        <v>1501</v>
      </c>
      <c r="G996" s="218" t="s">
        <v>172</v>
      </c>
      <c r="H996" s="219">
        <v>17.843</v>
      </c>
      <c r="I996" s="220"/>
      <c r="J996" s="221">
        <f>ROUND(I996*H996,2)</f>
        <v>0</v>
      </c>
      <c r="K996" s="217" t="s">
        <v>173</v>
      </c>
      <c r="L996" s="47"/>
      <c r="M996" s="222" t="s">
        <v>19</v>
      </c>
      <c r="N996" s="223" t="s">
        <v>43</v>
      </c>
      <c r="O996" s="87"/>
      <c r="P996" s="224">
        <f>O996*H996</f>
        <v>0</v>
      </c>
      <c r="Q996" s="224">
        <v>0.01575</v>
      </c>
      <c r="R996" s="224">
        <f>Q996*H996</f>
        <v>0.28102725000000001</v>
      </c>
      <c r="S996" s="224">
        <v>0</v>
      </c>
      <c r="T996" s="225">
        <f>S996*H996</f>
        <v>0</v>
      </c>
      <c r="U996" s="41"/>
      <c r="V996" s="41"/>
      <c r="W996" s="41"/>
      <c r="X996" s="41"/>
      <c r="Y996" s="41"/>
      <c r="Z996" s="41"/>
      <c r="AA996" s="41"/>
      <c r="AB996" s="41"/>
      <c r="AC996" s="41"/>
      <c r="AD996" s="41"/>
      <c r="AE996" s="41"/>
      <c r="AR996" s="226" t="s">
        <v>257</v>
      </c>
      <c r="AT996" s="226" t="s">
        <v>169</v>
      </c>
      <c r="AU996" s="226" t="s">
        <v>81</v>
      </c>
      <c r="AY996" s="20" t="s">
        <v>166</v>
      </c>
      <c r="BE996" s="227">
        <f>IF(N996="základní",J996,0)</f>
        <v>0</v>
      </c>
      <c r="BF996" s="227">
        <f>IF(N996="snížená",J996,0)</f>
        <v>0</v>
      </c>
      <c r="BG996" s="227">
        <f>IF(N996="zákl. přenesená",J996,0)</f>
        <v>0</v>
      </c>
      <c r="BH996" s="227">
        <f>IF(N996="sníž. přenesená",J996,0)</f>
        <v>0</v>
      </c>
      <c r="BI996" s="227">
        <f>IF(N996="nulová",J996,0)</f>
        <v>0</v>
      </c>
      <c r="BJ996" s="20" t="s">
        <v>79</v>
      </c>
      <c r="BK996" s="227">
        <f>ROUND(I996*H996,2)</f>
        <v>0</v>
      </c>
      <c r="BL996" s="20" t="s">
        <v>257</v>
      </c>
      <c r="BM996" s="226" t="s">
        <v>1502</v>
      </c>
    </row>
    <row r="997" s="13" customFormat="1">
      <c r="A997" s="13"/>
      <c r="B997" s="228"/>
      <c r="C997" s="229"/>
      <c r="D997" s="230" t="s">
        <v>176</v>
      </c>
      <c r="E997" s="231" t="s">
        <v>19</v>
      </c>
      <c r="F997" s="232" t="s">
        <v>1503</v>
      </c>
      <c r="G997" s="229"/>
      <c r="H997" s="233">
        <v>11.025</v>
      </c>
      <c r="I997" s="234"/>
      <c r="J997" s="229"/>
      <c r="K997" s="229"/>
      <c r="L997" s="235"/>
      <c r="M997" s="236"/>
      <c r="N997" s="237"/>
      <c r="O997" s="237"/>
      <c r="P997" s="237"/>
      <c r="Q997" s="237"/>
      <c r="R997" s="237"/>
      <c r="S997" s="237"/>
      <c r="T997" s="238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T997" s="239" t="s">
        <v>176</v>
      </c>
      <c r="AU997" s="239" t="s">
        <v>81</v>
      </c>
      <c r="AV997" s="13" t="s">
        <v>81</v>
      </c>
      <c r="AW997" s="13" t="s">
        <v>33</v>
      </c>
      <c r="AX997" s="13" t="s">
        <v>72</v>
      </c>
      <c r="AY997" s="239" t="s">
        <v>166</v>
      </c>
    </row>
    <row r="998" s="13" customFormat="1">
      <c r="A998" s="13"/>
      <c r="B998" s="228"/>
      <c r="C998" s="229"/>
      <c r="D998" s="230" t="s">
        <v>176</v>
      </c>
      <c r="E998" s="231" t="s">
        <v>19</v>
      </c>
      <c r="F998" s="232" t="s">
        <v>1504</v>
      </c>
      <c r="G998" s="229"/>
      <c r="H998" s="233">
        <v>6.8179999999999996</v>
      </c>
      <c r="I998" s="234"/>
      <c r="J998" s="229"/>
      <c r="K998" s="229"/>
      <c r="L998" s="235"/>
      <c r="M998" s="236"/>
      <c r="N998" s="237"/>
      <c r="O998" s="237"/>
      <c r="P998" s="237"/>
      <c r="Q998" s="237"/>
      <c r="R998" s="237"/>
      <c r="S998" s="237"/>
      <c r="T998" s="238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T998" s="239" t="s">
        <v>176</v>
      </c>
      <c r="AU998" s="239" t="s">
        <v>81</v>
      </c>
      <c r="AV998" s="13" t="s">
        <v>81</v>
      </c>
      <c r="AW998" s="13" t="s">
        <v>33</v>
      </c>
      <c r="AX998" s="13" t="s">
        <v>72</v>
      </c>
      <c r="AY998" s="239" t="s">
        <v>166</v>
      </c>
    </row>
    <row r="999" s="14" customFormat="1">
      <c r="A999" s="14"/>
      <c r="B999" s="240"/>
      <c r="C999" s="241"/>
      <c r="D999" s="230" t="s">
        <v>176</v>
      </c>
      <c r="E999" s="242" t="s">
        <v>19</v>
      </c>
      <c r="F999" s="243" t="s">
        <v>178</v>
      </c>
      <c r="G999" s="241"/>
      <c r="H999" s="244">
        <v>17.843</v>
      </c>
      <c r="I999" s="245"/>
      <c r="J999" s="241"/>
      <c r="K999" s="241"/>
      <c r="L999" s="246"/>
      <c r="M999" s="247"/>
      <c r="N999" s="248"/>
      <c r="O999" s="248"/>
      <c r="P999" s="248"/>
      <c r="Q999" s="248"/>
      <c r="R999" s="248"/>
      <c r="S999" s="248"/>
      <c r="T999" s="249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T999" s="250" t="s">
        <v>176</v>
      </c>
      <c r="AU999" s="250" t="s">
        <v>81</v>
      </c>
      <c r="AV999" s="14" t="s">
        <v>167</v>
      </c>
      <c r="AW999" s="14" t="s">
        <v>33</v>
      </c>
      <c r="AX999" s="14" t="s">
        <v>79</v>
      </c>
      <c r="AY999" s="250" t="s">
        <v>166</v>
      </c>
    </row>
    <row r="1000" s="2" customFormat="1">
      <c r="A1000" s="41"/>
      <c r="B1000" s="42"/>
      <c r="C1000" s="215" t="s">
        <v>1505</v>
      </c>
      <c r="D1000" s="215" t="s">
        <v>169</v>
      </c>
      <c r="E1000" s="216" t="s">
        <v>1506</v>
      </c>
      <c r="F1000" s="217" t="s">
        <v>1507</v>
      </c>
      <c r="G1000" s="218" t="s">
        <v>240</v>
      </c>
      <c r="H1000" s="219">
        <v>5</v>
      </c>
      <c r="I1000" s="220"/>
      <c r="J1000" s="221">
        <f>ROUND(I1000*H1000,2)</f>
        <v>0</v>
      </c>
      <c r="K1000" s="217" t="s">
        <v>173</v>
      </c>
      <c r="L1000" s="47"/>
      <c r="M1000" s="222" t="s">
        <v>19</v>
      </c>
      <c r="N1000" s="223" t="s">
        <v>43</v>
      </c>
      <c r="O1000" s="87"/>
      <c r="P1000" s="224">
        <f>O1000*H1000</f>
        <v>0</v>
      </c>
      <c r="Q1000" s="224">
        <v>0.02358</v>
      </c>
      <c r="R1000" s="224">
        <f>Q1000*H1000</f>
        <v>0.11790000000000001</v>
      </c>
      <c r="S1000" s="224">
        <v>0</v>
      </c>
      <c r="T1000" s="225">
        <f>S1000*H1000</f>
        <v>0</v>
      </c>
      <c r="U1000" s="41"/>
      <c r="V1000" s="41"/>
      <c r="W1000" s="41"/>
      <c r="X1000" s="41"/>
      <c r="Y1000" s="41"/>
      <c r="Z1000" s="41"/>
      <c r="AA1000" s="41"/>
      <c r="AB1000" s="41"/>
      <c r="AC1000" s="41"/>
      <c r="AD1000" s="41"/>
      <c r="AE1000" s="41"/>
      <c r="AR1000" s="226" t="s">
        <v>257</v>
      </c>
      <c r="AT1000" s="226" t="s">
        <v>169</v>
      </c>
      <c r="AU1000" s="226" t="s">
        <v>81</v>
      </c>
      <c r="AY1000" s="20" t="s">
        <v>166</v>
      </c>
      <c r="BE1000" s="227">
        <f>IF(N1000="základní",J1000,0)</f>
        <v>0</v>
      </c>
      <c r="BF1000" s="227">
        <f>IF(N1000="snížená",J1000,0)</f>
        <v>0</v>
      </c>
      <c r="BG1000" s="227">
        <f>IF(N1000="zákl. přenesená",J1000,0)</f>
        <v>0</v>
      </c>
      <c r="BH1000" s="227">
        <f>IF(N1000="sníž. přenesená",J1000,0)</f>
        <v>0</v>
      </c>
      <c r="BI1000" s="227">
        <f>IF(N1000="nulová",J1000,0)</f>
        <v>0</v>
      </c>
      <c r="BJ1000" s="20" t="s">
        <v>79</v>
      </c>
      <c r="BK1000" s="227">
        <f>ROUND(I1000*H1000,2)</f>
        <v>0</v>
      </c>
      <c r="BL1000" s="20" t="s">
        <v>257</v>
      </c>
      <c r="BM1000" s="226" t="s">
        <v>1508</v>
      </c>
    </row>
    <row r="1001" s="13" customFormat="1">
      <c r="A1001" s="13"/>
      <c r="B1001" s="228"/>
      <c r="C1001" s="229"/>
      <c r="D1001" s="230" t="s">
        <v>176</v>
      </c>
      <c r="E1001" s="231" t="s">
        <v>19</v>
      </c>
      <c r="F1001" s="232" t="s">
        <v>1509</v>
      </c>
      <c r="G1001" s="229"/>
      <c r="H1001" s="233">
        <v>3</v>
      </c>
      <c r="I1001" s="234"/>
      <c r="J1001" s="229"/>
      <c r="K1001" s="229"/>
      <c r="L1001" s="235"/>
      <c r="M1001" s="236"/>
      <c r="N1001" s="237"/>
      <c r="O1001" s="237"/>
      <c r="P1001" s="237"/>
      <c r="Q1001" s="237"/>
      <c r="R1001" s="237"/>
      <c r="S1001" s="237"/>
      <c r="T1001" s="238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T1001" s="239" t="s">
        <v>176</v>
      </c>
      <c r="AU1001" s="239" t="s">
        <v>81</v>
      </c>
      <c r="AV1001" s="13" t="s">
        <v>81</v>
      </c>
      <c r="AW1001" s="13" t="s">
        <v>33</v>
      </c>
      <c r="AX1001" s="13" t="s">
        <v>72</v>
      </c>
      <c r="AY1001" s="239" t="s">
        <v>166</v>
      </c>
    </row>
    <row r="1002" s="13" customFormat="1">
      <c r="A1002" s="13"/>
      <c r="B1002" s="228"/>
      <c r="C1002" s="229"/>
      <c r="D1002" s="230" t="s">
        <v>176</v>
      </c>
      <c r="E1002" s="231" t="s">
        <v>19</v>
      </c>
      <c r="F1002" s="232" t="s">
        <v>1510</v>
      </c>
      <c r="G1002" s="229"/>
      <c r="H1002" s="233">
        <v>2</v>
      </c>
      <c r="I1002" s="234"/>
      <c r="J1002" s="229"/>
      <c r="K1002" s="229"/>
      <c r="L1002" s="235"/>
      <c r="M1002" s="236"/>
      <c r="N1002" s="237"/>
      <c r="O1002" s="237"/>
      <c r="P1002" s="237"/>
      <c r="Q1002" s="237"/>
      <c r="R1002" s="237"/>
      <c r="S1002" s="237"/>
      <c r="T1002" s="238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T1002" s="239" t="s">
        <v>176</v>
      </c>
      <c r="AU1002" s="239" t="s">
        <v>81</v>
      </c>
      <c r="AV1002" s="13" t="s">
        <v>81</v>
      </c>
      <c r="AW1002" s="13" t="s">
        <v>33</v>
      </c>
      <c r="AX1002" s="13" t="s">
        <v>72</v>
      </c>
      <c r="AY1002" s="239" t="s">
        <v>166</v>
      </c>
    </row>
    <row r="1003" s="14" customFormat="1">
      <c r="A1003" s="14"/>
      <c r="B1003" s="240"/>
      <c r="C1003" s="241"/>
      <c r="D1003" s="230" t="s">
        <v>176</v>
      </c>
      <c r="E1003" s="242" t="s">
        <v>19</v>
      </c>
      <c r="F1003" s="243" t="s">
        <v>178</v>
      </c>
      <c r="G1003" s="241"/>
      <c r="H1003" s="244">
        <v>5</v>
      </c>
      <c r="I1003" s="245"/>
      <c r="J1003" s="241"/>
      <c r="K1003" s="241"/>
      <c r="L1003" s="246"/>
      <c r="M1003" s="247"/>
      <c r="N1003" s="248"/>
      <c r="O1003" s="248"/>
      <c r="P1003" s="248"/>
      <c r="Q1003" s="248"/>
      <c r="R1003" s="248"/>
      <c r="S1003" s="248"/>
      <c r="T1003" s="249"/>
      <c r="U1003" s="14"/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4"/>
      <c r="AT1003" s="250" t="s">
        <v>176</v>
      </c>
      <c r="AU1003" s="250" t="s">
        <v>81</v>
      </c>
      <c r="AV1003" s="14" t="s">
        <v>167</v>
      </c>
      <c r="AW1003" s="14" t="s">
        <v>33</v>
      </c>
      <c r="AX1003" s="14" t="s">
        <v>79</v>
      </c>
      <c r="AY1003" s="250" t="s">
        <v>166</v>
      </c>
    </row>
    <row r="1004" s="2" customFormat="1">
      <c r="A1004" s="41"/>
      <c r="B1004" s="42"/>
      <c r="C1004" s="215" t="s">
        <v>1511</v>
      </c>
      <c r="D1004" s="215" t="s">
        <v>169</v>
      </c>
      <c r="E1004" s="216" t="s">
        <v>1512</v>
      </c>
      <c r="F1004" s="217" t="s">
        <v>1513</v>
      </c>
      <c r="G1004" s="218" t="s">
        <v>191</v>
      </c>
      <c r="H1004" s="219">
        <v>15.295</v>
      </c>
      <c r="I1004" s="220"/>
      <c r="J1004" s="221">
        <f>ROUND(I1004*H1004,2)</f>
        <v>0</v>
      </c>
      <c r="K1004" s="217" t="s">
        <v>173</v>
      </c>
      <c r="L1004" s="47"/>
      <c r="M1004" s="222" t="s">
        <v>19</v>
      </c>
      <c r="N1004" s="223" t="s">
        <v>43</v>
      </c>
      <c r="O1004" s="87"/>
      <c r="P1004" s="224">
        <f>O1004*H1004</f>
        <v>0</v>
      </c>
      <c r="Q1004" s="224">
        <v>0</v>
      </c>
      <c r="R1004" s="224">
        <f>Q1004*H1004</f>
        <v>0</v>
      </c>
      <c r="S1004" s="224">
        <v>0</v>
      </c>
      <c r="T1004" s="225">
        <f>S1004*H1004</f>
        <v>0</v>
      </c>
      <c r="U1004" s="41"/>
      <c r="V1004" s="41"/>
      <c r="W1004" s="41"/>
      <c r="X1004" s="41"/>
      <c r="Y1004" s="41"/>
      <c r="Z1004" s="41"/>
      <c r="AA1004" s="41"/>
      <c r="AB1004" s="41"/>
      <c r="AC1004" s="41"/>
      <c r="AD1004" s="41"/>
      <c r="AE1004" s="41"/>
      <c r="AR1004" s="226" t="s">
        <v>257</v>
      </c>
      <c r="AT1004" s="226" t="s">
        <v>169</v>
      </c>
      <c r="AU1004" s="226" t="s">
        <v>81</v>
      </c>
      <c r="AY1004" s="20" t="s">
        <v>166</v>
      </c>
      <c r="BE1004" s="227">
        <f>IF(N1004="základní",J1004,0)</f>
        <v>0</v>
      </c>
      <c r="BF1004" s="227">
        <f>IF(N1004="snížená",J1004,0)</f>
        <v>0</v>
      </c>
      <c r="BG1004" s="227">
        <f>IF(N1004="zákl. přenesená",J1004,0)</f>
        <v>0</v>
      </c>
      <c r="BH1004" s="227">
        <f>IF(N1004="sníž. přenesená",J1004,0)</f>
        <v>0</v>
      </c>
      <c r="BI1004" s="227">
        <f>IF(N1004="nulová",J1004,0)</f>
        <v>0</v>
      </c>
      <c r="BJ1004" s="20" t="s">
        <v>79</v>
      </c>
      <c r="BK1004" s="227">
        <f>ROUND(I1004*H1004,2)</f>
        <v>0</v>
      </c>
      <c r="BL1004" s="20" t="s">
        <v>257</v>
      </c>
      <c r="BM1004" s="226" t="s">
        <v>1514</v>
      </c>
    </row>
    <row r="1005" s="12" customFormat="1" ht="22.8" customHeight="1">
      <c r="A1005" s="12"/>
      <c r="B1005" s="199"/>
      <c r="C1005" s="200"/>
      <c r="D1005" s="201" t="s">
        <v>71</v>
      </c>
      <c r="E1005" s="213" t="s">
        <v>1515</v>
      </c>
      <c r="F1005" s="213" t="s">
        <v>1516</v>
      </c>
      <c r="G1005" s="200"/>
      <c r="H1005" s="200"/>
      <c r="I1005" s="203"/>
      <c r="J1005" s="214">
        <f>BK1005</f>
        <v>0</v>
      </c>
      <c r="K1005" s="200"/>
      <c r="L1005" s="205"/>
      <c r="M1005" s="206"/>
      <c r="N1005" s="207"/>
      <c r="O1005" s="207"/>
      <c r="P1005" s="208">
        <f>SUM(P1006:P1016)</f>
        <v>0</v>
      </c>
      <c r="Q1005" s="207"/>
      <c r="R1005" s="208">
        <f>SUM(R1006:R1016)</f>
        <v>0</v>
      </c>
      <c r="S1005" s="207"/>
      <c r="T1005" s="209">
        <f>SUM(T1006:T1016)</f>
        <v>0</v>
      </c>
      <c r="U1005" s="12"/>
      <c r="V1005" s="12"/>
      <c r="W1005" s="12"/>
      <c r="X1005" s="12"/>
      <c r="Y1005" s="12"/>
      <c r="Z1005" s="12"/>
      <c r="AA1005" s="12"/>
      <c r="AB1005" s="12"/>
      <c r="AC1005" s="12"/>
      <c r="AD1005" s="12"/>
      <c r="AE1005" s="12"/>
      <c r="AR1005" s="210" t="s">
        <v>81</v>
      </c>
      <c r="AT1005" s="211" t="s">
        <v>71</v>
      </c>
      <c r="AU1005" s="211" t="s">
        <v>79</v>
      </c>
      <c r="AY1005" s="210" t="s">
        <v>166</v>
      </c>
      <c r="BK1005" s="212">
        <f>SUM(BK1006:BK1016)</f>
        <v>0</v>
      </c>
    </row>
    <row r="1006" s="2" customFormat="1" ht="16.5" customHeight="1">
      <c r="A1006" s="41"/>
      <c r="B1006" s="42"/>
      <c r="C1006" s="215" t="s">
        <v>1517</v>
      </c>
      <c r="D1006" s="215" t="s">
        <v>169</v>
      </c>
      <c r="E1006" s="216" t="s">
        <v>1518</v>
      </c>
      <c r="F1006" s="217" t="s">
        <v>1519</v>
      </c>
      <c r="G1006" s="218" t="s">
        <v>240</v>
      </c>
      <c r="H1006" s="219">
        <v>364</v>
      </c>
      <c r="I1006" s="220"/>
      <c r="J1006" s="221">
        <f>ROUND(I1006*H1006,2)</f>
        <v>0</v>
      </c>
      <c r="K1006" s="217" t="s">
        <v>19</v>
      </c>
      <c r="L1006" s="47"/>
      <c r="M1006" s="222" t="s">
        <v>19</v>
      </c>
      <c r="N1006" s="223" t="s">
        <v>43</v>
      </c>
      <c r="O1006" s="87"/>
      <c r="P1006" s="224">
        <f>O1006*H1006</f>
        <v>0</v>
      </c>
      <c r="Q1006" s="224">
        <v>0</v>
      </c>
      <c r="R1006" s="224">
        <f>Q1006*H1006</f>
        <v>0</v>
      </c>
      <c r="S1006" s="224">
        <v>0</v>
      </c>
      <c r="T1006" s="225">
        <f>S1006*H1006</f>
        <v>0</v>
      </c>
      <c r="U1006" s="41"/>
      <c r="V1006" s="41"/>
      <c r="W1006" s="41"/>
      <c r="X1006" s="41"/>
      <c r="Y1006" s="41"/>
      <c r="Z1006" s="41"/>
      <c r="AA1006" s="41"/>
      <c r="AB1006" s="41"/>
      <c r="AC1006" s="41"/>
      <c r="AD1006" s="41"/>
      <c r="AE1006" s="41"/>
      <c r="AR1006" s="226" t="s">
        <v>257</v>
      </c>
      <c r="AT1006" s="226" t="s">
        <v>169</v>
      </c>
      <c r="AU1006" s="226" t="s">
        <v>81</v>
      </c>
      <c r="AY1006" s="20" t="s">
        <v>166</v>
      </c>
      <c r="BE1006" s="227">
        <f>IF(N1006="základní",J1006,0)</f>
        <v>0</v>
      </c>
      <c r="BF1006" s="227">
        <f>IF(N1006="snížená",J1006,0)</f>
        <v>0</v>
      </c>
      <c r="BG1006" s="227">
        <f>IF(N1006="zákl. přenesená",J1006,0)</f>
        <v>0</v>
      </c>
      <c r="BH1006" s="227">
        <f>IF(N1006="sníž. přenesená",J1006,0)</f>
        <v>0</v>
      </c>
      <c r="BI1006" s="227">
        <f>IF(N1006="nulová",J1006,0)</f>
        <v>0</v>
      </c>
      <c r="BJ1006" s="20" t="s">
        <v>79</v>
      </c>
      <c r="BK1006" s="227">
        <f>ROUND(I1006*H1006,2)</f>
        <v>0</v>
      </c>
      <c r="BL1006" s="20" t="s">
        <v>257</v>
      </c>
      <c r="BM1006" s="226" t="s">
        <v>1520</v>
      </c>
    </row>
    <row r="1007" s="2" customFormat="1" ht="16.5" customHeight="1">
      <c r="A1007" s="41"/>
      <c r="B1007" s="42"/>
      <c r="C1007" s="215" t="s">
        <v>1521</v>
      </c>
      <c r="D1007" s="215" t="s">
        <v>169</v>
      </c>
      <c r="E1007" s="216" t="s">
        <v>1522</v>
      </c>
      <c r="F1007" s="217" t="s">
        <v>1523</v>
      </c>
      <c r="G1007" s="218" t="s">
        <v>197</v>
      </c>
      <c r="H1007" s="219">
        <v>7.5</v>
      </c>
      <c r="I1007" s="220"/>
      <c r="J1007" s="221">
        <f>ROUND(I1007*H1007,2)</f>
        <v>0</v>
      </c>
      <c r="K1007" s="217" t="s">
        <v>19</v>
      </c>
      <c r="L1007" s="47"/>
      <c r="M1007" s="222" t="s">
        <v>19</v>
      </c>
      <c r="N1007" s="223" t="s">
        <v>43</v>
      </c>
      <c r="O1007" s="87"/>
      <c r="P1007" s="224">
        <f>O1007*H1007</f>
        <v>0</v>
      </c>
      <c r="Q1007" s="224">
        <v>0</v>
      </c>
      <c r="R1007" s="224">
        <f>Q1007*H1007</f>
        <v>0</v>
      </c>
      <c r="S1007" s="224">
        <v>0</v>
      </c>
      <c r="T1007" s="225">
        <f>S1007*H1007</f>
        <v>0</v>
      </c>
      <c r="U1007" s="41"/>
      <c r="V1007" s="41"/>
      <c r="W1007" s="41"/>
      <c r="X1007" s="41"/>
      <c r="Y1007" s="41"/>
      <c r="Z1007" s="41"/>
      <c r="AA1007" s="41"/>
      <c r="AB1007" s="41"/>
      <c r="AC1007" s="41"/>
      <c r="AD1007" s="41"/>
      <c r="AE1007" s="41"/>
      <c r="AR1007" s="226" t="s">
        <v>257</v>
      </c>
      <c r="AT1007" s="226" t="s">
        <v>169</v>
      </c>
      <c r="AU1007" s="226" t="s">
        <v>81</v>
      </c>
      <c r="AY1007" s="20" t="s">
        <v>166</v>
      </c>
      <c r="BE1007" s="227">
        <f>IF(N1007="základní",J1007,0)</f>
        <v>0</v>
      </c>
      <c r="BF1007" s="227">
        <f>IF(N1007="snížená",J1007,0)</f>
        <v>0</v>
      </c>
      <c r="BG1007" s="227">
        <f>IF(N1007="zákl. přenesená",J1007,0)</f>
        <v>0</v>
      </c>
      <c r="BH1007" s="227">
        <f>IF(N1007="sníž. přenesená",J1007,0)</f>
        <v>0</v>
      </c>
      <c r="BI1007" s="227">
        <f>IF(N1007="nulová",J1007,0)</f>
        <v>0</v>
      </c>
      <c r="BJ1007" s="20" t="s">
        <v>79</v>
      </c>
      <c r="BK1007" s="227">
        <f>ROUND(I1007*H1007,2)</f>
        <v>0</v>
      </c>
      <c r="BL1007" s="20" t="s">
        <v>257</v>
      </c>
      <c r="BM1007" s="226" t="s">
        <v>1524</v>
      </c>
    </row>
    <row r="1008" s="2" customFormat="1" ht="16.5" customHeight="1">
      <c r="A1008" s="41"/>
      <c r="B1008" s="42"/>
      <c r="C1008" s="215" t="s">
        <v>1525</v>
      </c>
      <c r="D1008" s="215" t="s">
        <v>169</v>
      </c>
      <c r="E1008" s="216" t="s">
        <v>1526</v>
      </c>
      <c r="F1008" s="217" t="s">
        <v>1527</v>
      </c>
      <c r="G1008" s="218" t="s">
        <v>197</v>
      </c>
      <c r="H1008" s="219">
        <v>7.5</v>
      </c>
      <c r="I1008" s="220"/>
      <c r="J1008" s="221">
        <f>ROUND(I1008*H1008,2)</f>
        <v>0</v>
      </c>
      <c r="K1008" s="217" t="s">
        <v>19</v>
      </c>
      <c r="L1008" s="47"/>
      <c r="M1008" s="222" t="s">
        <v>19</v>
      </c>
      <c r="N1008" s="223" t="s">
        <v>43</v>
      </c>
      <c r="O1008" s="87"/>
      <c r="P1008" s="224">
        <f>O1008*H1008</f>
        <v>0</v>
      </c>
      <c r="Q1008" s="224">
        <v>0</v>
      </c>
      <c r="R1008" s="224">
        <f>Q1008*H1008</f>
        <v>0</v>
      </c>
      <c r="S1008" s="224">
        <v>0</v>
      </c>
      <c r="T1008" s="225">
        <f>S1008*H1008</f>
        <v>0</v>
      </c>
      <c r="U1008" s="41"/>
      <c r="V1008" s="41"/>
      <c r="W1008" s="41"/>
      <c r="X1008" s="41"/>
      <c r="Y1008" s="41"/>
      <c r="Z1008" s="41"/>
      <c r="AA1008" s="41"/>
      <c r="AB1008" s="41"/>
      <c r="AC1008" s="41"/>
      <c r="AD1008" s="41"/>
      <c r="AE1008" s="41"/>
      <c r="AR1008" s="226" t="s">
        <v>257</v>
      </c>
      <c r="AT1008" s="226" t="s">
        <v>169</v>
      </c>
      <c r="AU1008" s="226" t="s">
        <v>81</v>
      </c>
      <c r="AY1008" s="20" t="s">
        <v>166</v>
      </c>
      <c r="BE1008" s="227">
        <f>IF(N1008="základní",J1008,0)</f>
        <v>0</v>
      </c>
      <c r="BF1008" s="227">
        <f>IF(N1008="snížená",J1008,0)</f>
        <v>0</v>
      </c>
      <c r="BG1008" s="227">
        <f>IF(N1008="zákl. přenesená",J1008,0)</f>
        <v>0</v>
      </c>
      <c r="BH1008" s="227">
        <f>IF(N1008="sníž. přenesená",J1008,0)</f>
        <v>0</v>
      </c>
      <c r="BI1008" s="227">
        <f>IF(N1008="nulová",J1008,0)</f>
        <v>0</v>
      </c>
      <c r="BJ1008" s="20" t="s">
        <v>79</v>
      </c>
      <c r="BK1008" s="227">
        <f>ROUND(I1008*H1008,2)</f>
        <v>0</v>
      </c>
      <c r="BL1008" s="20" t="s">
        <v>257</v>
      </c>
      <c r="BM1008" s="226" t="s">
        <v>1528</v>
      </c>
    </row>
    <row r="1009" s="2" customFormat="1" ht="16.5" customHeight="1">
      <c r="A1009" s="41"/>
      <c r="B1009" s="42"/>
      <c r="C1009" s="215" t="s">
        <v>1529</v>
      </c>
      <c r="D1009" s="215" t="s">
        <v>169</v>
      </c>
      <c r="E1009" s="216" t="s">
        <v>1530</v>
      </c>
      <c r="F1009" s="217" t="s">
        <v>1531</v>
      </c>
      <c r="G1009" s="218" t="s">
        <v>197</v>
      </c>
      <c r="H1009" s="219">
        <v>43</v>
      </c>
      <c r="I1009" s="220"/>
      <c r="J1009" s="221">
        <f>ROUND(I1009*H1009,2)</f>
        <v>0</v>
      </c>
      <c r="K1009" s="217" t="s">
        <v>19</v>
      </c>
      <c r="L1009" s="47"/>
      <c r="M1009" s="222" t="s">
        <v>19</v>
      </c>
      <c r="N1009" s="223" t="s">
        <v>43</v>
      </c>
      <c r="O1009" s="87"/>
      <c r="P1009" s="224">
        <f>O1009*H1009</f>
        <v>0</v>
      </c>
      <c r="Q1009" s="224">
        <v>0</v>
      </c>
      <c r="R1009" s="224">
        <f>Q1009*H1009</f>
        <v>0</v>
      </c>
      <c r="S1009" s="224">
        <v>0</v>
      </c>
      <c r="T1009" s="225">
        <f>S1009*H1009</f>
        <v>0</v>
      </c>
      <c r="U1009" s="41"/>
      <c r="V1009" s="41"/>
      <c r="W1009" s="41"/>
      <c r="X1009" s="41"/>
      <c r="Y1009" s="41"/>
      <c r="Z1009" s="41"/>
      <c r="AA1009" s="41"/>
      <c r="AB1009" s="41"/>
      <c r="AC1009" s="41"/>
      <c r="AD1009" s="41"/>
      <c r="AE1009" s="41"/>
      <c r="AR1009" s="226" t="s">
        <v>257</v>
      </c>
      <c r="AT1009" s="226" t="s">
        <v>169</v>
      </c>
      <c r="AU1009" s="226" t="s">
        <v>81</v>
      </c>
      <c r="AY1009" s="20" t="s">
        <v>166</v>
      </c>
      <c r="BE1009" s="227">
        <f>IF(N1009="základní",J1009,0)</f>
        <v>0</v>
      </c>
      <c r="BF1009" s="227">
        <f>IF(N1009="snížená",J1009,0)</f>
        <v>0</v>
      </c>
      <c r="BG1009" s="227">
        <f>IF(N1009="zákl. přenesená",J1009,0)</f>
        <v>0</v>
      </c>
      <c r="BH1009" s="227">
        <f>IF(N1009="sníž. přenesená",J1009,0)</f>
        <v>0</v>
      </c>
      <c r="BI1009" s="227">
        <f>IF(N1009="nulová",J1009,0)</f>
        <v>0</v>
      </c>
      <c r="BJ1009" s="20" t="s">
        <v>79</v>
      </c>
      <c r="BK1009" s="227">
        <f>ROUND(I1009*H1009,2)</f>
        <v>0</v>
      </c>
      <c r="BL1009" s="20" t="s">
        <v>257</v>
      </c>
      <c r="BM1009" s="226" t="s">
        <v>1532</v>
      </c>
    </row>
    <row r="1010" s="2" customFormat="1" ht="16.5" customHeight="1">
      <c r="A1010" s="41"/>
      <c r="B1010" s="42"/>
      <c r="C1010" s="215" t="s">
        <v>1533</v>
      </c>
      <c r="D1010" s="215" t="s">
        <v>169</v>
      </c>
      <c r="E1010" s="216" t="s">
        <v>1534</v>
      </c>
      <c r="F1010" s="217" t="s">
        <v>1535</v>
      </c>
      <c r="G1010" s="218" t="s">
        <v>788</v>
      </c>
      <c r="H1010" s="219">
        <v>1</v>
      </c>
      <c r="I1010" s="220"/>
      <c r="J1010" s="221">
        <f>ROUND(I1010*H1010,2)</f>
        <v>0</v>
      </c>
      <c r="K1010" s="217" t="s">
        <v>19</v>
      </c>
      <c r="L1010" s="47"/>
      <c r="M1010" s="222" t="s">
        <v>19</v>
      </c>
      <c r="N1010" s="223" t="s">
        <v>43</v>
      </c>
      <c r="O1010" s="87"/>
      <c r="P1010" s="224">
        <f>O1010*H1010</f>
        <v>0</v>
      </c>
      <c r="Q1010" s="224">
        <v>0</v>
      </c>
      <c r="R1010" s="224">
        <f>Q1010*H1010</f>
        <v>0</v>
      </c>
      <c r="S1010" s="224">
        <v>0</v>
      </c>
      <c r="T1010" s="225">
        <f>S1010*H1010</f>
        <v>0</v>
      </c>
      <c r="U1010" s="41"/>
      <c r="V1010" s="41"/>
      <c r="W1010" s="41"/>
      <c r="X1010" s="41"/>
      <c r="Y1010" s="41"/>
      <c r="Z1010" s="41"/>
      <c r="AA1010" s="41"/>
      <c r="AB1010" s="41"/>
      <c r="AC1010" s="41"/>
      <c r="AD1010" s="41"/>
      <c r="AE1010" s="41"/>
      <c r="AR1010" s="226" t="s">
        <v>257</v>
      </c>
      <c r="AT1010" s="226" t="s">
        <v>169</v>
      </c>
      <c r="AU1010" s="226" t="s">
        <v>81</v>
      </c>
      <c r="AY1010" s="20" t="s">
        <v>166</v>
      </c>
      <c r="BE1010" s="227">
        <f>IF(N1010="základní",J1010,0)</f>
        <v>0</v>
      </c>
      <c r="BF1010" s="227">
        <f>IF(N1010="snížená",J1010,0)</f>
        <v>0</v>
      </c>
      <c r="BG1010" s="227">
        <f>IF(N1010="zákl. přenesená",J1010,0)</f>
        <v>0</v>
      </c>
      <c r="BH1010" s="227">
        <f>IF(N1010="sníž. přenesená",J1010,0)</f>
        <v>0</v>
      </c>
      <c r="BI1010" s="227">
        <f>IF(N1010="nulová",J1010,0)</f>
        <v>0</v>
      </c>
      <c r="BJ1010" s="20" t="s">
        <v>79</v>
      </c>
      <c r="BK1010" s="227">
        <f>ROUND(I1010*H1010,2)</f>
        <v>0</v>
      </c>
      <c r="BL1010" s="20" t="s">
        <v>257</v>
      </c>
      <c r="BM1010" s="226" t="s">
        <v>1536</v>
      </c>
    </row>
    <row r="1011" s="2" customFormat="1" ht="16.5" customHeight="1">
      <c r="A1011" s="41"/>
      <c r="B1011" s="42"/>
      <c r="C1011" s="215" t="s">
        <v>1537</v>
      </c>
      <c r="D1011" s="215" t="s">
        <v>169</v>
      </c>
      <c r="E1011" s="216" t="s">
        <v>1538</v>
      </c>
      <c r="F1011" s="217" t="s">
        <v>1539</v>
      </c>
      <c r="G1011" s="218" t="s">
        <v>1540</v>
      </c>
      <c r="H1011" s="219">
        <v>3000</v>
      </c>
      <c r="I1011" s="220"/>
      <c r="J1011" s="221">
        <f>ROUND(I1011*H1011,2)</f>
        <v>0</v>
      </c>
      <c r="K1011" s="217" t="s">
        <v>19</v>
      </c>
      <c r="L1011" s="47"/>
      <c r="M1011" s="222" t="s">
        <v>19</v>
      </c>
      <c r="N1011" s="223" t="s">
        <v>43</v>
      </c>
      <c r="O1011" s="87"/>
      <c r="P1011" s="224">
        <f>O1011*H1011</f>
        <v>0</v>
      </c>
      <c r="Q1011" s="224">
        <v>0</v>
      </c>
      <c r="R1011" s="224">
        <f>Q1011*H1011</f>
        <v>0</v>
      </c>
      <c r="S1011" s="224">
        <v>0</v>
      </c>
      <c r="T1011" s="225">
        <f>S1011*H1011</f>
        <v>0</v>
      </c>
      <c r="U1011" s="41"/>
      <c r="V1011" s="41"/>
      <c r="W1011" s="41"/>
      <c r="X1011" s="41"/>
      <c r="Y1011" s="41"/>
      <c r="Z1011" s="41"/>
      <c r="AA1011" s="41"/>
      <c r="AB1011" s="41"/>
      <c r="AC1011" s="41"/>
      <c r="AD1011" s="41"/>
      <c r="AE1011" s="41"/>
      <c r="AR1011" s="226" t="s">
        <v>257</v>
      </c>
      <c r="AT1011" s="226" t="s">
        <v>169</v>
      </c>
      <c r="AU1011" s="226" t="s">
        <v>81</v>
      </c>
      <c r="AY1011" s="20" t="s">
        <v>166</v>
      </c>
      <c r="BE1011" s="227">
        <f>IF(N1011="základní",J1011,0)</f>
        <v>0</v>
      </c>
      <c r="BF1011" s="227">
        <f>IF(N1011="snížená",J1011,0)</f>
        <v>0</v>
      </c>
      <c r="BG1011" s="227">
        <f>IF(N1011="zákl. přenesená",J1011,0)</f>
        <v>0</v>
      </c>
      <c r="BH1011" s="227">
        <f>IF(N1011="sníž. přenesená",J1011,0)</f>
        <v>0</v>
      </c>
      <c r="BI1011" s="227">
        <f>IF(N1011="nulová",J1011,0)</f>
        <v>0</v>
      </c>
      <c r="BJ1011" s="20" t="s">
        <v>79</v>
      </c>
      <c r="BK1011" s="227">
        <f>ROUND(I1011*H1011,2)</f>
        <v>0</v>
      </c>
      <c r="BL1011" s="20" t="s">
        <v>257</v>
      </c>
      <c r="BM1011" s="226" t="s">
        <v>1541</v>
      </c>
    </row>
    <row r="1012" s="2" customFormat="1" ht="16.5" customHeight="1">
      <c r="A1012" s="41"/>
      <c r="B1012" s="42"/>
      <c r="C1012" s="215" t="s">
        <v>1542</v>
      </c>
      <c r="D1012" s="215" t="s">
        <v>169</v>
      </c>
      <c r="E1012" s="216" t="s">
        <v>1543</v>
      </c>
      <c r="F1012" s="217" t="s">
        <v>1544</v>
      </c>
      <c r="G1012" s="218" t="s">
        <v>240</v>
      </c>
      <c r="H1012" s="219">
        <v>41</v>
      </c>
      <c r="I1012" s="220"/>
      <c r="J1012" s="221">
        <f>ROUND(I1012*H1012,2)</f>
        <v>0</v>
      </c>
      <c r="K1012" s="217" t="s">
        <v>19</v>
      </c>
      <c r="L1012" s="47"/>
      <c r="M1012" s="222" t="s">
        <v>19</v>
      </c>
      <c r="N1012" s="223" t="s">
        <v>43</v>
      </c>
      <c r="O1012" s="87"/>
      <c r="P1012" s="224">
        <f>O1012*H1012</f>
        <v>0</v>
      </c>
      <c r="Q1012" s="224">
        <v>0</v>
      </c>
      <c r="R1012" s="224">
        <f>Q1012*H1012</f>
        <v>0</v>
      </c>
      <c r="S1012" s="224">
        <v>0</v>
      </c>
      <c r="T1012" s="225">
        <f>S1012*H1012</f>
        <v>0</v>
      </c>
      <c r="U1012" s="41"/>
      <c r="V1012" s="41"/>
      <c r="W1012" s="41"/>
      <c r="X1012" s="41"/>
      <c r="Y1012" s="41"/>
      <c r="Z1012" s="41"/>
      <c r="AA1012" s="41"/>
      <c r="AB1012" s="41"/>
      <c r="AC1012" s="41"/>
      <c r="AD1012" s="41"/>
      <c r="AE1012" s="41"/>
      <c r="AR1012" s="226" t="s">
        <v>257</v>
      </c>
      <c r="AT1012" s="226" t="s">
        <v>169</v>
      </c>
      <c r="AU1012" s="226" t="s">
        <v>81</v>
      </c>
      <c r="AY1012" s="20" t="s">
        <v>166</v>
      </c>
      <c r="BE1012" s="227">
        <f>IF(N1012="základní",J1012,0)</f>
        <v>0</v>
      </c>
      <c r="BF1012" s="227">
        <f>IF(N1012="snížená",J1012,0)</f>
        <v>0</v>
      </c>
      <c r="BG1012" s="227">
        <f>IF(N1012="zákl. přenesená",J1012,0)</f>
        <v>0</v>
      </c>
      <c r="BH1012" s="227">
        <f>IF(N1012="sníž. přenesená",J1012,0)</f>
        <v>0</v>
      </c>
      <c r="BI1012" s="227">
        <f>IF(N1012="nulová",J1012,0)</f>
        <v>0</v>
      </c>
      <c r="BJ1012" s="20" t="s">
        <v>79</v>
      </c>
      <c r="BK1012" s="227">
        <f>ROUND(I1012*H1012,2)</f>
        <v>0</v>
      </c>
      <c r="BL1012" s="20" t="s">
        <v>257</v>
      </c>
      <c r="BM1012" s="226" t="s">
        <v>1545</v>
      </c>
    </row>
    <row r="1013" s="2" customFormat="1" ht="16.5" customHeight="1">
      <c r="A1013" s="41"/>
      <c r="B1013" s="42"/>
      <c r="C1013" s="215" t="s">
        <v>1546</v>
      </c>
      <c r="D1013" s="215" t="s">
        <v>169</v>
      </c>
      <c r="E1013" s="216" t="s">
        <v>1547</v>
      </c>
      <c r="F1013" s="217" t="s">
        <v>1548</v>
      </c>
      <c r="G1013" s="218" t="s">
        <v>1540</v>
      </c>
      <c r="H1013" s="219">
        <v>756</v>
      </c>
      <c r="I1013" s="220"/>
      <c r="J1013" s="221">
        <f>ROUND(I1013*H1013,2)</f>
        <v>0</v>
      </c>
      <c r="K1013" s="217" t="s">
        <v>19</v>
      </c>
      <c r="L1013" s="47"/>
      <c r="M1013" s="222" t="s">
        <v>19</v>
      </c>
      <c r="N1013" s="223" t="s">
        <v>43</v>
      </c>
      <c r="O1013" s="87"/>
      <c r="P1013" s="224">
        <f>O1013*H1013</f>
        <v>0</v>
      </c>
      <c r="Q1013" s="224">
        <v>0</v>
      </c>
      <c r="R1013" s="224">
        <f>Q1013*H1013</f>
        <v>0</v>
      </c>
      <c r="S1013" s="224">
        <v>0</v>
      </c>
      <c r="T1013" s="225">
        <f>S1013*H1013</f>
        <v>0</v>
      </c>
      <c r="U1013" s="41"/>
      <c r="V1013" s="41"/>
      <c r="W1013" s="41"/>
      <c r="X1013" s="41"/>
      <c r="Y1013" s="41"/>
      <c r="Z1013" s="41"/>
      <c r="AA1013" s="41"/>
      <c r="AB1013" s="41"/>
      <c r="AC1013" s="41"/>
      <c r="AD1013" s="41"/>
      <c r="AE1013" s="41"/>
      <c r="AR1013" s="226" t="s">
        <v>257</v>
      </c>
      <c r="AT1013" s="226" t="s">
        <v>169</v>
      </c>
      <c r="AU1013" s="226" t="s">
        <v>81</v>
      </c>
      <c r="AY1013" s="20" t="s">
        <v>166</v>
      </c>
      <c r="BE1013" s="227">
        <f>IF(N1013="základní",J1013,0)</f>
        <v>0</v>
      </c>
      <c r="BF1013" s="227">
        <f>IF(N1013="snížená",J1013,0)</f>
        <v>0</v>
      </c>
      <c r="BG1013" s="227">
        <f>IF(N1013="zákl. přenesená",J1013,0)</f>
        <v>0</v>
      </c>
      <c r="BH1013" s="227">
        <f>IF(N1013="sníž. přenesená",J1013,0)</f>
        <v>0</v>
      </c>
      <c r="BI1013" s="227">
        <f>IF(N1013="nulová",J1013,0)</f>
        <v>0</v>
      </c>
      <c r="BJ1013" s="20" t="s">
        <v>79</v>
      </c>
      <c r="BK1013" s="227">
        <f>ROUND(I1013*H1013,2)</f>
        <v>0</v>
      </c>
      <c r="BL1013" s="20" t="s">
        <v>257</v>
      </c>
      <c r="BM1013" s="226" t="s">
        <v>1549</v>
      </c>
    </row>
    <row r="1014" s="2" customFormat="1" ht="16.5" customHeight="1">
      <c r="A1014" s="41"/>
      <c r="B1014" s="42"/>
      <c r="C1014" s="215" t="s">
        <v>1550</v>
      </c>
      <c r="D1014" s="215" t="s">
        <v>169</v>
      </c>
      <c r="E1014" s="216" t="s">
        <v>1551</v>
      </c>
      <c r="F1014" s="217" t="s">
        <v>1552</v>
      </c>
      <c r="G1014" s="218" t="s">
        <v>1553</v>
      </c>
      <c r="H1014" s="219">
        <v>20</v>
      </c>
      <c r="I1014" s="220"/>
      <c r="J1014" s="221">
        <f>ROUND(I1014*H1014,2)</f>
        <v>0</v>
      </c>
      <c r="K1014" s="217" t="s">
        <v>19</v>
      </c>
      <c r="L1014" s="47"/>
      <c r="M1014" s="222" t="s">
        <v>19</v>
      </c>
      <c r="N1014" s="223" t="s">
        <v>43</v>
      </c>
      <c r="O1014" s="87"/>
      <c r="P1014" s="224">
        <f>O1014*H1014</f>
        <v>0</v>
      </c>
      <c r="Q1014" s="224">
        <v>0</v>
      </c>
      <c r="R1014" s="224">
        <f>Q1014*H1014</f>
        <v>0</v>
      </c>
      <c r="S1014" s="224">
        <v>0</v>
      </c>
      <c r="T1014" s="225">
        <f>S1014*H1014</f>
        <v>0</v>
      </c>
      <c r="U1014" s="41"/>
      <c r="V1014" s="41"/>
      <c r="W1014" s="41"/>
      <c r="X1014" s="41"/>
      <c r="Y1014" s="41"/>
      <c r="Z1014" s="41"/>
      <c r="AA1014" s="41"/>
      <c r="AB1014" s="41"/>
      <c r="AC1014" s="41"/>
      <c r="AD1014" s="41"/>
      <c r="AE1014" s="41"/>
      <c r="AR1014" s="226" t="s">
        <v>257</v>
      </c>
      <c r="AT1014" s="226" t="s">
        <v>169</v>
      </c>
      <c r="AU1014" s="226" t="s">
        <v>81</v>
      </c>
      <c r="AY1014" s="20" t="s">
        <v>166</v>
      </c>
      <c r="BE1014" s="227">
        <f>IF(N1014="základní",J1014,0)</f>
        <v>0</v>
      </c>
      <c r="BF1014" s="227">
        <f>IF(N1014="snížená",J1014,0)</f>
        <v>0</v>
      </c>
      <c r="BG1014" s="227">
        <f>IF(N1014="zákl. přenesená",J1014,0)</f>
        <v>0</v>
      </c>
      <c r="BH1014" s="227">
        <f>IF(N1014="sníž. přenesená",J1014,0)</f>
        <v>0</v>
      </c>
      <c r="BI1014" s="227">
        <f>IF(N1014="nulová",J1014,0)</f>
        <v>0</v>
      </c>
      <c r="BJ1014" s="20" t="s">
        <v>79</v>
      </c>
      <c r="BK1014" s="227">
        <f>ROUND(I1014*H1014,2)</f>
        <v>0</v>
      </c>
      <c r="BL1014" s="20" t="s">
        <v>257</v>
      </c>
      <c r="BM1014" s="226" t="s">
        <v>1554</v>
      </c>
    </row>
    <row r="1015" s="2" customFormat="1" ht="16.5" customHeight="1">
      <c r="A1015" s="41"/>
      <c r="B1015" s="42"/>
      <c r="C1015" s="215" t="s">
        <v>1555</v>
      </c>
      <c r="D1015" s="215" t="s">
        <v>169</v>
      </c>
      <c r="E1015" s="216" t="s">
        <v>1556</v>
      </c>
      <c r="F1015" s="217" t="s">
        <v>1557</v>
      </c>
      <c r="G1015" s="218" t="s">
        <v>788</v>
      </c>
      <c r="H1015" s="219">
        <v>1</v>
      </c>
      <c r="I1015" s="220"/>
      <c r="J1015" s="221">
        <f>ROUND(I1015*H1015,2)</f>
        <v>0</v>
      </c>
      <c r="K1015" s="217" t="s">
        <v>19</v>
      </c>
      <c r="L1015" s="47"/>
      <c r="M1015" s="222" t="s">
        <v>19</v>
      </c>
      <c r="N1015" s="223" t="s">
        <v>43</v>
      </c>
      <c r="O1015" s="87"/>
      <c r="P1015" s="224">
        <f>O1015*H1015</f>
        <v>0</v>
      </c>
      <c r="Q1015" s="224">
        <v>0</v>
      </c>
      <c r="R1015" s="224">
        <f>Q1015*H1015</f>
        <v>0</v>
      </c>
      <c r="S1015" s="224">
        <v>0</v>
      </c>
      <c r="T1015" s="225">
        <f>S1015*H1015</f>
        <v>0</v>
      </c>
      <c r="U1015" s="41"/>
      <c r="V1015" s="41"/>
      <c r="W1015" s="41"/>
      <c r="X1015" s="41"/>
      <c r="Y1015" s="41"/>
      <c r="Z1015" s="41"/>
      <c r="AA1015" s="41"/>
      <c r="AB1015" s="41"/>
      <c r="AC1015" s="41"/>
      <c r="AD1015" s="41"/>
      <c r="AE1015" s="41"/>
      <c r="AR1015" s="226" t="s">
        <v>257</v>
      </c>
      <c r="AT1015" s="226" t="s">
        <v>169</v>
      </c>
      <c r="AU1015" s="226" t="s">
        <v>81</v>
      </c>
      <c r="AY1015" s="20" t="s">
        <v>166</v>
      </c>
      <c r="BE1015" s="227">
        <f>IF(N1015="základní",J1015,0)</f>
        <v>0</v>
      </c>
      <c r="BF1015" s="227">
        <f>IF(N1015="snížená",J1015,0)</f>
        <v>0</v>
      </c>
      <c r="BG1015" s="227">
        <f>IF(N1015="zákl. přenesená",J1015,0)</f>
        <v>0</v>
      </c>
      <c r="BH1015" s="227">
        <f>IF(N1015="sníž. přenesená",J1015,0)</f>
        <v>0</v>
      </c>
      <c r="BI1015" s="227">
        <f>IF(N1015="nulová",J1015,0)</f>
        <v>0</v>
      </c>
      <c r="BJ1015" s="20" t="s">
        <v>79</v>
      </c>
      <c r="BK1015" s="227">
        <f>ROUND(I1015*H1015,2)</f>
        <v>0</v>
      </c>
      <c r="BL1015" s="20" t="s">
        <v>257</v>
      </c>
      <c r="BM1015" s="226" t="s">
        <v>1558</v>
      </c>
    </row>
    <row r="1016" s="2" customFormat="1">
      <c r="A1016" s="41"/>
      <c r="B1016" s="42"/>
      <c r="C1016" s="215" t="s">
        <v>1559</v>
      </c>
      <c r="D1016" s="215" t="s">
        <v>169</v>
      </c>
      <c r="E1016" s="216" t="s">
        <v>1560</v>
      </c>
      <c r="F1016" s="217" t="s">
        <v>1561</v>
      </c>
      <c r="G1016" s="218" t="s">
        <v>1304</v>
      </c>
      <c r="H1016" s="284"/>
      <c r="I1016" s="220"/>
      <c r="J1016" s="221">
        <f>ROUND(I1016*H1016,2)</f>
        <v>0</v>
      </c>
      <c r="K1016" s="217" t="s">
        <v>173</v>
      </c>
      <c r="L1016" s="47"/>
      <c r="M1016" s="222" t="s">
        <v>19</v>
      </c>
      <c r="N1016" s="223" t="s">
        <v>43</v>
      </c>
      <c r="O1016" s="87"/>
      <c r="P1016" s="224">
        <f>O1016*H1016</f>
        <v>0</v>
      </c>
      <c r="Q1016" s="224">
        <v>0</v>
      </c>
      <c r="R1016" s="224">
        <f>Q1016*H1016</f>
        <v>0</v>
      </c>
      <c r="S1016" s="224">
        <v>0</v>
      </c>
      <c r="T1016" s="225">
        <f>S1016*H1016</f>
        <v>0</v>
      </c>
      <c r="U1016" s="41"/>
      <c r="V1016" s="41"/>
      <c r="W1016" s="41"/>
      <c r="X1016" s="41"/>
      <c r="Y1016" s="41"/>
      <c r="Z1016" s="41"/>
      <c r="AA1016" s="41"/>
      <c r="AB1016" s="41"/>
      <c r="AC1016" s="41"/>
      <c r="AD1016" s="41"/>
      <c r="AE1016" s="41"/>
      <c r="AR1016" s="226" t="s">
        <v>257</v>
      </c>
      <c r="AT1016" s="226" t="s">
        <v>169</v>
      </c>
      <c r="AU1016" s="226" t="s">
        <v>81</v>
      </c>
      <c r="AY1016" s="20" t="s">
        <v>166</v>
      </c>
      <c r="BE1016" s="227">
        <f>IF(N1016="základní",J1016,0)</f>
        <v>0</v>
      </c>
      <c r="BF1016" s="227">
        <f>IF(N1016="snížená",J1016,0)</f>
        <v>0</v>
      </c>
      <c r="BG1016" s="227">
        <f>IF(N1016="zákl. přenesená",J1016,0)</f>
        <v>0</v>
      </c>
      <c r="BH1016" s="227">
        <f>IF(N1016="sníž. přenesená",J1016,0)</f>
        <v>0</v>
      </c>
      <c r="BI1016" s="227">
        <f>IF(N1016="nulová",J1016,0)</f>
        <v>0</v>
      </c>
      <c r="BJ1016" s="20" t="s">
        <v>79</v>
      </c>
      <c r="BK1016" s="227">
        <f>ROUND(I1016*H1016,2)</f>
        <v>0</v>
      </c>
      <c r="BL1016" s="20" t="s">
        <v>257</v>
      </c>
      <c r="BM1016" s="226" t="s">
        <v>1562</v>
      </c>
    </row>
    <row r="1017" s="12" customFormat="1" ht="22.8" customHeight="1">
      <c r="A1017" s="12"/>
      <c r="B1017" s="199"/>
      <c r="C1017" s="200"/>
      <c r="D1017" s="201" t="s">
        <v>71</v>
      </c>
      <c r="E1017" s="213" t="s">
        <v>1563</v>
      </c>
      <c r="F1017" s="213" t="s">
        <v>1564</v>
      </c>
      <c r="G1017" s="200"/>
      <c r="H1017" s="200"/>
      <c r="I1017" s="203"/>
      <c r="J1017" s="214">
        <f>BK1017</f>
        <v>0</v>
      </c>
      <c r="K1017" s="200"/>
      <c r="L1017" s="205"/>
      <c r="M1017" s="206"/>
      <c r="N1017" s="207"/>
      <c r="O1017" s="207"/>
      <c r="P1017" s="208">
        <f>SUM(P1018:P1058)</f>
        <v>0</v>
      </c>
      <c r="Q1017" s="207"/>
      <c r="R1017" s="208">
        <f>SUM(R1018:R1058)</f>
        <v>6.8666112600000009</v>
      </c>
      <c r="S1017" s="207"/>
      <c r="T1017" s="209">
        <f>SUM(T1018:T1058)</f>
        <v>0</v>
      </c>
      <c r="U1017" s="12"/>
      <c r="V1017" s="12"/>
      <c r="W1017" s="12"/>
      <c r="X1017" s="12"/>
      <c r="Y1017" s="12"/>
      <c r="Z1017" s="12"/>
      <c r="AA1017" s="12"/>
      <c r="AB1017" s="12"/>
      <c r="AC1017" s="12"/>
      <c r="AD1017" s="12"/>
      <c r="AE1017" s="12"/>
      <c r="AR1017" s="210" t="s">
        <v>81</v>
      </c>
      <c r="AT1017" s="211" t="s">
        <v>71</v>
      </c>
      <c r="AU1017" s="211" t="s">
        <v>79</v>
      </c>
      <c r="AY1017" s="210" t="s">
        <v>166</v>
      </c>
      <c r="BK1017" s="212">
        <f>SUM(BK1018:BK1058)</f>
        <v>0</v>
      </c>
    </row>
    <row r="1018" s="2" customFormat="1">
      <c r="A1018" s="41"/>
      <c r="B1018" s="42"/>
      <c r="C1018" s="215" t="s">
        <v>1565</v>
      </c>
      <c r="D1018" s="215" t="s">
        <v>169</v>
      </c>
      <c r="E1018" s="216" t="s">
        <v>1566</v>
      </c>
      <c r="F1018" s="217" t="s">
        <v>1567</v>
      </c>
      <c r="G1018" s="218" t="s">
        <v>172</v>
      </c>
      <c r="H1018" s="219">
        <v>775.56600000000003</v>
      </c>
      <c r="I1018" s="220"/>
      <c r="J1018" s="221">
        <f>ROUND(I1018*H1018,2)</f>
        <v>0</v>
      </c>
      <c r="K1018" s="217" t="s">
        <v>19</v>
      </c>
      <c r="L1018" s="47"/>
      <c r="M1018" s="222" t="s">
        <v>19</v>
      </c>
      <c r="N1018" s="223" t="s">
        <v>43</v>
      </c>
      <c r="O1018" s="87"/>
      <c r="P1018" s="224">
        <f>O1018*H1018</f>
        <v>0</v>
      </c>
      <c r="Q1018" s="224">
        <v>0.0066100000000000004</v>
      </c>
      <c r="R1018" s="224">
        <f>Q1018*H1018</f>
        <v>5.1264912600000008</v>
      </c>
      <c r="S1018" s="224">
        <v>0</v>
      </c>
      <c r="T1018" s="225">
        <f>S1018*H1018</f>
        <v>0</v>
      </c>
      <c r="U1018" s="41"/>
      <c r="V1018" s="41"/>
      <c r="W1018" s="41"/>
      <c r="X1018" s="41"/>
      <c r="Y1018" s="41"/>
      <c r="Z1018" s="41"/>
      <c r="AA1018" s="41"/>
      <c r="AB1018" s="41"/>
      <c r="AC1018" s="41"/>
      <c r="AD1018" s="41"/>
      <c r="AE1018" s="41"/>
      <c r="AR1018" s="226" t="s">
        <v>257</v>
      </c>
      <c r="AT1018" s="226" t="s">
        <v>169</v>
      </c>
      <c r="AU1018" s="226" t="s">
        <v>81</v>
      </c>
      <c r="AY1018" s="20" t="s">
        <v>166</v>
      </c>
      <c r="BE1018" s="227">
        <f>IF(N1018="základní",J1018,0)</f>
        <v>0</v>
      </c>
      <c r="BF1018" s="227">
        <f>IF(N1018="snížená",J1018,0)</f>
        <v>0</v>
      </c>
      <c r="BG1018" s="227">
        <f>IF(N1018="zákl. přenesená",J1018,0)</f>
        <v>0</v>
      </c>
      <c r="BH1018" s="227">
        <f>IF(N1018="sníž. přenesená",J1018,0)</f>
        <v>0</v>
      </c>
      <c r="BI1018" s="227">
        <f>IF(N1018="nulová",J1018,0)</f>
        <v>0</v>
      </c>
      <c r="BJ1018" s="20" t="s">
        <v>79</v>
      </c>
      <c r="BK1018" s="227">
        <f>ROUND(I1018*H1018,2)</f>
        <v>0</v>
      </c>
      <c r="BL1018" s="20" t="s">
        <v>257</v>
      </c>
      <c r="BM1018" s="226" t="s">
        <v>1568</v>
      </c>
    </row>
    <row r="1019" s="15" customFormat="1">
      <c r="A1019" s="15"/>
      <c r="B1019" s="251"/>
      <c r="C1019" s="252"/>
      <c r="D1019" s="230" t="s">
        <v>176</v>
      </c>
      <c r="E1019" s="253" t="s">
        <v>19</v>
      </c>
      <c r="F1019" s="254" t="s">
        <v>1336</v>
      </c>
      <c r="G1019" s="252"/>
      <c r="H1019" s="253" t="s">
        <v>19</v>
      </c>
      <c r="I1019" s="255"/>
      <c r="J1019" s="252"/>
      <c r="K1019" s="252"/>
      <c r="L1019" s="256"/>
      <c r="M1019" s="257"/>
      <c r="N1019" s="258"/>
      <c r="O1019" s="258"/>
      <c r="P1019" s="258"/>
      <c r="Q1019" s="258"/>
      <c r="R1019" s="258"/>
      <c r="S1019" s="258"/>
      <c r="T1019" s="259"/>
      <c r="U1019" s="15"/>
      <c r="V1019" s="15"/>
      <c r="W1019" s="15"/>
      <c r="X1019" s="15"/>
      <c r="Y1019" s="15"/>
      <c r="Z1019" s="15"/>
      <c r="AA1019" s="15"/>
      <c r="AB1019" s="15"/>
      <c r="AC1019" s="15"/>
      <c r="AD1019" s="15"/>
      <c r="AE1019" s="15"/>
      <c r="AT1019" s="260" t="s">
        <v>176</v>
      </c>
      <c r="AU1019" s="260" t="s">
        <v>81</v>
      </c>
      <c r="AV1019" s="15" t="s">
        <v>79</v>
      </c>
      <c r="AW1019" s="15" t="s">
        <v>33</v>
      </c>
      <c r="AX1019" s="15" t="s">
        <v>72</v>
      </c>
      <c r="AY1019" s="260" t="s">
        <v>166</v>
      </c>
    </row>
    <row r="1020" s="13" customFormat="1">
      <c r="A1020" s="13"/>
      <c r="B1020" s="228"/>
      <c r="C1020" s="229"/>
      <c r="D1020" s="230" t="s">
        <v>176</v>
      </c>
      <c r="E1020" s="231" t="s">
        <v>19</v>
      </c>
      <c r="F1020" s="232" t="s">
        <v>1337</v>
      </c>
      <c r="G1020" s="229"/>
      <c r="H1020" s="233">
        <v>653.33900000000006</v>
      </c>
      <c r="I1020" s="234"/>
      <c r="J1020" s="229"/>
      <c r="K1020" s="229"/>
      <c r="L1020" s="235"/>
      <c r="M1020" s="236"/>
      <c r="N1020" s="237"/>
      <c r="O1020" s="237"/>
      <c r="P1020" s="237"/>
      <c r="Q1020" s="237"/>
      <c r="R1020" s="237"/>
      <c r="S1020" s="237"/>
      <c r="T1020" s="238"/>
      <c r="U1020" s="13"/>
      <c r="V1020" s="13"/>
      <c r="W1020" s="13"/>
      <c r="X1020" s="13"/>
      <c r="Y1020" s="13"/>
      <c r="Z1020" s="13"/>
      <c r="AA1020" s="13"/>
      <c r="AB1020" s="13"/>
      <c r="AC1020" s="13"/>
      <c r="AD1020" s="13"/>
      <c r="AE1020" s="13"/>
      <c r="AT1020" s="239" t="s">
        <v>176</v>
      </c>
      <c r="AU1020" s="239" t="s">
        <v>81</v>
      </c>
      <c r="AV1020" s="13" t="s">
        <v>81</v>
      </c>
      <c r="AW1020" s="13" t="s">
        <v>33</v>
      </c>
      <c r="AX1020" s="13" t="s">
        <v>72</v>
      </c>
      <c r="AY1020" s="239" t="s">
        <v>166</v>
      </c>
    </row>
    <row r="1021" s="15" customFormat="1">
      <c r="A1021" s="15"/>
      <c r="B1021" s="251"/>
      <c r="C1021" s="252"/>
      <c r="D1021" s="230" t="s">
        <v>176</v>
      </c>
      <c r="E1021" s="253" t="s">
        <v>19</v>
      </c>
      <c r="F1021" s="254" t="s">
        <v>1338</v>
      </c>
      <c r="G1021" s="252"/>
      <c r="H1021" s="253" t="s">
        <v>19</v>
      </c>
      <c r="I1021" s="255"/>
      <c r="J1021" s="252"/>
      <c r="K1021" s="252"/>
      <c r="L1021" s="256"/>
      <c r="M1021" s="257"/>
      <c r="N1021" s="258"/>
      <c r="O1021" s="258"/>
      <c r="P1021" s="258"/>
      <c r="Q1021" s="258"/>
      <c r="R1021" s="258"/>
      <c r="S1021" s="258"/>
      <c r="T1021" s="259"/>
      <c r="U1021" s="15"/>
      <c r="V1021" s="15"/>
      <c r="W1021" s="15"/>
      <c r="X1021" s="15"/>
      <c r="Y1021" s="15"/>
      <c r="Z1021" s="15"/>
      <c r="AA1021" s="15"/>
      <c r="AB1021" s="15"/>
      <c r="AC1021" s="15"/>
      <c r="AD1021" s="15"/>
      <c r="AE1021" s="15"/>
      <c r="AT1021" s="260" t="s">
        <v>176</v>
      </c>
      <c r="AU1021" s="260" t="s">
        <v>81</v>
      </c>
      <c r="AV1021" s="15" t="s">
        <v>79</v>
      </c>
      <c r="AW1021" s="15" t="s">
        <v>33</v>
      </c>
      <c r="AX1021" s="15" t="s">
        <v>72</v>
      </c>
      <c r="AY1021" s="260" t="s">
        <v>166</v>
      </c>
    </row>
    <row r="1022" s="13" customFormat="1">
      <c r="A1022" s="13"/>
      <c r="B1022" s="228"/>
      <c r="C1022" s="229"/>
      <c r="D1022" s="230" t="s">
        <v>176</v>
      </c>
      <c r="E1022" s="231" t="s">
        <v>19</v>
      </c>
      <c r="F1022" s="232" t="s">
        <v>1339</v>
      </c>
      <c r="G1022" s="229"/>
      <c r="H1022" s="233">
        <v>122.227</v>
      </c>
      <c r="I1022" s="234"/>
      <c r="J1022" s="229"/>
      <c r="K1022" s="229"/>
      <c r="L1022" s="235"/>
      <c r="M1022" s="236"/>
      <c r="N1022" s="237"/>
      <c r="O1022" s="237"/>
      <c r="P1022" s="237"/>
      <c r="Q1022" s="237"/>
      <c r="R1022" s="237"/>
      <c r="S1022" s="237"/>
      <c r="T1022" s="238"/>
      <c r="U1022" s="13"/>
      <c r="V1022" s="13"/>
      <c r="W1022" s="13"/>
      <c r="X1022" s="13"/>
      <c r="Y1022" s="13"/>
      <c r="Z1022" s="13"/>
      <c r="AA1022" s="13"/>
      <c r="AB1022" s="13"/>
      <c r="AC1022" s="13"/>
      <c r="AD1022" s="13"/>
      <c r="AE1022" s="13"/>
      <c r="AT1022" s="239" t="s">
        <v>176</v>
      </c>
      <c r="AU1022" s="239" t="s">
        <v>81</v>
      </c>
      <c r="AV1022" s="13" t="s">
        <v>81</v>
      </c>
      <c r="AW1022" s="13" t="s">
        <v>33</v>
      </c>
      <c r="AX1022" s="13" t="s">
        <v>72</v>
      </c>
      <c r="AY1022" s="239" t="s">
        <v>166</v>
      </c>
    </row>
    <row r="1023" s="14" customFormat="1">
      <c r="A1023" s="14"/>
      <c r="B1023" s="240"/>
      <c r="C1023" s="241"/>
      <c r="D1023" s="230" t="s">
        <v>176</v>
      </c>
      <c r="E1023" s="242" t="s">
        <v>19</v>
      </c>
      <c r="F1023" s="243" t="s">
        <v>178</v>
      </c>
      <c r="G1023" s="241"/>
      <c r="H1023" s="244">
        <v>775.56600000000003</v>
      </c>
      <c r="I1023" s="245"/>
      <c r="J1023" s="241"/>
      <c r="K1023" s="241"/>
      <c r="L1023" s="246"/>
      <c r="M1023" s="247"/>
      <c r="N1023" s="248"/>
      <c r="O1023" s="248"/>
      <c r="P1023" s="248"/>
      <c r="Q1023" s="248"/>
      <c r="R1023" s="248"/>
      <c r="S1023" s="248"/>
      <c r="T1023" s="249"/>
      <c r="U1023" s="14"/>
      <c r="V1023" s="14"/>
      <c r="W1023" s="14"/>
      <c r="X1023" s="14"/>
      <c r="Y1023" s="14"/>
      <c r="Z1023" s="14"/>
      <c r="AA1023" s="14"/>
      <c r="AB1023" s="14"/>
      <c r="AC1023" s="14"/>
      <c r="AD1023" s="14"/>
      <c r="AE1023" s="14"/>
      <c r="AT1023" s="250" t="s">
        <v>176</v>
      </c>
      <c r="AU1023" s="250" t="s">
        <v>81</v>
      </c>
      <c r="AV1023" s="14" t="s">
        <v>167</v>
      </c>
      <c r="AW1023" s="14" t="s">
        <v>33</v>
      </c>
      <c r="AX1023" s="14" t="s">
        <v>79</v>
      </c>
      <c r="AY1023" s="250" t="s">
        <v>166</v>
      </c>
    </row>
    <row r="1024" s="2" customFormat="1" ht="16.5" customHeight="1">
      <c r="A1024" s="41"/>
      <c r="B1024" s="42"/>
      <c r="C1024" s="215" t="s">
        <v>1569</v>
      </c>
      <c r="D1024" s="215" t="s">
        <v>169</v>
      </c>
      <c r="E1024" s="216" t="s">
        <v>1570</v>
      </c>
      <c r="F1024" s="217" t="s">
        <v>1571</v>
      </c>
      <c r="G1024" s="218" t="s">
        <v>172</v>
      </c>
      <c r="H1024" s="219">
        <v>775.56600000000003</v>
      </c>
      <c r="I1024" s="220"/>
      <c r="J1024" s="221">
        <f>ROUND(I1024*H1024,2)</f>
        <v>0</v>
      </c>
      <c r="K1024" s="217" t="s">
        <v>173</v>
      </c>
      <c r="L1024" s="47"/>
      <c r="M1024" s="222" t="s">
        <v>19</v>
      </c>
      <c r="N1024" s="223" t="s">
        <v>43</v>
      </c>
      <c r="O1024" s="87"/>
      <c r="P1024" s="224">
        <f>O1024*H1024</f>
        <v>0</v>
      </c>
      <c r="Q1024" s="224">
        <v>0</v>
      </c>
      <c r="R1024" s="224">
        <f>Q1024*H1024</f>
        <v>0</v>
      </c>
      <c r="S1024" s="224">
        <v>0</v>
      </c>
      <c r="T1024" s="225">
        <f>S1024*H1024</f>
        <v>0</v>
      </c>
      <c r="U1024" s="41"/>
      <c r="V1024" s="41"/>
      <c r="W1024" s="41"/>
      <c r="X1024" s="41"/>
      <c r="Y1024" s="41"/>
      <c r="Z1024" s="41"/>
      <c r="AA1024" s="41"/>
      <c r="AB1024" s="41"/>
      <c r="AC1024" s="41"/>
      <c r="AD1024" s="41"/>
      <c r="AE1024" s="41"/>
      <c r="AR1024" s="226" t="s">
        <v>257</v>
      </c>
      <c r="AT1024" s="226" t="s">
        <v>169</v>
      </c>
      <c r="AU1024" s="226" t="s">
        <v>81</v>
      </c>
      <c r="AY1024" s="20" t="s">
        <v>166</v>
      </c>
      <c r="BE1024" s="227">
        <f>IF(N1024="základní",J1024,0)</f>
        <v>0</v>
      </c>
      <c r="BF1024" s="227">
        <f>IF(N1024="snížená",J1024,0)</f>
        <v>0</v>
      </c>
      <c r="BG1024" s="227">
        <f>IF(N1024="zákl. přenesená",J1024,0)</f>
        <v>0</v>
      </c>
      <c r="BH1024" s="227">
        <f>IF(N1024="sníž. přenesená",J1024,0)</f>
        <v>0</v>
      </c>
      <c r="BI1024" s="227">
        <f>IF(N1024="nulová",J1024,0)</f>
        <v>0</v>
      </c>
      <c r="BJ1024" s="20" t="s">
        <v>79</v>
      </c>
      <c r="BK1024" s="227">
        <f>ROUND(I1024*H1024,2)</f>
        <v>0</v>
      </c>
      <c r="BL1024" s="20" t="s">
        <v>257</v>
      </c>
      <c r="BM1024" s="226" t="s">
        <v>1572</v>
      </c>
    </row>
    <row r="1025" s="2" customFormat="1" ht="16.5" customHeight="1">
      <c r="A1025" s="41"/>
      <c r="B1025" s="42"/>
      <c r="C1025" s="261" t="s">
        <v>1573</v>
      </c>
      <c r="D1025" s="261" t="s">
        <v>263</v>
      </c>
      <c r="E1025" s="263" t="s">
        <v>1574</v>
      </c>
      <c r="F1025" s="264" t="s">
        <v>1575</v>
      </c>
      <c r="G1025" s="265" t="s">
        <v>172</v>
      </c>
      <c r="H1025" s="266">
        <v>891.90099999999995</v>
      </c>
      <c r="I1025" s="267"/>
      <c r="J1025" s="268">
        <f>ROUND(I1025*H1025,2)</f>
        <v>0</v>
      </c>
      <c r="K1025" s="264" t="s">
        <v>173</v>
      </c>
      <c r="L1025" s="269"/>
      <c r="M1025" s="270" t="s">
        <v>19</v>
      </c>
      <c r="N1025" s="271" t="s">
        <v>43</v>
      </c>
      <c r="O1025" s="87"/>
      <c r="P1025" s="224">
        <f>O1025*H1025</f>
        <v>0</v>
      </c>
      <c r="Q1025" s="224">
        <v>0.00050000000000000001</v>
      </c>
      <c r="R1025" s="224">
        <f>Q1025*H1025</f>
        <v>0.44595049999999997</v>
      </c>
      <c r="S1025" s="224">
        <v>0</v>
      </c>
      <c r="T1025" s="225">
        <f>S1025*H1025</f>
        <v>0</v>
      </c>
      <c r="U1025" s="41"/>
      <c r="V1025" s="41"/>
      <c r="W1025" s="41"/>
      <c r="X1025" s="41"/>
      <c r="Y1025" s="41"/>
      <c r="Z1025" s="41"/>
      <c r="AA1025" s="41"/>
      <c r="AB1025" s="41"/>
      <c r="AC1025" s="41"/>
      <c r="AD1025" s="41"/>
      <c r="AE1025" s="41"/>
      <c r="AR1025" s="226" t="s">
        <v>344</v>
      </c>
      <c r="AT1025" s="226" t="s">
        <v>263</v>
      </c>
      <c r="AU1025" s="226" t="s">
        <v>81</v>
      </c>
      <c r="AY1025" s="20" t="s">
        <v>166</v>
      </c>
      <c r="BE1025" s="227">
        <f>IF(N1025="základní",J1025,0)</f>
        <v>0</v>
      </c>
      <c r="BF1025" s="227">
        <f>IF(N1025="snížená",J1025,0)</f>
        <v>0</v>
      </c>
      <c r="BG1025" s="227">
        <f>IF(N1025="zákl. přenesená",J1025,0)</f>
        <v>0</v>
      </c>
      <c r="BH1025" s="227">
        <f>IF(N1025="sníž. přenesená",J1025,0)</f>
        <v>0</v>
      </c>
      <c r="BI1025" s="227">
        <f>IF(N1025="nulová",J1025,0)</f>
        <v>0</v>
      </c>
      <c r="BJ1025" s="20" t="s">
        <v>79</v>
      </c>
      <c r="BK1025" s="227">
        <f>ROUND(I1025*H1025,2)</f>
        <v>0</v>
      </c>
      <c r="BL1025" s="20" t="s">
        <v>257</v>
      </c>
      <c r="BM1025" s="226" t="s">
        <v>1576</v>
      </c>
    </row>
    <row r="1026" s="13" customFormat="1">
      <c r="A1026" s="13"/>
      <c r="B1026" s="228"/>
      <c r="C1026" s="229"/>
      <c r="D1026" s="230" t="s">
        <v>176</v>
      </c>
      <c r="E1026" s="229"/>
      <c r="F1026" s="232" t="s">
        <v>1577</v>
      </c>
      <c r="G1026" s="229"/>
      <c r="H1026" s="233">
        <v>891.90099999999995</v>
      </c>
      <c r="I1026" s="234"/>
      <c r="J1026" s="229"/>
      <c r="K1026" s="229"/>
      <c r="L1026" s="235"/>
      <c r="M1026" s="236"/>
      <c r="N1026" s="237"/>
      <c r="O1026" s="237"/>
      <c r="P1026" s="237"/>
      <c r="Q1026" s="237"/>
      <c r="R1026" s="237"/>
      <c r="S1026" s="237"/>
      <c r="T1026" s="238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/>
      <c r="AE1026" s="13"/>
      <c r="AT1026" s="239" t="s">
        <v>176</v>
      </c>
      <c r="AU1026" s="239" t="s">
        <v>81</v>
      </c>
      <c r="AV1026" s="13" t="s">
        <v>81</v>
      </c>
      <c r="AW1026" s="13" t="s">
        <v>4</v>
      </c>
      <c r="AX1026" s="13" t="s">
        <v>79</v>
      </c>
      <c r="AY1026" s="239" t="s">
        <v>166</v>
      </c>
    </row>
    <row r="1027" s="2" customFormat="1" ht="16.5" customHeight="1">
      <c r="A1027" s="41"/>
      <c r="B1027" s="42"/>
      <c r="C1027" s="215" t="s">
        <v>1578</v>
      </c>
      <c r="D1027" s="215" t="s">
        <v>169</v>
      </c>
      <c r="E1027" s="216" t="s">
        <v>1579</v>
      </c>
      <c r="F1027" s="217" t="s">
        <v>1580</v>
      </c>
      <c r="G1027" s="218" t="s">
        <v>240</v>
      </c>
      <c r="H1027" s="219">
        <v>3</v>
      </c>
      <c r="I1027" s="220"/>
      <c r="J1027" s="221">
        <f>ROUND(I1027*H1027,2)</f>
        <v>0</v>
      </c>
      <c r="K1027" s="217" t="s">
        <v>173</v>
      </c>
      <c r="L1027" s="47"/>
      <c r="M1027" s="222" t="s">
        <v>19</v>
      </c>
      <c r="N1027" s="223" t="s">
        <v>43</v>
      </c>
      <c r="O1027" s="87"/>
      <c r="P1027" s="224">
        <f>O1027*H1027</f>
        <v>0</v>
      </c>
      <c r="Q1027" s="224">
        <v>0</v>
      </c>
      <c r="R1027" s="224">
        <f>Q1027*H1027</f>
        <v>0</v>
      </c>
      <c r="S1027" s="224">
        <v>0</v>
      </c>
      <c r="T1027" s="225">
        <f>S1027*H1027</f>
        <v>0</v>
      </c>
      <c r="U1027" s="41"/>
      <c r="V1027" s="41"/>
      <c r="W1027" s="41"/>
      <c r="X1027" s="41"/>
      <c r="Y1027" s="41"/>
      <c r="Z1027" s="41"/>
      <c r="AA1027" s="41"/>
      <c r="AB1027" s="41"/>
      <c r="AC1027" s="41"/>
      <c r="AD1027" s="41"/>
      <c r="AE1027" s="41"/>
      <c r="AR1027" s="226" t="s">
        <v>257</v>
      </c>
      <c r="AT1027" s="226" t="s">
        <v>169</v>
      </c>
      <c r="AU1027" s="226" t="s">
        <v>81</v>
      </c>
      <c r="AY1027" s="20" t="s">
        <v>166</v>
      </c>
      <c r="BE1027" s="227">
        <f>IF(N1027="základní",J1027,0)</f>
        <v>0</v>
      </c>
      <c r="BF1027" s="227">
        <f>IF(N1027="snížená",J1027,0)</f>
        <v>0</v>
      </c>
      <c r="BG1027" s="227">
        <f>IF(N1027="zákl. přenesená",J1027,0)</f>
        <v>0</v>
      </c>
      <c r="BH1027" s="227">
        <f>IF(N1027="sníž. přenesená",J1027,0)</f>
        <v>0</v>
      </c>
      <c r="BI1027" s="227">
        <f>IF(N1027="nulová",J1027,0)</f>
        <v>0</v>
      </c>
      <c r="BJ1027" s="20" t="s">
        <v>79</v>
      </c>
      <c r="BK1027" s="227">
        <f>ROUND(I1027*H1027,2)</f>
        <v>0</v>
      </c>
      <c r="BL1027" s="20" t="s">
        <v>257</v>
      </c>
      <c r="BM1027" s="226" t="s">
        <v>1581</v>
      </c>
    </row>
    <row r="1028" s="13" customFormat="1">
      <c r="A1028" s="13"/>
      <c r="B1028" s="228"/>
      <c r="C1028" s="229"/>
      <c r="D1028" s="230" t="s">
        <v>176</v>
      </c>
      <c r="E1028" s="231" t="s">
        <v>19</v>
      </c>
      <c r="F1028" s="232" t="s">
        <v>1582</v>
      </c>
      <c r="G1028" s="229"/>
      <c r="H1028" s="233">
        <v>3</v>
      </c>
      <c r="I1028" s="234"/>
      <c r="J1028" s="229"/>
      <c r="K1028" s="229"/>
      <c r="L1028" s="235"/>
      <c r="M1028" s="236"/>
      <c r="N1028" s="237"/>
      <c r="O1028" s="237"/>
      <c r="P1028" s="237"/>
      <c r="Q1028" s="237"/>
      <c r="R1028" s="237"/>
      <c r="S1028" s="237"/>
      <c r="T1028" s="238"/>
      <c r="U1028" s="13"/>
      <c r="V1028" s="13"/>
      <c r="W1028" s="13"/>
      <c r="X1028" s="13"/>
      <c r="Y1028" s="13"/>
      <c r="Z1028" s="13"/>
      <c r="AA1028" s="13"/>
      <c r="AB1028" s="13"/>
      <c r="AC1028" s="13"/>
      <c r="AD1028" s="13"/>
      <c r="AE1028" s="13"/>
      <c r="AT1028" s="239" t="s">
        <v>176</v>
      </c>
      <c r="AU1028" s="239" t="s">
        <v>81</v>
      </c>
      <c r="AV1028" s="13" t="s">
        <v>81</v>
      </c>
      <c r="AW1028" s="13" t="s">
        <v>33</v>
      </c>
      <c r="AX1028" s="13" t="s">
        <v>72</v>
      </c>
      <c r="AY1028" s="239" t="s">
        <v>166</v>
      </c>
    </row>
    <row r="1029" s="14" customFormat="1">
      <c r="A1029" s="14"/>
      <c r="B1029" s="240"/>
      <c r="C1029" s="241"/>
      <c r="D1029" s="230" t="s">
        <v>176</v>
      </c>
      <c r="E1029" s="242" t="s">
        <v>19</v>
      </c>
      <c r="F1029" s="243" t="s">
        <v>178</v>
      </c>
      <c r="G1029" s="241"/>
      <c r="H1029" s="244">
        <v>3</v>
      </c>
      <c r="I1029" s="245"/>
      <c r="J1029" s="241"/>
      <c r="K1029" s="241"/>
      <c r="L1029" s="246"/>
      <c r="M1029" s="247"/>
      <c r="N1029" s="248"/>
      <c r="O1029" s="248"/>
      <c r="P1029" s="248"/>
      <c r="Q1029" s="248"/>
      <c r="R1029" s="248"/>
      <c r="S1029" s="248"/>
      <c r="T1029" s="249"/>
      <c r="U1029" s="14"/>
      <c r="V1029" s="14"/>
      <c r="W1029" s="14"/>
      <c r="X1029" s="14"/>
      <c r="Y1029" s="14"/>
      <c r="Z1029" s="14"/>
      <c r="AA1029" s="14"/>
      <c r="AB1029" s="14"/>
      <c r="AC1029" s="14"/>
      <c r="AD1029" s="14"/>
      <c r="AE1029" s="14"/>
      <c r="AT1029" s="250" t="s">
        <v>176</v>
      </c>
      <c r="AU1029" s="250" t="s">
        <v>81</v>
      </c>
      <c r="AV1029" s="14" t="s">
        <v>167</v>
      </c>
      <c r="AW1029" s="14" t="s">
        <v>33</v>
      </c>
      <c r="AX1029" s="14" t="s">
        <v>79</v>
      </c>
      <c r="AY1029" s="250" t="s">
        <v>166</v>
      </c>
    </row>
    <row r="1030" s="2" customFormat="1" ht="16.5" customHeight="1">
      <c r="A1030" s="41"/>
      <c r="B1030" s="42"/>
      <c r="C1030" s="261" t="s">
        <v>1583</v>
      </c>
      <c r="D1030" s="261" t="s">
        <v>263</v>
      </c>
      <c r="E1030" s="263" t="s">
        <v>1584</v>
      </c>
      <c r="F1030" s="264" t="s">
        <v>1585</v>
      </c>
      <c r="G1030" s="265" t="s">
        <v>240</v>
      </c>
      <c r="H1030" s="266">
        <v>3</v>
      </c>
      <c r="I1030" s="267"/>
      <c r="J1030" s="268">
        <f>ROUND(I1030*H1030,2)</f>
        <v>0</v>
      </c>
      <c r="K1030" s="264" t="s">
        <v>173</v>
      </c>
      <c r="L1030" s="269"/>
      <c r="M1030" s="270" t="s">
        <v>19</v>
      </c>
      <c r="N1030" s="271" t="s">
        <v>43</v>
      </c>
      <c r="O1030" s="87"/>
      <c r="P1030" s="224">
        <f>O1030*H1030</f>
        <v>0</v>
      </c>
      <c r="Q1030" s="224">
        <v>0.00080000000000000004</v>
      </c>
      <c r="R1030" s="224">
        <f>Q1030*H1030</f>
        <v>0.0024000000000000002</v>
      </c>
      <c r="S1030" s="224">
        <v>0</v>
      </c>
      <c r="T1030" s="225">
        <f>S1030*H1030</f>
        <v>0</v>
      </c>
      <c r="U1030" s="41"/>
      <c r="V1030" s="41"/>
      <c r="W1030" s="41"/>
      <c r="X1030" s="41"/>
      <c r="Y1030" s="41"/>
      <c r="Z1030" s="41"/>
      <c r="AA1030" s="41"/>
      <c r="AB1030" s="41"/>
      <c r="AC1030" s="41"/>
      <c r="AD1030" s="41"/>
      <c r="AE1030" s="41"/>
      <c r="AR1030" s="226" t="s">
        <v>344</v>
      </c>
      <c r="AT1030" s="226" t="s">
        <v>263</v>
      </c>
      <c r="AU1030" s="226" t="s">
        <v>81</v>
      </c>
      <c r="AY1030" s="20" t="s">
        <v>166</v>
      </c>
      <c r="BE1030" s="227">
        <f>IF(N1030="základní",J1030,0)</f>
        <v>0</v>
      </c>
      <c r="BF1030" s="227">
        <f>IF(N1030="snížená",J1030,0)</f>
        <v>0</v>
      </c>
      <c r="BG1030" s="227">
        <f>IF(N1030="zákl. přenesená",J1030,0)</f>
        <v>0</v>
      </c>
      <c r="BH1030" s="227">
        <f>IF(N1030="sníž. přenesená",J1030,0)</f>
        <v>0</v>
      </c>
      <c r="BI1030" s="227">
        <f>IF(N1030="nulová",J1030,0)</f>
        <v>0</v>
      </c>
      <c r="BJ1030" s="20" t="s">
        <v>79</v>
      </c>
      <c r="BK1030" s="227">
        <f>ROUND(I1030*H1030,2)</f>
        <v>0</v>
      </c>
      <c r="BL1030" s="20" t="s">
        <v>257</v>
      </c>
      <c r="BM1030" s="226" t="s">
        <v>1586</v>
      </c>
    </row>
    <row r="1031" s="2" customFormat="1">
      <c r="A1031" s="41"/>
      <c r="B1031" s="42"/>
      <c r="C1031" s="215" t="s">
        <v>1587</v>
      </c>
      <c r="D1031" s="215" t="s">
        <v>169</v>
      </c>
      <c r="E1031" s="216" t="s">
        <v>1588</v>
      </c>
      <c r="F1031" s="217" t="s">
        <v>1589</v>
      </c>
      <c r="G1031" s="218" t="s">
        <v>229</v>
      </c>
      <c r="H1031" s="219">
        <v>81</v>
      </c>
      <c r="I1031" s="220"/>
      <c r="J1031" s="221">
        <f>ROUND(I1031*H1031,2)</f>
        <v>0</v>
      </c>
      <c r="K1031" s="217" t="s">
        <v>173</v>
      </c>
      <c r="L1031" s="47"/>
      <c r="M1031" s="222" t="s">
        <v>19</v>
      </c>
      <c r="N1031" s="223" t="s">
        <v>43</v>
      </c>
      <c r="O1031" s="87"/>
      <c r="P1031" s="224">
        <f>O1031*H1031</f>
        <v>0</v>
      </c>
      <c r="Q1031" s="224">
        <v>0.0044400000000000004</v>
      </c>
      <c r="R1031" s="224">
        <f>Q1031*H1031</f>
        <v>0.35964000000000002</v>
      </c>
      <c r="S1031" s="224">
        <v>0</v>
      </c>
      <c r="T1031" s="225">
        <f>S1031*H1031</f>
        <v>0</v>
      </c>
      <c r="U1031" s="41"/>
      <c r="V1031" s="41"/>
      <c r="W1031" s="41"/>
      <c r="X1031" s="41"/>
      <c r="Y1031" s="41"/>
      <c r="Z1031" s="41"/>
      <c r="AA1031" s="41"/>
      <c r="AB1031" s="41"/>
      <c r="AC1031" s="41"/>
      <c r="AD1031" s="41"/>
      <c r="AE1031" s="41"/>
      <c r="AR1031" s="226" t="s">
        <v>257</v>
      </c>
      <c r="AT1031" s="226" t="s">
        <v>169</v>
      </c>
      <c r="AU1031" s="226" t="s">
        <v>81</v>
      </c>
      <c r="AY1031" s="20" t="s">
        <v>166</v>
      </c>
      <c r="BE1031" s="227">
        <f>IF(N1031="základní",J1031,0)</f>
        <v>0</v>
      </c>
      <c r="BF1031" s="227">
        <f>IF(N1031="snížená",J1031,0)</f>
        <v>0</v>
      </c>
      <c r="BG1031" s="227">
        <f>IF(N1031="zákl. přenesená",J1031,0)</f>
        <v>0</v>
      </c>
      <c r="BH1031" s="227">
        <f>IF(N1031="sníž. přenesená",J1031,0)</f>
        <v>0</v>
      </c>
      <c r="BI1031" s="227">
        <f>IF(N1031="nulová",J1031,0)</f>
        <v>0</v>
      </c>
      <c r="BJ1031" s="20" t="s">
        <v>79</v>
      </c>
      <c r="BK1031" s="227">
        <f>ROUND(I1031*H1031,2)</f>
        <v>0</v>
      </c>
      <c r="BL1031" s="20" t="s">
        <v>257</v>
      </c>
      <c r="BM1031" s="226" t="s">
        <v>1590</v>
      </c>
    </row>
    <row r="1032" s="13" customFormat="1">
      <c r="A1032" s="13"/>
      <c r="B1032" s="228"/>
      <c r="C1032" s="229"/>
      <c r="D1032" s="230" t="s">
        <v>176</v>
      </c>
      <c r="E1032" s="231" t="s">
        <v>19</v>
      </c>
      <c r="F1032" s="232" t="s">
        <v>1591</v>
      </c>
      <c r="G1032" s="229"/>
      <c r="H1032" s="233">
        <v>81</v>
      </c>
      <c r="I1032" s="234"/>
      <c r="J1032" s="229"/>
      <c r="K1032" s="229"/>
      <c r="L1032" s="235"/>
      <c r="M1032" s="236"/>
      <c r="N1032" s="237"/>
      <c r="O1032" s="237"/>
      <c r="P1032" s="237"/>
      <c r="Q1032" s="237"/>
      <c r="R1032" s="237"/>
      <c r="S1032" s="237"/>
      <c r="T1032" s="238"/>
      <c r="U1032" s="13"/>
      <c r="V1032" s="13"/>
      <c r="W1032" s="13"/>
      <c r="X1032" s="13"/>
      <c r="Y1032" s="13"/>
      <c r="Z1032" s="13"/>
      <c r="AA1032" s="13"/>
      <c r="AB1032" s="13"/>
      <c r="AC1032" s="13"/>
      <c r="AD1032" s="13"/>
      <c r="AE1032" s="13"/>
      <c r="AT1032" s="239" t="s">
        <v>176</v>
      </c>
      <c r="AU1032" s="239" t="s">
        <v>81</v>
      </c>
      <c r="AV1032" s="13" t="s">
        <v>81</v>
      </c>
      <c r="AW1032" s="13" t="s">
        <v>33</v>
      </c>
      <c r="AX1032" s="13" t="s">
        <v>72</v>
      </c>
      <c r="AY1032" s="239" t="s">
        <v>166</v>
      </c>
    </row>
    <row r="1033" s="14" customFormat="1">
      <c r="A1033" s="14"/>
      <c r="B1033" s="240"/>
      <c r="C1033" s="241"/>
      <c r="D1033" s="230" t="s">
        <v>176</v>
      </c>
      <c r="E1033" s="242" t="s">
        <v>19</v>
      </c>
      <c r="F1033" s="243" t="s">
        <v>178</v>
      </c>
      <c r="G1033" s="241"/>
      <c r="H1033" s="244">
        <v>81</v>
      </c>
      <c r="I1033" s="245"/>
      <c r="J1033" s="241"/>
      <c r="K1033" s="241"/>
      <c r="L1033" s="246"/>
      <c r="M1033" s="247"/>
      <c r="N1033" s="248"/>
      <c r="O1033" s="248"/>
      <c r="P1033" s="248"/>
      <c r="Q1033" s="248"/>
      <c r="R1033" s="248"/>
      <c r="S1033" s="248"/>
      <c r="T1033" s="249"/>
      <c r="U1033" s="14"/>
      <c r="V1033" s="14"/>
      <c r="W1033" s="14"/>
      <c r="X1033" s="14"/>
      <c r="Y1033" s="14"/>
      <c r="Z1033" s="14"/>
      <c r="AA1033" s="14"/>
      <c r="AB1033" s="14"/>
      <c r="AC1033" s="14"/>
      <c r="AD1033" s="14"/>
      <c r="AE1033" s="14"/>
      <c r="AT1033" s="250" t="s">
        <v>176</v>
      </c>
      <c r="AU1033" s="250" t="s">
        <v>81</v>
      </c>
      <c r="AV1033" s="14" t="s">
        <v>167</v>
      </c>
      <c r="AW1033" s="14" t="s">
        <v>33</v>
      </c>
      <c r="AX1033" s="14" t="s">
        <v>79</v>
      </c>
      <c r="AY1033" s="250" t="s">
        <v>166</v>
      </c>
    </row>
    <row r="1034" s="2" customFormat="1">
      <c r="A1034" s="41"/>
      <c r="B1034" s="42"/>
      <c r="C1034" s="215" t="s">
        <v>1592</v>
      </c>
      <c r="D1034" s="215" t="s">
        <v>169</v>
      </c>
      <c r="E1034" s="216" t="s">
        <v>1593</v>
      </c>
      <c r="F1034" s="217" t="s">
        <v>1594</v>
      </c>
      <c r="G1034" s="218" t="s">
        <v>229</v>
      </c>
      <c r="H1034" s="219">
        <v>22.850000000000001</v>
      </c>
      <c r="I1034" s="220"/>
      <c r="J1034" s="221">
        <f>ROUND(I1034*H1034,2)</f>
        <v>0</v>
      </c>
      <c r="K1034" s="217" t="s">
        <v>173</v>
      </c>
      <c r="L1034" s="47"/>
      <c r="M1034" s="222" t="s">
        <v>19</v>
      </c>
      <c r="N1034" s="223" t="s">
        <v>43</v>
      </c>
      <c r="O1034" s="87"/>
      <c r="P1034" s="224">
        <f>O1034*H1034</f>
        <v>0</v>
      </c>
      <c r="Q1034" s="224">
        <v>0.0029099999999999998</v>
      </c>
      <c r="R1034" s="224">
        <f>Q1034*H1034</f>
        <v>0.066493499999999997</v>
      </c>
      <c r="S1034" s="224">
        <v>0</v>
      </c>
      <c r="T1034" s="225">
        <f>S1034*H1034</f>
        <v>0</v>
      </c>
      <c r="U1034" s="41"/>
      <c r="V1034" s="41"/>
      <c r="W1034" s="41"/>
      <c r="X1034" s="41"/>
      <c r="Y1034" s="41"/>
      <c r="Z1034" s="41"/>
      <c r="AA1034" s="41"/>
      <c r="AB1034" s="41"/>
      <c r="AC1034" s="41"/>
      <c r="AD1034" s="41"/>
      <c r="AE1034" s="41"/>
      <c r="AR1034" s="226" t="s">
        <v>257</v>
      </c>
      <c r="AT1034" s="226" t="s">
        <v>169</v>
      </c>
      <c r="AU1034" s="226" t="s">
        <v>81</v>
      </c>
      <c r="AY1034" s="20" t="s">
        <v>166</v>
      </c>
      <c r="BE1034" s="227">
        <f>IF(N1034="základní",J1034,0)</f>
        <v>0</v>
      </c>
      <c r="BF1034" s="227">
        <f>IF(N1034="snížená",J1034,0)</f>
        <v>0</v>
      </c>
      <c r="BG1034" s="227">
        <f>IF(N1034="zákl. přenesená",J1034,0)</f>
        <v>0</v>
      </c>
      <c r="BH1034" s="227">
        <f>IF(N1034="sníž. přenesená",J1034,0)</f>
        <v>0</v>
      </c>
      <c r="BI1034" s="227">
        <f>IF(N1034="nulová",J1034,0)</f>
        <v>0</v>
      </c>
      <c r="BJ1034" s="20" t="s">
        <v>79</v>
      </c>
      <c r="BK1034" s="227">
        <f>ROUND(I1034*H1034,2)</f>
        <v>0</v>
      </c>
      <c r="BL1034" s="20" t="s">
        <v>257</v>
      </c>
      <c r="BM1034" s="226" t="s">
        <v>1595</v>
      </c>
    </row>
    <row r="1035" s="13" customFormat="1">
      <c r="A1035" s="13"/>
      <c r="B1035" s="228"/>
      <c r="C1035" s="229"/>
      <c r="D1035" s="230" t="s">
        <v>176</v>
      </c>
      <c r="E1035" s="231" t="s">
        <v>19</v>
      </c>
      <c r="F1035" s="232" t="s">
        <v>1596</v>
      </c>
      <c r="G1035" s="229"/>
      <c r="H1035" s="233">
        <v>22.850000000000001</v>
      </c>
      <c r="I1035" s="234"/>
      <c r="J1035" s="229"/>
      <c r="K1035" s="229"/>
      <c r="L1035" s="235"/>
      <c r="M1035" s="236"/>
      <c r="N1035" s="237"/>
      <c r="O1035" s="237"/>
      <c r="P1035" s="237"/>
      <c r="Q1035" s="237"/>
      <c r="R1035" s="237"/>
      <c r="S1035" s="237"/>
      <c r="T1035" s="238"/>
      <c r="U1035" s="13"/>
      <c r="V1035" s="13"/>
      <c r="W1035" s="13"/>
      <c r="X1035" s="13"/>
      <c r="Y1035" s="13"/>
      <c r="Z1035" s="13"/>
      <c r="AA1035" s="13"/>
      <c r="AB1035" s="13"/>
      <c r="AC1035" s="13"/>
      <c r="AD1035" s="13"/>
      <c r="AE1035" s="13"/>
      <c r="AT1035" s="239" t="s">
        <v>176</v>
      </c>
      <c r="AU1035" s="239" t="s">
        <v>81</v>
      </c>
      <c r="AV1035" s="13" t="s">
        <v>81</v>
      </c>
      <c r="AW1035" s="13" t="s">
        <v>33</v>
      </c>
      <c r="AX1035" s="13" t="s">
        <v>72</v>
      </c>
      <c r="AY1035" s="239" t="s">
        <v>166</v>
      </c>
    </row>
    <row r="1036" s="14" customFormat="1">
      <c r="A1036" s="14"/>
      <c r="B1036" s="240"/>
      <c r="C1036" s="241"/>
      <c r="D1036" s="230" t="s">
        <v>176</v>
      </c>
      <c r="E1036" s="242" t="s">
        <v>19</v>
      </c>
      <c r="F1036" s="243" t="s">
        <v>178</v>
      </c>
      <c r="G1036" s="241"/>
      <c r="H1036" s="244">
        <v>22.850000000000001</v>
      </c>
      <c r="I1036" s="245"/>
      <c r="J1036" s="241"/>
      <c r="K1036" s="241"/>
      <c r="L1036" s="246"/>
      <c r="M1036" s="247"/>
      <c r="N1036" s="248"/>
      <c r="O1036" s="248"/>
      <c r="P1036" s="248"/>
      <c r="Q1036" s="248"/>
      <c r="R1036" s="248"/>
      <c r="S1036" s="248"/>
      <c r="T1036" s="249"/>
      <c r="U1036" s="14"/>
      <c r="V1036" s="14"/>
      <c r="W1036" s="14"/>
      <c r="X1036" s="14"/>
      <c r="Y1036" s="14"/>
      <c r="Z1036" s="14"/>
      <c r="AA1036" s="14"/>
      <c r="AB1036" s="14"/>
      <c r="AC1036" s="14"/>
      <c r="AD1036" s="14"/>
      <c r="AE1036" s="14"/>
      <c r="AT1036" s="250" t="s">
        <v>176</v>
      </c>
      <c r="AU1036" s="250" t="s">
        <v>81</v>
      </c>
      <c r="AV1036" s="14" t="s">
        <v>167</v>
      </c>
      <c r="AW1036" s="14" t="s">
        <v>33</v>
      </c>
      <c r="AX1036" s="14" t="s">
        <v>79</v>
      </c>
      <c r="AY1036" s="250" t="s">
        <v>166</v>
      </c>
    </row>
    <row r="1037" s="2" customFormat="1">
      <c r="A1037" s="41"/>
      <c r="B1037" s="42"/>
      <c r="C1037" s="215" t="s">
        <v>1597</v>
      </c>
      <c r="D1037" s="215" t="s">
        <v>169</v>
      </c>
      <c r="E1037" s="216" t="s">
        <v>1598</v>
      </c>
      <c r="F1037" s="217" t="s">
        <v>1599</v>
      </c>
      <c r="G1037" s="218" t="s">
        <v>229</v>
      </c>
      <c r="H1037" s="219">
        <v>3.0499999999999998</v>
      </c>
      <c r="I1037" s="220"/>
      <c r="J1037" s="221">
        <f>ROUND(I1037*H1037,2)</f>
        <v>0</v>
      </c>
      <c r="K1037" s="217" t="s">
        <v>173</v>
      </c>
      <c r="L1037" s="47"/>
      <c r="M1037" s="222" t="s">
        <v>19</v>
      </c>
      <c r="N1037" s="223" t="s">
        <v>43</v>
      </c>
      <c r="O1037" s="87"/>
      <c r="P1037" s="224">
        <f>O1037*H1037</f>
        <v>0</v>
      </c>
      <c r="Q1037" s="224">
        <v>0.0035200000000000001</v>
      </c>
      <c r="R1037" s="224">
        <f>Q1037*H1037</f>
        <v>0.010735999999999999</v>
      </c>
      <c r="S1037" s="224">
        <v>0</v>
      </c>
      <c r="T1037" s="225">
        <f>S1037*H1037</f>
        <v>0</v>
      </c>
      <c r="U1037" s="41"/>
      <c r="V1037" s="41"/>
      <c r="W1037" s="41"/>
      <c r="X1037" s="41"/>
      <c r="Y1037" s="41"/>
      <c r="Z1037" s="41"/>
      <c r="AA1037" s="41"/>
      <c r="AB1037" s="41"/>
      <c r="AC1037" s="41"/>
      <c r="AD1037" s="41"/>
      <c r="AE1037" s="41"/>
      <c r="AR1037" s="226" t="s">
        <v>257</v>
      </c>
      <c r="AT1037" s="226" t="s">
        <v>169</v>
      </c>
      <c r="AU1037" s="226" t="s">
        <v>81</v>
      </c>
      <c r="AY1037" s="20" t="s">
        <v>166</v>
      </c>
      <c r="BE1037" s="227">
        <f>IF(N1037="základní",J1037,0)</f>
        <v>0</v>
      </c>
      <c r="BF1037" s="227">
        <f>IF(N1037="snížená",J1037,0)</f>
        <v>0</v>
      </c>
      <c r="BG1037" s="227">
        <f>IF(N1037="zákl. přenesená",J1037,0)</f>
        <v>0</v>
      </c>
      <c r="BH1037" s="227">
        <f>IF(N1037="sníž. přenesená",J1037,0)</f>
        <v>0</v>
      </c>
      <c r="BI1037" s="227">
        <f>IF(N1037="nulová",J1037,0)</f>
        <v>0</v>
      </c>
      <c r="BJ1037" s="20" t="s">
        <v>79</v>
      </c>
      <c r="BK1037" s="227">
        <f>ROUND(I1037*H1037,2)</f>
        <v>0</v>
      </c>
      <c r="BL1037" s="20" t="s">
        <v>257</v>
      </c>
      <c r="BM1037" s="226" t="s">
        <v>1600</v>
      </c>
    </row>
    <row r="1038" s="13" customFormat="1">
      <c r="A1038" s="13"/>
      <c r="B1038" s="228"/>
      <c r="C1038" s="229"/>
      <c r="D1038" s="230" t="s">
        <v>176</v>
      </c>
      <c r="E1038" s="231" t="s">
        <v>19</v>
      </c>
      <c r="F1038" s="232" t="s">
        <v>1601</v>
      </c>
      <c r="G1038" s="229"/>
      <c r="H1038" s="233">
        <v>3.0499999999999998</v>
      </c>
      <c r="I1038" s="234"/>
      <c r="J1038" s="229"/>
      <c r="K1038" s="229"/>
      <c r="L1038" s="235"/>
      <c r="M1038" s="236"/>
      <c r="N1038" s="237"/>
      <c r="O1038" s="237"/>
      <c r="P1038" s="237"/>
      <c r="Q1038" s="237"/>
      <c r="R1038" s="237"/>
      <c r="S1038" s="237"/>
      <c r="T1038" s="238"/>
      <c r="U1038" s="13"/>
      <c r="V1038" s="13"/>
      <c r="W1038" s="13"/>
      <c r="X1038" s="13"/>
      <c r="Y1038" s="13"/>
      <c r="Z1038" s="13"/>
      <c r="AA1038" s="13"/>
      <c r="AB1038" s="13"/>
      <c r="AC1038" s="13"/>
      <c r="AD1038" s="13"/>
      <c r="AE1038" s="13"/>
      <c r="AT1038" s="239" t="s">
        <v>176</v>
      </c>
      <c r="AU1038" s="239" t="s">
        <v>81</v>
      </c>
      <c r="AV1038" s="13" t="s">
        <v>81</v>
      </c>
      <c r="AW1038" s="13" t="s">
        <v>33</v>
      </c>
      <c r="AX1038" s="13" t="s">
        <v>72</v>
      </c>
      <c r="AY1038" s="239" t="s">
        <v>166</v>
      </c>
    </row>
    <row r="1039" s="14" customFormat="1">
      <c r="A1039" s="14"/>
      <c r="B1039" s="240"/>
      <c r="C1039" s="241"/>
      <c r="D1039" s="230" t="s">
        <v>176</v>
      </c>
      <c r="E1039" s="242" t="s">
        <v>19</v>
      </c>
      <c r="F1039" s="243" t="s">
        <v>178</v>
      </c>
      <c r="G1039" s="241"/>
      <c r="H1039" s="244">
        <v>3.0499999999999998</v>
      </c>
      <c r="I1039" s="245"/>
      <c r="J1039" s="241"/>
      <c r="K1039" s="241"/>
      <c r="L1039" s="246"/>
      <c r="M1039" s="247"/>
      <c r="N1039" s="248"/>
      <c r="O1039" s="248"/>
      <c r="P1039" s="248"/>
      <c r="Q1039" s="248"/>
      <c r="R1039" s="248"/>
      <c r="S1039" s="248"/>
      <c r="T1039" s="249"/>
      <c r="U1039" s="14"/>
      <c r="V1039" s="14"/>
      <c r="W1039" s="14"/>
      <c r="X1039" s="14"/>
      <c r="Y1039" s="14"/>
      <c r="Z1039" s="14"/>
      <c r="AA1039" s="14"/>
      <c r="AB1039" s="14"/>
      <c r="AC1039" s="14"/>
      <c r="AD1039" s="14"/>
      <c r="AE1039" s="14"/>
      <c r="AT1039" s="250" t="s">
        <v>176</v>
      </c>
      <c r="AU1039" s="250" t="s">
        <v>81</v>
      </c>
      <c r="AV1039" s="14" t="s">
        <v>167</v>
      </c>
      <c r="AW1039" s="14" t="s">
        <v>33</v>
      </c>
      <c r="AX1039" s="14" t="s">
        <v>79</v>
      </c>
      <c r="AY1039" s="250" t="s">
        <v>166</v>
      </c>
    </row>
    <row r="1040" s="2" customFormat="1">
      <c r="A1040" s="41"/>
      <c r="B1040" s="42"/>
      <c r="C1040" s="215" t="s">
        <v>1602</v>
      </c>
      <c r="D1040" s="215" t="s">
        <v>169</v>
      </c>
      <c r="E1040" s="216" t="s">
        <v>1603</v>
      </c>
      <c r="F1040" s="217" t="s">
        <v>1604</v>
      </c>
      <c r="G1040" s="218" t="s">
        <v>229</v>
      </c>
      <c r="H1040" s="219">
        <v>30</v>
      </c>
      <c r="I1040" s="220"/>
      <c r="J1040" s="221">
        <f>ROUND(I1040*H1040,2)</f>
        <v>0</v>
      </c>
      <c r="K1040" s="217" t="s">
        <v>173</v>
      </c>
      <c r="L1040" s="47"/>
      <c r="M1040" s="222" t="s">
        <v>19</v>
      </c>
      <c r="N1040" s="223" t="s">
        <v>43</v>
      </c>
      <c r="O1040" s="87"/>
      <c r="P1040" s="224">
        <f>O1040*H1040</f>
        <v>0</v>
      </c>
      <c r="Q1040" s="224">
        <v>0.0043800000000000002</v>
      </c>
      <c r="R1040" s="224">
        <f>Q1040*H1040</f>
        <v>0.13140000000000002</v>
      </c>
      <c r="S1040" s="224">
        <v>0</v>
      </c>
      <c r="T1040" s="225">
        <f>S1040*H1040</f>
        <v>0</v>
      </c>
      <c r="U1040" s="41"/>
      <c r="V1040" s="41"/>
      <c r="W1040" s="41"/>
      <c r="X1040" s="41"/>
      <c r="Y1040" s="41"/>
      <c r="Z1040" s="41"/>
      <c r="AA1040" s="41"/>
      <c r="AB1040" s="41"/>
      <c r="AC1040" s="41"/>
      <c r="AD1040" s="41"/>
      <c r="AE1040" s="41"/>
      <c r="AR1040" s="226" t="s">
        <v>257</v>
      </c>
      <c r="AT1040" s="226" t="s">
        <v>169</v>
      </c>
      <c r="AU1040" s="226" t="s">
        <v>81</v>
      </c>
      <c r="AY1040" s="20" t="s">
        <v>166</v>
      </c>
      <c r="BE1040" s="227">
        <f>IF(N1040="základní",J1040,0)</f>
        <v>0</v>
      </c>
      <c r="BF1040" s="227">
        <f>IF(N1040="snížená",J1040,0)</f>
        <v>0</v>
      </c>
      <c r="BG1040" s="227">
        <f>IF(N1040="zákl. přenesená",J1040,0)</f>
        <v>0</v>
      </c>
      <c r="BH1040" s="227">
        <f>IF(N1040="sníž. přenesená",J1040,0)</f>
        <v>0</v>
      </c>
      <c r="BI1040" s="227">
        <f>IF(N1040="nulová",J1040,0)</f>
        <v>0</v>
      </c>
      <c r="BJ1040" s="20" t="s">
        <v>79</v>
      </c>
      <c r="BK1040" s="227">
        <f>ROUND(I1040*H1040,2)</f>
        <v>0</v>
      </c>
      <c r="BL1040" s="20" t="s">
        <v>257</v>
      </c>
      <c r="BM1040" s="226" t="s">
        <v>1605</v>
      </c>
    </row>
    <row r="1041" s="13" customFormat="1">
      <c r="A1041" s="13"/>
      <c r="B1041" s="228"/>
      <c r="C1041" s="229"/>
      <c r="D1041" s="230" t="s">
        <v>176</v>
      </c>
      <c r="E1041" s="231" t="s">
        <v>19</v>
      </c>
      <c r="F1041" s="232" t="s">
        <v>1606</v>
      </c>
      <c r="G1041" s="229"/>
      <c r="H1041" s="233">
        <v>30</v>
      </c>
      <c r="I1041" s="234"/>
      <c r="J1041" s="229"/>
      <c r="K1041" s="229"/>
      <c r="L1041" s="235"/>
      <c r="M1041" s="236"/>
      <c r="N1041" s="237"/>
      <c r="O1041" s="237"/>
      <c r="P1041" s="237"/>
      <c r="Q1041" s="237"/>
      <c r="R1041" s="237"/>
      <c r="S1041" s="237"/>
      <c r="T1041" s="238"/>
      <c r="U1041" s="13"/>
      <c r="V1041" s="13"/>
      <c r="W1041" s="13"/>
      <c r="X1041" s="13"/>
      <c r="Y1041" s="13"/>
      <c r="Z1041" s="13"/>
      <c r="AA1041" s="13"/>
      <c r="AB1041" s="13"/>
      <c r="AC1041" s="13"/>
      <c r="AD1041" s="13"/>
      <c r="AE1041" s="13"/>
      <c r="AT1041" s="239" t="s">
        <v>176</v>
      </c>
      <c r="AU1041" s="239" t="s">
        <v>81</v>
      </c>
      <c r="AV1041" s="13" t="s">
        <v>81</v>
      </c>
      <c r="AW1041" s="13" t="s">
        <v>33</v>
      </c>
      <c r="AX1041" s="13" t="s">
        <v>72</v>
      </c>
      <c r="AY1041" s="239" t="s">
        <v>166</v>
      </c>
    </row>
    <row r="1042" s="14" customFormat="1">
      <c r="A1042" s="14"/>
      <c r="B1042" s="240"/>
      <c r="C1042" s="241"/>
      <c r="D1042" s="230" t="s">
        <v>176</v>
      </c>
      <c r="E1042" s="242" t="s">
        <v>19</v>
      </c>
      <c r="F1042" s="243" t="s">
        <v>178</v>
      </c>
      <c r="G1042" s="241"/>
      <c r="H1042" s="244">
        <v>30</v>
      </c>
      <c r="I1042" s="245"/>
      <c r="J1042" s="241"/>
      <c r="K1042" s="241"/>
      <c r="L1042" s="246"/>
      <c r="M1042" s="247"/>
      <c r="N1042" s="248"/>
      <c r="O1042" s="248"/>
      <c r="P1042" s="248"/>
      <c r="Q1042" s="248"/>
      <c r="R1042" s="248"/>
      <c r="S1042" s="248"/>
      <c r="T1042" s="249"/>
      <c r="U1042" s="14"/>
      <c r="V1042" s="14"/>
      <c r="W1042" s="14"/>
      <c r="X1042" s="14"/>
      <c r="Y1042" s="14"/>
      <c r="Z1042" s="14"/>
      <c r="AA1042" s="14"/>
      <c r="AB1042" s="14"/>
      <c r="AC1042" s="14"/>
      <c r="AD1042" s="14"/>
      <c r="AE1042" s="14"/>
      <c r="AT1042" s="250" t="s">
        <v>176</v>
      </c>
      <c r="AU1042" s="250" t="s">
        <v>81</v>
      </c>
      <c r="AV1042" s="14" t="s">
        <v>167</v>
      </c>
      <c r="AW1042" s="14" t="s">
        <v>33</v>
      </c>
      <c r="AX1042" s="14" t="s">
        <v>79</v>
      </c>
      <c r="AY1042" s="250" t="s">
        <v>166</v>
      </c>
    </row>
    <row r="1043" s="2" customFormat="1" ht="16.5" customHeight="1">
      <c r="A1043" s="41"/>
      <c r="B1043" s="42"/>
      <c r="C1043" s="215" t="s">
        <v>1607</v>
      </c>
      <c r="D1043" s="215" t="s">
        <v>169</v>
      </c>
      <c r="E1043" s="216" t="s">
        <v>1608</v>
      </c>
      <c r="F1043" s="217" t="s">
        <v>1609</v>
      </c>
      <c r="G1043" s="218" t="s">
        <v>240</v>
      </c>
      <c r="H1043" s="219">
        <v>11</v>
      </c>
      <c r="I1043" s="220"/>
      <c r="J1043" s="221">
        <f>ROUND(I1043*H1043,2)</f>
        <v>0</v>
      </c>
      <c r="K1043" s="217" t="s">
        <v>173</v>
      </c>
      <c r="L1043" s="47"/>
      <c r="M1043" s="222" t="s">
        <v>19</v>
      </c>
      <c r="N1043" s="223" t="s">
        <v>43</v>
      </c>
      <c r="O1043" s="87"/>
      <c r="P1043" s="224">
        <f>O1043*H1043</f>
        <v>0</v>
      </c>
      <c r="Q1043" s="224">
        <v>0.00025000000000000001</v>
      </c>
      <c r="R1043" s="224">
        <f>Q1043*H1043</f>
        <v>0.0027499999999999998</v>
      </c>
      <c r="S1043" s="224">
        <v>0</v>
      </c>
      <c r="T1043" s="225">
        <f>S1043*H1043</f>
        <v>0</v>
      </c>
      <c r="U1043" s="41"/>
      <c r="V1043" s="41"/>
      <c r="W1043" s="41"/>
      <c r="X1043" s="41"/>
      <c r="Y1043" s="41"/>
      <c r="Z1043" s="41"/>
      <c r="AA1043" s="41"/>
      <c r="AB1043" s="41"/>
      <c r="AC1043" s="41"/>
      <c r="AD1043" s="41"/>
      <c r="AE1043" s="41"/>
      <c r="AR1043" s="226" t="s">
        <v>257</v>
      </c>
      <c r="AT1043" s="226" t="s">
        <v>169</v>
      </c>
      <c r="AU1043" s="226" t="s">
        <v>81</v>
      </c>
      <c r="AY1043" s="20" t="s">
        <v>166</v>
      </c>
      <c r="BE1043" s="227">
        <f>IF(N1043="základní",J1043,0)</f>
        <v>0</v>
      </c>
      <c r="BF1043" s="227">
        <f>IF(N1043="snížená",J1043,0)</f>
        <v>0</v>
      </c>
      <c r="BG1043" s="227">
        <f>IF(N1043="zákl. přenesená",J1043,0)</f>
        <v>0</v>
      </c>
      <c r="BH1043" s="227">
        <f>IF(N1043="sníž. přenesená",J1043,0)</f>
        <v>0</v>
      </c>
      <c r="BI1043" s="227">
        <f>IF(N1043="nulová",J1043,0)</f>
        <v>0</v>
      </c>
      <c r="BJ1043" s="20" t="s">
        <v>79</v>
      </c>
      <c r="BK1043" s="227">
        <f>ROUND(I1043*H1043,2)</f>
        <v>0</v>
      </c>
      <c r="BL1043" s="20" t="s">
        <v>257</v>
      </c>
      <c r="BM1043" s="226" t="s">
        <v>1610</v>
      </c>
    </row>
    <row r="1044" s="2" customFormat="1">
      <c r="A1044" s="41"/>
      <c r="B1044" s="42"/>
      <c r="C1044" s="215" t="s">
        <v>1611</v>
      </c>
      <c r="D1044" s="215" t="s">
        <v>169</v>
      </c>
      <c r="E1044" s="216" t="s">
        <v>1612</v>
      </c>
      <c r="F1044" s="217" t="s">
        <v>1613</v>
      </c>
      <c r="G1044" s="218" t="s">
        <v>229</v>
      </c>
      <c r="H1044" s="219">
        <v>193.40000000000001</v>
      </c>
      <c r="I1044" s="220"/>
      <c r="J1044" s="221">
        <f>ROUND(I1044*H1044,2)</f>
        <v>0</v>
      </c>
      <c r="K1044" s="217" t="s">
        <v>173</v>
      </c>
      <c r="L1044" s="47"/>
      <c r="M1044" s="222" t="s">
        <v>19</v>
      </c>
      <c r="N1044" s="223" t="s">
        <v>43</v>
      </c>
      <c r="O1044" s="87"/>
      <c r="P1044" s="224">
        <f>O1044*H1044</f>
        <v>0</v>
      </c>
      <c r="Q1044" s="224">
        <v>0.0020999999999999999</v>
      </c>
      <c r="R1044" s="224">
        <f>Q1044*H1044</f>
        <v>0.40614</v>
      </c>
      <c r="S1044" s="224">
        <v>0</v>
      </c>
      <c r="T1044" s="225">
        <f>S1044*H1044</f>
        <v>0</v>
      </c>
      <c r="U1044" s="41"/>
      <c r="V1044" s="41"/>
      <c r="W1044" s="41"/>
      <c r="X1044" s="41"/>
      <c r="Y1044" s="41"/>
      <c r="Z1044" s="41"/>
      <c r="AA1044" s="41"/>
      <c r="AB1044" s="41"/>
      <c r="AC1044" s="41"/>
      <c r="AD1044" s="41"/>
      <c r="AE1044" s="41"/>
      <c r="AR1044" s="226" t="s">
        <v>174</v>
      </c>
      <c r="AT1044" s="226" t="s">
        <v>169</v>
      </c>
      <c r="AU1044" s="226" t="s">
        <v>81</v>
      </c>
      <c r="AY1044" s="20" t="s">
        <v>166</v>
      </c>
      <c r="BE1044" s="227">
        <f>IF(N1044="základní",J1044,0)</f>
        <v>0</v>
      </c>
      <c r="BF1044" s="227">
        <f>IF(N1044="snížená",J1044,0)</f>
        <v>0</v>
      </c>
      <c r="BG1044" s="227">
        <f>IF(N1044="zákl. přenesená",J1044,0)</f>
        <v>0</v>
      </c>
      <c r="BH1044" s="227">
        <f>IF(N1044="sníž. přenesená",J1044,0)</f>
        <v>0</v>
      </c>
      <c r="BI1044" s="227">
        <f>IF(N1044="nulová",J1044,0)</f>
        <v>0</v>
      </c>
      <c r="BJ1044" s="20" t="s">
        <v>79</v>
      </c>
      <c r="BK1044" s="227">
        <f>ROUND(I1044*H1044,2)</f>
        <v>0</v>
      </c>
      <c r="BL1044" s="20" t="s">
        <v>174</v>
      </c>
      <c r="BM1044" s="226" t="s">
        <v>1614</v>
      </c>
    </row>
    <row r="1045" s="13" customFormat="1">
      <c r="A1045" s="13"/>
      <c r="B1045" s="228"/>
      <c r="C1045" s="229"/>
      <c r="D1045" s="230" t="s">
        <v>176</v>
      </c>
      <c r="E1045" s="231" t="s">
        <v>19</v>
      </c>
      <c r="F1045" s="232" t="s">
        <v>1615</v>
      </c>
      <c r="G1045" s="229"/>
      <c r="H1045" s="233">
        <v>92.5</v>
      </c>
      <c r="I1045" s="234"/>
      <c r="J1045" s="229"/>
      <c r="K1045" s="229"/>
      <c r="L1045" s="235"/>
      <c r="M1045" s="236"/>
      <c r="N1045" s="237"/>
      <c r="O1045" s="237"/>
      <c r="P1045" s="237"/>
      <c r="Q1045" s="237"/>
      <c r="R1045" s="237"/>
      <c r="S1045" s="237"/>
      <c r="T1045" s="238"/>
      <c r="U1045" s="13"/>
      <c r="V1045" s="13"/>
      <c r="W1045" s="13"/>
      <c r="X1045" s="13"/>
      <c r="Y1045" s="13"/>
      <c r="Z1045" s="13"/>
      <c r="AA1045" s="13"/>
      <c r="AB1045" s="13"/>
      <c r="AC1045" s="13"/>
      <c r="AD1045" s="13"/>
      <c r="AE1045" s="13"/>
      <c r="AT1045" s="239" t="s">
        <v>176</v>
      </c>
      <c r="AU1045" s="239" t="s">
        <v>81</v>
      </c>
      <c r="AV1045" s="13" t="s">
        <v>81</v>
      </c>
      <c r="AW1045" s="13" t="s">
        <v>33</v>
      </c>
      <c r="AX1045" s="13" t="s">
        <v>72</v>
      </c>
      <c r="AY1045" s="239" t="s">
        <v>166</v>
      </c>
    </row>
    <row r="1046" s="13" customFormat="1">
      <c r="A1046" s="13"/>
      <c r="B1046" s="228"/>
      <c r="C1046" s="229"/>
      <c r="D1046" s="230" t="s">
        <v>176</v>
      </c>
      <c r="E1046" s="231" t="s">
        <v>19</v>
      </c>
      <c r="F1046" s="232" t="s">
        <v>1616</v>
      </c>
      <c r="G1046" s="229"/>
      <c r="H1046" s="233">
        <v>100.90000000000001</v>
      </c>
      <c r="I1046" s="234"/>
      <c r="J1046" s="229"/>
      <c r="K1046" s="229"/>
      <c r="L1046" s="235"/>
      <c r="M1046" s="236"/>
      <c r="N1046" s="237"/>
      <c r="O1046" s="237"/>
      <c r="P1046" s="237"/>
      <c r="Q1046" s="237"/>
      <c r="R1046" s="237"/>
      <c r="S1046" s="237"/>
      <c r="T1046" s="238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/>
      <c r="AT1046" s="239" t="s">
        <v>176</v>
      </c>
      <c r="AU1046" s="239" t="s">
        <v>81</v>
      </c>
      <c r="AV1046" s="13" t="s">
        <v>81</v>
      </c>
      <c r="AW1046" s="13" t="s">
        <v>33</v>
      </c>
      <c r="AX1046" s="13" t="s">
        <v>72</v>
      </c>
      <c r="AY1046" s="239" t="s">
        <v>166</v>
      </c>
    </row>
    <row r="1047" s="14" customFormat="1">
      <c r="A1047" s="14"/>
      <c r="B1047" s="240"/>
      <c r="C1047" s="241"/>
      <c r="D1047" s="230" t="s">
        <v>176</v>
      </c>
      <c r="E1047" s="242" t="s">
        <v>19</v>
      </c>
      <c r="F1047" s="243" t="s">
        <v>178</v>
      </c>
      <c r="G1047" s="241"/>
      <c r="H1047" s="244">
        <v>193.40000000000001</v>
      </c>
      <c r="I1047" s="245"/>
      <c r="J1047" s="241"/>
      <c r="K1047" s="241"/>
      <c r="L1047" s="246"/>
      <c r="M1047" s="247"/>
      <c r="N1047" s="248"/>
      <c r="O1047" s="248"/>
      <c r="P1047" s="248"/>
      <c r="Q1047" s="248"/>
      <c r="R1047" s="248"/>
      <c r="S1047" s="248"/>
      <c r="T1047" s="249"/>
      <c r="U1047" s="14"/>
      <c r="V1047" s="14"/>
      <c r="W1047" s="14"/>
      <c r="X1047" s="14"/>
      <c r="Y1047" s="14"/>
      <c r="Z1047" s="14"/>
      <c r="AA1047" s="14"/>
      <c r="AB1047" s="14"/>
      <c r="AC1047" s="14"/>
      <c r="AD1047" s="14"/>
      <c r="AE1047" s="14"/>
      <c r="AT1047" s="250" t="s">
        <v>176</v>
      </c>
      <c r="AU1047" s="250" t="s">
        <v>81</v>
      </c>
      <c r="AV1047" s="14" t="s">
        <v>167</v>
      </c>
      <c r="AW1047" s="14" t="s">
        <v>33</v>
      </c>
      <c r="AX1047" s="14" t="s">
        <v>79</v>
      </c>
      <c r="AY1047" s="250" t="s">
        <v>166</v>
      </c>
    </row>
    <row r="1048" s="2" customFormat="1">
      <c r="A1048" s="41"/>
      <c r="B1048" s="42"/>
      <c r="C1048" s="215" t="s">
        <v>1617</v>
      </c>
      <c r="D1048" s="215" t="s">
        <v>169</v>
      </c>
      <c r="E1048" s="216" t="s">
        <v>1618</v>
      </c>
      <c r="F1048" s="217" t="s">
        <v>1619</v>
      </c>
      <c r="G1048" s="218" t="s">
        <v>240</v>
      </c>
      <c r="H1048" s="219">
        <v>3</v>
      </c>
      <c r="I1048" s="220"/>
      <c r="J1048" s="221">
        <f>ROUND(I1048*H1048,2)</f>
        <v>0</v>
      </c>
      <c r="K1048" s="217" t="s">
        <v>173</v>
      </c>
      <c r="L1048" s="47"/>
      <c r="M1048" s="222" t="s">
        <v>19</v>
      </c>
      <c r="N1048" s="223" t="s">
        <v>43</v>
      </c>
      <c r="O1048" s="87"/>
      <c r="P1048" s="224">
        <f>O1048*H1048</f>
        <v>0</v>
      </c>
      <c r="Q1048" s="224">
        <v>0.00528</v>
      </c>
      <c r="R1048" s="224">
        <f>Q1048*H1048</f>
        <v>0.01584</v>
      </c>
      <c r="S1048" s="224">
        <v>0</v>
      </c>
      <c r="T1048" s="225">
        <f>S1048*H1048</f>
        <v>0</v>
      </c>
      <c r="U1048" s="41"/>
      <c r="V1048" s="41"/>
      <c r="W1048" s="41"/>
      <c r="X1048" s="41"/>
      <c r="Y1048" s="41"/>
      <c r="Z1048" s="41"/>
      <c r="AA1048" s="41"/>
      <c r="AB1048" s="41"/>
      <c r="AC1048" s="41"/>
      <c r="AD1048" s="41"/>
      <c r="AE1048" s="41"/>
      <c r="AR1048" s="226" t="s">
        <v>257</v>
      </c>
      <c r="AT1048" s="226" t="s">
        <v>169</v>
      </c>
      <c r="AU1048" s="226" t="s">
        <v>81</v>
      </c>
      <c r="AY1048" s="20" t="s">
        <v>166</v>
      </c>
      <c r="BE1048" s="227">
        <f>IF(N1048="základní",J1048,0)</f>
        <v>0</v>
      </c>
      <c r="BF1048" s="227">
        <f>IF(N1048="snížená",J1048,0)</f>
        <v>0</v>
      </c>
      <c r="BG1048" s="227">
        <f>IF(N1048="zákl. přenesená",J1048,0)</f>
        <v>0</v>
      </c>
      <c r="BH1048" s="227">
        <f>IF(N1048="sníž. přenesená",J1048,0)</f>
        <v>0</v>
      </c>
      <c r="BI1048" s="227">
        <f>IF(N1048="nulová",J1048,0)</f>
        <v>0</v>
      </c>
      <c r="BJ1048" s="20" t="s">
        <v>79</v>
      </c>
      <c r="BK1048" s="227">
        <f>ROUND(I1048*H1048,2)</f>
        <v>0</v>
      </c>
      <c r="BL1048" s="20" t="s">
        <v>257</v>
      </c>
      <c r="BM1048" s="226" t="s">
        <v>1620</v>
      </c>
    </row>
    <row r="1049" s="2" customFormat="1" ht="33" customHeight="1">
      <c r="A1049" s="41"/>
      <c r="B1049" s="42"/>
      <c r="C1049" s="215" t="s">
        <v>1621</v>
      </c>
      <c r="D1049" s="215" t="s">
        <v>169</v>
      </c>
      <c r="E1049" s="216" t="s">
        <v>1622</v>
      </c>
      <c r="F1049" s="217" t="s">
        <v>1623</v>
      </c>
      <c r="G1049" s="218" t="s">
        <v>240</v>
      </c>
      <c r="H1049" s="219">
        <v>24</v>
      </c>
      <c r="I1049" s="220"/>
      <c r="J1049" s="221">
        <f>ROUND(I1049*H1049,2)</f>
        <v>0</v>
      </c>
      <c r="K1049" s="217" t="s">
        <v>173</v>
      </c>
      <c r="L1049" s="47"/>
      <c r="M1049" s="222" t="s">
        <v>19</v>
      </c>
      <c r="N1049" s="223" t="s">
        <v>43</v>
      </c>
      <c r="O1049" s="87"/>
      <c r="P1049" s="224">
        <f>O1049*H1049</f>
        <v>0</v>
      </c>
      <c r="Q1049" s="224">
        <v>0.0090799999999999995</v>
      </c>
      <c r="R1049" s="224">
        <f>Q1049*H1049</f>
        <v>0.21792</v>
      </c>
      <c r="S1049" s="224">
        <v>0</v>
      </c>
      <c r="T1049" s="225">
        <f>S1049*H1049</f>
        <v>0</v>
      </c>
      <c r="U1049" s="41"/>
      <c r="V1049" s="41"/>
      <c r="W1049" s="41"/>
      <c r="X1049" s="41"/>
      <c r="Y1049" s="41"/>
      <c r="Z1049" s="41"/>
      <c r="AA1049" s="41"/>
      <c r="AB1049" s="41"/>
      <c r="AC1049" s="41"/>
      <c r="AD1049" s="41"/>
      <c r="AE1049" s="41"/>
      <c r="AR1049" s="226" t="s">
        <v>257</v>
      </c>
      <c r="AT1049" s="226" t="s">
        <v>169</v>
      </c>
      <c r="AU1049" s="226" t="s">
        <v>81</v>
      </c>
      <c r="AY1049" s="20" t="s">
        <v>166</v>
      </c>
      <c r="BE1049" s="227">
        <f>IF(N1049="základní",J1049,0)</f>
        <v>0</v>
      </c>
      <c r="BF1049" s="227">
        <f>IF(N1049="snížená",J1049,0)</f>
        <v>0</v>
      </c>
      <c r="BG1049" s="227">
        <f>IF(N1049="zákl. přenesená",J1049,0)</f>
        <v>0</v>
      </c>
      <c r="BH1049" s="227">
        <f>IF(N1049="sníž. přenesená",J1049,0)</f>
        <v>0</v>
      </c>
      <c r="BI1049" s="227">
        <f>IF(N1049="nulová",J1049,0)</f>
        <v>0</v>
      </c>
      <c r="BJ1049" s="20" t="s">
        <v>79</v>
      </c>
      <c r="BK1049" s="227">
        <f>ROUND(I1049*H1049,2)</f>
        <v>0</v>
      </c>
      <c r="BL1049" s="20" t="s">
        <v>257</v>
      </c>
      <c r="BM1049" s="226" t="s">
        <v>1624</v>
      </c>
    </row>
    <row r="1050" s="13" customFormat="1">
      <c r="A1050" s="13"/>
      <c r="B1050" s="228"/>
      <c r="C1050" s="229"/>
      <c r="D1050" s="230" t="s">
        <v>176</v>
      </c>
      <c r="E1050" s="231" t="s">
        <v>19</v>
      </c>
      <c r="F1050" s="232" t="s">
        <v>1625</v>
      </c>
      <c r="G1050" s="229"/>
      <c r="H1050" s="233">
        <v>16</v>
      </c>
      <c r="I1050" s="234"/>
      <c r="J1050" s="229"/>
      <c r="K1050" s="229"/>
      <c r="L1050" s="235"/>
      <c r="M1050" s="236"/>
      <c r="N1050" s="237"/>
      <c r="O1050" s="237"/>
      <c r="P1050" s="237"/>
      <c r="Q1050" s="237"/>
      <c r="R1050" s="237"/>
      <c r="S1050" s="237"/>
      <c r="T1050" s="238"/>
      <c r="U1050" s="13"/>
      <c r="V1050" s="13"/>
      <c r="W1050" s="13"/>
      <c r="X1050" s="13"/>
      <c r="Y1050" s="13"/>
      <c r="Z1050" s="13"/>
      <c r="AA1050" s="13"/>
      <c r="AB1050" s="13"/>
      <c r="AC1050" s="13"/>
      <c r="AD1050" s="13"/>
      <c r="AE1050" s="13"/>
      <c r="AT1050" s="239" t="s">
        <v>176</v>
      </c>
      <c r="AU1050" s="239" t="s">
        <v>81</v>
      </c>
      <c r="AV1050" s="13" t="s">
        <v>81</v>
      </c>
      <c r="AW1050" s="13" t="s">
        <v>33</v>
      </c>
      <c r="AX1050" s="13" t="s">
        <v>72</v>
      </c>
      <c r="AY1050" s="239" t="s">
        <v>166</v>
      </c>
    </row>
    <row r="1051" s="13" customFormat="1">
      <c r="A1051" s="13"/>
      <c r="B1051" s="228"/>
      <c r="C1051" s="229"/>
      <c r="D1051" s="230" t="s">
        <v>176</v>
      </c>
      <c r="E1051" s="231" t="s">
        <v>19</v>
      </c>
      <c r="F1051" s="232" t="s">
        <v>1626</v>
      </c>
      <c r="G1051" s="229"/>
      <c r="H1051" s="233">
        <v>7</v>
      </c>
      <c r="I1051" s="234"/>
      <c r="J1051" s="229"/>
      <c r="K1051" s="229"/>
      <c r="L1051" s="235"/>
      <c r="M1051" s="236"/>
      <c r="N1051" s="237"/>
      <c r="O1051" s="237"/>
      <c r="P1051" s="237"/>
      <c r="Q1051" s="237"/>
      <c r="R1051" s="237"/>
      <c r="S1051" s="237"/>
      <c r="T1051" s="238"/>
      <c r="U1051" s="13"/>
      <c r="V1051" s="13"/>
      <c r="W1051" s="13"/>
      <c r="X1051" s="13"/>
      <c r="Y1051" s="13"/>
      <c r="Z1051" s="13"/>
      <c r="AA1051" s="13"/>
      <c r="AB1051" s="13"/>
      <c r="AC1051" s="13"/>
      <c r="AD1051" s="13"/>
      <c r="AE1051" s="13"/>
      <c r="AT1051" s="239" t="s">
        <v>176</v>
      </c>
      <c r="AU1051" s="239" t="s">
        <v>81</v>
      </c>
      <c r="AV1051" s="13" t="s">
        <v>81</v>
      </c>
      <c r="AW1051" s="13" t="s">
        <v>33</v>
      </c>
      <c r="AX1051" s="13" t="s">
        <v>72</v>
      </c>
      <c r="AY1051" s="239" t="s">
        <v>166</v>
      </c>
    </row>
    <row r="1052" s="13" customFormat="1">
      <c r="A1052" s="13"/>
      <c r="B1052" s="228"/>
      <c r="C1052" s="229"/>
      <c r="D1052" s="230" t="s">
        <v>176</v>
      </c>
      <c r="E1052" s="231" t="s">
        <v>19</v>
      </c>
      <c r="F1052" s="232" t="s">
        <v>1627</v>
      </c>
      <c r="G1052" s="229"/>
      <c r="H1052" s="233">
        <v>1</v>
      </c>
      <c r="I1052" s="234"/>
      <c r="J1052" s="229"/>
      <c r="K1052" s="229"/>
      <c r="L1052" s="235"/>
      <c r="M1052" s="236"/>
      <c r="N1052" s="237"/>
      <c r="O1052" s="237"/>
      <c r="P1052" s="237"/>
      <c r="Q1052" s="237"/>
      <c r="R1052" s="237"/>
      <c r="S1052" s="237"/>
      <c r="T1052" s="238"/>
      <c r="U1052" s="13"/>
      <c r="V1052" s="13"/>
      <c r="W1052" s="13"/>
      <c r="X1052" s="13"/>
      <c r="Y1052" s="13"/>
      <c r="Z1052" s="13"/>
      <c r="AA1052" s="13"/>
      <c r="AB1052" s="13"/>
      <c r="AC1052" s="13"/>
      <c r="AD1052" s="13"/>
      <c r="AE1052" s="13"/>
      <c r="AT1052" s="239" t="s">
        <v>176</v>
      </c>
      <c r="AU1052" s="239" t="s">
        <v>81</v>
      </c>
      <c r="AV1052" s="13" t="s">
        <v>81</v>
      </c>
      <c r="AW1052" s="13" t="s">
        <v>33</v>
      </c>
      <c r="AX1052" s="13" t="s">
        <v>72</v>
      </c>
      <c r="AY1052" s="239" t="s">
        <v>166</v>
      </c>
    </row>
    <row r="1053" s="14" customFormat="1">
      <c r="A1053" s="14"/>
      <c r="B1053" s="240"/>
      <c r="C1053" s="241"/>
      <c r="D1053" s="230" t="s">
        <v>176</v>
      </c>
      <c r="E1053" s="242" t="s">
        <v>19</v>
      </c>
      <c r="F1053" s="243" t="s">
        <v>178</v>
      </c>
      <c r="G1053" s="241"/>
      <c r="H1053" s="244">
        <v>24</v>
      </c>
      <c r="I1053" s="245"/>
      <c r="J1053" s="241"/>
      <c r="K1053" s="241"/>
      <c r="L1053" s="246"/>
      <c r="M1053" s="247"/>
      <c r="N1053" s="248"/>
      <c r="O1053" s="248"/>
      <c r="P1053" s="248"/>
      <c r="Q1053" s="248"/>
      <c r="R1053" s="248"/>
      <c r="S1053" s="248"/>
      <c r="T1053" s="249"/>
      <c r="U1053" s="14"/>
      <c r="V1053" s="14"/>
      <c r="W1053" s="14"/>
      <c r="X1053" s="14"/>
      <c r="Y1053" s="14"/>
      <c r="Z1053" s="14"/>
      <c r="AA1053" s="14"/>
      <c r="AB1053" s="14"/>
      <c r="AC1053" s="14"/>
      <c r="AD1053" s="14"/>
      <c r="AE1053" s="14"/>
      <c r="AT1053" s="250" t="s">
        <v>176</v>
      </c>
      <c r="AU1053" s="250" t="s">
        <v>81</v>
      </c>
      <c r="AV1053" s="14" t="s">
        <v>167</v>
      </c>
      <c r="AW1053" s="14" t="s">
        <v>33</v>
      </c>
      <c r="AX1053" s="14" t="s">
        <v>79</v>
      </c>
      <c r="AY1053" s="250" t="s">
        <v>166</v>
      </c>
    </row>
    <row r="1054" s="2" customFormat="1">
      <c r="A1054" s="41"/>
      <c r="B1054" s="42"/>
      <c r="C1054" s="215" t="s">
        <v>1628</v>
      </c>
      <c r="D1054" s="215" t="s">
        <v>169</v>
      </c>
      <c r="E1054" s="216" t="s">
        <v>1629</v>
      </c>
      <c r="F1054" s="217" t="s">
        <v>1630</v>
      </c>
      <c r="G1054" s="218" t="s">
        <v>229</v>
      </c>
      <c r="H1054" s="219">
        <v>38.5</v>
      </c>
      <c r="I1054" s="220"/>
      <c r="J1054" s="221">
        <f>ROUND(I1054*H1054,2)</f>
        <v>0</v>
      </c>
      <c r="K1054" s="217" t="s">
        <v>19</v>
      </c>
      <c r="L1054" s="47"/>
      <c r="M1054" s="222" t="s">
        <v>19</v>
      </c>
      <c r="N1054" s="223" t="s">
        <v>43</v>
      </c>
      <c r="O1054" s="87"/>
      <c r="P1054" s="224">
        <f>O1054*H1054</f>
        <v>0</v>
      </c>
      <c r="Q1054" s="224">
        <v>0.0020999999999999999</v>
      </c>
      <c r="R1054" s="224">
        <f>Q1054*H1054</f>
        <v>0.080849999999999991</v>
      </c>
      <c r="S1054" s="224">
        <v>0</v>
      </c>
      <c r="T1054" s="225">
        <f>S1054*H1054</f>
        <v>0</v>
      </c>
      <c r="U1054" s="41"/>
      <c r="V1054" s="41"/>
      <c r="W1054" s="41"/>
      <c r="X1054" s="41"/>
      <c r="Y1054" s="41"/>
      <c r="Z1054" s="41"/>
      <c r="AA1054" s="41"/>
      <c r="AB1054" s="41"/>
      <c r="AC1054" s="41"/>
      <c r="AD1054" s="41"/>
      <c r="AE1054" s="41"/>
      <c r="AR1054" s="226" t="s">
        <v>257</v>
      </c>
      <c r="AT1054" s="226" t="s">
        <v>169</v>
      </c>
      <c r="AU1054" s="226" t="s">
        <v>81</v>
      </c>
      <c r="AY1054" s="20" t="s">
        <v>166</v>
      </c>
      <c r="BE1054" s="227">
        <f>IF(N1054="základní",J1054,0)</f>
        <v>0</v>
      </c>
      <c r="BF1054" s="227">
        <f>IF(N1054="snížená",J1054,0)</f>
        <v>0</v>
      </c>
      <c r="BG1054" s="227">
        <f>IF(N1054="zákl. přenesená",J1054,0)</f>
        <v>0</v>
      </c>
      <c r="BH1054" s="227">
        <f>IF(N1054="sníž. přenesená",J1054,0)</f>
        <v>0</v>
      </c>
      <c r="BI1054" s="227">
        <f>IF(N1054="nulová",J1054,0)</f>
        <v>0</v>
      </c>
      <c r="BJ1054" s="20" t="s">
        <v>79</v>
      </c>
      <c r="BK1054" s="227">
        <f>ROUND(I1054*H1054,2)</f>
        <v>0</v>
      </c>
      <c r="BL1054" s="20" t="s">
        <v>257</v>
      </c>
      <c r="BM1054" s="226" t="s">
        <v>1631</v>
      </c>
    </row>
    <row r="1055" s="15" customFormat="1">
      <c r="A1055" s="15"/>
      <c r="B1055" s="251"/>
      <c r="C1055" s="252"/>
      <c r="D1055" s="230" t="s">
        <v>176</v>
      </c>
      <c r="E1055" s="253" t="s">
        <v>19</v>
      </c>
      <c r="F1055" s="254" t="s">
        <v>1632</v>
      </c>
      <c r="G1055" s="252"/>
      <c r="H1055" s="253" t="s">
        <v>19</v>
      </c>
      <c r="I1055" s="255"/>
      <c r="J1055" s="252"/>
      <c r="K1055" s="252"/>
      <c r="L1055" s="256"/>
      <c r="M1055" s="257"/>
      <c r="N1055" s="258"/>
      <c r="O1055" s="258"/>
      <c r="P1055" s="258"/>
      <c r="Q1055" s="258"/>
      <c r="R1055" s="258"/>
      <c r="S1055" s="258"/>
      <c r="T1055" s="259"/>
      <c r="U1055" s="15"/>
      <c r="V1055" s="15"/>
      <c r="W1055" s="15"/>
      <c r="X1055" s="15"/>
      <c r="Y1055" s="15"/>
      <c r="Z1055" s="15"/>
      <c r="AA1055" s="15"/>
      <c r="AB1055" s="15"/>
      <c r="AC1055" s="15"/>
      <c r="AD1055" s="15"/>
      <c r="AE1055" s="15"/>
      <c r="AT1055" s="260" t="s">
        <v>176</v>
      </c>
      <c r="AU1055" s="260" t="s">
        <v>81</v>
      </c>
      <c r="AV1055" s="15" t="s">
        <v>79</v>
      </c>
      <c r="AW1055" s="15" t="s">
        <v>33</v>
      </c>
      <c r="AX1055" s="15" t="s">
        <v>72</v>
      </c>
      <c r="AY1055" s="260" t="s">
        <v>166</v>
      </c>
    </row>
    <row r="1056" s="13" customFormat="1">
      <c r="A1056" s="13"/>
      <c r="B1056" s="228"/>
      <c r="C1056" s="229"/>
      <c r="D1056" s="230" t="s">
        <v>176</v>
      </c>
      <c r="E1056" s="231" t="s">
        <v>19</v>
      </c>
      <c r="F1056" s="232" t="s">
        <v>1633</v>
      </c>
      <c r="G1056" s="229"/>
      <c r="H1056" s="233">
        <v>38.5</v>
      </c>
      <c r="I1056" s="234"/>
      <c r="J1056" s="229"/>
      <c r="K1056" s="229"/>
      <c r="L1056" s="235"/>
      <c r="M1056" s="236"/>
      <c r="N1056" s="237"/>
      <c r="O1056" s="237"/>
      <c r="P1056" s="237"/>
      <c r="Q1056" s="237"/>
      <c r="R1056" s="237"/>
      <c r="S1056" s="237"/>
      <c r="T1056" s="238"/>
      <c r="U1056" s="13"/>
      <c r="V1056" s="13"/>
      <c r="W1056" s="13"/>
      <c r="X1056" s="13"/>
      <c r="Y1056" s="13"/>
      <c r="Z1056" s="13"/>
      <c r="AA1056" s="13"/>
      <c r="AB1056" s="13"/>
      <c r="AC1056" s="13"/>
      <c r="AD1056" s="13"/>
      <c r="AE1056" s="13"/>
      <c r="AT1056" s="239" t="s">
        <v>176</v>
      </c>
      <c r="AU1056" s="239" t="s">
        <v>81</v>
      </c>
      <c r="AV1056" s="13" t="s">
        <v>81</v>
      </c>
      <c r="AW1056" s="13" t="s">
        <v>33</v>
      </c>
      <c r="AX1056" s="13" t="s">
        <v>72</v>
      </c>
      <c r="AY1056" s="239" t="s">
        <v>166</v>
      </c>
    </row>
    <row r="1057" s="14" customFormat="1">
      <c r="A1057" s="14"/>
      <c r="B1057" s="240"/>
      <c r="C1057" s="241"/>
      <c r="D1057" s="230" t="s">
        <v>176</v>
      </c>
      <c r="E1057" s="242" t="s">
        <v>19</v>
      </c>
      <c r="F1057" s="243" t="s">
        <v>178</v>
      </c>
      <c r="G1057" s="241"/>
      <c r="H1057" s="244">
        <v>38.5</v>
      </c>
      <c r="I1057" s="245"/>
      <c r="J1057" s="241"/>
      <c r="K1057" s="241"/>
      <c r="L1057" s="246"/>
      <c r="M1057" s="247"/>
      <c r="N1057" s="248"/>
      <c r="O1057" s="248"/>
      <c r="P1057" s="248"/>
      <c r="Q1057" s="248"/>
      <c r="R1057" s="248"/>
      <c r="S1057" s="248"/>
      <c r="T1057" s="249"/>
      <c r="U1057" s="14"/>
      <c r="V1057" s="14"/>
      <c r="W1057" s="14"/>
      <c r="X1057" s="14"/>
      <c r="Y1057" s="14"/>
      <c r="Z1057" s="14"/>
      <c r="AA1057" s="14"/>
      <c r="AB1057" s="14"/>
      <c r="AC1057" s="14"/>
      <c r="AD1057" s="14"/>
      <c r="AE1057" s="14"/>
      <c r="AT1057" s="250" t="s">
        <v>176</v>
      </c>
      <c r="AU1057" s="250" t="s">
        <v>81</v>
      </c>
      <c r="AV1057" s="14" t="s">
        <v>167</v>
      </c>
      <c r="AW1057" s="14" t="s">
        <v>33</v>
      </c>
      <c r="AX1057" s="14" t="s">
        <v>79</v>
      </c>
      <c r="AY1057" s="250" t="s">
        <v>166</v>
      </c>
    </row>
    <row r="1058" s="2" customFormat="1">
      <c r="A1058" s="41"/>
      <c r="B1058" s="42"/>
      <c r="C1058" s="215" t="s">
        <v>1634</v>
      </c>
      <c r="D1058" s="215" t="s">
        <v>169</v>
      </c>
      <c r="E1058" s="216" t="s">
        <v>1635</v>
      </c>
      <c r="F1058" s="217" t="s">
        <v>1636</v>
      </c>
      <c r="G1058" s="218" t="s">
        <v>191</v>
      </c>
      <c r="H1058" s="219">
        <v>6.46</v>
      </c>
      <c r="I1058" s="220"/>
      <c r="J1058" s="221">
        <f>ROUND(I1058*H1058,2)</f>
        <v>0</v>
      </c>
      <c r="K1058" s="217" t="s">
        <v>173</v>
      </c>
      <c r="L1058" s="47"/>
      <c r="M1058" s="222" t="s">
        <v>19</v>
      </c>
      <c r="N1058" s="223" t="s">
        <v>43</v>
      </c>
      <c r="O1058" s="87"/>
      <c r="P1058" s="224">
        <f>O1058*H1058</f>
        <v>0</v>
      </c>
      <c r="Q1058" s="224">
        <v>0</v>
      </c>
      <c r="R1058" s="224">
        <f>Q1058*H1058</f>
        <v>0</v>
      </c>
      <c r="S1058" s="224">
        <v>0</v>
      </c>
      <c r="T1058" s="225">
        <f>S1058*H1058</f>
        <v>0</v>
      </c>
      <c r="U1058" s="41"/>
      <c r="V1058" s="41"/>
      <c r="W1058" s="41"/>
      <c r="X1058" s="41"/>
      <c r="Y1058" s="41"/>
      <c r="Z1058" s="41"/>
      <c r="AA1058" s="41"/>
      <c r="AB1058" s="41"/>
      <c r="AC1058" s="41"/>
      <c r="AD1058" s="41"/>
      <c r="AE1058" s="41"/>
      <c r="AR1058" s="226" t="s">
        <v>257</v>
      </c>
      <c r="AT1058" s="226" t="s">
        <v>169</v>
      </c>
      <c r="AU1058" s="226" t="s">
        <v>81</v>
      </c>
      <c r="AY1058" s="20" t="s">
        <v>166</v>
      </c>
      <c r="BE1058" s="227">
        <f>IF(N1058="základní",J1058,0)</f>
        <v>0</v>
      </c>
      <c r="BF1058" s="227">
        <f>IF(N1058="snížená",J1058,0)</f>
        <v>0</v>
      </c>
      <c r="BG1058" s="227">
        <f>IF(N1058="zákl. přenesená",J1058,0)</f>
        <v>0</v>
      </c>
      <c r="BH1058" s="227">
        <f>IF(N1058="sníž. přenesená",J1058,0)</f>
        <v>0</v>
      </c>
      <c r="BI1058" s="227">
        <f>IF(N1058="nulová",J1058,0)</f>
        <v>0</v>
      </c>
      <c r="BJ1058" s="20" t="s">
        <v>79</v>
      </c>
      <c r="BK1058" s="227">
        <f>ROUND(I1058*H1058,2)</f>
        <v>0</v>
      </c>
      <c r="BL1058" s="20" t="s">
        <v>257</v>
      </c>
      <c r="BM1058" s="226" t="s">
        <v>1637</v>
      </c>
    </row>
    <row r="1059" s="12" customFormat="1" ht="22.8" customHeight="1">
      <c r="A1059" s="12"/>
      <c r="B1059" s="199"/>
      <c r="C1059" s="200"/>
      <c r="D1059" s="201" t="s">
        <v>71</v>
      </c>
      <c r="E1059" s="213" t="s">
        <v>1638</v>
      </c>
      <c r="F1059" s="213" t="s">
        <v>1639</v>
      </c>
      <c r="G1059" s="200"/>
      <c r="H1059" s="200"/>
      <c r="I1059" s="203"/>
      <c r="J1059" s="214">
        <f>BK1059</f>
        <v>0</v>
      </c>
      <c r="K1059" s="200"/>
      <c r="L1059" s="205"/>
      <c r="M1059" s="206"/>
      <c r="N1059" s="207"/>
      <c r="O1059" s="207"/>
      <c r="P1059" s="208">
        <f>SUM(P1060:P1063)</f>
        <v>0</v>
      </c>
      <c r="Q1059" s="207"/>
      <c r="R1059" s="208">
        <f>SUM(R1060:R1063)</f>
        <v>0.11090599</v>
      </c>
      <c r="S1059" s="207"/>
      <c r="T1059" s="209">
        <f>SUM(T1060:T1063)</f>
        <v>0</v>
      </c>
      <c r="U1059" s="12"/>
      <c r="V1059" s="12"/>
      <c r="W1059" s="12"/>
      <c r="X1059" s="12"/>
      <c r="Y1059" s="12"/>
      <c r="Z1059" s="12"/>
      <c r="AA1059" s="12"/>
      <c r="AB1059" s="12"/>
      <c r="AC1059" s="12"/>
      <c r="AD1059" s="12"/>
      <c r="AE1059" s="12"/>
      <c r="AR1059" s="210" t="s">
        <v>81</v>
      </c>
      <c r="AT1059" s="211" t="s">
        <v>71</v>
      </c>
      <c r="AU1059" s="211" t="s">
        <v>79</v>
      </c>
      <c r="AY1059" s="210" t="s">
        <v>166</v>
      </c>
      <c r="BK1059" s="212">
        <f>SUM(BK1060:BK1063)</f>
        <v>0</v>
      </c>
    </row>
    <row r="1060" s="2" customFormat="1" ht="16.5" customHeight="1">
      <c r="A1060" s="41"/>
      <c r="B1060" s="42"/>
      <c r="C1060" s="215" t="s">
        <v>1640</v>
      </c>
      <c r="D1060" s="215" t="s">
        <v>169</v>
      </c>
      <c r="E1060" s="216" t="s">
        <v>1641</v>
      </c>
      <c r="F1060" s="217" t="s">
        <v>1642</v>
      </c>
      <c r="G1060" s="218" t="s">
        <v>172</v>
      </c>
      <c r="H1060" s="219">
        <v>775.56600000000003</v>
      </c>
      <c r="I1060" s="220"/>
      <c r="J1060" s="221">
        <f>ROUND(I1060*H1060,2)</f>
        <v>0</v>
      </c>
      <c r="K1060" s="217" t="s">
        <v>173</v>
      </c>
      <c r="L1060" s="47"/>
      <c r="M1060" s="222" t="s">
        <v>19</v>
      </c>
      <c r="N1060" s="223" t="s">
        <v>43</v>
      </c>
      <c r="O1060" s="87"/>
      <c r="P1060" s="224">
        <f>O1060*H1060</f>
        <v>0</v>
      </c>
      <c r="Q1060" s="224">
        <v>0</v>
      </c>
      <c r="R1060" s="224">
        <f>Q1060*H1060</f>
        <v>0</v>
      </c>
      <c r="S1060" s="224">
        <v>0</v>
      </c>
      <c r="T1060" s="225">
        <f>S1060*H1060</f>
        <v>0</v>
      </c>
      <c r="U1060" s="41"/>
      <c r="V1060" s="41"/>
      <c r="W1060" s="41"/>
      <c r="X1060" s="41"/>
      <c r="Y1060" s="41"/>
      <c r="Z1060" s="41"/>
      <c r="AA1060" s="41"/>
      <c r="AB1060" s="41"/>
      <c r="AC1060" s="41"/>
      <c r="AD1060" s="41"/>
      <c r="AE1060" s="41"/>
      <c r="AR1060" s="226" t="s">
        <v>257</v>
      </c>
      <c r="AT1060" s="226" t="s">
        <v>169</v>
      </c>
      <c r="AU1060" s="226" t="s">
        <v>81</v>
      </c>
      <c r="AY1060" s="20" t="s">
        <v>166</v>
      </c>
      <c r="BE1060" s="227">
        <f>IF(N1060="základní",J1060,0)</f>
        <v>0</v>
      </c>
      <c r="BF1060" s="227">
        <f>IF(N1060="snížená",J1060,0)</f>
        <v>0</v>
      </c>
      <c r="BG1060" s="227">
        <f>IF(N1060="zákl. přenesená",J1060,0)</f>
        <v>0</v>
      </c>
      <c r="BH1060" s="227">
        <f>IF(N1060="sníž. přenesená",J1060,0)</f>
        <v>0</v>
      </c>
      <c r="BI1060" s="227">
        <f>IF(N1060="nulová",J1060,0)</f>
        <v>0</v>
      </c>
      <c r="BJ1060" s="20" t="s">
        <v>79</v>
      </c>
      <c r="BK1060" s="227">
        <f>ROUND(I1060*H1060,2)</f>
        <v>0</v>
      </c>
      <c r="BL1060" s="20" t="s">
        <v>257</v>
      </c>
      <c r="BM1060" s="226" t="s">
        <v>1643</v>
      </c>
    </row>
    <row r="1061" s="2" customFormat="1">
      <c r="A1061" s="41"/>
      <c r="B1061" s="42"/>
      <c r="C1061" s="261" t="s">
        <v>1644</v>
      </c>
      <c r="D1061" s="261" t="s">
        <v>263</v>
      </c>
      <c r="E1061" s="263" t="s">
        <v>1233</v>
      </c>
      <c r="F1061" s="264" t="s">
        <v>1234</v>
      </c>
      <c r="G1061" s="265" t="s">
        <v>172</v>
      </c>
      <c r="H1061" s="266">
        <v>853.12300000000005</v>
      </c>
      <c r="I1061" s="267"/>
      <c r="J1061" s="268">
        <f>ROUND(I1061*H1061,2)</f>
        <v>0</v>
      </c>
      <c r="K1061" s="264" t="s">
        <v>173</v>
      </c>
      <c r="L1061" s="269"/>
      <c r="M1061" s="270" t="s">
        <v>19</v>
      </c>
      <c r="N1061" s="271" t="s">
        <v>43</v>
      </c>
      <c r="O1061" s="87"/>
      <c r="P1061" s="224">
        <f>O1061*H1061</f>
        <v>0</v>
      </c>
      <c r="Q1061" s="224">
        <v>0.00012999999999999999</v>
      </c>
      <c r="R1061" s="224">
        <f>Q1061*H1061</f>
        <v>0.11090599</v>
      </c>
      <c r="S1061" s="224">
        <v>0</v>
      </c>
      <c r="T1061" s="225">
        <f>S1061*H1061</f>
        <v>0</v>
      </c>
      <c r="U1061" s="41"/>
      <c r="V1061" s="41"/>
      <c r="W1061" s="41"/>
      <c r="X1061" s="41"/>
      <c r="Y1061" s="41"/>
      <c r="Z1061" s="41"/>
      <c r="AA1061" s="41"/>
      <c r="AB1061" s="41"/>
      <c r="AC1061" s="41"/>
      <c r="AD1061" s="41"/>
      <c r="AE1061" s="41"/>
      <c r="AR1061" s="226" t="s">
        <v>344</v>
      </c>
      <c r="AT1061" s="226" t="s">
        <v>263</v>
      </c>
      <c r="AU1061" s="226" t="s">
        <v>81</v>
      </c>
      <c r="AY1061" s="20" t="s">
        <v>166</v>
      </c>
      <c r="BE1061" s="227">
        <f>IF(N1061="základní",J1061,0)</f>
        <v>0</v>
      </c>
      <c r="BF1061" s="227">
        <f>IF(N1061="snížená",J1061,0)</f>
        <v>0</v>
      </c>
      <c r="BG1061" s="227">
        <f>IF(N1061="zákl. přenesená",J1061,0)</f>
        <v>0</v>
      </c>
      <c r="BH1061" s="227">
        <f>IF(N1061="sníž. přenesená",J1061,0)</f>
        <v>0</v>
      </c>
      <c r="BI1061" s="227">
        <f>IF(N1061="nulová",J1061,0)</f>
        <v>0</v>
      </c>
      <c r="BJ1061" s="20" t="s">
        <v>79</v>
      </c>
      <c r="BK1061" s="227">
        <f>ROUND(I1061*H1061,2)</f>
        <v>0</v>
      </c>
      <c r="BL1061" s="20" t="s">
        <v>257</v>
      </c>
      <c r="BM1061" s="226" t="s">
        <v>1645</v>
      </c>
    </row>
    <row r="1062" s="13" customFormat="1">
      <c r="A1062" s="13"/>
      <c r="B1062" s="228"/>
      <c r="C1062" s="229"/>
      <c r="D1062" s="230" t="s">
        <v>176</v>
      </c>
      <c r="E1062" s="229"/>
      <c r="F1062" s="232" t="s">
        <v>1646</v>
      </c>
      <c r="G1062" s="229"/>
      <c r="H1062" s="233">
        <v>853.12300000000005</v>
      </c>
      <c r="I1062" s="234"/>
      <c r="J1062" s="229"/>
      <c r="K1062" s="229"/>
      <c r="L1062" s="235"/>
      <c r="M1062" s="236"/>
      <c r="N1062" s="237"/>
      <c r="O1062" s="237"/>
      <c r="P1062" s="237"/>
      <c r="Q1062" s="237"/>
      <c r="R1062" s="237"/>
      <c r="S1062" s="237"/>
      <c r="T1062" s="238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13"/>
      <c r="AE1062" s="13"/>
      <c r="AT1062" s="239" t="s">
        <v>176</v>
      </c>
      <c r="AU1062" s="239" t="s">
        <v>81</v>
      </c>
      <c r="AV1062" s="13" t="s">
        <v>81</v>
      </c>
      <c r="AW1062" s="13" t="s">
        <v>4</v>
      </c>
      <c r="AX1062" s="13" t="s">
        <v>79</v>
      </c>
      <c r="AY1062" s="239" t="s">
        <v>166</v>
      </c>
    </row>
    <row r="1063" s="2" customFormat="1">
      <c r="A1063" s="41"/>
      <c r="B1063" s="42"/>
      <c r="C1063" s="215" t="s">
        <v>1647</v>
      </c>
      <c r="D1063" s="215" t="s">
        <v>169</v>
      </c>
      <c r="E1063" s="216" t="s">
        <v>1648</v>
      </c>
      <c r="F1063" s="217" t="s">
        <v>1649</v>
      </c>
      <c r="G1063" s="218" t="s">
        <v>191</v>
      </c>
      <c r="H1063" s="219">
        <v>0.111</v>
      </c>
      <c r="I1063" s="220"/>
      <c r="J1063" s="221">
        <f>ROUND(I1063*H1063,2)</f>
        <v>0</v>
      </c>
      <c r="K1063" s="217" t="s">
        <v>173</v>
      </c>
      <c r="L1063" s="47"/>
      <c r="M1063" s="222" t="s">
        <v>19</v>
      </c>
      <c r="N1063" s="223" t="s">
        <v>43</v>
      </c>
      <c r="O1063" s="87"/>
      <c r="P1063" s="224">
        <f>O1063*H1063</f>
        <v>0</v>
      </c>
      <c r="Q1063" s="224">
        <v>0</v>
      </c>
      <c r="R1063" s="224">
        <f>Q1063*H1063</f>
        <v>0</v>
      </c>
      <c r="S1063" s="224">
        <v>0</v>
      </c>
      <c r="T1063" s="225">
        <f>S1063*H1063</f>
        <v>0</v>
      </c>
      <c r="U1063" s="41"/>
      <c r="V1063" s="41"/>
      <c r="W1063" s="41"/>
      <c r="X1063" s="41"/>
      <c r="Y1063" s="41"/>
      <c r="Z1063" s="41"/>
      <c r="AA1063" s="41"/>
      <c r="AB1063" s="41"/>
      <c r="AC1063" s="41"/>
      <c r="AD1063" s="41"/>
      <c r="AE1063" s="41"/>
      <c r="AR1063" s="226" t="s">
        <v>257</v>
      </c>
      <c r="AT1063" s="226" t="s">
        <v>169</v>
      </c>
      <c r="AU1063" s="226" t="s">
        <v>81</v>
      </c>
      <c r="AY1063" s="20" t="s">
        <v>166</v>
      </c>
      <c r="BE1063" s="227">
        <f>IF(N1063="základní",J1063,0)</f>
        <v>0</v>
      </c>
      <c r="BF1063" s="227">
        <f>IF(N1063="snížená",J1063,0)</f>
        <v>0</v>
      </c>
      <c r="BG1063" s="227">
        <f>IF(N1063="zákl. přenesená",J1063,0)</f>
        <v>0</v>
      </c>
      <c r="BH1063" s="227">
        <f>IF(N1063="sníž. přenesená",J1063,0)</f>
        <v>0</v>
      </c>
      <c r="BI1063" s="227">
        <f>IF(N1063="nulová",J1063,0)</f>
        <v>0</v>
      </c>
      <c r="BJ1063" s="20" t="s">
        <v>79</v>
      </c>
      <c r="BK1063" s="227">
        <f>ROUND(I1063*H1063,2)</f>
        <v>0</v>
      </c>
      <c r="BL1063" s="20" t="s">
        <v>257</v>
      </c>
      <c r="BM1063" s="226" t="s">
        <v>1650</v>
      </c>
    </row>
    <row r="1064" s="12" customFormat="1" ht="22.8" customHeight="1">
      <c r="A1064" s="12"/>
      <c r="B1064" s="199"/>
      <c r="C1064" s="200"/>
      <c r="D1064" s="201" t="s">
        <v>71</v>
      </c>
      <c r="E1064" s="213" t="s">
        <v>1651</v>
      </c>
      <c r="F1064" s="213" t="s">
        <v>1652</v>
      </c>
      <c r="G1064" s="200"/>
      <c r="H1064" s="200"/>
      <c r="I1064" s="203"/>
      <c r="J1064" s="214">
        <f>BK1064</f>
        <v>0</v>
      </c>
      <c r="K1064" s="200"/>
      <c r="L1064" s="205"/>
      <c r="M1064" s="206"/>
      <c r="N1064" s="207"/>
      <c r="O1064" s="207"/>
      <c r="P1064" s="208">
        <f>SUM(P1065:P1090)</f>
        <v>0</v>
      </c>
      <c r="Q1064" s="207"/>
      <c r="R1064" s="208">
        <f>SUM(R1065:R1090)</f>
        <v>0.047440000000000003</v>
      </c>
      <c r="S1064" s="207"/>
      <c r="T1064" s="209">
        <f>SUM(T1065:T1090)</f>
        <v>0</v>
      </c>
      <c r="U1064" s="12"/>
      <c r="V1064" s="12"/>
      <c r="W1064" s="12"/>
      <c r="X1064" s="12"/>
      <c r="Y1064" s="12"/>
      <c r="Z1064" s="12"/>
      <c r="AA1064" s="12"/>
      <c r="AB1064" s="12"/>
      <c r="AC1064" s="12"/>
      <c r="AD1064" s="12"/>
      <c r="AE1064" s="12"/>
      <c r="AR1064" s="210" t="s">
        <v>81</v>
      </c>
      <c r="AT1064" s="211" t="s">
        <v>71</v>
      </c>
      <c r="AU1064" s="211" t="s">
        <v>79</v>
      </c>
      <c r="AY1064" s="210" t="s">
        <v>166</v>
      </c>
      <c r="BK1064" s="212">
        <f>SUM(BK1065:BK1090)</f>
        <v>0</v>
      </c>
    </row>
    <row r="1065" s="2" customFormat="1" ht="44.25" customHeight="1">
      <c r="A1065" s="41"/>
      <c r="B1065" s="42"/>
      <c r="C1065" s="215" t="s">
        <v>1653</v>
      </c>
      <c r="D1065" s="215" t="s">
        <v>169</v>
      </c>
      <c r="E1065" s="216" t="s">
        <v>1654</v>
      </c>
      <c r="F1065" s="217" t="s">
        <v>1655</v>
      </c>
      <c r="G1065" s="218" t="s">
        <v>240</v>
      </c>
      <c r="H1065" s="219">
        <v>3</v>
      </c>
      <c r="I1065" s="220"/>
      <c r="J1065" s="221">
        <f>ROUND(I1065*H1065,2)</f>
        <v>0</v>
      </c>
      <c r="K1065" s="217" t="s">
        <v>19</v>
      </c>
      <c r="L1065" s="47"/>
      <c r="M1065" s="222" t="s">
        <v>19</v>
      </c>
      <c r="N1065" s="223" t="s">
        <v>43</v>
      </c>
      <c r="O1065" s="87"/>
      <c r="P1065" s="224">
        <f>O1065*H1065</f>
        <v>0</v>
      </c>
      <c r="Q1065" s="224">
        <v>0</v>
      </c>
      <c r="R1065" s="224">
        <f>Q1065*H1065</f>
        <v>0</v>
      </c>
      <c r="S1065" s="224">
        <v>0</v>
      </c>
      <c r="T1065" s="225">
        <f>S1065*H1065</f>
        <v>0</v>
      </c>
      <c r="U1065" s="41"/>
      <c r="V1065" s="41"/>
      <c r="W1065" s="41"/>
      <c r="X1065" s="41"/>
      <c r="Y1065" s="41"/>
      <c r="Z1065" s="41"/>
      <c r="AA1065" s="41"/>
      <c r="AB1065" s="41"/>
      <c r="AC1065" s="41"/>
      <c r="AD1065" s="41"/>
      <c r="AE1065" s="41"/>
      <c r="AR1065" s="226" t="s">
        <v>257</v>
      </c>
      <c r="AT1065" s="226" t="s">
        <v>169</v>
      </c>
      <c r="AU1065" s="226" t="s">
        <v>81</v>
      </c>
      <c r="AY1065" s="20" t="s">
        <v>166</v>
      </c>
      <c r="BE1065" s="227">
        <f>IF(N1065="základní",J1065,0)</f>
        <v>0</v>
      </c>
      <c r="BF1065" s="227">
        <f>IF(N1065="snížená",J1065,0)</f>
        <v>0</v>
      </c>
      <c r="BG1065" s="227">
        <f>IF(N1065="zákl. přenesená",J1065,0)</f>
        <v>0</v>
      </c>
      <c r="BH1065" s="227">
        <f>IF(N1065="sníž. přenesená",J1065,0)</f>
        <v>0</v>
      </c>
      <c r="BI1065" s="227">
        <f>IF(N1065="nulová",J1065,0)</f>
        <v>0</v>
      </c>
      <c r="BJ1065" s="20" t="s">
        <v>79</v>
      </c>
      <c r="BK1065" s="227">
        <f>ROUND(I1065*H1065,2)</f>
        <v>0</v>
      </c>
      <c r="BL1065" s="20" t="s">
        <v>257</v>
      </c>
      <c r="BM1065" s="226" t="s">
        <v>1656</v>
      </c>
    </row>
    <row r="1066" s="2" customFormat="1" ht="44.25" customHeight="1">
      <c r="A1066" s="41"/>
      <c r="B1066" s="42"/>
      <c r="C1066" s="215" t="s">
        <v>1657</v>
      </c>
      <c r="D1066" s="215" t="s">
        <v>169</v>
      </c>
      <c r="E1066" s="216" t="s">
        <v>1658</v>
      </c>
      <c r="F1066" s="217" t="s">
        <v>1659</v>
      </c>
      <c r="G1066" s="218" t="s">
        <v>240</v>
      </c>
      <c r="H1066" s="219">
        <v>2</v>
      </c>
      <c r="I1066" s="220"/>
      <c r="J1066" s="221">
        <f>ROUND(I1066*H1066,2)</f>
        <v>0</v>
      </c>
      <c r="K1066" s="217" t="s">
        <v>19</v>
      </c>
      <c r="L1066" s="47"/>
      <c r="M1066" s="222" t="s">
        <v>19</v>
      </c>
      <c r="N1066" s="223" t="s">
        <v>43</v>
      </c>
      <c r="O1066" s="87"/>
      <c r="P1066" s="224">
        <f>O1066*H1066</f>
        <v>0</v>
      </c>
      <c r="Q1066" s="224">
        <v>0</v>
      </c>
      <c r="R1066" s="224">
        <f>Q1066*H1066</f>
        <v>0</v>
      </c>
      <c r="S1066" s="224">
        <v>0</v>
      </c>
      <c r="T1066" s="225">
        <f>S1066*H1066</f>
        <v>0</v>
      </c>
      <c r="U1066" s="41"/>
      <c r="V1066" s="41"/>
      <c r="W1066" s="41"/>
      <c r="X1066" s="41"/>
      <c r="Y1066" s="41"/>
      <c r="Z1066" s="41"/>
      <c r="AA1066" s="41"/>
      <c r="AB1066" s="41"/>
      <c r="AC1066" s="41"/>
      <c r="AD1066" s="41"/>
      <c r="AE1066" s="41"/>
      <c r="AR1066" s="226" t="s">
        <v>257</v>
      </c>
      <c r="AT1066" s="226" t="s">
        <v>169</v>
      </c>
      <c r="AU1066" s="226" t="s">
        <v>81</v>
      </c>
      <c r="AY1066" s="20" t="s">
        <v>166</v>
      </c>
      <c r="BE1066" s="227">
        <f>IF(N1066="základní",J1066,0)</f>
        <v>0</v>
      </c>
      <c r="BF1066" s="227">
        <f>IF(N1066="snížená",J1066,0)</f>
        <v>0</v>
      </c>
      <c r="BG1066" s="227">
        <f>IF(N1066="zákl. přenesená",J1066,0)</f>
        <v>0</v>
      </c>
      <c r="BH1066" s="227">
        <f>IF(N1066="sníž. přenesená",J1066,0)</f>
        <v>0</v>
      </c>
      <c r="BI1066" s="227">
        <f>IF(N1066="nulová",J1066,0)</f>
        <v>0</v>
      </c>
      <c r="BJ1066" s="20" t="s">
        <v>79</v>
      </c>
      <c r="BK1066" s="227">
        <f>ROUND(I1066*H1066,2)</f>
        <v>0</v>
      </c>
      <c r="BL1066" s="20" t="s">
        <v>257</v>
      </c>
      <c r="BM1066" s="226" t="s">
        <v>1660</v>
      </c>
    </row>
    <row r="1067" s="2" customFormat="1">
      <c r="A1067" s="41"/>
      <c r="B1067" s="42"/>
      <c r="C1067" s="215" t="s">
        <v>1661</v>
      </c>
      <c r="D1067" s="215" t="s">
        <v>169</v>
      </c>
      <c r="E1067" s="216" t="s">
        <v>1662</v>
      </c>
      <c r="F1067" s="217" t="s">
        <v>1663</v>
      </c>
      <c r="G1067" s="218" t="s">
        <v>240</v>
      </c>
      <c r="H1067" s="219">
        <v>3</v>
      </c>
      <c r="I1067" s="220"/>
      <c r="J1067" s="221">
        <f>ROUND(I1067*H1067,2)</f>
        <v>0</v>
      </c>
      <c r="K1067" s="217" t="s">
        <v>19</v>
      </c>
      <c r="L1067" s="47"/>
      <c r="M1067" s="222" t="s">
        <v>19</v>
      </c>
      <c r="N1067" s="223" t="s">
        <v>43</v>
      </c>
      <c r="O1067" s="87"/>
      <c r="P1067" s="224">
        <f>O1067*H1067</f>
        <v>0</v>
      </c>
      <c r="Q1067" s="224">
        <v>0</v>
      </c>
      <c r="R1067" s="224">
        <f>Q1067*H1067</f>
        <v>0</v>
      </c>
      <c r="S1067" s="224">
        <v>0</v>
      </c>
      <c r="T1067" s="225">
        <f>S1067*H1067</f>
        <v>0</v>
      </c>
      <c r="U1067" s="41"/>
      <c r="V1067" s="41"/>
      <c r="W1067" s="41"/>
      <c r="X1067" s="41"/>
      <c r="Y1067" s="41"/>
      <c r="Z1067" s="41"/>
      <c r="AA1067" s="41"/>
      <c r="AB1067" s="41"/>
      <c r="AC1067" s="41"/>
      <c r="AD1067" s="41"/>
      <c r="AE1067" s="41"/>
      <c r="AR1067" s="226" t="s">
        <v>257</v>
      </c>
      <c r="AT1067" s="226" t="s">
        <v>169</v>
      </c>
      <c r="AU1067" s="226" t="s">
        <v>81</v>
      </c>
      <c r="AY1067" s="20" t="s">
        <v>166</v>
      </c>
      <c r="BE1067" s="227">
        <f>IF(N1067="základní",J1067,0)</f>
        <v>0</v>
      </c>
      <c r="BF1067" s="227">
        <f>IF(N1067="snížená",J1067,0)</f>
        <v>0</v>
      </c>
      <c r="BG1067" s="227">
        <f>IF(N1067="zákl. přenesená",J1067,0)</f>
        <v>0</v>
      </c>
      <c r="BH1067" s="227">
        <f>IF(N1067="sníž. přenesená",J1067,0)</f>
        <v>0</v>
      </c>
      <c r="BI1067" s="227">
        <f>IF(N1067="nulová",J1067,0)</f>
        <v>0</v>
      </c>
      <c r="BJ1067" s="20" t="s">
        <v>79</v>
      </c>
      <c r="BK1067" s="227">
        <f>ROUND(I1067*H1067,2)</f>
        <v>0</v>
      </c>
      <c r="BL1067" s="20" t="s">
        <v>257</v>
      </c>
      <c r="BM1067" s="226" t="s">
        <v>1664</v>
      </c>
    </row>
    <row r="1068" s="2" customFormat="1">
      <c r="A1068" s="41"/>
      <c r="B1068" s="42"/>
      <c r="C1068" s="215" t="s">
        <v>1665</v>
      </c>
      <c r="D1068" s="215" t="s">
        <v>169</v>
      </c>
      <c r="E1068" s="216" t="s">
        <v>1666</v>
      </c>
      <c r="F1068" s="217" t="s">
        <v>1667</v>
      </c>
      <c r="G1068" s="218" t="s">
        <v>240</v>
      </c>
      <c r="H1068" s="219">
        <v>1</v>
      </c>
      <c r="I1068" s="220"/>
      <c r="J1068" s="221">
        <f>ROUND(I1068*H1068,2)</f>
        <v>0</v>
      </c>
      <c r="K1068" s="217" t="s">
        <v>19</v>
      </c>
      <c r="L1068" s="47"/>
      <c r="M1068" s="222" t="s">
        <v>19</v>
      </c>
      <c r="N1068" s="223" t="s">
        <v>43</v>
      </c>
      <c r="O1068" s="87"/>
      <c r="P1068" s="224">
        <f>O1068*H1068</f>
        <v>0</v>
      </c>
      <c r="Q1068" s="224">
        <v>0</v>
      </c>
      <c r="R1068" s="224">
        <f>Q1068*H1068</f>
        <v>0</v>
      </c>
      <c r="S1068" s="224">
        <v>0</v>
      </c>
      <c r="T1068" s="225">
        <f>S1068*H1068</f>
        <v>0</v>
      </c>
      <c r="U1068" s="41"/>
      <c r="V1068" s="41"/>
      <c r="W1068" s="41"/>
      <c r="X1068" s="41"/>
      <c r="Y1068" s="41"/>
      <c r="Z1068" s="41"/>
      <c r="AA1068" s="41"/>
      <c r="AB1068" s="41"/>
      <c r="AC1068" s="41"/>
      <c r="AD1068" s="41"/>
      <c r="AE1068" s="41"/>
      <c r="AR1068" s="226" t="s">
        <v>257</v>
      </c>
      <c r="AT1068" s="226" t="s">
        <v>169</v>
      </c>
      <c r="AU1068" s="226" t="s">
        <v>81</v>
      </c>
      <c r="AY1068" s="20" t="s">
        <v>166</v>
      </c>
      <c r="BE1068" s="227">
        <f>IF(N1068="základní",J1068,0)</f>
        <v>0</v>
      </c>
      <c r="BF1068" s="227">
        <f>IF(N1068="snížená",J1068,0)</f>
        <v>0</v>
      </c>
      <c r="BG1068" s="227">
        <f>IF(N1068="zákl. přenesená",J1068,0)</f>
        <v>0</v>
      </c>
      <c r="BH1068" s="227">
        <f>IF(N1068="sníž. přenesená",J1068,0)</f>
        <v>0</v>
      </c>
      <c r="BI1068" s="227">
        <f>IF(N1068="nulová",J1068,0)</f>
        <v>0</v>
      </c>
      <c r="BJ1068" s="20" t="s">
        <v>79</v>
      </c>
      <c r="BK1068" s="227">
        <f>ROUND(I1068*H1068,2)</f>
        <v>0</v>
      </c>
      <c r="BL1068" s="20" t="s">
        <v>257</v>
      </c>
      <c r="BM1068" s="226" t="s">
        <v>1668</v>
      </c>
    </row>
    <row r="1069" s="2" customFormat="1">
      <c r="A1069" s="41"/>
      <c r="B1069" s="42"/>
      <c r="C1069" s="215" t="s">
        <v>1669</v>
      </c>
      <c r="D1069" s="215" t="s">
        <v>169</v>
      </c>
      <c r="E1069" s="216" t="s">
        <v>1670</v>
      </c>
      <c r="F1069" s="217" t="s">
        <v>1671</v>
      </c>
      <c r="G1069" s="218" t="s">
        <v>240</v>
      </c>
      <c r="H1069" s="219">
        <v>2</v>
      </c>
      <c r="I1069" s="220"/>
      <c r="J1069" s="221">
        <f>ROUND(I1069*H1069,2)</f>
        <v>0</v>
      </c>
      <c r="K1069" s="217" t="s">
        <v>19</v>
      </c>
      <c r="L1069" s="47"/>
      <c r="M1069" s="222" t="s">
        <v>19</v>
      </c>
      <c r="N1069" s="223" t="s">
        <v>43</v>
      </c>
      <c r="O1069" s="87"/>
      <c r="P1069" s="224">
        <f>O1069*H1069</f>
        <v>0</v>
      </c>
      <c r="Q1069" s="224">
        <v>0</v>
      </c>
      <c r="R1069" s="224">
        <f>Q1069*H1069</f>
        <v>0</v>
      </c>
      <c r="S1069" s="224">
        <v>0</v>
      </c>
      <c r="T1069" s="225">
        <f>S1069*H1069</f>
        <v>0</v>
      </c>
      <c r="U1069" s="41"/>
      <c r="V1069" s="41"/>
      <c r="W1069" s="41"/>
      <c r="X1069" s="41"/>
      <c r="Y1069" s="41"/>
      <c r="Z1069" s="41"/>
      <c r="AA1069" s="41"/>
      <c r="AB1069" s="41"/>
      <c r="AC1069" s="41"/>
      <c r="AD1069" s="41"/>
      <c r="AE1069" s="41"/>
      <c r="AR1069" s="226" t="s">
        <v>257</v>
      </c>
      <c r="AT1069" s="226" t="s">
        <v>169</v>
      </c>
      <c r="AU1069" s="226" t="s">
        <v>81</v>
      </c>
      <c r="AY1069" s="20" t="s">
        <v>166</v>
      </c>
      <c r="BE1069" s="227">
        <f>IF(N1069="základní",J1069,0)</f>
        <v>0</v>
      </c>
      <c r="BF1069" s="227">
        <f>IF(N1069="snížená",J1069,0)</f>
        <v>0</v>
      </c>
      <c r="BG1069" s="227">
        <f>IF(N1069="zákl. přenesená",J1069,0)</f>
        <v>0</v>
      </c>
      <c r="BH1069" s="227">
        <f>IF(N1069="sníž. přenesená",J1069,0)</f>
        <v>0</v>
      </c>
      <c r="BI1069" s="227">
        <f>IF(N1069="nulová",J1069,0)</f>
        <v>0</v>
      </c>
      <c r="BJ1069" s="20" t="s">
        <v>79</v>
      </c>
      <c r="BK1069" s="227">
        <f>ROUND(I1069*H1069,2)</f>
        <v>0</v>
      </c>
      <c r="BL1069" s="20" t="s">
        <v>257</v>
      </c>
      <c r="BM1069" s="226" t="s">
        <v>1672</v>
      </c>
    </row>
    <row r="1070" s="2" customFormat="1" ht="44.25" customHeight="1">
      <c r="A1070" s="41"/>
      <c r="B1070" s="42"/>
      <c r="C1070" s="215" t="s">
        <v>1673</v>
      </c>
      <c r="D1070" s="215" t="s">
        <v>169</v>
      </c>
      <c r="E1070" s="216" t="s">
        <v>1674</v>
      </c>
      <c r="F1070" s="217" t="s">
        <v>1675</v>
      </c>
      <c r="G1070" s="218" t="s">
        <v>240</v>
      </c>
      <c r="H1070" s="219">
        <v>1</v>
      </c>
      <c r="I1070" s="220"/>
      <c r="J1070" s="221">
        <f>ROUND(I1070*H1070,2)</f>
        <v>0</v>
      </c>
      <c r="K1070" s="217" t="s">
        <v>19</v>
      </c>
      <c r="L1070" s="47"/>
      <c r="M1070" s="222" t="s">
        <v>19</v>
      </c>
      <c r="N1070" s="223" t="s">
        <v>43</v>
      </c>
      <c r="O1070" s="87"/>
      <c r="P1070" s="224">
        <f>O1070*H1070</f>
        <v>0</v>
      </c>
      <c r="Q1070" s="224">
        <v>0</v>
      </c>
      <c r="R1070" s="224">
        <f>Q1070*H1070</f>
        <v>0</v>
      </c>
      <c r="S1070" s="224">
        <v>0</v>
      </c>
      <c r="T1070" s="225">
        <f>S1070*H1070</f>
        <v>0</v>
      </c>
      <c r="U1070" s="41"/>
      <c r="V1070" s="41"/>
      <c r="W1070" s="41"/>
      <c r="X1070" s="41"/>
      <c r="Y1070" s="41"/>
      <c r="Z1070" s="41"/>
      <c r="AA1070" s="41"/>
      <c r="AB1070" s="41"/>
      <c r="AC1070" s="41"/>
      <c r="AD1070" s="41"/>
      <c r="AE1070" s="41"/>
      <c r="AR1070" s="226" t="s">
        <v>257</v>
      </c>
      <c r="AT1070" s="226" t="s">
        <v>169</v>
      </c>
      <c r="AU1070" s="226" t="s">
        <v>81</v>
      </c>
      <c r="AY1070" s="20" t="s">
        <v>166</v>
      </c>
      <c r="BE1070" s="227">
        <f>IF(N1070="základní",J1070,0)</f>
        <v>0</v>
      </c>
      <c r="BF1070" s="227">
        <f>IF(N1070="snížená",J1070,0)</f>
        <v>0</v>
      </c>
      <c r="BG1070" s="227">
        <f>IF(N1070="zákl. přenesená",J1070,0)</f>
        <v>0</v>
      </c>
      <c r="BH1070" s="227">
        <f>IF(N1070="sníž. přenesená",J1070,0)</f>
        <v>0</v>
      </c>
      <c r="BI1070" s="227">
        <f>IF(N1070="nulová",J1070,0)</f>
        <v>0</v>
      </c>
      <c r="BJ1070" s="20" t="s">
        <v>79</v>
      </c>
      <c r="BK1070" s="227">
        <f>ROUND(I1070*H1070,2)</f>
        <v>0</v>
      </c>
      <c r="BL1070" s="20" t="s">
        <v>257</v>
      </c>
      <c r="BM1070" s="226" t="s">
        <v>1676</v>
      </c>
    </row>
    <row r="1071" s="2" customFormat="1" ht="44.25" customHeight="1">
      <c r="A1071" s="41"/>
      <c r="B1071" s="42"/>
      <c r="C1071" s="215" t="s">
        <v>1677</v>
      </c>
      <c r="D1071" s="215" t="s">
        <v>169</v>
      </c>
      <c r="E1071" s="216" t="s">
        <v>1678</v>
      </c>
      <c r="F1071" s="217" t="s">
        <v>1679</v>
      </c>
      <c r="G1071" s="218" t="s">
        <v>240</v>
      </c>
      <c r="H1071" s="219">
        <v>3</v>
      </c>
      <c r="I1071" s="220"/>
      <c r="J1071" s="221">
        <f>ROUND(I1071*H1071,2)</f>
        <v>0</v>
      </c>
      <c r="K1071" s="217" t="s">
        <v>19</v>
      </c>
      <c r="L1071" s="47"/>
      <c r="M1071" s="222" t="s">
        <v>19</v>
      </c>
      <c r="N1071" s="223" t="s">
        <v>43</v>
      </c>
      <c r="O1071" s="87"/>
      <c r="P1071" s="224">
        <f>O1071*H1071</f>
        <v>0</v>
      </c>
      <c r="Q1071" s="224">
        <v>0</v>
      </c>
      <c r="R1071" s="224">
        <f>Q1071*H1071</f>
        <v>0</v>
      </c>
      <c r="S1071" s="224">
        <v>0</v>
      </c>
      <c r="T1071" s="225">
        <f>S1071*H1071</f>
        <v>0</v>
      </c>
      <c r="U1071" s="41"/>
      <c r="V1071" s="41"/>
      <c r="W1071" s="41"/>
      <c r="X1071" s="41"/>
      <c r="Y1071" s="41"/>
      <c r="Z1071" s="41"/>
      <c r="AA1071" s="41"/>
      <c r="AB1071" s="41"/>
      <c r="AC1071" s="41"/>
      <c r="AD1071" s="41"/>
      <c r="AE1071" s="41"/>
      <c r="AR1071" s="226" t="s">
        <v>257</v>
      </c>
      <c r="AT1071" s="226" t="s">
        <v>169</v>
      </c>
      <c r="AU1071" s="226" t="s">
        <v>81</v>
      </c>
      <c r="AY1071" s="20" t="s">
        <v>166</v>
      </c>
      <c r="BE1071" s="227">
        <f>IF(N1071="základní",J1071,0)</f>
        <v>0</v>
      </c>
      <c r="BF1071" s="227">
        <f>IF(N1071="snížená",J1071,0)</f>
        <v>0</v>
      </c>
      <c r="BG1071" s="227">
        <f>IF(N1071="zákl. přenesená",J1071,0)</f>
        <v>0</v>
      </c>
      <c r="BH1071" s="227">
        <f>IF(N1071="sníž. přenesená",J1071,0)</f>
        <v>0</v>
      </c>
      <c r="BI1071" s="227">
        <f>IF(N1071="nulová",J1071,0)</f>
        <v>0</v>
      </c>
      <c r="BJ1071" s="20" t="s">
        <v>79</v>
      </c>
      <c r="BK1071" s="227">
        <f>ROUND(I1071*H1071,2)</f>
        <v>0</v>
      </c>
      <c r="BL1071" s="20" t="s">
        <v>257</v>
      </c>
      <c r="BM1071" s="226" t="s">
        <v>1680</v>
      </c>
    </row>
    <row r="1072" s="2" customFormat="1" ht="44.25" customHeight="1">
      <c r="A1072" s="41"/>
      <c r="B1072" s="42"/>
      <c r="C1072" s="215" t="s">
        <v>1681</v>
      </c>
      <c r="D1072" s="215" t="s">
        <v>169</v>
      </c>
      <c r="E1072" s="216" t="s">
        <v>1682</v>
      </c>
      <c r="F1072" s="217" t="s">
        <v>1683</v>
      </c>
      <c r="G1072" s="218" t="s">
        <v>240</v>
      </c>
      <c r="H1072" s="219">
        <v>1</v>
      </c>
      <c r="I1072" s="220"/>
      <c r="J1072" s="221">
        <f>ROUND(I1072*H1072,2)</f>
        <v>0</v>
      </c>
      <c r="K1072" s="217" t="s">
        <v>19</v>
      </c>
      <c r="L1072" s="47"/>
      <c r="M1072" s="222" t="s">
        <v>19</v>
      </c>
      <c r="N1072" s="223" t="s">
        <v>43</v>
      </c>
      <c r="O1072" s="87"/>
      <c r="P1072" s="224">
        <f>O1072*H1072</f>
        <v>0</v>
      </c>
      <c r="Q1072" s="224">
        <v>0</v>
      </c>
      <c r="R1072" s="224">
        <f>Q1072*H1072</f>
        <v>0</v>
      </c>
      <c r="S1072" s="224">
        <v>0</v>
      </c>
      <c r="T1072" s="225">
        <f>S1072*H1072</f>
        <v>0</v>
      </c>
      <c r="U1072" s="41"/>
      <c r="V1072" s="41"/>
      <c r="W1072" s="41"/>
      <c r="X1072" s="41"/>
      <c r="Y1072" s="41"/>
      <c r="Z1072" s="41"/>
      <c r="AA1072" s="41"/>
      <c r="AB1072" s="41"/>
      <c r="AC1072" s="41"/>
      <c r="AD1072" s="41"/>
      <c r="AE1072" s="41"/>
      <c r="AR1072" s="226" t="s">
        <v>257</v>
      </c>
      <c r="AT1072" s="226" t="s">
        <v>169</v>
      </c>
      <c r="AU1072" s="226" t="s">
        <v>81</v>
      </c>
      <c r="AY1072" s="20" t="s">
        <v>166</v>
      </c>
      <c r="BE1072" s="227">
        <f>IF(N1072="základní",J1072,0)</f>
        <v>0</v>
      </c>
      <c r="BF1072" s="227">
        <f>IF(N1072="snížená",J1072,0)</f>
        <v>0</v>
      </c>
      <c r="BG1072" s="227">
        <f>IF(N1072="zákl. přenesená",J1072,0)</f>
        <v>0</v>
      </c>
      <c r="BH1072" s="227">
        <f>IF(N1072="sníž. přenesená",J1072,0)</f>
        <v>0</v>
      </c>
      <c r="BI1072" s="227">
        <f>IF(N1072="nulová",J1072,0)</f>
        <v>0</v>
      </c>
      <c r="BJ1072" s="20" t="s">
        <v>79</v>
      </c>
      <c r="BK1072" s="227">
        <f>ROUND(I1072*H1072,2)</f>
        <v>0</v>
      </c>
      <c r="BL1072" s="20" t="s">
        <v>257</v>
      </c>
      <c r="BM1072" s="226" t="s">
        <v>1684</v>
      </c>
    </row>
    <row r="1073" s="2" customFormat="1" ht="44.25" customHeight="1">
      <c r="A1073" s="41"/>
      <c r="B1073" s="42"/>
      <c r="C1073" s="215" t="s">
        <v>1685</v>
      </c>
      <c r="D1073" s="215" t="s">
        <v>169</v>
      </c>
      <c r="E1073" s="216" t="s">
        <v>1686</v>
      </c>
      <c r="F1073" s="217" t="s">
        <v>1687</v>
      </c>
      <c r="G1073" s="218" t="s">
        <v>240</v>
      </c>
      <c r="H1073" s="219">
        <v>1</v>
      </c>
      <c r="I1073" s="220"/>
      <c r="J1073" s="221">
        <f>ROUND(I1073*H1073,2)</f>
        <v>0</v>
      </c>
      <c r="K1073" s="217" t="s">
        <v>19</v>
      </c>
      <c r="L1073" s="47"/>
      <c r="M1073" s="222" t="s">
        <v>19</v>
      </c>
      <c r="N1073" s="223" t="s">
        <v>43</v>
      </c>
      <c r="O1073" s="87"/>
      <c r="P1073" s="224">
        <f>O1073*H1073</f>
        <v>0</v>
      </c>
      <c r="Q1073" s="224">
        <v>0</v>
      </c>
      <c r="R1073" s="224">
        <f>Q1073*H1073</f>
        <v>0</v>
      </c>
      <c r="S1073" s="224">
        <v>0</v>
      </c>
      <c r="T1073" s="225">
        <f>S1073*H1073</f>
        <v>0</v>
      </c>
      <c r="U1073" s="41"/>
      <c r="V1073" s="41"/>
      <c r="W1073" s="41"/>
      <c r="X1073" s="41"/>
      <c r="Y1073" s="41"/>
      <c r="Z1073" s="41"/>
      <c r="AA1073" s="41"/>
      <c r="AB1073" s="41"/>
      <c r="AC1073" s="41"/>
      <c r="AD1073" s="41"/>
      <c r="AE1073" s="41"/>
      <c r="AR1073" s="226" t="s">
        <v>257</v>
      </c>
      <c r="AT1073" s="226" t="s">
        <v>169</v>
      </c>
      <c r="AU1073" s="226" t="s">
        <v>81</v>
      </c>
      <c r="AY1073" s="20" t="s">
        <v>166</v>
      </c>
      <c r="BE1073" s="227">
        <f>IF(N1073="základní",J1073,0)</f>
        <v>0</v>
      </c>
      <c r="BF1073" s="227">
        <f>IF(N1073="snížená",J1073,0)</f>
        <v>0</v>
      </c>
      <c r="BG1073" s="227">
        <f>IF(N1073="zákl. přenesená",J1073,0)</f>
        <v>0</v>
      </c>
      <c r="BH1073" s="227">
        <f>IF(N1073="sníž. přenesená",J1073,0)</f>
        <v>0</v>
      </c>
      <c r="BI1073" s="227">
        <f>IF(N1073="nulová",J1073,0)</f>
        <v>0</v>
      </c>
      <c r="BJ1073" s="20" t="s">
        <v>79</v>
      </c>
      <c r="BK1073" s="227">
        <f>ROUND(I1073*H1073,2)</f>
        <v>0</v>
      </c>
      <c r="BL1073" s="20" t="s">
        <v>257</v>
      </c>
      <c r="BM1073" s="226" t="s">
        <v>1688</v>
      </c>
    </row>
    <row r="1074" s="2" customFormat="1" ht="16.5" customHeight="1">
      <c r="A1074" s="41"/>
      <c r="B1074" s="42"/>
      <c r="C1074" s="215" t="s">
        <v>1689</v>
      </c>
      <c r="D1074" s="215" t="s">
        <v>169</v>
      </c>
      <c r="E1074" s="216" t="s">
        <v>1690</v>
      </c>
      <c r="F1074" s="217" t="s">
        <v>1691</v>
      </c>
      <c r="G1074" s="218" t="s">
        <v>240</v>
      </c>
      <c r="H1074" s="219">
        <v>22</v>
      </c>
      <c r="I1074" s="220"/>
      <c r="J1074" s="221">
        <f>ROUND(I1074*H1074,2)</f>
        <v>0</v>
      </c>
      <c r="K1074" s="217" t="s">
        <v>19</v>
      </c>
      <c r="L1074" s="47"/>
      <c r="M1074" s="222" t="s">
        <v>19</v>
      </c>
      <c r="N1074" s="223" t="s">
        <v>43</v>
      </c>
      <c r="O1074" s="87"/>
      <c r="P1074" s="224">
        <f>O1074*H1074</f>
        <v>0</v>
      </c>
      <c r="Q1074" s="224">
        <v>0</v>
      </c>
      <c r="R1074" s="224">
        <f>Q1074*H1074</f>
        <v>0</v>
      </c>
      <c r="S1074" s="224">
        <v>0</v>
      </c>
      <c r="T1074" s="225">
        <f>S1074*H1074</f>
        <v>0</v>
      </c>
      <c r="U1074" s="41"/>
      <c r="V1074" s="41"/>
      <c r="W1074" s="41"/>
      <c r="X1074" s="41"/>
      <c r="Y1074" s="41"/>
      <c r="Z1074" s="41"/>
      <c r="AA1074" s="41"/>
      <c r="AB1074" s="41"/>
      <c r="AC1074" s="41"/>
      <c r="AD1074" s="41"/>
      <c r="AE1074" s="41"/>
      <c r="AR1074" s="226" t="s">
        <v>257</v>
      </c>
      <c r="AT1074" s="226" t="s">
        <v>169</v>
      </c>
      <c r="AU1074" s="226" t="s">
        <v>81</v>
      </c>
      <c r="AY1074" s="20" t="s">
        <v>166</v>
      </c>
      <c r="BE1074" s="227">
        <f>IF(N1074="základní",J1074,0)</f>
        <v>0</v>
      </c>
      <c r="BF1074" s="227">
        <f>IF(N1074="snížená",J1074,0)</f>
        <v>0</v>
      </c>
      <c r="BG1074" s="227">
        <f>IF(N1074="zákl. přenesená",J1074,0)</f>
        <v>0</v>
      </c>
      <c r="BH1074" s="227">
        <f>IF(N1074="sníž. přenesená",J1074,0)</f>
        <v>0</v>
      </c>
      <c r="BI1074" s="227">
        <f>IF(N1074="nulová",J1074,0)</f>
        <v>0</v>
      </c>
      <c r="BJ1074" s="20" t="s">
        <v>79</v>
      </c>
      <c r="BK1074" s="227">
        <f>ROUND(I1074*H1074,2)</f>
        <v>0</v>
      </c>
      <c r="BL1074" s="20" t="s">
        <v>257</v>
      </c>
      <c r="BM1074" s="226" t="s">
        <v>1692</v>
      </c>
    </row>
    <row r="1075" s="2" customFormat="1">
      <c r="A1075" s="41"/>
      <c r="B1075" s="42"/>
      <c r="C1075" s="261" t="s">
        <v>1693</v>
      </c>
      <c r="D1075" s="261" t="s">
        <v>263</v>
      </c>
      <c r="E1075" s="263" t="s">
        <v>1694</v>
      </c>
      <c r="F1075" s="264" t="s">
        <v>1695</v>
      </c>
      <c r="G1075" s="265" t="s">
        <v>240</v>
      </c>
      <c r="H1075" s="266">
        <v>22</v>
      </c>
      <c r="I1075" s="267"/>
      <c r="J1075" s="268">
        <f>ROUND(I1075*H1075,2)</f>
        <v>0</v>
      </c>
      <c r="K1075" s="264" t="s">
        <v>19</v>
      </c>
      <c r="L1075" s="269"/>
      <c r="M1075" s="270" t="s">
        <v>19</v>
      </c>
      <c r="N1075" s="271" t="s">
        <v>43</v>
      </c>
      <c r="O1075" s="87"/>
      <c r="P1075" s="224">
        <f>O1075*H1075</f>
        <v>0</v>
      </c>
      <c r="Q1075" s="224">
        <v>0</v>
      </c>
      <c r="R1075" s="224">
        <f>Q1075*H1075</f>
        <v>0</v>
      </c>
      <c r="S1075" s="224">
        <v>0</v>
      </c>
      <c r="T1075" s="225">
        <f>S1075*H1075</f>
        <v>0</v>
      </c>
      <c r="U1075" s="41"/>
      <c r="V1075" s="41"/>
      <c r="W1075" s="41"/>
      <c r="X1075" s="41"/>
      <c r="Y1075" s="41"/>
      <c r="Z1075" s="41"/>
      <c r="AA1075" s="41"/>
      <c r="AB1075" s="41"/>
      <c r="AC1075" s="41"/>
      <c r="AD1075" s="41"/>
      <c r="AE1075" s="41"/>
      <c r="AR1075" s="226" t="s">
        <v>344</v>
      </c>
      <c r="AT1075" s="226" t="s">
        <v>263</v>
      </c>
      <c r="AU1075" s="226" t="s">
        <v>81</v>
      </c>
      <c r="AY1075" s="20" t="s">
        <v>166</v>
      </c>
      <c r="BE1075" s="227">
        <f>IF(N1075="základní",J1075,0)</f>
        <v>0</v>
      </c>
      <c r="BF1075" s="227">
        <f>IF(N1075="snížená",J1075,0)</f>
        <v>0</v>
      </c>
      <c r="BG1075" s="227">
        <f>IF(N1075="zákl. přenesená",J1075,0)</f>
        <v>0</v>
      </c>
      <c r="BH1075" s="227">
        <f>IF(N1075="sníž. přenesená",J1075,0)</f>
        <v>0</v>
      </c>
      <c r="BI1075" s="227">
        <f>IF(N1075="nulová",J1075,0)</f>
        <v>0</v>
      </c>
      <c r="BJ1075" s="20" t="s">
        <v>79</v>
      </c>
      <c r="BK1075" s="227">
        <f>ROUND(I1075*H1075,2)</f>
        <v>0</v>
      </c>
      <c r="BL1075" s="20" t="s">
        <v>257</v>
      </c>
      <c r="BM1075" s="226" t="s">
        <v>1696</v>
      </c>
    </row>
    <row r="1076" s="2" customFormat="1" ht="16.5" customHeight="1">
      <c r="A1076" s="41"/>
      <c r="B1076" s="42"/>
      <c r="C1076" s="261" t="s">
        <v>1697</v>
      </c>
      <c r="D1076" s="261" t="s">
        <v>263</v>
      </c>
      <c r="E1076" s="263" t="s">
        <v>1698</v>
      </c>
      <c r="F1076" s="264" t="s">
        <v>1699</v>
      </c>
      <c r="G1076" s="265" t="s">
        <v>240</v>
      </c>
      <c r="H1076" s="266">
        <v>22</v>
      </c>
      <c r="I1076" s="267"/>
      <c r="J1076" s="268">
        <f>ROUND(I1076*H1076,2)</f>
        <v>0</v>
      </c>
      <c r="K1076" s="264" t="s">
        <v>19</v>
      </c>
      <c r="L1076" s="269"/>
      <c r="M1076" s="270" t="s">
        <v>19</v>
      </c>
      <c r="N1076" s="271" t="s">
        <v>43</v>
      </c>
      <c r="O1076" s="87"/>
      <c r="P1076" s="224">
        <f>O1076*H1076</f>
        <v>0</v>
      </c>
      <c r="Q1076" s="224">
        <v>0</v>
      </c>
      <c r="R1076" s="224">
        <f>Q1076*H1076</f>
        <v>0</v>
      </c>
      <c r="S1076" s="224">
        <v>0</v>
      </c>
      <c r="T1076" s="225">
        <f>S1076*H1076</f>
        <v>0</v>
      </c>
      <c r="U1076" s="41"/>
      <c r="V1076" s="41"/>
      <c r="W1076" s="41"/>
      <c r="X1076" s="41"/>
      <c r="Y1076" s="41"/>
      <c r="Z1076" s="41"/>
      <c r="AA1076" s="41"/>
      <c r="AB1076" s="41"/>
      <c r="AC1076" s="41"/>
      <c r="AD1076" s="41"/>
      <c r="AE1076" s="41"/>
      <c r="AR1076" s="226" t="s">
        <v>344</v>
      </c>
      <c r="AT1076" s="226" t="s">
        <v>263</v>
      </c>
      <c r="AU1076" s="226" t="s">
        <v>81</v>
      </c>
      <c r="AY1076" s="20" t="s">
        <v>166</v>
      </c>
      <c r="BE1076" s="227">
        <f>IF(N1076="základní",J1076,0)</f>
        <v>0</v>
      </c>
      <c r="BF1076" s="227">
        <f>IF(N1076="snížená",J1076,0)</f>
        <v>0</v>
      </c>
      <c r="BG1076" s="227">
        <f>IF(N1076="zákl. přenesená",J1076,0)</f>
        <v>0</v>
      </c>
      <c r="BH1076" s="227">
        <f>IF(N1076="sníž. přenesená",J1076,0)</f>
        <v>0</v>
      </c>
      <c r="BI1076" s="227">
        <f>IF(N1076="nulová",J1076,0)</f>
        <v>0</v>
      </c>
      <c r="BJ1076" s="20" t="s">
        <v>79</v>
      </c>
      <c r="BK1076" s="227">
        <f>ROUND(I1076*H1076,2)</f>
        <v>0</v>
      </c>
      <c r="BL1076" s="20" t="s">
        <v>257</v>
      </c>
      <c r="BM1076" s="226" t="s">
        <v>1700</v>
      </c>
    </row>
    <row r="1077" s="2" customFormat="1" ht="16.5" customHeight="1">
      <c r="A1077" s="41"/>
      <c r="B1077" s="42"/>
      <c r="C1077" s="261" t="s">
        <v>1701</v>
      </c>
      <c r="D1077" s="261" t="s">
        <v>263</v>
      </c>
      <c r="E1077" s="263" t="s">
        <v>1702</v>
      </c>
      <c r="F1077" s="264" t="s">
        <v>1703</v>
      </c>
      <c r="G1077" s="265" t="s">
        <v>240</v>
      </c>
      <c r="H1077" s="266">
        <v>22</v>
      </c>
      <c r="I1077" s="267"/>
      <c r="J1077" s="268">
        <f>ROUND(I1077*H1077,2)</f>
        <v>0</v>
      </c>
      <c r="K1077" s="264" t="s">
        <v>19</v>
      </c>
      <c r="L1077" s="269"/>
      <c r="M1077" s="270" t="s">
        <v>19</v>
      </c>
      <c r="N1077" s="271" t="s">
        <v>43</v>
      </c>
      <c r="O1077" s="87"/>
      <c r="P1077" s="224">
        <f>O1077*H1077</f>
        <v>0</v>
      </c>
      <c r="Q1077" s="224">
        <v>0</v>
      </c>
      <c r="R1077" s="224">
        <f>Q1077*H1077</f>
        <v>0</v>
      </c>
      <c r="S1077" s="224">
        <v>0</v>
      </c>
      <c r="T1077" s="225">
        <f>S1077*H1077</f>
        <v>0</v>
      </c>
      <c r="U1077" s="41"/>
      <c r="V1077" s="41"/>
      <c r="W1077" s="41"/>
      <c r="X1077" s="41"/>
      <c r="Y1077" s="41"/>
      <c r="Z1077" s="41"/>
      <c r="AA1077" s="41"/>
      <c r="AB1077" s="41"/>
      <c r="AC1077" s="41"/>
      <c r="AD1077" s="41"/>
      <c r="AE1077" s="41"/>
      <c r="AR1077" s="226" t="s">
        <v>344</v>
      </c>
      <c r="AT1077" s="226" t="s">
        <v>263</v>
      </c>
      <c r="AU1077" s="226" t="s">
        <v>81</v>
      </c>
      <c r="AY1077" s="20" t="s">
        <v>166</v>
      </c>
      <c r="BE1077" s="227">
        <f>IF(N1077="základní",J1077,0)</f>
        <v>0</v>
      </c>
      <c r="BF1077" s="227">
        <f>IF(N1077="snížená",J1077,0)</f>
        <v>0</v>
      </c>
      <c r="BG1077" s="227">
        <f>IF(N1077="zákl. přenesená",J1077,0)</f>
        <v>0</v>
      </c>
      <c r="BH1077" s="227">
        <f>IF(N1077="sníž. přenesená",J1077,0)</f>
        <v>0</v>
      </c>
      <c r="BI1077" s="227">
        <f>IF(N1077="nulová",J1077,0)</f>
        <v>0</v>
      </c>
      <c r="BJ1077" s="20" t="s">
        <v>79</v>
      </c>
      <c r="BK1077" s="227">
        <f>ROUND(I1077*H1077,2)</f>
        <v>0</v>
      </c>
      <c r="BL1077" s="20" t="s">
        <v>257</v>
      </c>
      <c r="BM1077" s="226" t="s">
        <v>1704</v>
      </c>
    </row>
    <row r="1078" s="2" customFormat="1" ht="16.5" customHeight="1">
      <c r="A1078" s="41"/>
      <c r="B1078" s="42"/>
      <c r="C1078" s="261" t="s">
        <v>1705</v>
      </c>
      <c r="D1078" s="261" t="s">
        <v>263</v>
      </c>
      <c r="E1078" s="263" t="s">
        <v>1706</v>
      </c>
      <c r="F1078" s="264" t="s">
        <v>1707</v>
      </c>
      <c r="G1078" s="265" t="s">
        <v>240</v>
      </c>
      <c r="H1078" s="266">
        <v>38</v>
      </c>
      <c r="I1078" s="267"/>
      <c r="J1078" s="268">
        <f>ROUND(I1078*H1078,2)</f>
        <v>0</v>
      </c>
      <c r="K1078" s="264" t="s">
        <v>19</v>
      </c>
      <c r="L1078" s="269"/>
      <c r="M1078" s="270" t="s">
        <v>19</v>
      </c>
      <c r="N1078" s="271" t="s">
        <v>43</v>
      </c>
      <c r="O1078" s="87"/>
      <c r="P1078" s="224">
        <f>O1078*H1078</f>
        <v>0</v>
      </c>
      <c r="Q1078" s="224">
        <v>0</v>
      </c>
      <c r="R1078" s="224">
        <f>Q1078*H1078</f>
        <v>0</v>
      </c>
      <c r="S1078" s="224">
        <v>0</v>
      </c>
      <c r="T1078" s="225">
        <f>S1078*H1078</f>
        <v>0</v>
      </c>
      <c r="U1078" s="41"/>
      <c r="V1078" s="41"/>
      <c r="W1078" s="41"/>
      <c r="X1078" s="41"/>
      <c r="Y1078" s="41"/>
      <c r="Z1078" s="41"/>
      <c r="AA1078" s="41"/>
      <c r="AB1078" s="41"/>
      <c r="AC1078" s="41"/>
      <c r="AD1078" s="41"/>
      <c r="AE1078" s="41"/>
      <c r="AR1078" s="226" t="s">
        <v>344</v>
      </c>
      <c r="AT1078" s="226" t="s">
        <v>263</v>
      </c>
      <c r="AU1078" s="226" t="s">
        <v>81</v>
      </c>
      <c r="AY1078" s="20" t="s">
        <v>166</v>
      </c>
      <c r="BE1078" s="227">
        <f>IF(N1078="základní",J1078,0)</f>
        <v>0</v>
      </c>
      <c r="BF1078" s="227">
        <f>IF(N1078="snížená",J1078,0)</f>
        <v>0</v>
      </c>
      <c r="BG1078" s="227">
        <f>IF(N1078="zákl. přenesená",J1078,0)</f>
        <v>0</v>
      </c>
      <c r="BH1078" s="227">
        <f>IF(N1078="sníž. přenesená",J1078,0)</f>
        <v>0</v>
      </c>
      <c r="BI1078" s="227">
        <f>IF(N1078="nulová",J1078,0)</f>
        <v>0</v>
      </c>
      <c r="BJ1078" s="20" t="s">
        <v>79</v>
      </c>
      <c r="BK1078" s="227">
        <f>ROUND(I1078*H1078,2)</f>
        <v>0</v>
      </c>
      <c r="BL1078" s="20" t="s">
        <v>257</v>
      </c>
      <c r="BM1078" s="226" t="s">
        <v>1708</v>
      </c>
    </row>
    <row r="1079" s="2" customFormat="1" ht="16.5" customHeight="1">
      <c r="A1079" s="41"/>
      <c r="B1079" s="42"/>
      <c r="C1079" s="261" t="s">
        <v>1709</v>
      </c>
      <c r="D1079" s="261" t="s">
        <v>263</v>
      </c>
      <c r="E1079" s="263" t="s">
        <v>1710</v>
      </c>
      <c r="F1079" s="264" t="s">
        <v>1711</v>
      </c>
      <c r="G1079" s="265" t="s">
        <v>240</v>
      </c>
      <c r="H1079" s="266">
        <v>22</v>
      </c>
      <c r="I1079" s="267"/>
      <c r="J1079" s="268">
        <f>ROUND(I1079*H1079,2)</f>
        <v>0</v>
      </c>
      <c r="K1079" s="264" t="s">
        <v>19</v>
      </c>
      <c r="L1079" s="269"/>
      <c r="M1079" s="270" t="s">
        <v>19</v>
      </c>
      <c r="N1079" s="271" t="s">
        <v>43</v>
      </c>
      <c r="O1079" s="87"/>
      <c r="P1079" s="224">
        <f>O1079*H1079</f>
        <v>0</v>
      </c>
      <c r="Q1079" s="224">
        <v>0</v>
      </c>
      <c r="R1079" s="224">
        <f>Q1079*H1079</f>
        <v>0</v>
      </c>
      <c r="S1079" s="224">
        <v>0</v>
      </c>
      <c r="T1079" s="225">
        <f>S1079*H1079</f>
        <v>0</v>
      </c>
      <c r="U1079" s="41"/>
      <c r="V1079" s="41"/>
      <c r="W1079" s="41"/>
      <c r="X1079" s="41"/>
      <c r="Y1079" s="41"/>
      <c r="Z1079" s="41"/>
      <c r="AA1079" s="41"/>
      <c r="AB1079" s="41"/>
      <c r="AC1079" s="41"/>
      <c r="AD1079" s="41"/>
      <c r="AE1079" s="41"/>
      <c r="AR1079" s="226" t="s">
        <v>344</v>
      </c>
      <c r="AT1079" s="226" t="s">
        <v>263</v>
      </c>
      <c r="AU1079" s="226" t="s">
        <v>81</v>
      </c>
      <c r="AY1079" s="20" t="s">
        <v>166</v>
      </c>
      <c r="BE1079" s="227">
        <f>IF(N1079="základní",J1079,0)</f>
        <v>0</v>
      </c>
      <c r="BF1079" s="227">
        <f>IF(N1079="snížená",J1079,0)</f>
        <v>0</v>
      </c>
      <c r="BG1079" s="227">
        <f>IF(N1079="zákl. přenesená",J1079,0)</f>
        <v>0</v>
      </c>
      <c r="BH1079" s="227">
        <f>IF(N1079="sníž. přenesená",J1079,0)</f>
        <v>0</v>
      </c>
      <c r="BI1079" s="227">
        <f>IF(N1079="nulová",J1079,0)</f>
        <v>0</v>
      </c>
      <c r="BJ1079" s="20" t="s">
        <v>79</v>
      </c>
      <c r="BK1079" s="227">
        <f>ROUND(I1079*H1079,2)</f>
        <v>0</v>
      </c>
      <c r="BL1079" s="20" t="s">
        <v>257</v>
      </c>
      <c r="BM1079" s="226" t="s">
        <v>1712</v>
      </c>
    </row>
    <row r="1080" s="2" customFormat="1" ht="16.5" customHeight="1">
      <c r="A1080" s="41"/>
      <c r="B1080" s="42"/>
      <c r="C1080" s="261" t="s">
        <v>1713</v>
      </c>
      <c r="D1080" s="261" t="s">
        <v>263</v>
      </c>
      <c r="E1080" s="263" t="s">
        <v>1714</v>
      </c>
      <c r="F1080" s="264" t="s">
        <v>1715</v>
      </c>
      <c r="G1080" s="265" t="s">
        <v>240</v>
      </c>
      <c r="H1080" s="266">
        <v>16</v>
      </c>
      <c r="I1080" s="267"/>
      <c r="J1080" s="268">
        <f>ROUND(I1080*H1080,2)</f>
        <v>0</v>
      </c>
      <c r="K1080" s="264" t="s">
        <v>19</v>
      </c>
      <c r="L1080" s="269"/>
      <c r="M1080" s="270" t="s">
        <v>19</v>
      </c>
      <c r="N1080" s="271" t="s">
        <v>43</v>
      </c>
      <c r="O1080" s="87"/>
      <c r="P1080" s="224">
        <f>O1080*H1080</f>
        <v>0</v>
      </c>
      <c r="Q1080" s="224">
        <v>0</v>
      </c>
      <c r="R1080" s="224">
        <f>Q1080*H1080</f>
        <v>0</v>
      </c>
      <c r="S1080" s="224">
        <v>0</v>
      </c>
      <c r="T1080" s="225">
        <f>S1080*H1080</f>
        <v>0</v>
      </c>
      <c r="U1080" s="41"/>
      <c r="V1080" s="41"/>
      <c r="W1080" s="41"/>
      <c r="X1080" s="41"/>
      <c r="Y1080" s="41"/>
      <c r="Z1080" s="41"/>
      <c r="AA1080" s="41"/>
      <c r="AB1080" s="41"/>
      <c r="AC1080" s="41"/>
      <c r="AD1080" s="41"/>
      <c r="AE1080" s="41"/>
      <c r="AR1080" s="226" t="s">
        <v>344</v>
      </c>
      <c r="AT1080" s="226" t="s">
        <v>263</v>
      </c>
      <c r="AU1080" s="226" t="s">
        <v>81</v>
      </c>
      <c r="AY1080" s="20" t="s">
        <v>166</v>
      </c>
      <c r="BE1080" s="227">
        <f>IF(N1080="základní",J1080,0)</f>
        <v>0</v>
      </c>
      <c r="BF1080" s="227">
        <f>IF(N1080="snížená",J1080,0)</f>
        <v>0</v>
      </c>
      <c r="BG1080" s="227">
        <f>IF(N1080="zákl. přenesená",J1080,0)</f>
        <v>0</v>
      </c>
      <c r="BH1080" s="227">
        <f>IF(N1080="sníž. přenesená",J1080,0)</f>
        <v>0</v>
      </c>
      <c r="BI1080" s="227">
        <f>IF(N1080="nulová",J1080,0)</f>
        <v>0</v>
      </c>
      <c r="BJ1080" s="20" t="s">
        <v>79</v>
      </c>
      <c r="BK1080" s="227">
        <f>ROUND(I1080*H1080,2)</f>
        <v>0</v>
      </c>
      <c r="BL1080" s="20" t="s">
        <v>257</v>
      </c>
      <c r="BM1080" s="226" t="s">
        <v>1716</v>
      </c>
    </row>
    <row r="1081" s="2" customFormat="1" ht="16.5" customHeight="1">
      <c r="A1081" s="41"/>
      <c r="B1081" s="42"/>
      <c r="C1081" s="261" t="s">
        <v>1717</v>
      </c>
      <c r="D1081" s="261" t="s">
        <v>263</v>
      </c>
      <c r="E1081" s="263" t="s">
        <v>1718</v>
      </c>
      <c r="F1081" s="264" t="s">
        <v>1719</v>
      </c>
      <c r="G1081" s="265" t="s">
        <v>240</v>
      </c>
      <c r="H1081" s="266">
        <v>16</v>
      </c>
      <c r="I1081" s="267"/>
      <c r="J1081" s="268">
        <f>ROUND(I1081*H1081,2)</f>
        <v>0</v>
      </c>
      <c r="K1081" s="264" t="s">
        <v>19</v>
      </c>
      <c r="L1081" s="269"/>
      <c r="M1081" s="270" t="s">
        <v>19</v>
      </c>
      <c r="N1081" s="271" t="s">
        <v>43</v>
      </c>
      <c r="O1081" s="87"/>
      <c r="P1081" s="224">
        <f>O1081*H1081</f>
        <v>0</v>
      </c>
      <c r="Q1081" s="224">
        <v>0</v>
      </c>
      <c r="R1081" s="224">
        <f>Q1081*H1081</f>
        <v>0</v>
      </c>
      <c r="S1081" s="224">
        <v>0</v>
      </c>
      <c r="T1081" s="225">
        <f>S1081*H1081</f>
        <v>0</v>
      </c>
      <c r="U1081" s="41"/>
      <c r="V1081" s="41"/>
      <c r="W1081" s="41"/>
      <c r="X1081" s="41"/>
      <c r="Y1081" s="41"/>
      <c r="Z1081" s="41"/>
      <c r="AA1081" s="41"/>
      <c r="AB1081" s="41"/>
      <c r="AC1081" s="41"/>
      <c r="AD1081" s="41"/>
      <c r="AE1081" s="41"/>
      <c r="AR1081" s="226" t="s">
        <v>344</v>
      </c>
      <c r="AT1081" s="226" t="s">
        <v>263</v>
      </c>
      <c r="AU1081" s="226" t="s">
        <v>81</v>
      </c>
      <c r="AY1081" s="20" t="s">
        <v>166</v>
      </c>
      <c r="BE1081" s="227">
        <f>IF(N1081="základní",J1081,0)</f>
        <v>0</v>
      </c>
      <c r="BF1081" s="227">
        <f>IF(N1081="snížená",J1081,0)</f>
        <v>0</v>
      </c>
      <c r="BG1081" s="227">
        <f>IF(N1081="zákl. přenesená",J1081,0)</f>
        <v>0</v>
      </c>
      <c r="BH1081" s="227">
        <f>IF(N1081="sníž. přenesená",J1081,0)</f>
        <v>0</v>
      </c>
      <c r="BI1081" s="227">
        <f>IF(N1081="nulová",J1081,0)</f>
        <v>0</v>
      </c>
      <c r="BJ1081" s="20" t="s">
        <v>79</v>
      </c>
      <c r="BK1081" s="227">
        <f>ROUND(I1081*H1081,2)</f>
        <v>0</v>
      </c>
      <c r="BL1081" s="20" t="s">
        <v>257</v>
      </c>
      <c r="BM1081" s="226" t="s">
        <v>1720</v>
      </c>
    </row>
    <row r="1082" s="2" customFormat="1" ht="16.5" customHeight="1">
      <c r="A1082" s="41"/>
      <c r="B1082" s="42"/>
      <c r="C1082" s="261" t="s">
        <v>1721</v>
      </c>
      <c r="D1082" s="261" t="s">
        <v>263</v>
      </c>
      <c r="E1082" s="263" t="s">
        <v>1722</v>
      </c>
      <c r="F1082" s="264" t="s">
        <v>1723</v>
      </c>
      <c r="G1082" s="265" t="s">
        <v>240</v>
      </c>
      <c r="H1082" s="266">
        <v>16</v>
      </c>
      <c r="I1082" s="267"/>
      <c r="J1082" s="268">
        <f>ROUND(I1082*H1082,2)</f>
        <v>0</v>
      </c>
      <c r="K1082" s="264" t="s">
        <v>19</v>
      </c>
      <c r="L1082" s="269"/>
      <c r="M1082" s="270" t="s">
        <v>19</v>
      </c>
      <c r="N1082" s="271" t="s">
        <v>43</v>
      </c>
      <c r="O1082" s="87"/>
      <c r="P1082" s="224">
        <f>O1082*H1082</f>
        <v>0</v>
      </c>
      <c r="Q1082" s="224">
        <v>0</v>
      </c>
      <c r="R1082" s="224">
        <f>Q1082*H1082</f>
        <v>0</v>
      </c>
      <c r="S1082" s="224">
        <v>0</v>
      </c>
      <c r="T1082" s="225">
        <f>S1082*H1082</f>
        <v>0</v>
      </c>
      <c r="U1082" s="41"/>
      <c r="V1082" s="41"/>
      <c r="W1082" s="41"/>
      <c r="X1082" s="41"/>
      <c r="Y1082" s="41"/>
      <c r="Z1082" s="41"/>
      <c r="AA1082" s="41"/>
      <c r="AB1082" s="41"/>
      <c r="AC1082" s="41"/>
      <c r="AD1082" s="41"/>
      <c r="AE1082" s="41"/>
      <c r="AR1082" s="226" t="s">
        <v>344</v>
      </c>
      <c r="AT1082" s="226" t="s">
        <v>263</v>
      </c>
      <c r="AU1082" s="226" t="s">
        <v>81</v>
      </c>
      <c r="AY1082" s="20" t="s">
        <v>166</v>
      </c>
      <c r="BE1082" s="227">
        <f>IF(N1082="základní",J1082,0)</f>
        <v>0</v>
      </c>
      <c r="BF1082" s="227">
        <f>IF(N1082="snížená",J1082,0)</f>
        <v>0</v>
      </c>
      <c r="BG1082" s="227">
        <f>IF(N1082="zákl. přenesená",J1082,0)</f>
        <v>0</v>
      </c>
      <c r="BH1082" s="227">
        <f>IF(N1082="sníž. přenesená",J1082,0)</f>
        <v>0</v>
      </c>
      <c r="BI1082" s="227">
        <f>IF(N1082="nulová",J1082,0)</f>
        <v>0</v>
      </c>
      <c r="BJ1082" s="20" t="s">
        <v>79</v>
      </c>
      <c r="BK1082" s="227">
        <f>ROUND(I1082*H1082,2)</f>
        <v>0</v>
      </c>
      <c r="BL1082" s="20" t="s">
        <v>257</v>
      </c>
      <c r="BM1082" s="226" t="s">
        <v>1724</v>
      </c>
    </row>
    <row r="1083" s="2" customFormat="1" ht="16.5" customHeight="1">
      <c r="A1083" s="41"/>
      <c r="B1083" s="42"/>
      <c r="C1083" s="215" t="s">
        <v>1725</v>
      </c>
      <c r="D1083" s="215" t="s">
        <v>169</v>
      </c>
      <c r="E1083" s="216" t="s">
        <v>1726</v>
      </c>
      <c r="F1083" s="217" t="s">
        <v>1727</v>
      </c>
      <c r="G1083" s="218" t="s">
        <v>240</v>
      </c>
      <c r="H1083" s="219">
        <v>1</v>
      </c>
      <c r="I1083" s="220"/>
      <c r="J1083" s="221">
        <f>ROUND(I1083*H1083,2)</f>
        <v>0</v>
      </c>
      <c r="K1083" s="217" t="s">
        <v>173</v>
      </c>
      <c r="L1083" s="47"/>
      <c r="M1083" s="222" t="s">
        <v>19</v>
      </c>
      <c r="N1083" s="223" t="s">
        <v>43</v>
      </c>
      <c r="O1083" s="87"/>
      <c r="P1083" s="224">
        <f>O1083*H1083</f>
        <v>0</v>
      </c>
      <c r="Q1083" s="224">
        <v>0.00044000000000000002</v>
      </c>
      <c r="R1083" s="224">
        <f>Q1083*H1083</f>
        <v>0.00044000000000000002</v>
      </c>
      <c r="S1083" s="224">
        <v>0</v>
      </c>
      <c r="T1083" s="225">
        <f>S1083*H1083</f>
        <v>0</v>
      </c>
      <c r="U1083" s="41"/>
      <c r="V1083" s="41"/>
      <c r="W1083" s="41"/>
      <c r="X1083" s="41"/>
      <c r="Y1083" s="41"/>
      <c r="Z1083" s="41"/>
      <c r="AA1083" s="41"/>
      <c r="AB1083" s="41"/>
      <c r="AC1083" s="41"/>
      <c r="AD1083" s="41"/>
      <c r="AE1083" s="41"/>
      <c r="AR1083" s="226" t="s">
        <v>257</v>
      </c>
      <c r="AT1083" s="226" t="s">
        <v>169</v>
      </c>
      <c r="AU1083" s="226" t="s">
        <v>81</v>
      </c>
      <c r="AY1083" s="20" t="s">
        <v>166</v>
      </c>
      <c r="BE1083" s="227">
        <f>IF(N1083="základní",J1083,0)</f>
        <v>0</v>
      </c>
      <c r="BF1083" s="227">
        <f>IF(N1083="snížená",J1083,0)</f>
        <v>0</v>
      </c>
      <c r="BG1083" s="227">
        <f>IF(N1083="zákl. přenesená",J1083,0)</f>
        <v>0</v>
      </c>
      <c r="BH1083" s="227">
        <f>IF(N1083="sníž. přenesená",J1083,0)</f>
        <v>0</v>
      </c>
      <c r="BI1083" s="227">
        <f>IF(N1083="nulová",J1083,0)</f>
        <v>0</v>
      </c>
      <c r="BJ1083" s="20" t="s">
        <v>79</v>
      </c>
      <c r="BK1083" s="227">
        <f>ROUND(I1083*H1083,2)</f>
        <v>0</v>
      </c>
      <c r="BL1083" s="20" t="s">
        <v>257</v>
      </c>
      <c r="BM1083" s="226" t="s">
        <v>1728</v>
      </c>
    </row>
    <row r="1084" s="13" customFormat="1">
      <c r="A1084" s="13"/>
      <c r="B1084" s="228"/>
      <c r="C1084" s="229"/>
      <c r="D1084" s="230" t="s">
        <v>176</v>
      </c>
      <c r="E1084" s="231" t="s">
        <v>19</v>
      </c>
      <c r="F1084" s="232" t="s">
        <v>1729</v>
      </c>
      <c r="G1084" s="229"/>
      <c r="H1084" s="233">
        <v>1</v>
      </c>
      <c r="I1084" s="234"/>
      <c r="J1084" s="229"/>
      <c r="K1084" s="229"/>
      <c r="L1084" s="235"/>
      <c r="M1084" s="236"/>
      <c r="N1084" s="237"/>
      <c r="O1084" s="237"/>
      <c r="P1084" s="237"/>
      <c r="Q1084" s="237"/>
      <c r="R1084" s="237"/>
      <c r="S1084" s="237"/>
      <c r="T1084" s="238"/>
      <c r="U1084" s="13"/>
      <c r="V1084" s="13"/>
      <c r="W1084" s="13"/>
      <c r="X1084" s="13"/>
      <c r="Y1084" s="13"/>
      <c r="Z1084" s="13"/>
      <c r="AA1084" s="13"/>
      <c r="AB1084" s="13"/>
      <c r="AC1084" s="13"/>
      <c r="AD1084" s="13"/>
      <c r="AE1084" s="13"/>
      <c r="AT1084" s="239" t="s">
        <v>176</v>
      </c>
      <c r="AU1084" s="239" t="s">
        <v>81</v>
      </c>
      <c r="AV1084" s="13" t="s">
        <v>81</v>
      </c>
      <c r="AW1084" s="13" t="s">
        <v>33</v>
      </c>
      <c r="AX1084" s="13" t="s">
        <v>72</v>
      </c>
      <c r="AY1084" s="239" t="s">
        <v>166</v>
      </c>
    </row>
    <row r="1085" s="14" customFormat="1">
      <c r="A1085" s="14"/>
      <c r="B1085" s="240"/>
      <c r="C1085" s="241"/>
      <c r="D1085" s="230" t="s">
        <v>176</v>
      </c>
      <c r="E1085" s="242" t="s">
        <v>19</v>
      </c>
      <c r="F1085" s="243" t="s">
        <v>178</v>
      </c>
      <c r="G1085" s="241"/>
      <c r="H1085" s="244">
        <v>1</v>
      </c>
      <c r="I1085" s="245"/>
      <c r="J1085" s="241"/>
      <c r="K1085" s="241"/>
      <c r="L1085" s="246"/>
      <c r="M1085" s="247"/>
      <c r="N1085" s="248"/>
      <c r="O1085" s="248"/>
      <c r="P1085" s="248"/>
      <c r="Q1085" s="248"/>
      <c r="R1085" s="248"/>
      <c r="S1085" s="248"/>
      <c r="T1085" s="249"/>
      <c r="U1085" s="14"/>
      <c r="V1085" s="14"/>
      <c r="W1085" s="14"/>
      <c r="X1085" s="14"/>
      <c r="Y1085" s="14"/>
      <c r="Z1085" s="14"/>
      <c r="AA1085" s="14"/>
      <c r="AB1085" s="14"/>
      <c r="AC1085" s="14"/>
      <c r="AD1085" s="14"/>
      <c r="AE1085" s="14"/>
      <c r="AT1085" s="250" t="s">
        <v>176</v>
      </c>
      <c r="AU1085" s="250" t="s">
        <v>81</v>
      </c>
      <c r="AV1085" s="14" t="s">
        <v>167</v>
      </c>
      <c r="AW1085" s="14" t="s">
        <v>33</v>
      </c>
      <c r="AX1085" s="14" t="s">
        <v>79</v>
      </c>
      <c r="AY1085" s="250" t="s">
        <v>166</v>
      </c>
    </row>
    <row r="1086" s="2" customFormat="1">
      <c r="A1086" s="41"/>
      <c r="B1086" s="42"/>
      <c r="C1086" s="261" t="s">
        <v>1730</v>
      </c>
      <c r="D1086" s="261" t="s">
        <v>263</v>
      </c>
      <c r="E1086" s="263" t="s">
        <v>1731</v>
      </c>
      <c r="F1086" s="264" t="s">
        <v>1732</v>
      </c>
      <c r="G1086" s="265" t="s">
        <v>240</v>
      </c>
      <c r="H1086" s="266">
        <v>1</v>
      </c>
      <c r="I1086" s="267"/>
      <c r="J1086" s="268">
        <f>ROUND(I1086*H1086,2)</f>
        <v>0</v>
      </c>
      <c r="K1086" s="264" t="s">
        <v>19</v>
      </c>
      <c r="L1086" s="269"/>
      <c r="M1086" s="270" t="s">
        <v>19</v>
      </c>
      <c r="N1086" s="271" t="s">
        <v>43</v>
      </c>
      <c r="O1086" s="87"/>
      <c r="P1086" s="224">
        <f>O1086*H1086</f>
        <v>0</v>
      </c>
      <c r="Q1086" s="224">
        <v>0.047</v>
      </c>
      <c r="R1086" s="224">
        <f>Q1086*H1086</f>
        <v>0.047</v>
      </c>
      <c r="S1086" s="224">
        <v>0</v>
      </c>
      <c r="T1086" s="225">
        <f>S1086*H1086</f>
        <v>0</v>
      </c>
      <c r="U1086" s="41"/>
      <c r="V1086" s="41"/>
      <c r="W1086" s="41"/>
      <c r="X1086" s="41"/>
      <c r="Y1086" s="41"/>
      <c r="Z1086" s="41"/>
      <c r="AA1086" s="41"/>
      <c r="AB1086" s="41"/>
      <c r="AC1086" s="41"/>
      <c r="AD1086" s="41"/>
      <c r="AE1086" s="41"/>
      <c r="AR1086" s="226" t="s">
        <v>344</v>
      </c>
      <c r="AT1086" s="226" t="s">
        <v>263</v>
      </c>
      <c r="AU1086" s="226" t="s">
        <v>81</v>
      </c>
      <c r="AY1086" s="20" t="s">
        <v>166</v>
      </c>
      <c r="BE1086" s="227">
        <f>IF(N1086="základní",J1086,0)</f>
        <v>0</v>
      </c>
      <c r="BF1086" s="227">
        <f>IF(N1086="snížená",J1086,0)</f>
        <v>0</v>
      </c>
      <c r="BG1086" s="227">
        <f>IF(N1086="zákl. přenesená",J1086,0)</f>
        <v>0</v>
      </c>
      <c r="BH1086" s="227">
        <f>IF(N1086="sníž. přenesená",J1086,0)</f>
        <v>0</v>
      </c>
      <c r="BI1086" s="227">
        <f>IF(N1086="nulová",J1086,0)</f>
        <v>0</v>
      </c>
      <c r="BJ1086" s="20" t="s">
        <v>79</v>
      </c>
      <c r="BK1086" s="227">
        <f>ROUND(I1086*H1086,2)</f>
        <v>0</v>
      </c>
      <c r="BL1086" s="20" t="s">
        <v>257</v>
      </c>
      <c r="BM1086" s="226" t="s">
        <v>1733</v>
      </c>
    </row>
    <row r="1087" s="2" customFormat="1" ht="16.5" customHeight="1">
      <c r="A1087" s="41"/>
      <c r="B1087" s="42"/>
      <c r="C1087" s="215" t="s">
        <v>1734</v>
      </c>
      <c r="D1087" s="215" t="s">
        <v>169</v>
      </c>
      <c r="E1087" s="216" t="s">
        <v>1735</v>
      </c>
      <c r="F1087" s="217" t="s">
        <v>1736</v>
      </c>
      <c r="G1087" s="218" t="s">
        <v>229</v>
      </c>
      <c r="H1087" s="219">
        <v>25.300000000000001</v>
      </c>
      <c r="I1087" s="220"/>
      <c r="J1087" s="221">
        <f>ROUND(I1087*H1087,2)</f>
        <v>0</v>
      </c>
      <c r="K1087" s="217" t="s">
        <v>19</v>
      </c>
      <c r="L1087" s="47"/>
      <c r="M1087" s="222" t="s">
        <v>19</v>
      </c>
      <c r="N1087" s="223" t="s">
        <v>43</v>
      </c>
      <c r="O1087" s="87"/>
      <c r="P1087" s="224">
        <f>O1087*H1087</f>
        <v>0</v>
      </c>
      <c r="Q1087" s="224">
        <v>0</v>
      </c>
      <c r="R1087" s="224">
        <f>Q1087*H1087</f>
        <v>0</v>
      </c>
      <c r="S1087" s="224">
        <v>0</v>
      </c>
      <c r="T1087" s="225">
        <f>S1087*H1087</f>
        <v>0</v>
      </c>
      <c r="U1087" s="41"/>
      <c r="V1087" s="41"/>
      <c r="W1087" s="41"/>
      <c r="X1087" s="41"/>
      <c r="Y1087" s="41"/>
      <c r="Z1087" s="41"/>
      <c r="AA1087" s="41"/>
      <c r="AB1087" s="41"/>
      <c r="AC1087" s="41"/>
      <c r="AD1087" s="41"/>
      <c r="AE1087" s="41"/>
      <c r="AR1087" s="226" t="s">
        <v>257</v>
      </c>
      <c r="AT1087" s="226" t="s">
        <v>169</v>
      </c>
      <c r="AU1087" s="226" t="s">
        <v>81</v>
      </c>
      <c r="AY1087" s="20" t="s">
        <v>166</v>
      </c>
      <c r="BE1087" s="227">
        <f>IF(N1087="základní",J1087,0)</f>
        <v>0</v>
      </c>
      <c r="BF1087" s="227">
        <f>IF(N1087="snížená",J1087,0)</f>
        <v>0</v>
      </c>
      <c r="BG1087" s="227">
        <f>IF(N1087="zákl. přenesená",J1087,0)</f>
        <v>0</v>
      </c>
      <c r="BH1087" s="227">
        <f>IF(N1087="sníž. přenesená",J1087,0)</f>
        <v>0</v>
      </c>
      <c r="BI1087" s="227">
        <f>IF(N1087="nulová",J1087,0)</f>
        <v>0</v>
      </c>
      <c r="BJ1087" s="20" t="s">
        <v>79</v>
      </c>
      <c r="BK1087" s="227">
        <f>ROUND(I1087*H1087,2)</f>
        <v>0</v>
      </c>
      <c r="BL1087" s="20" t="s">
        <v>257</v>
      </c>
      <c r="BM1087" s="226" t="s">
        <v>1737</v>
      </c>
    </row>
    <row r="1088" s="13" customFormat="1">
      <c r="A1088" s="13"/>
      <c r="B1088" s="228"/>
      <c r="C1088" s="229"/>
      <c r="D1088" s="230" t="s">
        <v>176</v>
      </c>
      <c r="E1088" s="231" t="s">
        <v>19</v>
      </c>
      <c r="F1088" s="232" t="s">
        <v>1738</v>
      </c>
      <c r="G1088" s="229"/>
      <c r="H1088" s="233">
        <v>25.300000000000001</v>
      </c>
      <c r="I1088" s="234"/>
      <c r="J1088" s="229"/>
      <c r="K1088" s="229"/>
      <c r="L1088" s="235"/>
      <c r="M1088" s="236"/>
      <c r="N1088" s="237"/>
      <c r="O1088" s="237"/>
      <c r="P1088" s="237"/>
      <c r="Q1088" s="237"/>
      <c r="R1088" s="237"/>
      <c r="S1088" s="237"/>
      <c r="T1088" s="238"/>
      <c r="U1088" s="13"/>
      <c r="V1088" s="13"/>
      <c r="W1088" s="13"/>
      <c r="X1088" s="13"/>
      <c r="Y1088" s="13"/>
      <c r="Z1088" s="13"/>
      <c r="AA1088" s="13"/>
      <c r="AB1088" s="13"/>
      <c r="AC1088" s="13"/>
      <c r="AD1088" s="13"/>
      <c r="AE1088" s="13"/>
      <c r="AT1088" s="239" t="s">
        <v>176</v>
      </c>
      <c r="AU1088" s="239" t="s">
        <v>81</v>
      </c>
      <c r="AV1088" s="13" t="s">
        <v>81</v>
      </c>
      <c r="AW1088" s="13" t="s">
        <v>33</v>
      </c>
      <c r="AX1088" s="13" t="s">
        <v>72</v>
      </c>
      <c r="AY1088" s="239" t="s">
        <v>166</v>
      </c>
    </row>
    <row r="1089" s="14" customFormat="1">
      <c r="A1089" s="14"/>
      <c r="B1089" s="240"/>
      <c r="C1089" s="241"/>
      <c r="D1089" s="230" t="s">
        <v>176</v>
      </c>
      <c r="E1089" s="242" t="s">
        <v>19</v>
      </c>
      <c r="F1089" s="243" t="s">
        <v>178</v>
      </c>
      <c r="G1089" s="241"/>
      <c r="H1089" s="244">
        <v>25.300000000000001</v>
      </c>
      <c r="I1089" s="245"/>
      <c r="J1089" s="241"/>
      <c r="K1089" s="241"/>
      <c r="L1089" s="246"/>
      <c r="M1089" s="247"/>
      <c r="N1089" s="248"/>
      <c r="O1089" s="248"/>
      <c r="P1089" s="248"/>
      <c r="Q1089" s="248"/>
      <c r="R1089" s="248"/>
      <c r="S1089" s="248"/>
      <c r="T1089" s="249"/>
      <c r="U1089" s="14"/>
      <c r="V1089" s="14"/>
      <c r="W1089" s="14"/>
      <c r="X1089" s="14"/>
      <c r="Y1089" s="14"/>
      <c r="Z1089" s="14"/>
      <c r="AA1089" s="14"/>
      <c r="AB1089" s="14"/>
      <c r="AC1089" s="14"/>
      <c r="AD1089" s="14"/>
      <c r="AE1089" s="14"/>
      <c r="AT1089" s="250" t="s">
        <v>176</v>
      </c>
      <c r="AU1089" s="250" t="s">
        <v>81</v>
      </c>
      <c r="AV1089" s="14" t="s">
        <v>167</v>
      </c>
      <c r="AW1089" s="14" t="s">
        <v>33</v>
      </c>
      <c r="AX1089" s="14" t="s">
        <v>79</v>
      </c>
      <c r="AY1089" s="250" t="s">
        <v>166</v>
      </c>
    </row>
    <row r="1090" s="2" customFormat="1">
      <c r="A1090" s="41"/>
      <c r="B1090" s="42"/>
      <c r="C1090" s="215" t="s">
        <v>1739</v>
      </c>
      <c r="D1090" s="215" t="s">
        <v>169</v>
      </c>
      <c r="E1090" s="216" t="s">
        <v>1740</v>
      </c>
      <c r="F1090" s="217" t="s">
        <v>1741</v>
      </c>
      <c r="G1090" s="218" t="s">
        <v>1304</v>
      </c>
      <c r="H1090" s="284"/>
      <c r="I1090" s="220"/>
      <c r="J1090" s="221">
        <f>ROUND(I1090*H1090,2)</f>
        <v>0</v>
      </c>
      <c r="K1090" s="217" t="s">
        <v>173</v>
      </c>
      <c r="L1090" s="47"/>
      <c r="M1090" s="222" t="s">
        <v>19</v>
      </c>
      <c r="N1090" s="223" t="s">
        <v>43</v>
      </c>
      <c r="O1090" s="87"/>
      <c r="P1090" s="224">
        <f>O1090*H1090</f>
        <v>0</v>
      </c>
      <c r="Q1090" s="224">
        <v>0</v>
      </c>
      <c r="R1090" s="224">
        <f>Q1090*H1090</f>
        <v>0</v>
      </c>
      <c r="S1090" s="224">
        <v>0</v>
      </c>
      <c r="T1090" s="225">
        <f>S1090*H1090</f>
        <v>0</v>
      </c>
      <c r="U1090" s="41"/>
      <c r="V1090" s="41"/>
      <c r="W1090" s="41"/>
      <c r="X1090" s="41"/>
      <c r="Y1090" s="41"/>
      <c r="Z1090" s="41"/>
      <c r="AA1090" s="41"/>
      <c r="AB1090" s="41"/>
      <c r="AC1090" s="41"/>
      <c r="AD1090" s="41"/>
      <c r="AE1090" s="41"/>
      <c r="AR1090" s="226" t="s">
        <v>257</v>
      </c>
      <c r="AT1090" s="226" t="s">
        <v>169</v>
      </c>
      <c r="AU1090" s="226" t="s">
        <v>81</v>
      </c>
      <c r="AY1090" s="20" t="s">
        <v>166</v>
      </c>
      <c r="BE1090" s="227">
        <f>IF(N1090="základní",J1090,0)</f>
        <v>0</v>
      </c>
      <c r="BF1090" s="227">
        <f>IF(N1090="snížená",J1090,0)</f>
        <v>0</v>
      </c>
      <c r="BG1090" s="227">
        <f>IF(N1090="zákl. přenesená",J1090,0)</f>
        <v>0</v>
      </c>
      <c r="BH1090" s="227">
        <f>IF(N1090="sníž. přenesená",J1090,0)</f>
        <v>0</v>
      </c>
      <c r="BI1090" s="227">
        <f>IF(N1090="nulová",J1090,0)</f>
        <v>0</v>
      </c>
      <c r="BJ1090" s="20" t="s">
        <v>79</v>
      </c>
      <c r="BK1090" s="227">
        <f>ROUND(I1090*H1090,2)</f>
        <v>0</v>
      </c>
      <c r="BL1090" s="20" t="s">
        <v>257</v>
      </c>
      <c r="BM1090" s="226" t="s">
        <v>1742</v>
      </c>
    </row>
    <row r="1091" s="12" customFormat="1" ht="22.8" customHeight="1">
      <c r="A1091" s="12"/>
      <c r="B1091" s="199"/>
      <c r="C1091" s="200"/>
      <c r="D1091" s="201" t="s">
        <v>71</v>
      </c>
      <c r="E1091" s="213" t="s">
        <v>1743</v>
      </c>
      <c r="F1091" s="213" t="s">
        <v>1744</v>
      </c>
      <c r="G1091" s="200"/>
      <c r="H1091" s="200"/>
      <c r="I1091" s="203"/>
      <c r="J1091" s="214">
        <f>BK1091</f>
        <v>0</v>
      </c>
      <c r="K1091" s="200"/>
      <c r="L1091" s="205"/>
      <c r="M1091" s="206"/>
      <c r="N1091" s="207"/>
      <c r="O1091" s="207"/>
      <c r="P1091" s="208">
        <f>SUM(P1092:P1126)</f>
        <v>0</v>
      </c>
      <c r="Q1091" s="207"/>
      <c r="R1091" s="208">
        <f>SUM(R1092:R1126)</f>
        <v>0.034718599999999995</v>
      </c>
      <c r="S1091" s="207"/>
      <c r="T1091" s="209">
        <f>SUM(T1092:T1126)</f>
        <v>0</v>
      </c>
      <c r="U1091" s="12"/>
      <c r="V1091" s="12"/>
      <c r="W1091" s="12"/>
      <c r="X1091" s="12"/>
      <c r="Y1091" s="12"/>
      <c r="Z1091" s="12"/>
      <c r="AA1091" s="12"/>
      <c r="AB1091" s="12"/>
      <c r="AC1091" s="12"/>
      <c r="AD1091" s="12"/>
      <c r="AE1091" s="12"/>
      <c r="AR1091" s="210" t="s">
        <v>81</v>
      </c>
      <c r="AT1091" s="211" t="s">
        <v>71</v>
      </c>
      <c r="AU1091" s="211" t="s">
        <v>79</v>
      </c>
      <c r="AY1091" s="210" t="s">
        <v>166</v>
      </c>
      <c r="BK1091" s="212">
        <f>SUM(BK1092:BK1126)</f>
        <v>0</v>
      </c>
    </row>
    <row r="1092" s="2" customFormat="1" ht="16.5" customHeight="1">
      <c r="A1092" s="41"/>
      <c r="B1092" s="42"/>
      <c r="C1092" s="215" t="s">
        <v>1745</v>
      </c>
      <c r="D1092" s="215" t="s">
        <v>169</v>
      </c>
      <c r="E1092" s="216" t="s">
        <v>1746</v>
      </c>
      <c r="F1092" s="217" t="s">
        <v>1747</v>
      </c>
      <c r="G1092" s="218" t="s">
        <v>229</v>
      </c>
      <c r="H1092" s="219">
        <v>148.90000000000001</v>
      </c>
      <c r="I1092" s="220"/>
      <c r="J1092" s="221">
        <f>ROUND(I1092*H1092,2)</f>
        <v>0</v>
      </c>
      <c r="K1092" s="217" t="s">
        <v>19</v>
      </c>
      <c r="L1092" s="47"/>
      <c r="M1092" s="222" t="s">
        <v>19</v>
      </c>
      <c r="N1092" s="223" t="s">
        <v>43</v>
      </c>
      <c r="O1092" s="87"/>
      <c r="P1092" s="224">
        <f>O1092*H1092</f>
        <v>0</v>
      </c>
      <c r="Q1092" s="224">
        <v>0</v>
      </c>
      <c r="R1092" s="224">
        <f>Q1092*H1092</f>
        <v>0</v>
      </c>
      <c r="S1092" s="224">
        <v>0</v>
      </c>
      <c r="T1092" s="225">
        <f>S1092*H1092</f>
        <v>0</v>
      </c>
      <c r="U1092" s="41"/>
      <c r="V1092" s="41"/>
      <c r="W1092" s="41"/>
      <c r="X1092" s="41"/>
      <c r="Y1092" s="41"/>
      <c r="Z1092" s="41"/>
      <c r="AA1092" s="41"/>
      <c r="AB1092" s="41"/>
      <c r="AC1092" s="41"/>
      <c r="AD1092" s="41"/>
      <c r="AE1092" s="41"/>
      <c r="AR1092" s="226" t="s">
        <v>257</v>
      </c>
      <c r="AT1092" s="226" t="s">
        <v>169</v>
      </c>
      <c r="AU1092" s="226" t="s">
        <v>81</v>
      </c>
      <c r="AY1092" s="20" t="s">
        <v>166</v>
      </c>
      <c r="BE1092" s="227">
        <f>IF(N1092="základní",J1092,0)</f>
        <v>0</v>
      </c>
      <c r="BF1092" s="227">
        <f>IF(N1092="snížená",J1092,0)</f>
        <v>0</v>
      </c>
      <c r="BG1092" s="227">
        <f>IF(N1092="zákl. přenesená",J1092,0)</f>
        <v>0</v>
      </c>
      <c r="BH1092" s="227">
        <f>IF(N1092="sníž. přenesená",J1092,0)</f>
        <v>0</v>
      </c>
      <c r="BI1092" s="227">
        <f>IF(N1092="nulová",J1092,0)</f>
        <v>0</v>
      </c>
      <c r="BJ1092" s="20" t="s">
        <v>79</v>
      </c>
      <c r="BK1092" s="227">
        <f>ROUND(I1092*H1092,2)</f>
        <v>0</v>
      </c>
      <c r="BL1092" s="20" t="s">
        <v>257</v>
      </c>
      <c r="BM1092" s="226" t="s">
        <v>1748</v>
      </c>
    </row>
    <row r="1093" s="15" customFormat="1">
      <c r="A1093" s="15"/>
      <c r="B1093" s="251"/>
      <c r="C1093" s="252"/>
      <c r="D1093" s="230" t="s">
        <v>176</v>
      </c>
      <c r="E1093" s="253" t="s">
        <v>19</v>
      </c>
      <c r="F1093" s="254" t="s">
        <v>1749</v>
      </c>
      <c r="G1093" s="252"/>
      <c r="H1093" s="253" t="s">
        <v>19</v>
      </c>
      <c r="I1093" s="255"/>
      <c r="J1093" s="252"/>
      <c r="K1093" s="252"/>
      <c r="L1093" s="256"/>
      <c r="M1093" s="257"/>
      <c r="N1093" s="258"/>
      <c r="O1093" s="258"/>
      <c r="P1093" s="258"/>
      <c r="Q1093" s="258"/>
      <c r="R1093" s="258"/>
      <c r="S1093" s="258"/>
      <c r="T1093" s="259"/>
      <c r="U1093" s="15"/>
      <c r="V1093" s="15"/>
      <c r="W1093" s="15"/>
      <c r="X1093" s="15"/>
      <c r="Y1093" s="15"/>
      <c r="Z1093" s="15"/>
      <c r="AA1093" s="15"/>
      <c r="AB1093" s="15"/>
      <c r="AC1093" s="15"/>
      <c r="AD1093" s="15"/>
      <c r="AE1093" s="15"/>
      <c r="AT1093" s="260" t="s">
        <v>176</v>
      </c>
      <c r="AU1093" s="260" t="s">
        <v>81</v>
      </c>
      <c r="AV1093" s="15" t="s">
        <v>79</v>
      </c>
      <c r="AW1093" s="15" t="s">
        <v>33</v>
      </c>
      <c r="AX1093" s="15" t="s">
        <v>72</v>
      </c>
      <c r="AY1093" s="260" t="s">
        <v>166</v>
      </c>
    </row>
    <row r="1094" s="13" customFormat="1">
      <c r="A1094" s="13"/>
      <c r="B1094" s="228"/>
      <c r="C1094" s="229"/>
      <c r="D1094" s="230" t="s">
        <v>176</v>
      </c>
      <c r="E1094" s="231" t="s">
        <v>19</v>
      </c>
      <c r="F1094" s="232" t="s">
        <v>1750</v>
      </c>
      <c r="G1094" s="229"/>
      <c r="H1094" s="233">
        <v>23.199999999999999</v>
      </c>
      <c r="I1094" s="234"/>
      <c r="J1094" s="229"/>
      <c r="K1094" s="229"/>
      <c r="L1094" s="235"/>
      <c r="M1094" s="236"/>
      <c r="N1094" s="237"/>
      <c r="O1094" s="237"/>
      <c r="P1094" s="237"/>
      <c r="Q1094" s="237"/>
      <c r="R1094" s="237"/>
      <c r="S1094" s="237"/>
      <c r="T1094" s="238"/>
      <c r="U1094" s="13"/>
      <c r="V1094" s="13"/>
      <c r="W1094" s="13"/>
      <c r="X1094" s="13"/>
      <c r="Y1094" s="13"/>
      <c r="Z1094" s="13"/>
      <c r="AA1094" s="13"/>
      <c r="AB1094" s="13"/>
      <c r="AC1094" s="13"/>
      <c r="AD1094" s="13"/>
      <c r="AE1094" s="13"/>
      <c r="AT1094" s="239" t="s">
        <v>176</v>
      </c>
      <c r="AU1094" s="239" t="s">
        <v>81</v>
      </c>
      <c r="AV1094" s="13" t="s">
        <v>81</v>
      </c>
      <c r="AW1094" s="13" t="s">
        <v>33</v>
      </c>
      <c r="AX1094" s="13" t="s">
        <v>72</v>
      </c>
      <c r="AY1094" s="239" t="s">
        <v>166</v>
      </c>
    </row>
    <row r="1095" s="13" customFormat="1">
      <c r="A1095" s="13"/>
      <c r="B1095" s="228"/>
      <c r="C1095" s="229"/>
      <c r="D1095" s="230" t="s">
        <v>176</v>
      </c>
      <c r="E1095" s="231" t="s">
        <v>19</v>
      </c>
      <c r="F1095" s="232" t="s">
        <v>1751</v>
      </c>
      <c r="G1095" s="229"/>
      <c r="H1095" s="233">
        <v>16.199999999999999</v>
      </c>
      <c r="I1095" s="234"/>
      <c r="J1095" s="229"/>
      <c r="K1095" s="229"/>
      <c r="L1095" s="235"/>
      <c r="M1095" s="236"/>
      <c r="N1095" s="237"/>
      <c r="O1095" s="237"/>
      <c r="P1095" s="237"/>
      <c r="Q1095" s="237"/>
      <c r="R1095" s="237"/>
      <c r="S1095" s="237"/>
      <c r="T1095" s="238"/>
      <c r="U1095" s="13"/>
      <c r="V1095" s="13"/>
      <c r="W1095" s="13"/>
      <c r="X1095" s="13"/>
      <c r="Y1095" s="13"/>
      <c r="Z1095" s="13"/>
      <c r="AA1095" s="13"/>
      <c r="AB1095" s="13"/>
      <c r="AC1095" s="13"/>
      <c r="AD1095" s="13"/>
      <c r="AE1095" s="13"/>
      <c r="AT1095" s="239" t="s">
        <v>176</v>
      </c>
      <c r="AU1095" s="239" t="s">
        <v>81</v>
      </c>
      <c r="AV1095" s="13" t="s">
        <v>81</v>
      </c>
      <c r="AW1095" s="13" t="s">
        <v>33</v>
      </c>
      <c r="AX1095" s="13" t="s">
        <v>72</v>
      </c>
      <c r="AY1095" s="239" t="s">
        <v>166</v>
      </c>
    </row>
    <row r="1096" s="13" customFormat="1">
      <c r="A1096" s="13"/>
      <c r="B1096" s="228"/>
      <c r="C1096" s="229"/>
      <c r="D1096" s="230" t="s">
        <v>176</v>
      </c>
      <c r="E1096" s="231" t="s">
        <v>19</v>
      </c>
      <c r="F1096" s="232" t="s">
        <v>1752</v>
      </c>
      <c r="G1096" s="229"/>
      <c r="H1096" s="233">
        <v>72.799999999999997</v>
      </c>
      <c r="I1096" s="234"/>
      <c r="J1096" s="229"/>
      <c r="K1096" s="229"/>
      <c r="L1096" s="235"/>
      <c r="M1096" s="236"/>
      <c r="N1096" s="237"/>
      <c r="O1096" s="237"/>
      <c r="P1096" s="237"/>
      <c r="Q1096" s="237"/>
      <c r="R1096" s="237"/>
      <c r="S1096" s="237"/>
      <c r="T1096" s="238"/>
      <c r="U1096" s="13"/>
      <c r="V1096" s="13"/>
      <c r="W1096" s="13"/>
      <c r="X1096" s="13"/>
      <c r="Y1096" s="13"/>
      <c r="Z1096" s="13"/>
      <c r="AA1096" s="13"/>
      <c r="AB1096" s="13"/>
      <c r="AC1096" s="13"/>
      <c r="AD1096" s="13"/>
      <c r="AE1096" s="13"/>
      <c r="AT1096" s="239" t="s">
        <v>176</v>
      </c>
      <c r="AU1096" s="239" t="s">
        <v>81</v>
      </c>
      <c r="AV1096" s="13" t="s">
        <v>81</v>
      </c>
      <c r="AW1096" s="13" t="s">
        <v>33</v>
      </c>
      <c r="AX1096" s="13" t="s">
        <v>72</v>
      </c>
      <c r="AY1096" s="239" t="s">
        <v>166</v>
      </c>
    </row>
    <row r="1097" s="13" customFormat="1">
      <c r="A1097" s="13"/>
      <c r="B1097" s="228"/>
      <c r="C1097" s="229"/>
      <c r="D1097" s="230" t="s">
        <v>176</v>
      </c>
      <c r="E1097" s="231" t="s">
        <v>19</v>
      </c>
      <c r="F1097" s="232" t="s">
        <v>1753</v>
      </c>
      <c r="G1097" s="229"/>
      <c r="H1097" s="233">
        <v>36.700000000000003</v>
      </c>
      <c r="I1097" s="234"/>
      <c r="J1097" s="229"/>
      <c r="K1097" s="229"/>
      <c r="L1097" s="235"/>
      <c r="M1097" s="236"/>
      <c r="N1097" s="237"/>
      <c r="O1097" s="237"/>
      <c r="P1097" s="237"/>
      <c r="Q1097" s="237"/>
      <c r="R1097" s="237"/>
      <c r="S1097" s="237"/>
      <c r="T1097" s="238"/>
      <c r="U1097" s="13"/>
      <c r="V1097" s="13"/>
      <c r="W1097" s="13"/>
      <c r="X1097" s="13"/>
      <c r="Y1097" s="13"/>
      <c r="Z1097" s="13"/>
      <c r="AA1097" s="13"/>
      <c r="AB1097" s="13"/>
      <c r="AC1097" s="13"/>
      <c r="AD1097" s="13"/>
      <c r="AE1097" s="13"/>
      <c r="AT1097" s="239" t="s">
        <v>176</v>
      </c>
      <c r="AU1097" s="239" t="s">
        <v>81</v>
      </c>
      <c r="AV1097" s="13" t="s">
        <v>81</v>
      </c>
      <c r="AW1097" s="13" t="s">
        <v>33</v>
      </c>
      <c r="AX1097" s="13" t="s">
        <v>72</v>
      </c>
      <c r="AY1097" s="239" t="s">
        <v>166</v>
      </c>
    </row>
    <row r="1098" s="14" customFormat="1">
      <c r="A1098" s="14"/>
      <c r="B1098" s="240"/>
      <c r="C1098" s="241"/>
      <c r="D1098" s="230" t="s">
        <v>176</v>
      </c>
      <c r="E1098" s="242" t="s">
        <v>19</v>
      </c>
      <c r="F1098" s="243" t="s">
        <v>178</v>
      </c>
      <c r="G1098" s="241"/>
      <c r="H1098" s="244">
        <v>148.90000000000001</v>
      </c>
      <c r="I1098" s="245"/>
      <c r="J1098" s="241"/>
      <c r="K1098" s="241"/>
      <c r="L1098" s="246"/>
      <c r="M1098" s="247"/>
      <c r="N1098" s="248"/>
      <c r="O1098" s="248"/>
      <c r="P1098" s="248"/>
      <c r="Q1098" s="248"/>
      <c r="R1098" s="248"/>
      <c r="S1098" s="248"/>
      <c r="T1098" s="249"/>
      <c r="U1098" s="14"/>
      <c r="V1098" s="14"/>
      <c r="W1098" s="14"/>
      <c r="X1098" s="14"/>
      <c r="Y1098" s="14"/>
      <c r="Z1098" s="14"/>
      <c r="AA1098" s="14"/>
      <c r="AB1098" s="14"/>
      <c r="AC1098" s="14"/>
      <c r="AD1098" s="14"/>
      <c r="AE1098" s="14"/>
      <c r="AT1098" s="250" t="s">
        <v>176</v>
      </c>
      <c r="AU1098" s="250" t="s">
        <v>81</v>
      </c>
      <c r="AV1098" s="14" t="s">
        <v>167</v>
      </c>
      <c r="AW1098" s="14" t="s">
        <v>33</v>
      </c>
      <c r="AX1098" s="14" t="s">
        <v>79</v>
      </c>
      <c r="AY1098" s="250" t="s">
        <v>166</v>
      </c>
    </row>
    <row r="1099" s="2" customFormat="1">
      <c r="A1099" s="41"/>
      <c r="B1099" s="42"/>
      <c r="C1099" s="261" t="s">
        <v>1754</v>
      </c>
      <c r="D1099" s="261" t="s">
        <v>263</v>
      </c>
      <c r="E1099" s="263" t="s">
        <v>1755</v>
      </c>
      <c r="F1099" s="264" t="s">
        <v>1756</v>
      </c>
      <c r="G1099" s="265" t="s">
        <v>1757</v>
      </c>
      <c r="H1099" s="266">
        <v>1</v>
      </c>
      <c r="I1099" s="267"/>
      <c r="J1099" s="268">
        <f>ROUND(I1099*H1099,2)</f>
        <v>0</v>
      </c>
      <c r="K1099" s="264" t="s">
        <v>19</v>
      </c>
      <c r="L1099" s="269"/>
      <c r="M1099" s="270" t="s">
        <v>19</v>
      </c>
      <c r="N1099" s="271" t="s">
        <v>43</v>
      </c>
      <c r="O1099" s="87"/>
      <c r="P1099" s="224">
        <f>O1099*H1099</f>
        <v>0</v>
      </c>
      <c r="Q1099" s="224">
        <v>0</v>
      </c>
      <c r="R1099" s="224">
        <f>Q1099*H1099</f>
        <v>0</v>
      </c>
      <c r="S1099" s="224">
        <v>0</v>
      </c>
      <c r="T1099" s="225">
        <f>S1099*H1099</f>
        <v>0</v>
      </c>
      <c r="U1099" s="41"/>
      <c r="V1099" s="41"/>
      <c r="W1099" s="41"/>
      <c r="X1099" s="41"/>
      <c r="Y1099" s="41"/>
      <c r="Z1099" s="41"/>
      <c r="AA1099" s="41"/>
      <c r="AB1099" s="41"/>
      <c r="AC1099" s="41"/>
      <c r="AD1099" s="41"/>
      <c r="AE1099" s="41"/>
      <c r="AR1099" s="226" t="s">
        <v>344</v>
      </c>
      <c r="AT1099" s="226" t="s">
        <v>263</v>
      </c>
      <c r="AU1099" s="226" t="s">
        <v>81</v>
      </c>
      <c r="AY1099" s="20" t="s">
        <v>166</v>
      </c>
      <c r="BE1099" s="227">
        <f>IF(N1099="základní",J1099,0)</f>
        <v>0</v>
      </c>
      <c r="BF1099" s="227">
        <f>IF(N1099="snížená",J1099,0)</f>
        <v>0</v>
      </c>
      <c r="BG1099" s="227">
        <f>IF(N1099="zákl. přenesená",J1099,0)</f>
        <v>0</v>
      </c>
      <c r="BH1099" s="227">
        <f>IF(N1099="sníž. přenesená",J1099,0)</f>
        <v>0</v>
      </c>
      <c r="BI1099" s="227">
        <f>IF(N1099="nulová",J1099,0)</f>
        <v>0</v>
      </c>
      <c r="BJ1099" s="20" t="s">
        <v>79</v>
      </c>
      <c r="BK1099" s="227">
        <f>ROUND(I1099*H1099,2)</f>
        <v>0</v>
      </c>
      <c r="BL1099" s="20" t="s">
        <v>257</v>
      </c>
      <c r="BM1099" s="226" t="s">
        <v>1758</v>
      </c>
    </row>
    <row r="1100" s="15" customFormat="1">
      <c r="A1100" s="15"/>
      <c r="B1100" s="251"/>
      <c r="C1100" s="252"/>
      <c r="D1100" s="230" t="s">
        <v>176</v>
      </c>
      <c r="E1100" s="253" t="s">
        <v>19</v>
      </c>
      <c r="F1100" s="254" t="s">
        <v>1759</v>
      </c>
      <c r="G1100" s="252"/>
      <c r="H1100" s="253" t="s">
        <v>19</v>
      </c>
      <c r="I1100" s="255"/>
      <c r="J1100" s="252"/>
      <c r="K1100" s="252"/>
      <c r="L1100" s="256"/>
      <c r="M1100" s="257"/>
      <c r="N1100" s="258"/>
      <c r="O1100" s="258"/>
      <c r="P1100" s="258"/>
      <c r="Q1100" s="258"/>
      <c r="R1100" s="258"/>
      <c r="S1100" s="258"/>
      <c r="T1100" s="259"/>
      <c r="U1100" s="15"/>
      <c r="V1100" s="15"/>
      <c r="W1100" s="15"/>
      <c r="X1100" s="15"/>
      <c r="Y1100" s="15"/>
      <c r="Z1100" s="15"/>
      <c r="AA1100" s="15"/>
      <c r="AB1100" s="15"/>
      <c r="AC1100" s="15"/>
      <c r="AD1100" s="15"/>
      <c r="AE1100" s="15"/>
      <c r="AT1100" s="260" t="s">
        <v>176</v>
      </c>
      <c r="AU1100" s="260" t="s">
        <v>81</v>
      </c>
      <c r="AV1100" s="15" t="s">
        <v>79</v>
      </c>
      <c r="AW1100" s="15" t="s">
        <v>33</v>
      </c>
      <c r="AX1100" s="15" t="s">
        <v>72</v>
      </c>
      <c r="AY1100" s="260" t="s">
        <v>166</v>
      </c>
    </row>
    <row r="1101" s="15" customFormat="1">
      <c r="A1101" s="15"/>
      <c r="B1101" s="251"/>
      <c r="C1101" s="252"/>
      <c r="D1101" s="230" t="s">
        <v>176</v>
      </c>
      <c r="E1101" s="253" t="s">
        <v>19</v>
      </c>
      <c r="F1101" s="254" t="s">
        <v>1760</v>
      </c>
      <c r="G1101" s="252"/>
      <c r="H1101" s="253" t="s">
        <v>19</v>
      </c>
      <c r="I1101" s="255"/>
      <c r="J1101" s="252"/>
      <c r="K1101" s="252"/>
      <c r="L1101" s="256"/>
      <c r="M1101" s="257"/>
      <c r="N1101" s="258"/>
      <c r="O1101" s="258"/>
      <c r="P1101" s="258"/>
      <c r="Q1101" s="258"/>
      <c r="R1101" s="258"/>
      <c r="S1101" s="258"/>
      <c r="T1101" s="259"/>
      <c r="U1101" s="15"/>
      <c r="V1101" s="15"/>
      <c r="W1101" s="15"/>
      <c r="X1101" s="15"/>
      <c r="Y1101" s="15"/>
      <c r="Z1101" s="15"/>
      <c r="AA1101" s="15"/>
      <c r="AB1101" s="15"/>
      <c r="AC1101" s="15"/>
      <c r="AD1101" s="15"/>
      <c r="AE1101" s="15"/>
      <c r="AT1101" s="260" t="s">
        <v>176</v>
      </c>
      <c r="AU1101" s="260" t="s">
        <v>81</v>
      </c>
      <c r="AV1101" s="15" t="s">
        <v>79</v>
      </c>
      <c r="AW1101" s="15" t="s">
        <v>33</v>
      </c>
      <c r="AX1101" s="15" t="s">
        <v>72</v>
      </c>
      <c r="AY1101" s="260" t="s">
        <v>166</v>
      </c>
    </row>
    <row r="1102" s="15" customFormat="1">
      <c r="A1102" s="15"/>
      <c r="B1102" s="251"/>
      <c r="C1102" s="252"/>
      <c r="D1102" s="230" t="s">
        <v>176</v>
      </c>
      <c r="E1102" s="253" t="s">
        <v>19</v>
      </c>
      <c r="F1102" s="254" t="s">
        <v>1761</v>
      </c>
      <c r="G1102" s="252"/>
      <c r="H1102" s="253" t="s">
        <v>19</v>
      </c>
      <c r="I1102" s="255"/>
      <c r="J1102" s="252"/>
      <c r="K1102" s="252"/>
      <c r="L1102" s="256"/>
      <c r="M1102" s="257"/>
      <c r="N1102" s="258"/>
      <c r="O1102" s="258"/>
      <c r="P1102" s="258"/>
      <c r="Q1102" s="258"/>
      <c r="R1102" s="258"/>
      <c r="S1102" s="258"/>
      <c r="T1102" s="259"/>
      <c r="U1102" s="15"/>
      <c r="V1102" s="15"/>
      <c r="W1102" s="15"/>
      <c r="X1102" s="15"/>
      <c r="Y1102" s="15"/>
      <c r="Z1102" s="15"/>
      <c r="AA1102" s="15"/>
      <c r="AB1102" s="15"/>
      <c r="AC1102" s="15"/>
      <c r="AD1102" s="15"/>
      <c r="AE1102" s="15"/>
      <c r="AT1102" s="260" t="s">
        <v>176</v>
      </c>
      <c r="AU1102" s="260" t="s">
        <v>81</v>
      </c>
      <c r="AV1102" s="15" t="s">
        <v>79</v>
      </c>
      <c r="AW1102" s="15" t="s">
        <v>33</v>
      </c>
      <c r="AX1102" s="15" t="s">
        <v>72</v>
      </c>
      <c r="AY1102" s="260" t="s">
        <v>166</v>
      </c>
    </row>
    <row r="1103" s="15" customFormat="1">
      <c r="A1103" s="15"/>
      <c r="B1103" s="251"/>
      <c r="C1103" s="252"/>
      <c r="D1103" s="230" t="s">
        <v>176</v>
      </c>
      <c r="E1103" s="253" t="s">
        <v>19</v>
      </c>
      <c r="F1103" s="254" t="s">
        <v>1762</v>
      </c>
      <c r="G1103" s="252"/>
      <c r="H1103" s="253" t="s">
        <v>19</v>
      </c>
      <c r="I1103" s="255"/>
      <c r="J1103" s="252"/>
      <c r="K1103" s="252"/>
      <c r="L1103" s="256"/>
      <c r="M1103" s="257"/>
      <c r="N1103" s="258"/>
      <c r="O1103" s="258"/>
      <c r="P1103" s="258"/>
      <c r="Q1103" s="258"/>
      <c r="R1103" s="258"/>
      <c r="S1103" s="258"/>
      <c r="T1103" s="259"/>
      <c r="U1103" s="15"/>
      <c r="V1103" s="15"/>
      <c r="W1103" s="15"/>
      <c r="X1103" s="15"/>
      <c r="Y1103" s="15"/>
      <c r="Z1103" s="15"/>
      <c r="AA1103" s="15"/>
      <c r="AB1103" s="15"/>
      <c r="AC1103" s="15"/>
      <c r="AD1103" s="15"/>
      <c r="AE1103" s="15"/>
      <c r="AT1103" s="260" t="s">
        <v>176</v>
      </c>
      <c r="AU1103" s="260" t="s">
        <v>81</v>
      </c>
      <c r="AV1103" s="15" t="s">
        <v>79</v>
      </c>
      <c r="AW1103" s="15" t="s">
        <v>33</v>
      </c>
      <c r="AX1103" s="15" t="s">
        <v>72</v>
      </c>
      <c r="AY1103" s="260" t="s">
        <v>166</v>
      </c>
    </row>
    <row r="1104" s="15" customFormat="1">
      <c r="A1104" s="15"/>
      <c r="B1104" s="251"/>
      <c r="C1104" s="252"/>
      <c r="D1104" s="230" t="s">
        <v>176</v>
      </c>
      <c r="E1104" s="253" t="s">
        <v>19</v>
      </c>
      <c r="F1104" s="254" t="s">
        <v>1763</v>
      </c>
      <c r="G1104" s="252"/>
      <c r="H1104" s="253" t="s">
        <v>19</v>
      </c>
      <c r="I1104" s="255"/>
      <c r="J1104" s="252"/>
      <c r="K1104" s="252"/>
      <c r="L1104" s="256"/>
      <c r="M1104" s="257"/>
      <c r="N1104" s="258"/>
      <c r="O1104" s="258"/>
      <c r="P1104" s="258"/>
      <c r="Q1104" s="258"/>
      <c r="R1104" s="258"/>
      <c r="S1104" s="258"/>
      <c r="T1104" s="259"/>
      <c r="U1104" s="15"/>
      <c r="V1104" s="15"/>
      <c r="W1104" s="15"/>
      <c r="X1104" s="15"/>
      <c r="Y1104" s="15"/>
      <c r="Z1104" s="15"/>
      <c r="AA1104" s="15"/>
      <c r="AB1104" s="15"/>
      <c r="AC1104" s="15"/>
      <c r="AD1104" s="15"/>
      <c r="AE1104" s="15"/>
      <c r="AT1104" s="260" t="s">
        <v>176</v>
      </c>
      <c r="AU1104" s="260" t="s">
        <v>81</v>
      </c>
      <c r="AV1104" s="15" t="s">
        <v>79</v>
      </c>
      <c r="AW1104" s="15" t="s">
        <v>33</v>
      </c>
      <c r="AX1104" s="15" t="s">
        <v>72</v>
      </c>
      <c r="AY1104" s="260" t="s">
        <v>166</v>
      </c>
    </row>
    <row r="1105" s="13" customFormat="1">
      <c r="A1105" s="13"/>
      <c r="B1105" s="228"/>
      <c r="C1105" s="229"/>
      <c r="D1105" s="230" t="s">
        <v>176</v>
      </c>
      <c r="E1105" s="231" t="s">
        <v>19</v>
      </c>
      <c r="F1105" s="232" t="s">
        <v>79</v>
      </c>
      <c r="G1105" s="229"/>
      <c r="H1105" s="233">
        <v>1</v>
      </c>
      <c r="I1105" s="234"/>
      <c r="J1105" s="229"/>
      <c r="K1105" s="229"/>
      <c r="L1105" s="235"/>
      <c r="M1105" s="236"/>
      <c r="N1105" s="237"/>
      <c r="O1105" s="237"/>
      <c r="P1105" s="237"/>
      <c r="Q1105" s="237"/>
      <c r="R1105" s="237"/>
      <c r="S1105" s="237"/>
      <c r="T1105" s="238"/>
      <c r="U1105" s="13"/>
      <c r="V1105" s="13"/>
      <c r="W1105" s="13"/>
      <c r="X1105" s="13"/>
      <c r="Y1105" s="13"/>
      <c r="Z1105" s="13"/>
      <c r="AA1105" s="13"/>
      <c r="AB1105" s="13"/>
      <c r="AC1105" s="13"/>
      <c r="AD1105" s="13"/>
      <c r="AE1105" s="13"/>
      <c r="AT1105" s="239" t="s">
        <v>176</v>
      </c>
      <c r="AU1105" s="239" t="s">
        <v>81</v>
      </c>
      <c r="AV1105" s="13" t="s">
        <v>81</v>
      </c>
      <c r="AW1105" s="13" t="s">
        <v>33</v>
      </c>
      <c r="AX1105" s="13" t="s">
        <v>72</v>
      </c>
      <c r="AY1105" s="239" t="s">
        <v>166</v>
      </c>
    </row>
    <row r="1106" s="14" customFormat="1">
      <c r="A1106" s="14"/>
      <c r="B1106" s="240"/>
      <c r="C1106" s="241"/>
      <c r="D1106" s="230" t="s">
        <v>176</v>
      </c>
      <c r="E1106" s="242" t="s">
        <v>19</v>
      </c>
      <c r="F1106" s="243" t="s">
        <v>178</v>
      </c>
      <c r="G1106" s="241"/>
      <c r="H1106" s="244">
        <v>1</v>
      </c>
      <c r="I1106" s="245"/>
      <c r="J1106" s="241"/>
      <c r="K1106" s="241"/>
      <c r="L1106" s="246"/>
      <c r="M1106" s="247"/>
      <c r="N1106" s="248"/>
      <c r="O1106" s="248"/>
      <c r="P1106" s="248"/>
      <c r="Q1106" s="248"/>
      <c r="R1106" s="248"/>
      <c r="S1106" s="248"/>
      <c r="T1106" s="249"/>
      <c r="U1106" s="14"/>
      <c r="V1106" s="14"/>
      <c r="W1106" s="14"/>
      <c r="X1106" s="14"/>
      <c r="Y1106" s="14"/>
      <c r="Z1106" s="14"/>
      <c r="AA1106" s="14"/>
      <c r="AB1106" s="14"/>
      <c r="AC1106" s="14"/>
      <c r="AD1106" s="14"/>
      <c r="AE1106" s="14"/>
      <c r="AT1106" s="250" t="s">
        <v>176</v>
      </c>
      <c r="AU1106" s="250" t="s">
        <v>81</v>
      </c>
      <c r="AV1106" s="14" t="s">
        <v>167</v>
      </c>
      <c r="AW1106" s="14" t="s">
        <v>33</v>
      </c>
      <c r="AX1106" s="14" t="s">
        <v>79</v>
      </c>
      <c r="AY1106" s="250" t="s">
        <v>166</v>
      </c>
    </row>
    <row r="1107" s="2" customFormat="1" ht="16.5" customHeight="1">
      <c r="A1107" s="41"/>
      <c r="B1107" s="42"/>
      <c r="C1107" s="215" t="s">
        <v>1764</v>
      </c>
      <c r="D1107" s="215" t="s">
        <v>169</v>
      </c>
      <c r="E1107" s="216" t="s">
        <v>1765</v>
      </c>
      <c r="F1107" s="217" t="s">
        <v>1766</v>
      </c>
      <c r="G1107" s="218" t="s">
        <v>229</v>
      </c>
      <c r="H1107" s="219">
        <v>86</v>
      </c>
      <c r="I1107" s="220"/>
      <c r="J1107" s="221">
        <f>ROUND(I1107*H1107,2)</f>
        <v>0</v>
      </c>
      <c r="K1107" s="217" t="s">
        <v>19</v>
      </c>
      <c r="L1107" s="47"/>
      <c r="M1107" s="222" t="s">
        <v>19</v>
      </c>
      <c r="N1107" s="223" t="s">
        <v>43</v>
      </c>
      <c r="O1107" s="87"/>
      <c r="P1107" s="224">
        <f>O1107*H1107</f>
        <v>0</v>
      </c>
      <c r="Q1107" s="224">
        <v>0</v>
      </c>
      <c r="R1107" s="224">
        <f>Q1107*H1107</f>
        <v>0</v>
      </c>
      <c r="S1107" s="224">
        <v>0</v>
      </c>
      <c r="T1107" s="225">
        <f>S1107*H1107</f>
        <v>0</v>
      </c>
      <c r="U1107" s="41"/>
      <c r="V1107" s="41"/>
      <c r="W1107" s="41"/>
      <c r="X1107" s="41"/>
      <c r="Y1107" s="41"/>
      <c r="Z1107" s="41"/>
      <c r="AA1107" s="41"/>
      <c r="AB1107" s="41"/>
      <c r="AC1107" s="41"/>
      <c r="AD1107" s="41"/>
      <c r="AE1107" s="41"/>
      <c r="AR1107" s="226" t="s">
        <v>257</v>
      </c>
      <c r="AT1107" s="226" t="s">
        <v>169</v>
      </c>
      <c r="AU1107" s="226" t="s">
        <v>81</v>
      </c>
      <c r="AY1107" s="20" t="s">
        <v>166</v>
      </c>
      <c r="BE1107" s="227">
        <f>IF(N1107="základní",J1107,0)</f>
        <v>0</v>
      </c>
      <c r="BF1107" s="227">
        <f>IF(N1107="snížená",J1107,0)</f>
        <v>0</v>
      </c>
      <c r="BG1107" s="227">
        <f>IF(N1107="zákl. přenesená",J1107,0)</f>
        <v>0</v>
      </c>
      <c r="BH1107" s="227">
        <f>IF(N1107="sníž. přenesená",J1107,0)</f>
        <v>0</v>
      </c>
      <c r="BI1107" s="227">
        <f>IF(N1107="nulová",J1107,0)</f>
        <v>0</v>
      </c>
      <c r="BJ1107" s="20" t="s">
        <v>79</v>
      </c>
      <c r="BK1107" s="227">
        <f>ROUND(I1107*H1107,2)</f>
        <v>0</v>
      </c>
      <c r="BL1107" s="20" t="s">
        <v>257</v>
      </c>
      <c r="BM1107" s="226" t="s">
        <v>1767</v>
      </c>
    </row>
    <row r="1108" s="15" customFormat="1">
      <c r="A1108" s="15"/>
      <c r="B1108" s="251"/>
      <c r="C1108" s="252"/>
      <c r="D1108" s="230" t="s">
        <v>176</v>
      </c>
      <c r="E1108" s="253" t="s">
        <v>19</v>
      </c>
      <c r="F1108" s="254" t="s">
        <v>1749</v>
      </c>
      <c r="G1108" s="252"/>
      <c r="H1108" s="253" t="s">
        <v>19</v>
      </c>
      <c r="I1108" s="255"/>
      <c r="J1108" s="252"/>
      <c r="K1108" s="252"/>
      <c r="L1108" s="256"/>
      <c r="M1108" s="257"/>
      <c r="N1108" s="258"/>
      <c r="O1108" s="258"/>
      <c r="P1108" s="258"/>
      <c r="Q1108" s="258"/>
      <c r="R1108" s="258"/>
      <c r="S1108" s="258"/>
      <c r="T1108" s="259"/>
      <c r="U1108" s="15"/>
      <c r="V1108" s="15"/>
      <c r="W1108" s="15"/>
      <c r="X1108" s="15"/>
      <c r="Y1108" s="15"/>
      <c r="Z1108" s="15"/>
      <c r="AA1108" s="15"/>
      <c r="AB1108" s="15"/>
      <c r="AC1108" s="15"/>
      <c r="AD1108" s="15"/>
      <c r="AE1108" s="15"/>
      <c r="AT1108" s="260" t="s">
        <v>176</v>
      </c>
      <c r="AU1108" s="260" t="s">
        <v>81</v>
      </c>
      <c r="AV1108" s="15" t="s">
        <v>79</v>
      </c>
      <c r="AW1108" s="15" t="s">
        <v>33</v>
      </c>
      <c r="AX1108" s="15" t="s">
        <v>72</v>
      </c>
      <c r="AY1108" s="260" t="s">
        <v>166</v>
      </c>
    </row>
    <row r="1109" s="13" customFormat="1">
      <c r="A1109" s="13"/>
      <c r="B1109" s="228"/>
      <c r="C1109" s="229"/>
      <c r="D1109" s="230" t="s">
        <v>176</v>
      </c>
      <c r="E1109" s="231" t="s">
        <v>19</v>
      </c>
      <c r="F1109" s="232" t="s">
        <v>1768</v>
      </c>
      <c r="G1109" s="229"/>
      <c r="H1109" s="233">
        <v>18.399999999999999</v>
      </c>
      <c r="I1109" s="234"/>
      <c r="J1109" s="229"/>
      <c r="K1109" s="229"/>
      <c r="L1109" s="235"/>
      <c r="M1109" s="236"/>
      <c r="N1109" s="237"/>
      <c r="O1109" s="237"/>
      <c r="P1109" s="237"/>
      <c r="Q1109" s="237"/>
      <c r="R1109" s="237"/>
      <c r="S1109" s="237"/>
      <c r="T1109" s="238"/>
      <c r="U1109" s="13"/>
      <c r="V1109" s="13"/>
      <c r="W1109" s="13"/>
      <c r="X1109" s="13"/>
      <c r="Y1109" s="13"/>
      <c r="Z1109" s="13"/>
      <c r="AA1109" s="13"/>
      <c r="AB1109" s="13"/>
      <c r="AC1109" s="13"/>
      <c r="AD1109" s="13"/>
      <c r="AE1109" s="13"/>
      <c r="AT1109" s="239" t="s">
        <v>176</v>
      </c>
      <c r="AU1109" s="239" t="s">
        <v>81</v>
      </c>
      <c r="AV1109" s="13" t="s">
        <v>81</v>
      </c>
      <c r="AW1109" s="13" t="s">
        <v>33</v>
      </c>
      <c r="AX1109" s="13" t="s">
        <v>72</v>
      </c>
      <c r="AY1109" s="239" t="s">
        <v>166</v>
      </c>
    </row>
    <row r="1110" s="13" customFormat="1">
      <c r="A1110" s="13"/>
      <c r="B1110" s="228"/>
      <c r="C1110" s="229"/>
      <c r="D1110" s="230" t="s">
        <v>176</v>
      </c>
      <c r="E1110" s="231" t="s">
        <v>19</v>
      </c>
      <c r="F1110" s="232" t="s">
        <v>1769</v>
      </c>
      <c r="G1110" s="229"/>
      <c r="H1110" s="233">
        <v>6.4000000000000004</v>
      </c>
      <c r="I1110" s="234"/>
      <c r="J1110" s="229"/>
      <c r="K1110" s="229"/>
      <c r="L1110" s="235"/>
      <c r="M1110" s="236"/>
      <c r="N1110" s="237"/>
      <c r="O1110" s="237"/>
      <c r="P1110" s="237"/>
      <c r="Q1110" s="237"/>
      <c r="R1110" s="237"/>
      <c r="S1110" s="237"/>
      <c r="T1110" s="238"/>
      <c r="U1110" s="13"/>
      <c r="V1110" s="13"/>
      <c r="W1110" s="13"/>
      <c r="X1110" s="13"/>
      <c r="Y1110" s="13"/>
      <c r="Z1110" s="13"/>
      <c r="AA1110" s="13"/>
      <c r="AB1110" s="13"/>
      <c r="AC1110" s="13"/>
      <c r="AD1110" s="13"/>
      <c r="AE1110" s="13"/>
      <c r="AT1110" s="239" t="s">
        <v>176</v>
      </c>
      <c r="AU1110" s="239" t="s">
        <v>81</v>
      </c>
      <c r="AV1110" s="13" t="s">
        <v>81</v>
      </c>
      <c r="AW1110" s="13" t="s">
        <v>33</v>
      </c>
      <c r="AX1110" s="13" t="s">
        <v>72</v>
      </c>
      <c r="AY1110" s="239" t="s">
        <v>166</v>
      </c>
    </row>
    <row r="1111" s="13" customFormat="1">
      <c r="A1111" s="13"/>
      <c r="B1111" s="228"/>
      <c r="C1111" s="229"/>
      <c r="D1111" s="230" t="s">
        <v>176</v>
      </c>
      <c r="E1111" s="231" t="s">
        <v>19</v>
      </c>
      <c r="F1111" s="232" t="s">
        <v>1770</v>
      </c>
      <c r="G1111" s="229"/>
      <c r="H1111" s="233">
        <v>43.200000000000003</v>
      </c>
      <c r="I1111" s="234"/>
      <c r="J1111" s="229"/>
      <c r="K1111" s="229"/>
      <c r="L1111" s="235"/>
      <c r="M1111" s="236"/>
      <c r="N1111" s="237"/>
      <c r="O1111" s="237"/>
      <c r="P1111" s="237"/>
      <c r="Q1111" s="237"/>
      <c r="R1111" s="237"/>
      <c r="S1111" s="237"/>
      <c r="T1111" s="238"/>
      <c r="U1111" s="13"/>
      <c r="V1111" s="13"/>
      <c r="W1111" s="13"/>
      <c r="X1111" s="13"/>
      <c r="Y1111" s="13"/>
      <c r="Z1111" s="13"/>
      <c r="AA1111" s="13"/>
      <c r="AB1111" s="13"/>
      <c r="AC1111" s="13"/>
      <c r="AD1111" s="13"/>
      <c r="AE1111" s="13"/>
      <c r="AT1111" s="239" t="s">
        <v>176</v>
      </c>
      <c r="AU1111" s="239" t="s">
        <v>81</v>
      </c>
      <c r="AV1111" s="13" t="s">
        <v>81</v>
      </c>
      <c r="AW1111" s="13" t="s">
        <v>33</v>
      </c>
      <c r="AX1111" s="13" t="s">
        <v>72</v>
      </c>
      <c r="AY1111" s="239" t="s">
        <v>166</v>
      </c>
    </row>
    <row r="1112" s="13" customFormat="1">
      <c r="A1112" s="13"/>
      <c r="B1112" s="228"/>
      <c r="C1112" s="229"/>
      <c r="D1112" s="230" t="s">
        <v>176</v>
      </c>
      <c r="E1112" s="231" t="s">
        <v>19</v>
      </c>
      <c r="F1112" s="232" t="s">
        <v>1771</v>
      </c>
      <c r="G1112" s="229"/>
      <c r="H1112" s="233">
        <v>18</v>
      </c>
      <c r="I1112" s="234"/>
      <c r="J1112" s="229"/>
      <c r="K1112" s="229"/>
      <c r="L1112" s="235"/>
      <c r="M1112" s="236"/>
      <c r="N1112" s="237"/>
      <c r="O1112" s="237"/>
      <c r="P1112" s="237"/>
      <c r="Q1112" s="237"/>
      <c r="R1112" s="237"/>
      <c r="S1112" s="237"/>
      <c r="T1112" s="238"/>
      <c r="U1112" s="13"/>
      <c r="V1112" s="13"/>
      <c r="W1112" s="13"/>
      <c r="X1112" s="13"/>
      <c r="Y1112" s="13"/>
      <c r="Z1112" s="13"/>
      <c r="AA1112" s="13"/>
      <c r="AB1112" s="13"/>
      <c r="AC1112" s="13"/>
      <c r="AD1112" s="13"/>
      <c r="AE1112" s="13"/>
      <c r="AT1112" s="239" t="s">
        <v>176</v>
      </c>
      <c r="AU1112" s="239" t="s">
        <v>81</v>
      </c>
      <c r="AV1112" s="13" t="s">
        <v>81</v>
      </c>
      <c r="AW1112" s="13" t="s">
        <v>33</v>
      </c>
      <c r="AX1112" s="13" t="s">
        <v>72</v>
      </c>
      <c r="AY1112" s="239" t="s">
        <v>166</v>
      </c>
    </row>
    <row r="1113" s="14" customFormat="1">
      <c r="A1113" s="14"/>
      <c r="B1113" s="240"/>
      <c r="C1113" s="241"/>
      <c r="D1113" s="230" t="s">
        <v>176</v>
      </c>
      <c r="E1113" s="242" t="s">
        <v>19</v>
      </c>
      <c r="F1113" s="243" t="s">
        <v>178</v>
      </c>
      <c r="G1113" s="241"/>
      <c r="H1113" s="244">
        <v>86</v>
      </c>
      <c r="I1113" s="245"/>
      <c r="J1113" s="241"/>
      <c r="K1113" s="241"/>
      <c r="L1113" s="246"/>
      <c r="M1113" s="247"/>
      <c r="N1113" s="248"/>
      <c r="O1113" s="248"/>
      <c r="P1113" s="248"/>
      <c r="Q1113" s="248"/>
      <c r="R1113" s="248"/>
      <c r="S1113" s="248"/>
      <c r="T1113" s="249"/>
      <c r="U1113" s="14"/>
      <c r="V1113" s="14"/>
      <c r="W1113" s="14"/>
      <c r="X1113" s="14"/>
      <c r="Y1113" s="14"/>
      <c r="Z1113" s="14"/>
      <c r="AA1113" s="14"/>
      <c r="AB1113" s="14"/>
      <c r="AC1113" s="14"/>
      <c r="AD1113" s="14"/>
      <c r="AE1113" s="14"/>
      <c r="AT1113" s="250" t="s">
        <v>176</v>
      </c>
      <c r="AU1113" s="250" t="s">
        <v>81</v>
      </c>
      <c r="AV1113" s="14" t="s">
        <v>167</v>
      </c>
      <c r="AW1113" s="14" t="s">
        <v>33</v>
      </c>
      <c r="AX1113" s="14" t="s">
        <v>79</v>
      </c>
      <c r="AY1113" s="250" t="s">
        <v>166</v>
      </c>
    </row>
    <row r="1114" s="2" customFormat="1" ht="21.75" customHeight="1">
      <c r="A1114" s="41"/>
      <c r="B1114" s="42"/>
      <c r="C1114" s="215" t="s">
        <v>1772</v>
      </c>
      <c r="D1114" s="215" t="s">
        <v>169</v>
      </c>
      <c r="E1114" s="216" t="s">
        <v>1773</v>
      </c>
      <c r="F1114" s="217" t="s">
        <v>1774</v>
      </c>
      <c r="G1114" s="218" t="s">
        <v>229</v>
      </c>
      <c r="H1114" s="219">
        <v>22.850000000000001</v>
      </c>
      <c r="I1114" s="220"/>
      <c r="J1114" s="221">
        <f>ROUND(I1114*H1114,2)</f>
        <v>0</v>
      </c>
      <c r="K1114" s="217" t="s">
        <v>173</v>
      </c>
      <c r="L1114" s="47"/>
      <c r="M1114" s="222" t="s">
        <v>19</v>
      </c>
      <c r="N1114" s="223" t="s">
        <v>43</v>
      </c>
      <c r="O1114" s="87"/>
      <c r="P1114" s="224">
        <f>O1114*H1114</f>
        <v>0</v>
      </c>
      <c r="Q1114" s="224">
        <v>0</v>
      </c>
      <c r="R1114" s="224">
        <f>Q1114*H1114</f>
        <v>0</v>
      </c>
      <c r="S1114" s="224">
        <v>0</v>
      </c>
      <c r="T1114" s="225">
        <f>S1114*H1114</f>
        <v>0</v>
      </c>
      <c r="U1114" s="41"/>
      <c r="V1114" s="41"/>
      <c r="W1114" s="41"/>
      <c r="X1114" s="41"/>
      <c r="Y1114" s="41"/>
      <c r="Z1114" s="41"/>
      <c r="AA1114" s="41"/>
      <c r="AB1114" s="41"/>
      <c r="AC1114" s="41"/>
      <c r="AD1114" s="41"/>
      <c r="AE1114" s="41"/>
      <c r="AR1114" s="226" t="s">
        <v>257</v>
      </c>
      <c r="AT1114" s="226" t="s">
        <v>169</v>
      </c>
      <c r="AU1114" s="226" t="s">
        <v>81</v>
      </c>
      <c r="AY1114" s="20" t="s">
        <v>166</v>
      </c>
      <c r="BE1114" s="227">
        <f>IF(N1114="základní",J1114,0)</f>
        <v>0</v>
      </c>
      <c r="BF1114" s="227">
        <f>IF(N1114="snížená",J1114,0)</f>
        <v>0</v>
      </c>
      <c r="BG1114" s="227">
        <f>IF(N1114="zákl. přenesená",J1114,0)</f>
        <v>0</v>
      </c>
      <c r="BH1114" s="227">
        <f>IF(N1114="sníž. přenesená",J1114,0)</f>
        <v>0</v>
      </c>
      <c r="BI1114" s="227">
        <f>IF(N1114="nulová",J1114,0)</f>
        <v>0</v>
      </c>
      <c r="BJ1114" s="20" t="s">
        <v>79</v>
      </c>
      <c r="BK1114" s="227">
        <f>ROUND(I1114*H1114,2)</f>
        <v>0</v>
      </c>
      <c r="BL1114" s="20" t="s">
        <v>257</v>
      </c>
      <c r="BM1114" s="226" t="s">
        <v>1775</v>
      </c>
    </row>
    <row r="1115" s="13" customFormat="1">
      <c r="A1115" s="13"/>
      <c r="B1115" s="228"/>
      <c r="C1115" s="229"/>
      <c r="D1115" s="230" t="s">
        <v>176</v>
      </c>
      <c r="E1115" s="231" t="s">
        <v>19</v>
      </c>
      <c r="F1115" s="232" t="s">
        <v>1776</v>
      </c>
      <c r="G1115" s="229"/>
      <c r="H1115" s="233">
        <v>22.850000000000001</v>
      </c>
      <c r="I1115" s="234"/>
      <c r="J1115" s="229"/>
      <c r="K1115" s="229"/>
      <c r="L1115" s="235"/>
      <c r="M1115" s="236"/>
      <c r="N1115" s="237"/>
      <c r="O1115" s="237"/>
      <c r="P1115" s="237"/>
      <c r="Q1115" s="237"/>
      <c r="R1115" s="237"/>
      <c r="S1115" s="237"/>
      <c r="T1115" s="238"/>
      <c r="U1115" s="13"/>
      <c r="V1115" s="13"/>
      <c r="W1115" s="13"/>
      <c r="X1115" s="13"/>
      <c r="Y1115" s="13"/>
      <c r="Z1115" s="13"/>
      <c r="AA1115" s="13"/>
      <c r="AB1115" s="13"/>
      <c r="AC1115" s="13"/>
      <c r="AD1115" s="13"/>
      <c r="AE1115" s="13"/>
      <c r="AT1115" s="239" t="s">
        <v>176</v>
      </c>
      <c r="AU1115" s="239" t="s">
        <v>81</v>
      </c>
      <c r="AV1115" s="13" t="s">
        <v>81</v>
      </c>
      <c r="AW1115" s="13" t="s">
        <v>33</v>
      </c>
      <c r="AX1115" s="13" t="s">
        <v>72</v>
      </c>
      <c r="AY1115" s="239" t="s">
        <v>166</v>
      </c>
    </row>
    <row r="1116" s="14" customFormat="1">
      <c r="A1116" s="14"/>
      <c r="B1116" s="240"/>
      <c r="C1116" s="241"/>
      <c r="D1116" s="230" t="s">
        <v>176</v>
      </c>
      <c r="E1116" s="242" t="s">
        <v>19</v>
      </c>
      <c r="F1116" s="243" t="s">
        <v>178</v>
      </c>
      <c r="G1116" s="241"/>
      <c r="H1116" s="244">
        <v>22.850000000000001</v>
      </c>
      <c r="I1116" s="245"/>
      <c r="J1116" s="241"/>
      <c r="K1116" s="241"/>
      <c r="L1116" s="246"/>
      <c r="M1116" s="247"/>
      <c r="N1116" s="248"/>
      <c r="O1116" s="248"/>
      <c r="P1116" s="248"/>
      <c r="Q1116" s="248"/>
      <c r="R1116" s="248"/>
      <c r="S1116" s="248"/>
      <c r="T1116" s="249"/>
      <c r="U1116" s="14"/>
      <c r="V1116" s="14"/>
      <c r="W1116" s="14"/>
      <c r="X1116" s="14"/>
      <c r="Y1116" s="14"/>
      <c r="Z1116" s="14"/>
      <c r="AA1116" s="14"/>
      <c r="AB1116" s="14"/>
      <c r="AC1116" s="14"/>
      <c r="AD1116" s="14"/>
      <c r="AE1116" s="14"/>
      <c r="AT1116" s="250" t="s">
        <v>176</v>
      </c>
      <c r="AU1116" s="250" t="s">
        <v>81</v>
      </c>
      <c r="AV1116" s="14" t="s">
        <v>167</v>
      </c>
      <c r="AW1116" s="14" t="s">
        <v>33</v>
      </c>
      <c r="AX1116" s="14" t="s">
        <v>79</v>
      </c>
      <c r="AY1116" s="250" t="s">
        <v>166</v>
      </c>
    </row>
    <row r="1117" s="2" customFormat="1" ht="16.5" customHeight="1">
      <c r="A1117" s="41"/>
      <c r="B1117" s="42"/>
      <c r="C1117" s="261" t="s">
        <v>1777</v>
      </c>
      <c r="D1117" s="261" t="s">
        <v>263</v>
      </c>
      <c r="E1117" s="263" t="s">
        <v>1778</v>
      </c>
      <c r="F1117" s="264" t="s">
        <v>1779</v>
      </c>
      <c r="G1117" s="265" t="s">
        <v>229</v>
      </c>
      <c r="H1117" s="266">
        <v>23.992999999999999</v>
      </c>
      <c r="I1117" s="267"/>
      <c r="J1117" s="268">
        <f>ROUND(I1117*H1117,2)</f>
        <v>0</v>
      </c>
      <c r="K1117" s="264" t="s">
        <v>173</v>
      </c>
      <c r="L1117" s="269"/>
      <c r="M1117" s="270" t="s">
        <v>19</v>
      </c>
      <c r="N1117" s="271" t="s">
        <v>43</v>
      </c>
      <c r="O1117" s="87"/>
      <c r="P1117" s="224">
        <f>O1117*H1117</f>
        <v>0</v>
      </c>
      <c r="Q1117" s="224">
        <v>0.0011000000000000001</v>
      </c>
      <c r="R1117" s="224">
        <f>Q1117*H1117</f>
        <v>0.0263923</v>
      </c>
      <c r="S1117" s="224">
        <v>0</v>
      </c>
      <c r="T1117" s="225">
        <f>S1117*H1117</f>
        <v>0</v>
      </c>
      <c r="U1117" s="41"/>
      <c r="V1117" s="41"/>
      <c r="W1117" s="41"/>
      <c r="X1117" s="41"/>
      <c r="Y1117" s="41"/>
      <c r="Z1117" s="41"/>
      <c r="AA1117" s="41"/>
      <c r="AB1117" s="41"/>
      <c r="AC1117" s="41"/>
      <c r="AD1117" s="41"/>
      <c r="AE1117" s="41"/>
      <c r="AR1117" s="226" t="s">
        <v>344</v>
      </c>
      <c r="AT1117" s="226" t="s">
        <v>263</v>
      </c>
      <c r="AU1117" s="226" t="s">
        <v>81</v>
      </c>
      <c r="AY1117" s="20" t="s">
        <v>166</v>
      </c>
      <c r="BE1117" s="227">
        <f>IF(N1117="základní",J1117,0)</f>
        <v>0</v>
      </c>
      <c r="BF1117" s="227">
        <f>IF(N1117="snížená",J1117,0)</f>
        <v>0</v>
      </c>
      <c r="BG1117" s="227">
        <f>IF(N1117="zákl. přenesená",J1117,0)</f>
        <v>0</v>
      </c>
      <c r="BH1117" s="227">
        <f>IF(N1117="sníž. přenesená",J1117,0)</f>
        <v>0</v>
      </c>
      <c r="BI1117" s="227">
        <f>IF(N1117="nulová",J1117,0)</f>
        <v>0</v>
      </c>
      <c r="BJ1117" s="20" t="s">
        <v>79</v>
      </c>
      <c r="BK1117" s="227">
        <f>ROUND(I1117*H1117,2)</f>
        <v>0</v>
      </c>
      <c r="BL1117" s="20" t="s">
        <v>257</v>
      </c>
      <c r="BM1117" s="226" t="s">
        <v>1780</v>
      </c>
    </row>
    <row r="1118" s="13" customFormat="1">
      <c r="A1118" s="13"/>
      <c r="B1118" s="228"/>
      <c r="C1118" s="229"/>
      <c r="D1118" s="230" t="s">
        <v>176</v>
      </c>
      <c r="E1118" s="229"/>
      <c r="F1118" s="232" t="s">
        <v>1781</v>
      </c>
      <c r="G1118" s="229"/>
      <c r="H1118" s="233">
        <v>23.992999999999999</v>
      </c>
      <c r="I1118" s="234"/>
      <c r="J1118" s="229"/>
      <c r="K1118" s="229"/>
      <c r="L1118" s="235"/>
      <c r="M1118" s="236"/>
      <c r="N1118" s="237"/>
      <c r="O1118" s="237"/>
      <c r="P1118" s="237"/>
      <c r="Q1118" s="237"/>
      <c r="R1118" s="237"/>
      <c r="S1118" s="237"/>
      <c r="T1118" s="238"/>
      <c r="U1118" s="13"/>
      <c r="V1118" s="13"/>
      <c r="W1118" s="13"/>
      <c r="X1118" s="13"/>
      <c r="Y1118" s="13"/>
      <c r="Z1118" s="13"/>
      <c r="AA1118" s="13"/>
      <c r="AB1118" s="13"/>
      <c r="AC1118" s="13"/>
      <c r="AD1118" s="13"/>
      <c r="AE1118" s="13"/>
      <c r="AT1118" s="239" t="s">
        <v>176</v>
      </c>
      <c r="AU1118" s="239" t="s">
        <v>81</v>
      </c>
      <c r="AV1118" s="13" t="s">
        <v>81</v>
      </c>
      <c r="AW1118" s="13" t="s">
        <v>4</v>
      </c>
      <c r="AX1118" s="13" t="s">
        <v>79</v>
      </c>
      <c r="AY1118" s="239" t="s">
        <v>166</v>
      </c>
    </row>
    <row r="1119" s="2" customFormat="1" ht="16.5" customHeight="1">
      <c r="A1119" s="41"/>
      <c r="B1119" s="42"/>
      <c r="C1119" s="261" t="s">
        <v>1782</v>
      </c>
      <c r="D1119" s="261" t="s">
        <v>263</v>
      </c>
      <c r="E1119" s="263" t="s">
        <v>1783</v>
      </c>
      <c r="F1119" s="264" t="s">
        <v>1784</v>
      </c>
      <c r="G1119" s="265" t="s">
        <v>762</v>
      </c>
      <c r="H1119" s="266">
        <v>7</v>
      </c>
      <c r="I1119" s="267"/>
      <c r="J1119" s="268">
        <f>ROUND(I1119*H1119,2)</f>
        <v>0</v>
      </c>
      <c r="K1119" s="264" t="s">
        <v>173</v>
      </c>
      <c r="L1119" s="269"/>
      <c r="M1119" s="270" t="s">
        <v>19</v>
      </c>
      <c r="N1119" s="271" t="s">
        <v>43</v>
      </c>
      <c r="O1119" s="87"/>
      <c r="P1119" s="224">
        <f>O1119*H1119</f>
        <v>0</v>
      </c>
      <c r="Q1119" s="224">
        <v>0.00020000000000000001</v>
      </c>
      <c r="R1119" s="224">
        <f>Q1119*H1119</f>
        <v>0.0014</v>
      </c>
      <c r="S1119" s="224">
        <v>0</v>
      </c>
      <c r="T1119" s="225">
        <f>S1119*H1119</f>
        <v>0</v>
      </c>
      <c r="U1119" s="41"/>
      <c r="V1119" s="41"/>
      <c r="W1119" s="41"/>
      <c r="X1119" s="41"/>
      <c r="Y1119" s="41"/>
      <c r="Z1119" s="41"/>
      <c r="AA1119" s="41"/>
      <c r="AB1119" s="41"/>
      <c r="AC1119" s="41"/>
      <c r="AD1119" s="41"/>
      <c r="AE1119" s="41"/>
      <c r="AR1119" s="226" t="s">
        <v>344</v>
      </c>
      <c r="AT1119" s="226" t="s">
        <v>263</v>
      </c>
      <c r="AU1119" s="226" t="s">
        <v>81</v>
      </c>
      <c r="AY1119" s="20" t="s">
        <v>166</v>
      </c>
      <c r="BE1119" s="227">
        <f>IF(N1119="základní",J1119,0)</f>
        <v>0</v>
      </c>
      <c r="BF1119" s="227">
        <f>IF(N1119="snížená",J1119,0)</f>
        <v>0</v>
      </c>
      <c r="BG1119" s="227">
        <f>IF(N1119="zákl. přenesená",J1119,0)</f>
        <v>0</v>
      </c>
      <c r="BH1119" s="227">
        <f>IF(N1119="sníž. přenesená",J1119,0)</f>
        <v>0</v>
      </c>
      <c r="BI1119" s="227">
        <f>IF(N1119="nulová",J1119,0)</f>
        <v>0</v>
      </c>
      <c r="BJ1119" s="20" t="s">
        <v>79</v>
      </c>
      <c r="BK1119" s="227">
        <f>ROUND(I1119*H1119,2)</f>
        <v>0</v>
      </c>
      <c r="BL1119" s="20" t="s">
        <v>257</v>
      </c>
      <c r="BM1119" s="226" t="s">
        <v>1785</v>
      </c>
    </row>
    <row r="1120" s="2" customFormat="1" ht="21.75" customHeight="1">
      <c r="A1120" s="41"/>
      <c r="B1120" s="42"/>
      <c r="C1120" s="215" t="s">
        <v>1786</v>
      </c>
      <c r="D1120" s="215" t="s">
        <v>169</v>
      </c>
      <c r="E1120" s="216" t="s">
        <v>1787</v>
      </c>
      <c r="F1120" s="217" t="s">
        <v>1788</v>
      </c>
      <c r="G1120" s="218" t="s">
        <v>229</v>
      </c>
      <c r="H1120" s="219">
        <v>3.0499999999999998</v>
      </c>
      <c r="I1120" s="220"/>
      <c r="J1120" s="221">
        <f>ROUND(I1120*H1120,2)</f>
        <v>0</v>
      </c>
      <c r="K1120" s="217" t="s">
        <v>173</v>
      </c>
      <c r="L1120" s="47"/>
      <c r="M1120" s="222" t="s">
        <v>19</v>
      </c>
      <c r="N1120" s="223" t="s">
        <v>43</v>
      </c>
      <c r="O1120" s="87"/>
      <c r="P1120" s="224">
        <f>O1120*H1120</f>
        <v>0</v>
      </c>
      <c r="Q1120" s="224">
        <v>0</v>
      </c>
      <c r="R1120" s="224">
        <f>Q1120*H1120</f>
        <v>0</v>
      </c>
      <c r="S1120" s="224">
        <v>0</v>
      </c>
      <c r="T1120" s="225">
        <f>S1120*H1120</f>
        <v>0</v>
      </c>
      <c r="U1120" s="41"/>
      <c r="V1120" s="41"/>
      <c r="W1120" s="41"/>
      <c r="X1120" s="41"/>
      <c r="Y1120" s="41"/>
      <c r="Z1120" s="41"/>
      <c r="AA1120" s="41"/>
      <c r="AB1120" s="41"/>
      <c r="AC1120" s="41"/>
      <c r="AD1120" s="41"/>
      <c r="AE1120" s="41"/>
      <c r="AR1120" s="226" t="s">
        <v>257</v>
      </c>
      <c r="AT1120" s="226" t="s">
        <v>169</v>
      </c>
      <c r="AU1120" s="226" t="s">
        <v>81</v>
      </c>
      <c r="AY1120" s="20" t="s">
        <v>166</v>
      </c>
      <c r="BE1120" s="227">
        <f>IF(N1120="základní",J1120,0)</f>
        <v>0</v>
      </c>
      <c r="BF1120" s="227">
        <f>IF(N1120="snížená",J1120,0)</f>
        <v>0</v>
      </c>
      <c r="BG1120" s="227">
        <f>IF(N1120="zákl. přenesená",J1120,0)</f>
        <v>0</v>
      </c>
      <c r="BH1120" s="227">
        <f>IF(N1120="sníž. přenesená",J1120,0)</f>
        <v>0</v>
      </c>
      <c r="BI1120" s="227">
        <f>IF(N1120="nulová",J1120,0)</f>
        <v>0</v>
      </c>
      <c r="BJ1120" s="20" t="s">
        <v>79</v>
      </c>
      <c r="BK1120" s="227">
        <f>ROUND(I1120*H1120,2)</f>
        <v>0</v>
      </c>
      <c r="BL1120" s="20" t="s">
        <v>257</v>
      </c>
      <c r="BM1120" s="226" t="s">
        <v>1789</v>
      </c>
    </row>
    <row r="1121" s="13" customFormat="1">
      <c r="A1121" s="13"/>
      <c r="B1121" s="228"/>
      <c r="C1121" s="229"/>
      <c r="D1121" s="230" t="s">
        <v>176</v>
      </c>
      <c r="E1121" s="231" t="s">
        <v>19</v>
      </c>
      <c r="F1121" s="232" t="s">
        <v>1790</v>
      </c>
      <c r="G1121" s="229"/>
      <c r="H1121" s="233">
        <v>3.0499999999999998</v>
      </c>
      <c r="I1121" s="234"/>
      <c r="J1121" s="229"/>
      <c r="K1121" s="229"/>
      <c r="L1121" s="235"/>
      <c r="M1121" s="236"/>
      <c r="N1121" s="237"/>
      <c r="O1121" s="237"/>
      <c r="P1121" s="237"/>
      <c r="Q1121" s="237"/>
      <c r="R1121" s="237"/>
      <c r="S1121" s="237"/>
      <c r="T1121" s="238"/>
      <c r="U1121" s="13"/>
      <c r="V1121" s="13"/>
      <c r="W1121" s="13"/>
      <c r="X1121" s="13"/>
      <c r="Y1121" s="13"/>
      <c r="Z1121" s="13"/>
      <c r="AA1121" s="13"/>
      <c r="AB1121" s="13"/>
      <c r="AC1121" s="13"/>
      <c r="AD1121" s="13"/>
      <c r="AE1121" s="13"/>
      <c r="AT1121" s="239" t="s">
        <v>176</v>
      </c>
      <c r="AU1121" s="239" t="s">
        <v>81</v>
      </c>
      <c r="AV1121" s="13" t="s">
        <v>81</v>
      </c>
      <c r="AW1121" s="13" t="s">
        <v>33</v>
      </c>
      <c r="AX1121" s="13" t="s">
        <v>72</v>
      </c>
      <c r="AY1121" s="239" t="s">
        <v>166</v>
      </c>
    </row>
    <row r="1122" s="14" customFormat="1">
      <c r="A1122" s="14"/>
      <c r="B1122" s="240"/>
      <c r="C1122" s="241"/>
      <c r="D1122" s="230" t="s">
        <v>176</v>
      </c>
      <c r="E1122" s="242" t="s">
        <v>19</v>
      </c>
      <c r="F1122" s="243" t="s">
        <v>178</v>
      </c>
      <c r="G1122" s="241"/>
      <c r="H1122" s="244">
        <v>3.0499999999999998</v>
      </c>
      <c r="I1122" s="245"/>
      <c r="J1122" s="241"/>
      <c r="K1122" s="241"/>
      <c r="L1122" s="246"/>
      <c r="M1122" s="247"/>
      <c r="N1122" s="248"/>
      <c r="O1122" s="248"/>
      <c r="P1122" s="248"/>
      <c r="Q1122" s="248"/>
      <c r="R1122" s="248"/>
      <c r="S1122" s="248"/>
      <c r="T1122" s="249"/>
      <c r="U1122" s="14"/>
      <c r="V1122" s="14"/>
      <c r="W1122" s="14"/>
      <c r="X1122" s="14"/>
      <c r="Y1122" s="14"/>
      <c r="Z1122" s="14"/>
      <c r="AA1122" s="14"/>
      <c r="AB1122" s="14"/>
      <c r="AC1122" s="14"/>
      <c r="AD1122" s="14"/>
      <c r="AE1122" s="14"/>
      <c r="AT1122" s="250" t="s">
        <v>176</v>
      </c>
      <c r="AU1122" s="250" t="s">
        <v>81</v>
      </c>
      <c r="AV1122" s="14" t="s">
        <v>167</v>
      </c>
      <c r="AW1122" s="14" t="s">
        <v>33</v>
      </c>
      <c r="AX1122" s="14" t="s">
        <v>79</v>
      </c>
      <c r="AY1122" s="250" t="s">
        <v>166</v>
      </c>
    </row>
    <row r="1123" s="2" customFormat="1" ht="16.5" customHeight="1">
      <c r="A1123" s="41"/>
      <c r="B1123" s="42"/>
      <c r="C1123" s="261" t="s">
        <v>1791</v>
      </c>
      <c r="D1123" s="261" t="s">
        <v>263</v>
      </c>
      <c r="E1123" s="263" t="s">
        <v>1792</v>
      </c>
      <c r="F1123" s="264" t="s">
        <v>1793</v>
      </c>
      <c r="G1123" s="265" t="s">
        <v>229</v>
      </c>
      <c r="H1123" s="266">
        <v>3.2029999999999998</v>
      </c>
      <c r="I1123" s="267"/>
      <c r="J1123" s="268">
        <f>ROUND(I1123*H1123,2)</f>
        <v>0</v>
      </c>
      <c r="K1123" s="264" t="s">
        <v>173</v>
      </c>
      <c r="L1123" s="269"/>
      <c r="M1123" s="270" t="s">
        <v>19</v>
      </c>
      <c r="N1123" s="271" t="s">
        <v>43</v>
      </c>
      <c r="O1123" s="87"/>
      <c r="P1123" s="224">
        <f>O1123*H1123</f>
        <v>0</v>
      </c>
      <c r="Q1123" s="224">
        <v>0.0020999999999999999</v>
      </c>
      <c r="R1123" s="224">
        <f>Q1123*H1123</f>
        <v>0.0067262999999999993</v>
      </c>
      <c r="S1123" s="224">
        <v>0</v>
      </c>
      <c r="T1123" s="225">
        <f>S1123*H1123</f>
        <v>0</v>
      </c>
      <c r="U1123" s="41"/>
      <c r="V1123" s="41"/>
      <c r="W1123" s="41"/>
      <c r="X1123" s="41"/>
      <c r="Y1123" s="41"/>
      <c r="Z1123" s="41"/>
      <c r="AA1123" s="41"/>
      <c r="AB1123" s="41"/>
      <c r="AC1123" s="41"/>
      <c r="AD1123" s="41"/>
      <c r="AE1123" s="41"/>
      <c r="AR1123" s="226" t="s">
        <v>344</v>
      </c>
      <c r="AT1123" s="226" t="s">
        <v>263</v>
      </c>
      <c r="AU1123" s="226" t="s">
        <v>81</v>
      </c>
      <c r="AY1123" s="20" t="s">
        <v>166</v>
      </c>
      <c r="BE1123" s="227">
        <f>IF(N1123="základní",J1123,0)</f>
        <v>0</v>
      </c>
      <c r="BF1123" s="227">
        <f>IF(N1123="snížená",J1123,0)</f>
        <v>0</v>
      </c>
      <c r="BG1123" s="227">
        <f>IF(N1123="zákl. přenesená",J1123,0)</f>
        <v>0</v>
      </c>
      <c r="BH1123" s="227">
        <f>IF(N1123="sníž. přenesená",J1123,0)</f>
        <v>0</v>
      </c>
      <c r="BI1123" s="227">
        <f>IF(N1123="nulová",J1123,0)</f>
        <v>0</v>
      </c>
      <c r="BJ1123" s="20" t="s">
        <v>79</v>
      </c>
      <c r="BK1123" s="227">
        <f>ROUND(I1123*H1123,2)</f>
        <v>0</v>
      </c>
      <c r="BL1123" s="20" t="s">
        <v>257</v>
      </c>
      <c r="BM1123" s="226" t="s">
        <v>1794</v>
      </c>
    </row>
    <row r="1124" s="13" customFormat="1">
      <c r="A1124" s="13"/>
      <c r="B1124" s="228"/>
      <c r="C1124" s="229"/>
      <c r="D1124" s="230" t="s">
        <v>176</v>
      </c>
      <c r="E1124" s="229"/>
      <c r="F1124" s="232" t="s">
        <v>1795</v>
      </c>
      <c r="G1124" s="229"/>
      <c r="H1124" s="233">
        <v>3.2029999999999998</v>
      </c>
      <c r="I1124" s="234"/>
      <c r="J1124" s="229"/>
      <c r="K1124" s="229"/>
      <c r="L1124" s="235"/>
      <c r="M1124" s="236"/>
      <c r="N1124" s="237"/>
      <c r="O1124" s="237"/>
      <c r="P1124" s="237"/>
      <c r="Q1124" s="237"/>
      <c r="R1124" s="237"/>
      <c r="S1124" s="237"/>
      <c r="T1124" s="238"/>
      <c r="U1124" s="13"/>
      <c r="V1124" s="13"/>
      <c r="W1124" s="13"/>
      <c r="X1124" s="13"/>
      <c r="Y1124" s="13"/>
      <c r="Z1124" s="13"/>
      <c r="AA1124" s="13"/>
      <c r="AB1124" s="13"/>
      <c r="AC1124" s="13"/>
      <c r="AD1124" s="13"/>
      <c r="AE1124" s="13"/>
      <c r="AT1124" s="239" t="s">
        <v>176</v>
      </c>
      <c r="AU1124" s="239" t="s">
        <v>81</v>
      </c>
      <c r="AV1124" s="13" t="s">
        <v>81</v>
      </c>
      <c r="AW1124" s="13" t="s">
        <v>4</v>
      </c>
      <c r="AX1124" s="13" t="s">
        <v>79</v>
      </c>
      <c r="AY1124" s="239" t="s">
        <v>166</v>
      </c>
    </row>
    <row r="1125" s="2" customFormat="1" ht="16.5" customHeight="1">
      <c r="A1125" s="41"/>
      <c r="B1125" s="42"/>
      <c r="C1125" s="261" t="s">
        <v>1796</v>
      </c>
      <c r="D1125" s="261" t="s">
        <v>263</v>
      </c>
      <c r="E1125" s="263" t="s">
        <v>1783</v>
      </c>
      <c r="F1125" s="264" t="s">
        <v>1784</v>
      </c>
      <c r="G1125" s="265" t="s">
        <v>762</v>
      </c>
      <c r="H1125" s="266">
        <v>1</v>
      </c>
      <c r="I1125" s="267"/>
      <c r="J1125" s="268">
        <f>ROUND(I1125*H1125,2)</f>
        <v>0</v>
      </c>
      <c r="K1125" s="264" t="s">
        <v>173</v>
      </c>
      <c r="L1125" s="269"/>
      <c r="M1125" s="270" t="s">
        <v>19</v>
      </c>
      <c r="N1125" s="271" t="s">
        <v>43</v>
      </c>
      <c r="O1125" s="87"/>
      <c r="P1125" s="224">
        <f>O1125*H1125</f>
        <v>0</v>
      </c>
      <c r="Q1125" s="224">
        <v>0.00020000000000000001</v>
      </c>
      <c r="R1125" s="224">
        <f>Q1125*H1125</f>
        <v>0.00020000000000000001</v>
      </c>
      <c r="S1125" s="224">
        <v>0</v>
      </c>
      <c r="T1125" s="225">
        <f>S1125*H1125</f>
        <v>0</v>
      </c>
      <c r="U1125" s="41"/>
      <c r="V1125" s="41"/>
      <c r="W1125" s="41"/>
      <c r="X1125" s="41"/>
      <c r="Y1125" s="41"/>
      <c r="Z1125" s="41"/>
      <c r="AA1125" s="41"/>
      <c r="AB1125" s="41"/>
      <c r="AC1125" s="41"/>
      <c r="AD1125" s="41"/>
      <c r="AE1125" s="41"/>
      <c r="AR1125" s="226" t="s">
        <v>344</v>
      </c>
      <c r="AT1125" s="226" t="s">
        <v>263</v>
      </c>
      <c r="AU1125" s="226" t="s">
        <v>81</v>
      </c>
      <c r="AY1125" s="20" t="s">
        <v>166</v>
      </c>
      <c r="BE1125" s="227">
        <f>IF(N1125="základní",J1125,0)</f>
        <v>0</v>
      </c>
      <c r="BF1125" s="227">
        <f>IF(N1125="snížená",J1125,0)</f>
        <v>0</v>
      </c>
      <c r="BG1125" s="227">
        <f>IF(N1125="zákl. přenesená",J1125,0)</f>
        <v>0</v>
      </c>
      <c r="BH1125" s="227">
        <f>IF(N1125="sníž. přenesená",J1125,0)</f>
        <v>0</v>
      </c>
      <c r="BI1125" s="227">
        <f>IF(N1125="nulová",J1125,0)</f>
        <v>0</v>
      </c>
      <c r="BJ1125" s="20" t="s">
        <v>79</v>
      </c>
      <c r="BK1125" s="227">
        <f>ROUND(I1125*H1125,2)</f>
        <v>0</v>
      </c>
      <c r="BL1125" s="20" t="s">
        <v>257</v>
      </c>
      <c r="BM1125" s="226" t="s">
        <v>1797</v>
      </c>
    </row>
    <row r="1126" s="2" customFormat="1">
      <c r="A1126" s="41"/>
      <c r="B1126" s="42"/>
      <c r="C1126" s="215" t="s">
        <v>1798</v>
      </c>
      <c r="D1126" s="215" t="s">
        <v>169</v>
      </c>
      <c r="E1126" s="216" t="s">
        <v>1740</v>
      </c>
      <c r="F1126" s="217" t="s">
        <v>1741</v>
      </c>
      <c r="G1126" s="218" t="s">
        <v>1304</v>
      </c>
      <c r="H1126" s="284"/>
      <c r="I1126" s="220"/>
      <c r="J1126" s="221">
        <f>ROUND(I1126*H1126,2)</f>
        <v>0</v>
      </c>
      <c r="K1126" s="217" t="s">
        <v>173</v>
      </c>
      <c r="L1126" s="47"/>
      <c r="M1126" s="222" t="s">
        <v>19</v>
      </c>
      <c r="N1126" s="223" t="s">
        <v>43</v>
      </c>
      <c r="O1126" s="87"/>
      <c r="P1126" s="224">
        <f>O1126*H1126</f>
        <v>0</v>
      </c>
      <c r="Q1126" s="224">
        <v>0</v>
      </c>
      <c r="R1126" s="224">
        <f>Q1126*H1126</f>
        <v>0</v>
      </c>
      <c r="S1126" s="224">
        <v>0</v>
      </c>
      <c r="T1126" s="225">
        <f>S1126*H1126</f>
        <v>0</v>
      </c>
      <c r="U1126" s="41"/>
      <c r="V1126" s="41"/>
      <c r="W1126" s="41"/>
      <c r="X1126" s="41"/>
      <c r="Y1126" s="41"/>
      <c r="Z1126" s="41"/>
      <c r="AA1126" s="41"/>
      <c r="AB1126" s="41"/>
      <c r="AC1126" s="41"/>
      <c r="AD1126" s="41"/>
      <c r="AE1126" s="41"/>
      <c r="AR1126" s="226" t="s">
        <v>257</v>
      </c>
      <c r="AT1126" s="226" t="s">
        <v>169</v>
      </c>
      <c r="AU1126" s="226" t="s">
        <v>81</v>
      </c>
      <c r="AY1126" s="20" t="s">
        <v>166</v>
      </c>
      <c r="BE1126" s="227">
        <f>IF(N1126="základní",J1126,0)</f>
        <v>0</v>
      </c>
      <c r="BF1126" s="227">
        <f>IF(N1126="snížená",J1126,0)</f>
        <v>0</v>
      </c>
      <c r="BG1126" s="227">
        <f>IF(N1126="zákl. přenesená",J1126,0)</f>
        <v>0</v>
      </c>
      <c r="BH1126" s="227">
        <f>IF(N1126="sníž. přenesená",J1126,0)</f>
        <v>0</v>
      </c>
      <c r="BI1126" s="227">
        <f>IF(N1126="nulová",J1126,0)</f>
        <v>0</v>
      </c>
      <c r="BJ1126" s="20" t="s">
        <v>79</v>
      </c>
      <c r="BK1126" s="227">
        <f>ROUND(I1126*H1126,2)</f>
        <v>0</v>
      </c>
      <c r="BL1126" s="20" t="s">
        <v>257</v>
      </c>
      <c r="BM1126" s="226" t="s">
        <v>1799</v>
      </c>
    </row>
    <row r="1127" s="12" customFormat="1" ht="22.8" customHeight="1">
      <c r="A1127" s="12"/>
      <c r="B1127" s="199"/>
      <c r="C1127" s="200"/>
      <c r="D1127" s="201" t="s">
        <v>71</v>
      </c>
      <c r="E1127" s="213" t="s">
        <v>1800</v>
      </c>
      <c r="F1127" s="213" t="s">
        <v>1801</v>
      </c>
      <c r="G1127" s="200"/>
      <c r="H1127" s="200"/>
      <c r="I1127" s="203"/>
      <c r="J1127" s="214">
        <f>BK1127</f>
        <v>0</v>
      </c>
      <c r="K1127" s="200"/>
      <c r="L1127" s="205"/>
      <c r="M1127" s="206"/>
      <c r="N1127" s="207"/>
      <c r="O1127" s="207"/>
      <c r="P1127" s="208">
        <f>SUM(P1128:P1131)</f>
        <v>0</v>
      </c>
      <c r="Q1127" s="207"/>
      <c r="R1127" s="208">
        <f>SUM(R1128:R1131)</f>
        <v>0</v>
      </c>
      <c r="S1127" s="207"/>
      <c r="T1127" s="209">
        <f>SUM(T1128:T1131)</f>
        <v>0</v>
      </c>
      <c r="U1127" s="12"/>
      <c r="V1127" s="12"/>
      <c r="W1127" s="12"/>
      <c r="X1127" s="12"/>
      <c r="Y1127" s="12"/>
      <c r="Z1127" s="12"/>
      <c r="AA1127" s="12"/>
      <c r="AB1127" s="12"/>
      <c r="AC1127" s="12"/>
      <c r="AD1127" s="12"/>
      <c r="AE1127" s="12"/>
      <c r="AR1127" s="210" t="s">
        <v>81</v>
      </c>
      <c r="AT1127" s="211" t="s">
        <v>71</v>
      </c>
      <c r="AU1127" s="211" t="s">
        <v>79</v>
      </c>
      <c r="AY1127" s="210" t="s">
        <v>166</v>
      </c>
      <c r="BK1127" s="212">
        <f>SUM(BK1128:BK1131)</f>
        <v>0</v>
      </c>
    </row>
    <row r="1128" s="2" customFormat="1">
      <c r="A1128" s="41"/>
      <c r="B1128" s="42"/>
      <c r="C1128" s="215" t="s">
        <v>1802</v>
      </c>
      <c r="D1128" s="215" t="s">
        <v>169</v>
      </c>
      <c r="E1128" s="216" t="s">
        <v>1803</v>
      </c>
      <c r="F1128" s="217" t="s">
        <v>1804</v>
      </c>
      <c r="G1128" s="218" t="s">
        <v>240</v>
      </c>
      <c r="H1128" s="219">
        <v>5</v>
      </c>
      <c r="I1128" s="220"/>
      <c r="J1128" s="221">
        <f>ROUND(I1128*H1128,2)</f>
        <v>0</v>
      </c>
      <c r="K1128" s="217" t="s">
        <v>19</v>
      </c>
      <c r="L1128" s="47"/>
      <c r="M1128" s="222" t="s">
        <v>19</v>
      </c>
      <c r="N1128" s="223" t="s">
        <v>43</v>
      </c>
      <c r="O1128" s="87"/>
      <c r="P1128" s="224">
        <f>O1128*H1128</f>
        <v>0</v>
      </c>
      <c r="Q1128" s="224">
        <v>0</v>
      </c>
      <c r="R1128" s="224">
        <f>Q1128*H1128</f>
        <v>0</v>
      </c>
      <c r="S1128" s="224">
        <v>0</v>
      </c>
      <c r="T1128" s="225">
        <f>S1128*H1128</f>
        <v>0</v>
      </c>
      <c r="U1128" s="41"/>
      <c r="V1128" s="41"/>
      <c r="W1128" s="41"/>
      <c r="X1128" s="41"/>
      <c r="Y1128" s="41"/>
      <c r="Z1128" s="41"/>
      <c r="AA1128" s="41"/>
      <c r="AB1128" s="41"/>
      <c r="AC1128" s="41"/>
      <c r="AD1128" s="41"/>
      <c r="AE1128" s="41"/>
      <c r="AR1128" s="226" t="s">
        <v>257</v>
      </c>
      <c r="AT1128" s="226" t="s">
        <v>169</v>
      </c>
      <c r="AU1128" s="226" t="s">
        <v>81</v>
      </c>
      <c r="AY1128" s="20" t="s">
        <v>166</v>
      </c>
      <c r="BE1128" s="227">
        <f>IF(N1128="základní",J1128,0)</f>
        <v>0</v>
      </c>
      <c r="BF1128" s="227">
        <f>IF(N1128="snížená",J1128,0)</f>
        <v>0</v>
      </c>
      <c r="BG1128" s="227">
        <f>IF(N1128="zákl. přenesená",J1128,0)</f>
        <v>0</v>
      </c>
      <c r="BH1128" s="227">
        <f>IF(N1128="sníž. přenesená",J1128,0)</f>
        <v>0</v>
      </c>
      <c r="BI1128" s="227">
        <f>IF(N1128="nulová",J1128,0)</f>
        <v>0</v>
      </c>
      <c r="BJ1128" s="20" t="s">
        <v>79</v>
      </c>
      <c r="BK1128" s="227">
        <f>ROUND(I1128*H1128,2)</f>
        <v>0</v>
      </c>
      <c r="BL1128" s="20" t="s">
        <v>257</v>
      </c>
      <c r="BM1128" s="226" t="s">
        <v>1805</v>
      </c>
    </row>
    <row r="1129" s="2" customFormat="1">
      <c r="A1129" s="41"/>
      <c r="B1129" s="42"/>
      <c r="C1129" s="215" t="s">
        <v>1806</v>
      </c>
      <c r="D1129" s="215" t="s">
        <v>169</v>
      </c>
      <c r="E1129" s="216" t="s">
        <v>1807</v>
      </c>
      <c r="F1129" s="217" t="s">
        <v>1808</v>
      </c>
      <c r="G1129" s="218" t="s">
        <v>240</v>
      </c>
      <c r="H1129" s="219">
        <v>5</v>
      </c>
      <c r="I1129" s="220"/>
      <c r="J1129" s="221">
        <f>ROUND(I1129*H1129,2)</f>
        <v>0</v>
      </c>
      <c r="K1129" s="217" t="s">
        <v>19</v>
      </c>
      <c r="L1129" s="47"/>
      <c r="M1129" s="222" t="s">
        <v>19</v>
      </c>
      <c r="N1129" s="223" t="s">
        <v>43</v>
      </c>
      <c r="O1129" s="87"/>
      <c r="P1129" s="224">
        <f>O1129*H1129</f>
        <v>0</v>
      </c>
      <c r="Q1129" s="224">
        <v>0</v>
      </c>
      <c r="R1129" s="224">
        <f>Q1129*H1129</f>
        <v>0</v>
      </c>
      <c r="S1129" s="224">
        <v>0</v>
      </c>
      <c r="T1129" s="225">
        <f>S1129*H1129</f>
        <v>0</v>
      </c>
      <c r="U1129" s="41"/>
      <c r="V1129" s="41"/>
      <c r="W1129" s="41"/>
      <c r="X1129" s="41"/>
      <c r="Y1129" s="41"/>
      <c r="Z1129" s="41"/>
      <c r="AA1129" s="41"/>
      <c r="AB1129" s="41"/>
      <c r="AC1129" s="41"/>
      <c r="AD1129" s="41"/>
      <c r="AE1129" s="41"/>
      <c r="AR1129" s="226" t="s">
        <v>257</v>
      </c>
      <c r="AT1129" s="226" t="s">
        <v>169</v>
      </c>
      <c r="AU1129" s="226" t="s">
        <v>81</v>
      </c>
      <c r="AY1129" s="20" t="s">
        <v>166</v>
      </c>
      <c r="BE1129" s="227">
        <f>IF(N1129="základní",J1129,0)</f>
        <v>0</v>
      </c>
      <c r="BF1129" s="227">
        <f>IF(N1129="snížená",J1129,0)</f>
        <v>0</v>
      </c>
      <c r="BG1129" s="227">
        <f>IF(N1129="zákl. přenesená",J1129,0)</f>
        <v>0</v>
      </c>
      <c r="BH1129" s="227">
        <f>IF(N1129="sníž. přenesená",J1129,0)</f>
        <v>0</v>
      </c>
      <c r="BI1129" s="227">
        <f>IF(N1129="nulová",J1129,0)</f>
        <v>0</v>
      </c>
      <c r="BJ1129" s="20" t="s">
        <v>79</v>
      </c>
      <c r="BK1129" s="227">
        <f>ROUND(I1129*H1129,2)</f>
        <v>0</v>
      </c>
      <c r="BL1129" s="20" t="s">
        <v>257</v>
      </c>
      <c r="BM1129" s="226" t="s">
        <v>1809</v>
      </c>
    </row>
    <row r="1130" s="2" customFormat="1" ht="90" customHeight="1">
      <c r="A1130" s="41"/>
      <c r="B1130" s="42"/>
      <c r="C1130" s="215" t="s">
        <v>1810</v>
      </c>
      <c r="D1130" s="215" t="s">
        <v>169</v>
      </c>
      <c r="E1130" s="216" t="s">
        <v>1811</v>
      </c>
      <c r="F1130" s="217" t="s">
        <v>1812</v>
      </c>
      <c r="G1130" s="218" t="s">
        <v>240</v>
      </c>
      <c r="H1130" s="219">
        <v>50</v>
      </c>
      <c r="I1130" s="220"/>
      <c r="J1130" s="221">
        <f>ROUND(I1130*H1130,2)</f>
        <v>0</v>
      </c>
      <c r="K1130" s="217" t="s">
        <v>19</v>
      </c>
      <c r="L1130" s="47"/>
      <c r="M1130" s="222" t="s">
        <v>19</v>
      </c>
      <c r="N1130" s="223" t="s">
        <v>43</v>
      </c>
      <c r="O1130" s="87"/>
      <c r="P1130" s="224">
        <f>O1130*H1130</f>
        <v>0</v>
      </c>
      <c r="Q1130" s="224">
        <v>0</v>
      </c>
      <c r="R1130" s="224">
        <f>Q1130*H1130</f>
        <v>0</v>
      </c>
      <c r="S1130" s="224">
        <v>0</v>
      </c>
      <c r="T1130" s="225">
        <f>S1130*H1130</f>
        <v>0</v>
      </c>
      <c r="U1130" s="41"/>
      <c r="V1130" s="41"/>
      <c r="W1130" s="41"/>
      <c r="X1130" s="41"/>
      <c r="Y1130" s="41"/>
      <c r="Z1130" s="41"/>
      <c r="AA1130" s="41"/>
      <c r="AB1130" s="41"/>
      <c r="AC1130" s="41"/>
      <c r="AD1130" s="41"/>
      <c r="AE1130" s="41"/>
      <c r="AR1130" s="226" t="s">
        <v>257</v>
      </c>
      <c r="AT1130" s="226" t="s">
        <v>169</v>
      </c>
      <c r="AU1130" s="226" t="s">
        <v>81</v>
      </c>
      <c r="AY1130" s="20" t="s">
        <v>166</v>
      </c>
      <c r="BE1130" s="227">
        <f>IF(N1130="základní",J1130,0)</f>
        <v>0</v>
      </c>
      <c r="BF1130" s="227">
        <f>IF(N1130="snížená",J1130,0)</f>
        <v>0</v>
      </c>
      <c r="BG1130" s="227">
        <f>IF(N1130="zákl. přenesená",J1130,0)</f>
        <v>0</v>
      </c>
      <c r="BH1130" s="227">
        <f>IF(N1130="sníž. přenesená",J1130,0)</f>
        <v>0</v>
      </c>
      <c r="BI1130" s="227">
        <f>IF(N1130="nulová",J1130,0)</f>
        <v>0</v>
      </c>
      <c r="BJ1130" s="20" t="s">
        <v>79</v>
      </c>
      <c r="BK1130" s="227">
        <f>ROUND(I1130*H1130,2)</f>
        <v>0</v>
      </c>
      <c r="BL1130" s="20" t="s">
        <v>257</v>
      </c>
      <c r="BM1130" s="226" t="s">
        <v>1813</v>
      </c>
    </row>
    <row r="1131" s="2" customFormat="1">
      <c r="A1131" s="41"/>
      <c r="B1131" s="42"/>
      <c r="C1131" s="215" t="s">
        <v>1814</v>
      </c>
      <c r="D1131" s="215" t="s">
        <v>169</v>
      </c>
      <c r="E1131" s="216" t="s">
        <v>1740</v>
      </c>
      <c r="F1131" s="217" t="s">
        <v>1741</v>
      </c>
      <c r="G1131" s="218" t="s">
        <v>1304</v>
      </c>
      <c r="H1131" s="284"/>
      <c r="I1131" s="220"/>
      <c r="J1131" s="221">
        <f>ROUND(I1131*H1131,2)</f>
        <v>0</v>
      </c>
      <c r="K1131" s="217" t="s">
        <v>173</v>
      </c>
      <c r="L1131" s="47"/>
      <c r="M1131" s="222" t="s">
        <v>19</v>
      </c>
      <c r="N1131" s="223" t="s">
        <v>43</v>
      </c>
      <c r="O1131" s="87"/>
      <c r="P1131" s="224">
        <f>O1131*H1131</f>
        <v>0</v>
      </c>
      <c r="Q1131" s="224">
        <v>0</v>
      </c>
      <c r="R1131" s="224">
        <f>Q1131*H1131</f>
        <v>0</v>
      </c>
      <c r="S1131" s="224">
        <v>0</v>
      </c>
      <c r="T1131" s="225">
        <f>S1131*H1131</f>
        <v>0</v>
      </c>
      <c r="U1131" s="41"/>
      <c r="V1131" s="41"/>
      <c r="W1131" s="41"/>
      <c r="X1131" s="41"/>
      <c r="Y1131" s="41"/>
      <c r="Z1131" s="41"/>
      <c r="AA1131" s="41"/>
      <c r="AB1131" s="41"/>
      <c r="AC1131" s="41"/>
      <c r="AD1131" s="41"/>
      <c r="AE1131" s="41"/>
      <c r="AR1131" s="226" t="s">
        <v>257</v>
      </c>
      <c r="AT1131" s="226" t="s">
        <v>169</v>
      </c>
      <c r="AU1131" s="226" t="s">
        <v>81</v>
      </c>
      <c r="AY1131" s="20" t="s">
        <v>166</v>
      </c>
      <c r="BE1131" s="227">
        <f>IF(N1131="základní",J1131,0)</f>
        <v>0</v>
      </c>
      <c r="BF1131" s="227">
        <f>IF(N1131="snížená",J1131,0)</f>
        <v>0</v>
      </c>
      <c r="BG1131" s="227">
        <f>IF(N1131="zákl. přenesená",J1131,0)</f>
        <v>0</v>
      </c>
      <c r="BH1131" s="227">
        <f>IF(N1131="sníž. přenesená",J1131,0)</f>
        <v>0</v>
      </c>
      <c r="BI1131" s="227">
        <f>IF(N1131="nulová",J1131,0)</f>
        <v>0</v>
      </c>
      <c r="BJ1131" s="20" t="s">
        <v>79</v>
      </c>
      <c r="BK1131" s="227">
        <f>ROUND(I1131*H1131,2)</f>
        <v>0</v>
      </c>
      <c r="BL1131" s="20" t="s">
        <v>257</v>
      </c>
      <c r="BM1131" s="226" t="s">
        <v>1815</v>
      </c>
    </row>
    <row r="1132" s="12" customFormat="1" ht="22.8" customHeight="1">
      <c r="A1132" s="12"/>
      <c r="B1132" s="199"/>
      <c r="C1132" s="200"/>
      <c r="D1132" s="201" t="s">
        <v>71</v>
      </c>
      <c r="E1132" s="213" t="s">
        <v>1816</v>
      </c>
      <c r="F1132" s="213" t="s">
        <v>1817</v>
      </c>
      <c r="G1132" s="200"/>
      <c r="H1132" s="200"/>
      <c r="I1132" s="203"/>
      <c r="J1132" s="214">
        <f>BK1132</f>
        <v>0</v>
      </c>
      <c r="K1132" s="200"/>
      <c r="L1132" s="205"/>
      <c r="M1132" s="206"/>
      <c r="N1132" s="207"/>
      <c r="O1132" s="207"/>
      <c r="P1132" s="208">
        <f>SUM(P1133:P1153)</f>
        <v>0</v>
      </c>
      <c r="Q1132" s="207"/>
      <c r="R1132" s="208">
        <f>SUM(R1133:R1153)</f>
        <v>0.093299999999999994</v>
      </c>
      <c r="S1132" s="207"/>
      <c r="T1132" s="209">
        <f>SUM(T1133:T1153)</f>
        <v>0</v>
      </c>
      <c r="U1132" s="12"/>
      <c r="V1132" s="12"/>
      <c r="W1132" s="12"/>
      <c r="X1132" s="12"/>
      <c r="Y1132" s="12"/>
      <c r="Z1132" s="12"/>
      <c r="AA1132" s="12"/>
      <c r="AB1132" s="12"/>
      <c r="AC1132" s="12"/>
      <c r="AD1132" s="12"/>
      <c r="AE1132" s="12"/>
      <c r="AR1132" s="210" t="s">
        <v>81</v>
      </c>
      <c r="AT1132" s="211" t="s">
        <v>71</v>
      </c>
      <c r="AU1132" s="211" t="s">
        <v>79</v>
      </c>
      <c r="AY1132" s="210" t="s">
        <v>166</v>
      </c>
      <c r="BK1132" s="212">
        <f>SUM(BK1133:BK1153)</f>
        <v>0</v>
      </c>
    </row>
    <row r="1133" s="2" customFormat="1" ht="16.5" customHeight="1">
      <c r="A1133" s="41"/>
      <c r="B1133" s="42"/>
      <c r="C1133" s="215" t="s">
        <v>1818</v>
      </c>
      <c r="D1133" s="215" t="s">
        <v>169</v>
      </c>
      <c r="E1133" s="216" t="s">
        <v>1819</v>
      </c>
      <c r="F1133" s="217" t="s">
        <v>1820</v>
      </c>
      <c r="G1133" s="218" t="s">
        <v>240</v>
      </c>
      <c r="H1133" s="219">
        <v>5</v>
      </c>
      <c r="I1133" s="220"/>
      <c r="J1133" s="221">
        <f>ROUND(I1133*H1133,2)</f>
        <v>0</v>
      </c>
      <c r="K1133" s="217" t="s">
        <v>173</v>
      </c>
      <c r="L1133" s="47"/>
      <c r="M1133" s="222" t="s">
        <v>19</v>
      </c>
      <c r="N1133" s="223" t="s">
        <v>43</v>
      </c>
      <c r="O1133" s="87"/>
      <c r="P1133" s="224">
        <f>O1133*H1133</f>
        <v>0</v>
      </c>
      <c r="Q1133" s="224">
        <v>0</v>
      </c>
      <c r="R1133" s="224">
        <f>Q1133*H1133</f>
        <v>0</v>
      </c>
      <c r="S1133" s="224">
        <v>0</v>
      </c>
      <c r="T1133" s="225">
        <f>S1133*H1133</f>
        <v>0</v>
      </c>
      <c r="U1133" s="41"/>
      <c r="V1133" s="41"/>
      <c r="W1133" s="41"/>
      <c r="X1133" s="41"/>
      <c r="Y1133" s="41"/>
      <c r="Z1133" s="41"/>
      <c r="AA1133" s="41"/>
      <c r="AB1133" s="41"/>
      <c r="AC1133" s="41"/>
      <c r="AD1133" s="41"/>
      <c r="AE1133" s="41"/>
      <c r="AR1133" s="226" t="s">
        <v>257</v>
      </c>
      <c r="AT1133" s="226" t="s">
        <v>169</v>
      </c>
      <c r="AU1133" s="226" t="s">
        <v>81</v>
      </c>
      <c r="AY1133" s="20" t="s">
        <v>166</v>
      </c>
      <c r="BE1133" s="227">
        <f>IF(N1133="základní",J1133,0)</f>
        <v>0</v>
      </c>
      <c r="BF1133" s="227">
        <f>IF(N1133="snížená",J1133,0)</f>
        <v>0</v>
      </c>
      <c r="BG1133" s="227">
        <f>IF(N1133="zákl. přenesená",J1133,0)</f>
        <v>0</v>
      </c>
      <c r="BH1133" s="227">
        <f>IF(N1133="sníž. přenesená",J1133,0)</f>
        <v>0</v>
      </c>
      <c r="BI1133" s="227">
        <f>IF(N1133="nulová",J1133,0)</f>
        <v>0</v>
      </c>
      <c r="BJ1133" s="20" t="s">
        <v>79</v>
      </c>
      <c r="BK1133" s="227">
        <f>ROUND(I1133*H1133,2)</f>
        <v>0</v>
      </c>
      <c r="BL1133" s="20" t="s">
        <v>257</v>
      </c>
      <c r="BM1133" s="226" t="s">
        <v>1821</v>
      </c>
    </row>
    <row r="1134" s="2" customFormat="1" ht="16.5" customHeight="1">
      <c r="A1134" s="41"/>
      <c r="B1134" s="42"/>
      <c r="C1134" s="261" t="s">
        <v>1822</v>
      </c>
      <c r="D1134" s="261" t="s">
        <v>263</v>
      </c>
      <c r="E1134" s="263" t="s">
        <v>1823</v>
      </c>
      <c r="F1134" s="264" t="s">
        <v>1824</v>
      </c>
      <c r="G1134" s="265" t="s">
        <v>762</v>
      </c>
      <c r="H1134" s="266">
        <v>5</v>
      </c>
      <c r="I1134" s="267"/>
      <c r="J1134" s="268">
        <f>ROUND(I1134*H1134,2)</f>
        <v>0</v>
      </c>
      <c r="K1134" s="264" t="s">
        <v>173</v>
      </c>
      <c r="L1134" s="269"/>
      <c r="M1134" s="270" t="s">
        <v>19</v>
      </c>
      <c r="N1134" s="271" t="s">
        <v>43</v>
      </c>
      <c r="O1134" s="87"/>
      <c r="P1134" s="224">
        <f>O1134*H1134</f>
        <v>0</v>
      </c>
      <c r="Q1134" s="224">
        <v>0.0155</v>
      </c>
      <c r="R1134" s="224">
        <f>Q1134*H1134</f>
        <v>0.077499999999999999</v>
      </c>
      <c r="S1134" s="224">
        <v>0</v>
      </c>
      <c r="T1134" s="225">
        <f>S1134*H1134</f>
        <v>0</v>
      </c>
      <c r="U1134" s="41"/>
      <c r="V1134" s="41"/>
      <c r="W1134" s="41"/>
      <c r="X1134" s="41"/>
      <c r="Y1134" s="41"/>
      <c r="Z1134" s="41"/>
      <c r="AA1134" s="41"/>
      <c r="AB1134" s="41"/>
      <c r="AC1134" s="41"/>
      <c r="AD1134" s="41"/>
      <c r="AE1134" s="41"/>
      <c r="AR1134" s="226" t="s">
        <v>344</v>
      </c>
      <c r="AT1134" s="226" t="s">
        <v>263</v>
      </c>
      <c r="AU1134" s="226" t="s">
        <v>81</v>
      </c>
      <c r="AY1134" s="20" t="s">
        <v>166</v>
      </c>
      <c r="BE1134" s="227">
        <f>IF(N1134="základní",J1134,0)</f>
        <v>0</v>
      </c>
      <c r="BF1134" s="227">
        <f>IF(N1134="snížená",J1134,0)</f>
        <v>0</v>
      </c>
      <c r="BG1134" s="227">
        <f>IF(N1134="zákl. přenesená",J1134,0)</f>
        <v>0</v>
      </c>
      <c r="BH1134" s="227">
        <f>IF(N1134="sníž. přenesená",J1134,0)</f>
        <v>0</v>
      </c>
      <c r="BI1134" s="227">
        <f>IF(N1134="nulová",J1134,0)</f>
        <v>0</v>
      </c>
      <c r="BJ1134" s="20" t="s">
        <v>79</v>
      </c>
      <c r="BK1134" s="227">
        <f>ROUND(I1134*H1134,2)</f>
        <v>0</v>
      </c>
      <c r="BL1134" s="20" t="s">
        <v>257</v>
      </c>
      <c r="BM1134" s="226" t="s">
        <v>1825</v>
      </c>
    </row>
    <row r="1135" s="2" customFormat="1" ht="16.5" customHeight="1">
      <c r="A1135" s="41"/>
      <c r="B1135" s="42"/>
      <c r="C1135" s="215" t="s">
        <v>1826</v>
      </c>
      <c r="D1135" s="215" t="s">
        <v>169</v>
      </c>
      <c r="E1135" s="216" t="s">
        <v>1827</v>
      </c>
      <c r="F1135" s="217" t="s">
        <v>1828</v>
      </c>
      <c r="G1135" s="218" t="s">
        <v>229</v>
      </c>
      <c r="H1135" s="219">
        <v>20</v>
      </c>
      <c r="I1135" s="220"/>
      <c r="J1135" s="221">
        <f>ROUND(I1135*H1135,2)</f>
        <v>0</v>
      </c>
      <c r="K1135" s="217" t="s">
        <v>173</v>
      </c>
      <c r="L1135" s="47"/>
      <c r="M1135" s="222" t="s">
        <v>19</v>
      </c>
      <c r="N1135" s="223" t="s">
        <v>43</v>
      </c>
      <c r="O1135" s="87"/>
      <c r="P1135" s="224">
        <f>O1135*H1135</f>
        <v>0</v>
      </c>
      <c r="Q1135" s="224">
        <v>0</v>
      </c>
      <c r="R1135" s="224">
        <f>Q1135*H1135</f>
        <v>0</v>
      </c>
      <c r="S1135" s="224">
        <v>0</v>
      </c>
      <c r="T1135" s="225">
        <f>S1135*H1135</f>
        <v>0</v>
      </c>
      <c r="U1135" s="41"/>
      <c r="V1135" s="41"/>
      <c r="W1135" s="41"/>
      <c r="X1135" s="41"/>
      <c r="Y1135" s="41"/>
      <c r="Z1135" s="41"/>
      <c r="AA1135" s="41"/>
      <c r="AB1135" s="41"/>
      <c r="AC1135" s="41"/>
      <c r="AD1135" s="41"/>
      <c r="AE1135" s="41"/>
      <c r="AR1135" s="226" t="s">
        <v>257</v>
      </c>
      <c r="AT1135" s="226" t="s">
        <v>169</v>
      </c>
      <c r="AU1135" s="226" t="s">
        <v>81</v>
      </c>
      <c r="AY1135" s="20" t="s">
        <v>166</v>
      </c>
      <c r="BE1135" s="227">
        <f>IF(N1135="základní",J1135,0)</f>
        <v>0</v>
      </c>
      <c r="BF1135" s="227">
        <f>IF(N1135="snížená",J1135,0)</f>
        <v>0</v>
      </c>
      <c r="BG1135" s="227">
        <f>IF(N1135="zákl. přenesená",J1135,0)</f>
        <v>0</v>
      </c>
      <c r="BH1135" s="227">
        <f>IF(N1135="sníž. přenesená",J1135,0)</f>
        <v>0</v>
      </c>
      <c r="BI1135" s="227">
        <f>IF(N1135="nulová",J1135,0)</f>
        <v>0</v>
      </c>
      <c r="BJ1135" s="20" t="s">
        <v>79</v>
      </c>
      <c r="BK1135" s="227">
        <f>ROUND(I1135*H1135,2)</f>
        <v>0</v>
      </c>
      <c r="BL1135" s="20" t="s">
        <v>257</v>
      </c>
      <c r="BM1135" s="226" t="s">
        <v>1829</v>
      </c>
    </row>
    <row r="1136" s="13" customFormat="1">
      <c r="A1136" s="13"/>
      <c r="B1136" s="228"/>
      <c r="C1136" s="229"/>
      <c r="D1136" s="230" t="s">
        <v>176</v>
      </c>
      <c r="E1136" s="231" t="s">
        <v>19</v>
      </c>
      <c r="F1136" s="232" t="s">
        <v>1830</v>
      </c>
      <c r="G1136" s="229"/>
      <c r="H1136" s="233">
        <v>20</v>
      </c>
      <c r="I1136" s="234"/>
      <c r="J1136" s="229"/>
      <c r="K1136" s="229"/>
      <c r="L1136" s="235"/>
      <c r="M1136" s="236"/>
      <c r="N1136" s="237"/>
      <c r="O1136" s="237"/>
      <c r="P1136" s="237"/>
      <c r="Q1136" s="237"/>
      <c r="R1136" s="237"/>
      <c r="S1136" s="237"/>
      <c r="T1136" s="238"/>
      <c r="U1136" s="13"/>
      <c r="V1136" s="13"/>
      <c r="W1136" s="13"/>
      <c r="X1136" s="13"/>
      <c r="Y1136" s="13"/>
      <c r="Z1136" s="13"/>
      <c r="AA1136" s="13"/>
      <c r="AB1136" s="13"/>
      <c r="AC1136" s="13"/>
      <c r="AD1136" s="13"/>
      <c r="AE1136" s="13"/>
      <c r="AT1136" s="239" t="s">
        <v>176</v>
      </c>
      <c r="AU1136" s="239" t="s">
        <v>81</v>
      </c>
      <c r="AV1136" s="13" t="s">
        <v>81</v>
      </c>
      <c r="AW1136" s="13" t="s">
        <v>33</v>
      </c>
      <c r="AX1136" s="13" t="s">
        <v>72</v>
      </c>
      <c r="AY1136" s="239" t="s">
        <v>166</v>
      </c>
    </row>
    <row r="1137" s="14" customFormat="1">
      <c r="A1137" s="14"/>
      <c r="B1137" s="240"/>
      <c r="C1137" s="241"/>
      <c r="D1137" s="230" t="s">
        <v>176</v>
      </c>
      <c r="E1137" s="242" t="s">
        <v>19</v>
      </c>
      <c r="F1137" s="243" t="s">
        <v>178</v>
      </c>
      <c r="G1137" s="241"/>
      <c r="H1137" s="244">
        <v>20</v>
      </c>
      <c r="I1137" s="245"/>
      <c r="J1137" s="241"/>
      <c r="K1137" s="241"/>
      <c r="L1137" s="246"/>
      <c r="M1137" s="247"/>
      <c r="N1137" s="248"/>
      <c r="O1137" s="248"/>
      <c r="P1137" s="248"/>
      <c r="Q1137" s="248"/>
      <c r="R1137" s="248"/>
      <c r="S1137" s="248"/>
      <c r="T1137" s="249"/>
      <c r="U1137" s="14"/>
      <c r="V1137" s="14"/>
      <c r="W1137" s="14"/>
      <c r="X1137" s="14"/>
      <c r="Y1137" s="14"/>
      <c r="Z1137" s="14"/>
      <c r="AA1137" s="14"/>
      <c r="AB1137" s="14"/>
      <c r="AC1137" s="14"/>
      <c r="AD1137" s="14"/>
      <c r="AE1137" s="14"/>
      <c r="AT1137" s="250" t="s">
        <v>176</v>
      </c>
      <c r="AU1137" s="250" t="s">
        <v>81</v>
      </c>
      <c r="AV1137" s="14" t="s">
        <v>167</v>
      </c>
      <c r="AW1137" s="14" t="s">
        <v>33</v>
      </c>
      <c r="AX1137" s="14" t="s">
        <v>79</v>
      </c>
      <c r="AY1137" s="250" t="s">
        <v>166</v>
      </c>
    </row>
    <row r="1138" s="2" customFormat="1" ht="16.5" customHeight="1">
      <c r="A1138" s="41"/>
      <c r="B1138" s="42"/>
      <c r="C1138" s="261" t="s">
        <v>1831</v>
      </c>
      <c r="D1138" s="261" t="s">
        <v>263</v>
      </c>
      <c r="E1138" s="263" t="s">
        <v>1832</v>
      </c>
      <c r="F1138" s="264" t="s">
        <v>1833</v>
      </c>
      <c r="G1138" s="265" t="s">
        <v>229</v>
      </c>
      <c r="H1138" s="266">
        <v>20</v>
      </c>
      <c r="I1138" s="267"/>
      <c r="J1138" s="268">
        <f>ROUND(I1138*H1138,2)</f>
        <v>0</v>
      </c>
      <c r="K1138" s="264" t="s">
        <v>173</v>
      </c>
      <c r="L1138" s="269"/>
      <c r="M1138" s="270" t="s">
        <v>19</v>
      </c>
      <c r="N1138" s="271" t="s">
        <v>43</v>
      </c>
      <c r="O1138" s="87"/>
      <c r="P1138" s="224">
        <f>O1138*H1138</f>
        <v>0</v>
      </c>
      <c r="Q1138" s="224">
        <v>0.00073999999999999999</v>
      </c>
      <c r="R1138" s="224">
        <f>Q1138*H1138</f>
        <v>0.014800000000000001</v>
      </c>
      <c r="S1138" s="224">
        <v>0</v>
      </c>
      <c r="T1138" s="225">
        <f>S1138*H1138</f>
        <v>0</v>
      </c>
      <c r="U1138" s="41"/>
      <c r="V1138" s="41"/>
      <c r="W1138" s="41"/>
      <c r="X1138" s="41"/>
      <c r="Y1138" s="41"/>
      <c r="Z1138" s="41"/>
      <c r="AA1138" s="41"/>
      <c r="AB1138" s="41"/>
      <c r="AC1138" s="41"/>
      <c r="AD1138" s="41"/>
      <c r="AE1138" s="41"/>
      <c r="AR1138" s="226" t="s">
        <v>344</v>
      </c>
      <c r="AT1138" s="226" t="s">
        <v>263</v>
      </c>
      <c r="AU1138" s="226" t="s">
        <v>81</v>
      </c>
      <c r="AY1138" s="20" t="s">
        <v>166</v>
      </c>
      <c r="BE1138" s="227">
        <f>IF(N1138="základní",J1138,0)</f>
        <v>0</v>
      </c>
      <c r="BF1138" s="227">
        <f>IF(N1138="snížená",J1138,0)</f>
        <v>0</v>
      </c>
      <c r="BG1138" s="227">
        <f>IF(N1138="zákl. přenesená",J1138,0)</f>
        <v>0</v>
      </c>
      <c r="BH1138" s="227">
        <f>IF(N1138="sníž. přenesená",J1138,0)</f>
        <v>0</v>
      </c>
      <c r="BI1138" s="227">
        <f>IF(N1138="nulová",J1138,0)</f>
        <v>0</v>
      </c>
      <c r="BJ1138" s="20" t="s">
        <v>79</v>
      </c>
      <c r="BK1138" s="227">
        <f>ROUND(I1138*H1138,2)</f>
        <v>0</v>
      </c>
      <c r="BL1138" s="20" t="s">
        <v>257</v>
      </c>
      <c r="BM1138" s="226" t="s">
        <v>1834</v>
      </c>
    </row>
    <row r="1139" s="2" customFormat="1" ht="16.5" customHeight="1">
      <c r="A1139" s="41"/>
      <c r="B1139" s="42"/>
      <c r="C1139" s="215" t="s">
        <v>1835</v>
      </c>
      <c r="D1139" s="215" t="s">
        <v>169</v>
      </c>
      <c r="E1139" s="216" t="s">
        <v>1836</v>
      </c>
      <c r="F1139" s="217" t="s">
        <v>1837</v>
      </c>
      <c r="G1139" s="218" t="s">
        <v>240</v>
      </c>
      <c r="H1139" s="219">
        <v>5</v>
      </c>
      <c r="I1139" s="220"/>
      <c r="J1139" s="221">
        <f>ROUND(I1139*H1139,2)</f>
        <v>0</v>
      </c>
      <c r="K1139" s="217" t="s">
        <v>173</v>
      </c>
      <c r="L1139" s="47"/>
      <c r="M1139" s="222" t="s">
        <v>19</v>
      </c>
      <c r="N1139" s="223" t="s">
        <v>43</v>
      </c>
      <c r="O1139" s="87"/>
      <c r="P1139" s="224">
        <f>O1139*H1139</f>
        <v>0</v>
      </c>
      <c r="Q1139" s="224">
        <v>0</v>
      </c>
      <c r="R1139" s="224">
        <f>Q1139*H1139</f>
        <v>0</v>
      </c>
      <c r="S1139" s="224">
        <v>0</v>
      </c>
      <c r="T1139" s="225">
        <f>S1139*H1139</f>
        <v>0</v>
      </c>
      <c r="U1139" s="41"/>
      <c r="V1139" s="41"/>
      <c r="W1139" s="41"/>
      <c r="X1139" s="41"/>
      <c r="Y1139" s="41"/>
      <c r="Z1139" s="41"/>
      <c r="AA1139" s="41"/>
      <c r="AB1139" s="41"/>
      <c r="AC1139" s="41"/>
      <c r="AD1139" s="41"/>
      <c r="AE1139" s="41"/>
      <c r="AR1139" s="226" t="s">
        <v>257</v>
      </c>
      <c r="AT1139" s="226" t="s">
        <v>169</v>
      </c>
      <c r="AU1139" s="226" t="s">
        <v>81</v>
      </c>
      <c r="AY1139" s="20" t="s">
        <v>166</v>
      </c>
      <c r="BE1139" s="227">
        <f>IF(N1139="základní",J1139,0)</f>
        <v>0</v>
      </c>
      <c r="BF1139" s="227">
        <f>IF(N1139="snížená",J1139,0)</f>
        <v>0</v>
      </c>
      <c r="BG1139" s="227">
        <f>IF(N1139="zákl. přenesená",J1139,0)</f>
        <v>0</v>
      </c>
      <c r="BH1139" s="227">
        <f>IF(N1139="sníž. přenesená",J1139,0)</f>
        <v>0</v>
      </c>
      <c r="BI1139" s="227">
        <f>IF(N1139="nulová",J1139,0)</f>
        <v>0</v>
      </c>
      <c r="BJ1139" s="20" t="s">
        <v>79</v>
      </c>
      <c r="BK1139" s="227">
        <f>ROUND(I1139*H1139,2)</f>
        <v>0</v>
      </c>
      <c r="BL1139" s="20" t="s">
        <v>257</v>
      </c>
      <c r="BM1139" s="226" t="s">
        <v>1838</v>
      </c>
    </row>
    <row r="1140" s="2" customFormat="1" ht="16.5" customHeight="1">
      <c r="A1140" s="41"/>
      <c r="B1140" s="42"/>
      <c r="C1140" s="261" t="s">
        <v>1839</v>
      </c>
      <c r="D1140" s="261" t="s">
        <v>263</v>
      </c>
      <c r="E1140" s="263" t="s">
        <v>1840</v>
      </c>
      <c r="F1140" s="264" t="s">
        <v>1841</v>
      </c>
      <c r="G1140" s="265" t="s">
        <v>240</v>
      </c>
      <c r="H1140" s="266">
        <v>5</v>
      </c>
      <c r="I1140" s="267"/>
      <c r="J1140" s="268">
        <f>ROUND(I1140*H1140,2)</f>
        <v>0</v>
      </c>
      <c r="K1140" s="264" t="s">
        <v>173</v>
      </c>
      <c r="L1140" s="269"/>
      <c r="M1140" s="270" t="s">
        <v>19</v>
      </c>
      <c r="N1140" s="271" t="s">
        <v>43</v>
      </c>
      <c r="O1140" s="87"/>
      <c r="P1140" s="224">
        <f>O1140*H1140</f>
        <v>0</v>
      </c>
      <c r="Q1140" s="224">
        <v>0.00020000000000000001</v>
      </c>
      <c r="R1140" s="224">
        <f>Q1140*H1140</f>
        <v>0.001</v>
      </c>
      <c r="S1140" s="224">
        <v>0</v>
      </c>
      <c r="T1140" s="225">
        <f>S1140*H1140</f>
        <v>0</v>
      </c>
      <c r="U1140" s="41"/>
      <c r="V1140" s="41"/>
      <c r="W1140" s="41"/>
      <c r="X1140" s="41"/>
      <c r="Y1140" s="41"/>
      <c r="Z1140" s="41"/>
      <c r="AA1140" s="41"/>
      <c r="AB1140" s="41"/>
      <c r="AC1140" s="41"/>
      <c r="AD1140" s="41"/>
      <c r="AE1140" s="41"/>
      <c r="AR1140" s="226" t="s">
        <v>344</v>
      </c>
      <c r="AT1140" s="226" t="s">
        <v>263</v>
      </c>
      <c r="AU1140" s="226" t="s">
        <v>81</v>
      </c>
      <c r="AY1140" s="20" t="s">
        <v>166</v>
      </c>
      <c r="BE1140" s="227">
        <f>IF(N1140="základní",J1140,0)</f>
        <v>0</v>
      </c>
      <c r="BF1140" s="227">
        <f>IF(N1140="snížená",J1140,0)</f>
        <v>0</v>
      </c>
      <c r="BG1140" s="227">
        <f>IF(N1140="zákl. přenesená",J1140,0)</f>
        <v>0</v>
      </c>
      <c r="BH1140" s="227">
        <f>IF(N1140="sníž. přenesená",J1140,0)</f>
        <v>0</v>
      </c>
      <c r="BI1140" s="227">
        <f>IF(N1140="nulová",J1140,0)</f>
        <v>0</v>
      </c>
      <c r="BJ1140" s="20" t="s">
        <v>79</v>
      </c>
      <c r="BK1140" s="227">
        <f>ROUND(I1140*H1140,2)</f>
        <v>0</v>
      </c>
      <c r="BL1140" s="20" t="s">
        <v>257</v>
      </c>
      <c r="BM1140" s="226" t="s">
        <v>1842</v>
      </c>
    </row>
    <row r="1141" s="2" customFormat="1" ht="44.25" customHeight="1">
      <c r="A1141" s="41"/>
      <c r="B1141" s="42"/>
      <c r="C1141" s="215" t="s">
        <v>1843</v>
      </c>
      <c r="D1141" s="215" t="s">
        <v>169</v>
      </c>
      <c r="E1141" s="216" t="s">
        <v>1844</v>
      </c>
      <c r="F1141" s="217" t="s">
        <v>1845</v>
      </c>
      <c r="G1141" s="218" t="s">
        <v>793</v>
      </c>
      <c r="H1141" s="219">
        <v>1</v>
      </c>
      <c r="I1141" s="220"/>
      <c r="J1141" s="221">
        <f>ROUND(I1141*H1141,2)</f>
        <v>0</v>
      </c>
      <c r="K1141" s="217" t="s">
        <v>19</v>
      </c>
      <c r="L1141" s="47"/>
      <c r="M1141" s="222" t="s">
        <v>19</v>
      </c>
      <c r="N1141" s="223" t="s">
        <v>43</v>
      </c>
      <c r="O1141" s="87"/>
      <c r="P1141" s="224">
        <f>O1141*H1141</f>
        <v>0</v>
      </c>
      <c r="Q1141" s="224">
        <v>0</v>
      </c>
      <c r="R1141" s="224">
        <f>Q1141*H1141</f>
        <v>0</v>
      </c>
      <c r="S1141" s="224">
        <v>0</v>
      </c>
      <c r="T1141" s="225">
        <f>S1141*H1141</f>
        <v>0</v>
      </c>
      <c r="U1141" s="41"/>
      <c r="V1141" s="41"/>
      <c r="W1141" s="41"/>
      <c r="X1141" s="41"/>
      <c r="Y1141" s="41"/>
      <c r="Z1141" s="41"/>
      <c r="AA1141" s="41"/>
      <c r="AB1141" s="41"/>
      <c r="AC1141" s="41"/>
      <c r="AD1141" s="41"/>
      <c r="AE1141" s="41"/>
      <c r="AR1141" s="226" t="s">
        <v>257</v>
      </c>
      <c r="AT1141" s="226" t="s">
        <v>169</v>
      </c>
      <c r="AU1141" s="226" t="s">
        <v>81</v>
      </c>
      <c r="AY1141" s="20" t="s">
        <v>166</v>
      </c>
      <c r="BE1141" s="227">
        <f>IF(N1141="základní",J1141,0)</f>
        <v>0</v>
      </c>
      <c r="BF1141" s="227">
        <f>IF(N1141="snížená",J1141,0)</f>
        <v>0</v>
      </c>
      <c r="BG1141" s="227">
        <f>IF(N1141="zákl. přenesená",J1141,0)</f>
        <v>0</v>
      </c>
      <c r="BH1141" s="227">
        <f>IF(N1141="sníž. přenesená",J1141,0)</f>
        <v>0</v>
      </c>
      <c r="BI1141" s="227">
        <f>IF(N1141="nulová",J1141,0)</f>
        <v>0</v>
      </c>
      <c r="BJ1141" s="20" t="s">
        <v>79</v>
      </c>
      <c r="BK1141" s="227">
        <f>ROUND(I1141*H1141,2)</f>
        <v>0</v>
      </c>
      <c r="BL1141" s="20" t="s">
        <v>257</v>
      </c>
      <c r="BM1141" s="226" t="s">
        <v>1846</v>
      </c>
    </row>
    <row r="1142" s="15" customFormat="1">
      <c r="A1142" s="15"/>
      <c r="B1142" s="251"/>
      <c r="C1142" s="252"/>
      <c r="D1142" s="230" t="s">
        <v>176</v>
      </c>
      <c r="E1142" s="253" t="s">
        <v>19</v>
      </c>
      <c r="F1142" s="254" t="s">
        <v>1847</v>
      </c>
      <c r="G1142" s="252"/>
      <c r="H1142" s="253" t="s">
        <v>19</v>
      </c>
      <c r="I1142" s="255"/>
      <c r="J1142" s="252"/>
      <c r="K1142" s="252"/>
      <c r="L1142" s="256"/>
      <c r="M1142" s="257"/>
      <c r="N1142" s="258"/>
      <c r="O1142" s="258"/>
      <c r="P1142" s="258"/>
      <c r="Q1142" s="258"/>
      <c r="R1142" s="258"/>
      <c r="S1142" s="258"/>
      <c r="T1142" s="259"/>
      <c r="U1142" s="15"/>
      <c r="V1142" s="15"/>
      <c r="W1142" s="15"/>
      <c r="X1142" s="15"/>
      <c r="Y1142" s="15"/>
      <c r="Z1142" s="15"/>
      <c r="AA1142" s="15"/>
      <c r="AB1142" s="15"/>
      <c r="AC1142" s="15"/>
      <c r="AD1142" s="15"/>
      <c r="AE1142" s="15"/>
      <c r="AT1142" s="260" t="s">
        <v>176</v>
      </c>
      <c r="AU1142" s="260" t="s">
        <v>81</v>
      </c>
      <c r="AV1142" s="15" t="s">
        <v>79</v>
      </c>
      <c r="AW1142" s="15" t="s">
        <v>33</v>
      </c>
      <c r="AX1142" s="15" t="s">
        <v>72</v>
      </c>
      <c r="AY1142" s="260" t="s">
        <v>166</v>
      </c>
    </row>
    <row r="1143" s="15" customFormat="1">
      <c r="A1143" s="15"/>
      <c r="B1143" s="251"/>
      <c r="C1143" s="252"/>
      <c r="D1143" s="230" t="s">
        <v>176</v>
      </c>
      <c r="E1143" s="253" t="s">
        <v>19</v>
      </c>
      <c r="F1143" s="254" t="s">
        <v>1848</v>
      </c>
      <c r="G1143" s="252"/>
      <c r="H1143" s="253" t="s">
        <v>19</v>
      </c>
      <c r="I1143" s="255"/>
      <c r="J1143" s="252"/>
      <c r="K1143" s="252"/>
      <c r="L1143" s="256"/>
      <c r="M1143" s="257"/>
      <c r="N1143" s="258"/>
      <c r="O1143" s="258"/>
      <c r="P1143" s="258"/>
      <c r="Q1143" s="258"/>
      <c r="R1143" s="258"/>
      <c r="S1143" s="258"/>
      <c r="T1143" s="259"/>
      <c r="U1143" s="15"/>
      <c r="V1143" s="15"/>
      <c r="W1143" s="15"/>
      <c r="X1143" s="15"/>
      <c r="Y1143" s="15"/>
      <c r="Z1143" s="15"/>
      <c r="AA1143" s="15"/>
      <c r="AB1143" s="15"/>
      <c r="AC1143" s="15"/>
      <c r="AD1143" s="15"/>
      <c r="AE1143" s="15"/>
      <c r="AT1143" s="260" t="s">
        <v>176</v>
      </c>
      <c r="AU1143" s="260" t="s">
        <v>81</v>
      </c>
      <c r="AV1143" s="15" t="s">
        <v>79</v>
      </c>
      <c r="AW1143" s="15" t="s">
        <v>33</v>
      </c>
      <c r="AX1143" s="15" t="s">
        <v>72</v>
      </c>
      <c r="AY1143" s="260" t="s">
        <v>166</v>
      </c>
    </row>
    <row r="1144" s="15" customFormat="1">
      <c r="A1144" s="15"/>
      <c r="B1144" s="251"/>
      <c r="C1144" s="252"/>
      <c r="D1144" s="230" t="s">
        <v>176</v>
      </c>
      <c r="E1144" s="253" t="s">
        <v>19</v>
      </c>
      <c r="F1144" s="254" t="s">
        <v>1849</v>
      </c>
      <c r="G1144" s="252"/>
      <c r="H1144" s="253" t="s">
        <v>19</v>
      </c>
      <c r="I1144" s="255"/>
      <c r="J1144" s="252"/>
      <c r="K1144" s="252"/>
      <c r="L1144" s="256"/>
      <c r="M1144" s="257"/>
      <c r="N1144" s="258"/>
      <c r="O1144" s="258"/>
      <c r="P1144" s="258"/>
      <c r="Q1144" s="258"/>
      <c r="R1144" s="258"/>
      <c r="S1144" s="258"/>
      <c r="T1144" s="259"/>
      <c r="U1144" s="15"/>
      <c r="V1144" s="15"/>
      <c r="W1144" s="15"/>
      <c r="X1144" s="15"/>
      <c r="Y1144" s="15"/>
      <c r="Z1144" s="15"/>
      <c r="AA1144" s="15"/>
      <c r="AB1144" s="15"/>
      <c r="AC1144" s="15"/>
      <c r="AD1144" s="15"/>
      <c r="AE1144" s="15"/>
      <c r="AT1144" s="260" t="s">
        <v>176</v>
      </c>
      <c r="AU1144" s="260" t="s">
        <v>81</v>
      </c>
      <c r="AV1144" s="15" t="s">
        <v>79</v>
      </c>
      <c r="AW1144" s="15" t="s">
        <v>33</v>
      </c>
      <c r="AX1144" s="15" t="s">
        <v>72</v>
      </c>
      <c r="AY1144" s="260" t="s">
        <v>166</v>
      </c>
    </row>
    <row r="1145" s="15" customFormat="1">
      <c r="A1145" s="15"/>
      <c r="B1145" s="251"/>
      <c r="C1145" s="252"/>
      <c r="D1145" s="230" t="s">
        <v>176</v>
      </c>
      <c r="E1145" s="253" t="s">
        <v>19</v>
      </c>
      <c r="F1145" s="254" t="s">
        <v>1850</v>
      </c>
      <c r="G1145" s="252"/>
      <c r="H1145" s="253" t="s">
        <v>19</v>
      </c>
      <c r="I1145" s="255"/>
      <c r="J1145" s="252"/>
      <c r="K1145" s="252"/>
      <c r="L1145" s="256"/>
      <c r="M1145" s="257"/>
      <c r="N1145" s="258"/>
      <c r="O1145" s="258"/>
      <c r="P1145" s="258"/>
      <c r="Q1145" s="258"/>
      <c r="R1145" s="258"/>
      <c r="S1145" s="258"/>
      <c r="T1145" s="259"/>
      <c r="U1145" s="15"/>
      <c r="V1145" s="15"/>
      <c r="W1145" s="15"/>
      <c r="X1145" s="15"/>
      <c r="Y1145" s="15"/>
      <c r="Z1145" s="15"/>
      <c r="AA1145" s="15"/>
      <c r="AB1145" s="15"/>
      <c r="AC1145" s="15"/>
      <c r="AD1145" s="15"/>
      <c r="AE1145" s="15"/>
      <c r="AT1145" s="260" t="s">
        <v>176</v>
      </c>
      <c r="AU1145" s="260" t="s">
        <v>81</v>
      </c>
      <c r="AV1145" s="15" t="s">
        <v>79</v>
      </c>
      <c r="AW1145" s="15" t="s">
        <v>33</v>
      </c>
      <c r="AX1145" s="15" t="s">
        <v>72</v>
      </c>
      <c r="AY1145" s="260" t="s">
        <v>166</v>
      </c>
    </row>
    <row r="1146" s="15" customFormat="1">
      <c r="A1146" s="15"/>
      <c r="B1146" s="251"/>
      <c r="C1146" s="252"/>
      <c r="D1146" s="230" t="s">
        <v>176</v>
      </c>
      <c r="E1146" s="253" t="s">
        <v>19</v>
      </c>
      <c r="F1146" s="254" t="s">
        <v>1851</v>
      </c>
      <c r="G1146" s="252"/>
      <c r="H1146" s="253" t="s">
        <v>19</v>
      </c>
      <c r="I1146" s="255"/>
      <c r="J1146" s="252"/>
      <c r="K1146" s="252"/>
      <c r="L1146" s="256"/>
      <c r="M1146" s="257"/>
      <c r="N1146" s="258"/>
      <c r="O1146" s="258"/>
      <c r="P1146" s="258"/>
      <c r="Q1146" s="258"/>
      <c r="R1146" s="258"/>
      <c r="S1146" s="258"/>
      <c r="T1146" s="259"/>
      <c r="U1146" s="15"/>
      <c r="V1146" s="15"/>
      <c r="W1146" s="15"/>
      <c r="X1146" s="15"/>
      <c r="Y1146" s="15"/>
      <c r="Z1146" s="15"/>
      <c r="AA1146" s="15"/>
      <c r="AB1146" s="15"/>
      <c r="AC1146" s="15"/>
      <c r="AD1146" s="15"/>
      <c r="AE1146" s="15"/>
      <c r="AT1146" s="260" t="s">
        <v>176</v>
      </c>
      <c r="AU1146" s="260" t="s">
        <v>81</v>
      </c>
      <c r="AV1146" s="15" t="s">
        <v>79</v>
      </c>
      <c r="AW1146" s="15" t="s">
        <v>33</v>
      </c>
      <c r="AX1146" s="15" t="s">
        <v>72</v>
      </c>
      <c r="AY1146" s="260" t="s">
        <v>166</v>
      </c>
    </row>
    <row r="1147" s="15" customFormat="1">
      <c r="A1147" s="15"/>
      <c r="B1147" s="251"/>
      <c r="C1147" s="252"/>
      <c r="D1147" s="230" t="s">
        <v>176</v>
      </c>
      <c r="E1147" s="253" t="s">
        <v>19</v>
      </c>
      <c r="F1147" s="254" t="s">
        <v>1852</v>
      </c>
      <c r="G1147" s="252"/>
      <c r="H1147" s="253" t="s">
        <v>19</v>
      </c>
      <c r="I1147" s="255"/>
      <c r="J1147" s="252"/>
      <c r="K1147" s="252"/>
      <c r="L1147" s="256"/>
      <c r="M1147" s="257"/>
      <c r="N1147" s="258"/>
      <c r="O1147" s="258"/>
      <c r="P1147" s="258"/>
      <c r="Q1147" s="258"/>
      <c r="R1147" s="258"/>
      <c r="S1147" s="258"/>
      <c r="T1147" s="259"/>
      <c r="U1147" s="15"/>
      <c r="V1147" s="15"/>
      <c r="W1147" s="15"/>
      <c r="X1147" s="15"/>
      <c r="Y1147" s="15"/>
      <c r="Z1147" s="15"/>
      <c r="AA1147" s="15"/>
      <c r="AB1147" s="15"/>
      <c r="AC1147" s="15"/>
      <c r="AD1147" s="15"/>
      <c r="AE1147" s="15"/>
      <c r="AT1147" s="260" t="s">
        <v>176</v>
      </c>
      <c r="AU1147" s="260" t="s">
        <v>81</v>
      </c>
      <c r="AV1147" s="15" t="s">
        <v>79</v>
      </c>
      <c r="AW1147" s="15" t="s">
        <v>33</v>
      </c>
      <c r="AX1147" s="15" t="s">
        <v>72</v>
      </c>
      <c r="AY1147" s="260" t="s">
        <v>166</v>
      </c>
    </row>
    <row r="1148" s="13" customFormat="1">
      <c r="A1148" s="13"/>
      <c r="B1148" s="228"/>
      <c r="C1148" s="229"/>
      <c r="D1148" s="230" t="s">
        <v>176</v>
      </c>
      <c r="E1148" s="231" t="s">
        <v>19</v>
      </c>
      <c r="F1148" s="232" t="s">
        <v>79</v>
      </c>
      <c r="G1148" s="229"/>
      <c r="H1148" s="233">
        <v>1</v>
      </c>
      <c r="I1148" s="234"/>
      <c r="J1148" s="229"/>
      <c r="K1148" s="229"/>
      <c r="L1148" s="235"/>
      <c r="M1148" s="236"/>
      <c r="N1148" s="237"/>
      <c r="O1148" s="237"/>
      <c r="P1148" s="237"/>
      <c r="Q1148" s="237"/>
      <c r="R1148" s="237"/>
      <c r="S1148" s="237"/>
      <c r="T1148" s="238"/>
      <c r="U1148" s="13"/>
      <c r="V1148" s="13"/>
      <c r="W1148" s="13"/>
      <c r="X1148" s="13"/>
      <c r="Y1148" s="13"/>
      <c r="Z1148" s="13"/>
      <c r="AA1148" s="13"/>
      <c r="AB1148" s="13"/>
      <c r="AC1148" s="13"/>
      <c r="AD1148" s="13"/>
      <c r="AE1148" s="13"/>
      <c r="AT1148" s="239" t="s">
        <v>176</v>
      </c>
      <c r="AU1148" s="239" t="s">
        <v>81</v>
      </c>
      <c r="AV1148" s="13" t="s">
        <v>81</v>
      </c>
      <c r="AW1148" s="13" t="s">
        <v>33</v>
      </c>
      <c r="AX1148" s="13" t="s">
        <v>72</v>
      </c>
      <c r="AY1148" s="239" t="s">
        <v>166</v>
      </c>
    </row>
    <row r="1149" s="14" customFormat="1">
      <c r="A1149" s="14"/>
      <c r="B1149" s="240"/>
      <c r="C1149" s="241"/>
      <c r="D1149" s="230" t="s">
        <v>176</v>
      </c>
      <c r="E1149" s="242" t="s">
        <v>19</v>
      </c>
      <c r="F1149" s="243" t="s">
        <v>178</v>
      </c>
      <c r="G1149" s="241"/>
      <c r="H1149" s="244">
        <v>1</v>
      </c>
      <c r="I1149" s="245"/>
      <c r="J1149" s="241"/>
      <c r="K1149" s="241"/>
      <c r="L1149" s="246"/>
      <c r="M1149" s="247"/>
      <c r="N1149" s="248"/>
      <c r="O1149" s="248"/>
      <c r="P1149" s="248"/>
      <c r="Q1149" s="248"/>
      <c r="R1149" s="248"/>
      <c r="S1149" s="248"/>
      <c r="T1149" s="249"/>
      <c r="U1149" s="14"/>
      <c r="V1149" s="14"/>
      <c r="W1149" s="14"/>
      <c r="X1149" s="14"/>
      <c r="Y1149" s="14"/>
      <c r="Z1149" s="14"/>
      <c r="AA1149" s="14"/>
      <c r="AB1149" s="14"/>
      <c r="AC1149" s="14"/>
      <c r="AD1149" s="14"/>
      <c r="AE1149" s="14"/>
      <c r="AT1149" s="250" t="s">
        <v>176</v>
      </c>
      <c r="AU1149" s="250" t="s">
        <v>81</v>
      </c>
      <c r="AV1149" s="14" t="s">
        <v>167</v>
      </c>
      <c r="AW1149" s="14" t="s">
        <v>33</v>
      </c>
      <c r="AX1149" s="14" t="s">
        <v>79</v>
      </c>
      <c r="AY1149" s="250" t="s">
        <v>166</v>
      </c>
    </row>
    <row r="1150" s="2" customFormat="1">
      <c r="A1150" s="41"/>
      <c r="B1150" s="42"/>
      <c r="C1150" s="215" t="s">
        <v>1853</v>
      </c>
      <c r="D1150" s="215" t="s">
        <v>169</v>
      </c>
      <c r="E1150" s="216" t="s">
        <v>1854</v>
      </c>
      <c r="F1150" s="217" t="s">
        <v>1855</v>
      </c>
      <c r="G1150" s="218" t="s">
        <v>271</v>
      </c>
      <c r="H1150" s="219">
        <v>1241.55</v>
      </c>
      <c r="I1150" s="220"/>
      <c r="J1150" s="221">
        <f>ROUND(I1150*H1150,2)</f>
        <v>0</v>
      </c>
      <c r="K1150" s="217" t="s">
        <v>19</v>
      </c>
      <c r="L1150" s="47"/>
      <c r="M1150" s="222" t="s">
        <v>19</v>
      </c>
      <c r="N1150" s="223" t="s">
        <v>43</v>
      </c>
      <c r="O1150" s="87"/>
      <c r="P1150" s="224">
        <f>O1150*H1150</f>
        <v>0</v>
      </c>
      <c r="Q1150" s="224">
        <v>0</v>
      </c>
      <c r="R1150" s="224">
        <f>Q1150*H1150</f>
        <v>0</v>
      </c>
      <c r="S1150" s="224">
        <v>0</v>
      </c>
      <c r="T1150" s="225">
        <f>S1150*H1150</f>
        <v>0</v>
      </c>
      <c r="U1150" s="41"/>
      <c r="V1150" s="41"/>
      <c r="W1150" s="41"/>
      <c r="X1150" s="41"/>
      <c r="Y1150" s="41"/>
      <c r="Z1150" s="41"/>
      <c r="AA1150" s="41"/>
      <c r="AB1150" s="41"/>
      <c r="AC1150" s="41"/>
      <c r="AD1150" s="41"/>
      <c r="AE1150" s="41"/>
      <c r="AR1150" s="226" t="s">
        <v>257</v>
      </c>
      <c r="AT1150" s="226" t="s">
        <v>169</v>
      </c>
      <c r="AU1150" s="226" t="s">
        <v>81</v>
      </c>
      <c r="AY1150" s="20" t="s">
        <v>166</v>
      </c>
      <c r="BE1150" s="227">
        <f>IF(N1150="základní",J1150,0)</f>
        <v>0</v>
      </c>
      <c r="BF1150" s="227">
        <f>IF(N1150="snížená",J1150,0)</f>
        <v>0</v>
      </c>
      <c r="BG1150" s="227">
        <f>IF(N1150="zákl. přenesená",J1150,0)</f>
        <v>0</v>
      </c>
      <c r="BH1150" s="227">
        <f>IF(N1150="sníž. přenesená",J1150,0)</f>
        <v>0</v>
      </c>
      <c r="BI1150" s="227">
        <f>IF(N1150="nulová",J1150,0)</f>
        <v>0</v>
      </c>
      <c r="BJ1150" s="20" t="s">
        <v>79</v>
      </c>
      <c r="BK1150" s="227">
        <f>ROUND(I1150*H1150,2)</f>
        <v>0</v>
      </c>
      <c r="BL1150" s="20" t="s">
        <v>257</v>
      </c>
      <c r="BM1150" s="226" t="s">
        <v>1856</v>
      </c>
    </row>
    <row r="1151" s="13" customFormat="1">
      <c r="A1151" s="13"/>
      <c r="B1151" s="228"/>
      <c r="C1151" s="229"/>
      <c r="D1151" s="230" t="s">
        <v>176</v>
      </c>
      <c r="E1151" s="231" t="s">
        <v>19</v>
      </c>
      <c r="F1151" s="232" t="s">
        <v>1857</v>
      </c>
      <c r="G1151" s="229"/>
      <c r="H1151" s="233">
        <v>1241.55</v>
      </c>
      <c r="I1151" s="234"/>
      <c r="J1151" s="229"/>
      <c r="K1151" s="229"/>
      <c r="L1151" s="235"/>
      <c r="M1151" s="236"/>
      <c r="N1151" s="237"/>
      <c r="O1151" s="237"/>
      <c r="P1151" s="237"/>
      <c r="Q1151" s="237"/>
      <c r="R1151" s="237"/>
      <c r="S1151" s="237"/>
      <c r="T1151" s="238"/>
      <c r="U1151" s="13"/>
      <c r="V1151" s="13"/>
      <c r="W1151" s="13"/>
      <c r="X1151" s="13"/>
      <c r="Y1151" s="13"/>
      <c r="Z1151" s="13"/>
      <c r="AA1151" s="13"/>
      <c r="AB1151" s="13"/>
      <c r="AC1151" s="13"/>
      <c r="AD1151" s="13"/>
      <c r="AE1151" s="13"/>
      <c r="AT1151" s="239" t="s">
        <v>176</v>
      </c>
      <c r="AU1151" s="239" t="s">
        <v>81</v>
      </c>
      <c r="AV1151" s="13" t="s">
        <v>81</v>
      </c>
      <c r="AW1151" s="13" t="s">
        <v>33</v>
      </c>
      <c r="AX1151" s="13" t="s">
        <v>72</v>
      </c>
      <c r="AY1151" s="239" t="s">
        <v>166</v>
      </c>
    </row>
    <row r="1152" s="14" customFormat="1">
      <c r="A1152" s="14"/>
      <c r="B1152" s="240"/>
      <c r="C1152" s="241"/>
      <c r="D1152" s="230" t="s">
        <v>176</v>
      </c>
      <c r="E1152" s="242" t="s">
        <v>19</v>
      </c>
      <c r="F1152" s="243" t="s">
        <v>178</v>
      </c>
      <c r="G1152" s="241"/>
      <c r="H1152" s="244">
        <v>1241.55</v>
      </c>
      <c r="I1152" s="245"/>
      <c r="J1152" s="241"/>
      <c r="K1152" s="241"/>
      <c r="L1152" s="246"/>
      <c r="M1152" s="247"/>
      <c r="N1152" s="248"/>
      <c r="O1152" s="248"/>
      <c r="P1152" s="248"/>
      <c r="Q1152" s="248"/>
      <c r="R1152" s="248"/>
      <c r="S1152" s="248"/>
      <c r="T1152" s="249"/>
      <c r="U1152" s="14"/>
      <c r="V1152" s="14"/>
      <c r="W1152" s="14"/>
      <c r="X1152" s="14"/>
      <c r="Y1152" s="14"/>
      <c r="Z1152" s="14"/>
      <c r="AA1152" s="14"/>
      <c r="AB1152" s="14"/>
      <c r="AC1152" s="14"/>
      <c r="AD1152" s="14"/>
      <c r="AE1152" s="14"/>
      <c r="AT1152" s="250" t="s">
        <v>176</v>
      </c>
      <c r="AU1152" s="250" t="s">
        <v>81</v>
      </c>
      <c r="AV1152" s="14" t="s">
        <v>167</v>
      </c>
      <c r="AW1152" s="14" t="s">
        <v>33</v>
      </c>
      <c r="AX1152" s="14" t="s">
        <v>79</v>
      </c>
      <c r="AY1152" s="250" t="s">
        <v>166</v>
      </c>
    </row>
    <row r="1153" s="2" customFormat="1">
      <c r="A1153" s="41"/>
      <c r="B1153" s="42"/>
      <c r="C1153" s="215" t="s">
        <v>1858</v>
      </c>
      <c r="D1153" s="215" t="s">
        <v>169</v>
      </c>
      <c r="E1153" s="216" t="s">
        <v>1859</v>
      </c>
      <c r="F1153" s="217" t="s">
        <v>1860</v>
      </c>
      <c r="G1153" s="218" t="s">
        <v>1304</v>
      </c>
      <c r="H1153" s="284"/>
      <c r="I1153" s="220"/>
      <c r="J1153" s="221">
        <f>ROUND(I1153*H1153,2)</f>
        <v>0</v>
      </c>
      <c r="K1153" s="217" t="s">
        <v>173</v>
      </c>
      <c r="L1153" s="47"/>
      <c r="M1153" s="222" t="s">
        <v>19</v>
      </c>
      <c r="N1153" s="223" t="s">
        <v>43</v>
      </c>
      <c r="O1153" s="87"/>
      <c r="P1153" s="224">
        <f>O1153*H1153</f>
        <v>0</v>
      </c>
      <c r="Q1153" s="224">
        <v>0</v>
      </c>
      <c r="R1153" s="224">
        <f>Q1153*H1153</f>
        <v>0</v>
      </c>
      <c r="S1153" s="224">
        <v>0</v>
      </c>
      <c r="T1153" s="225">
        <f>S1153*H1153</f>
        <v>0</v>
      </c>
      <c r="U1153" s="41"/>
      <c r="V1153" s="41"/>
      <c r="W1153" s="41"/>
      <c r="X1153" s="41"/>
      <c r="Y1153" s="41"/>
      <c r="Z1153" s="41"/>
      <c r="AA1153" s="41"/>
      <c r="AB1153" s="41"/>
      <c r="AC1153" s="41"/>
      <c r="AD1153" s="41"/>
      <c r="AE1153" s="41"/>
      <c r="AR1153" s="226" t="s">
        <v>257</v>
      </c>
      <c r="AT1153" s="226" t="s">
        <v>169</v>
      </c>
      <c r="AU1153" s="226" t="s">
        <v>81</v>
      </c>
      <c r="AY1153" s="20" t="s">
        <v>166</v>
      </c>
      <c r="BE1153" s="227">
        <f>IF(N1153="základní",J1153,0)</f>
        <v>0</v>
      </c>
      <c r="BF1153" s="227">
        <f>IF(N1153="snížená",J1153,0)</f>
        <v>0</v>
      </c>
      <c r="BG1153" s="227">
        <f>IF(N1153="zákl. přenesená",J1153,0)</f>
        <v>0</v>
      </c>
      <c r="BH1153" s="227">
        <f>IF(N1153="sníž. přenesená",J1153,0)</f>
        <v>0</v>
      </c>
      <c r="BI1153" s="227">
        <f>IF(N1153="nulová",J1153,0)</f>
        <v>0</v>
      </c>
      <c r="BJ1153" s="20" t="s">
        <v>79</v>
      </c>
      <c r="BK1153" s="227">
        <f>ROUND(I1153*H1153,2)</f>
        <v>0</v>
      </c>
      <c r="BL1153" s="20" t="s">
        <v>257</v>
      </c>
      <c r="BM1153" s="226" t="s">
        <v>1861</v>
      </c>
    </row>
    <row r="1154" s="12" customFormat="1" ht="22.8" customHeight="1">
      <c r="A1154" s="12"/>
      <c r="B1154" s="199"/>
      <c r="C1154" s="200"/>
      <c r="D1154" s="201" t="s">
        <v>71</v>
      </c>
      <c r="E1154" s="213" t="s">
        <v>1862</v>
      </c>
      <c r="F1154" s="213" t="s">
        <v>1863</v>
      </c>
      <c r="G1154" s="200"/>
      <c r="H1154" s="200"/>
      <c r="I1154" s="203"/>
      <c r="J1154" s="214">
        <f>BK1154</f>
        <v>0</v>
      </c>
      <c r="K1154" s="200"/>
      <c r="L1154" s="205"/>
      <c r="M1154" s="206"/>
      <c r="N1154" s="207"/>
      <c r="O1154" s="207"/>
      <c r="P1154" s="208">
        <f>SUM(P1155:P1168)</f>
        <v>0</v>
      </c>
      <c r="Q1154" s="207"/>
      <c r="R1154" s="208">
        <f>SUM(R1155:R1168)</f>
        <v>0</v>
      </c>
      <c r="S1154" s="207"/>
      <c r="T1154" s="209">
        <f>SUM(T1155:T1168)</f>
        <v>0</v>
      </c>
      <c r="U1154" s="12"/>
      <c r="V1154" s="12"/>
      <c r="W1154" s="12"/>
      <c r="X1154" s="12"/>
      <c r="Y1154" s="12"/>
      <c r="Z1154" s="12"/>
      <c r="AA1154" s="12"/>
      <c r="AB1154" s="12"/>
      <c r="AC1154" s="12"/>
      <c r="AD1154" s="12"/>
      <c r="AE1154" s="12"/>
      <c r="AR1154" s="210" t="s">
        <v>81</v>
      </c>
      <c r="AT1154" s="211" t="s">
        <v>71</v>
      </c>
      <c r="AU1154" s="211" t="s">
        <v>79</v>
      </c>
      <c r="AY1154" s="210" t="s">
        <v>166</v>
      </c>
      <c r="BK1154" s="212">
        <f>SUM(BK1155:BK1168)</f>
        <v>0</v>
      </c>
    </row>
    <row r="1155" s="2" customFormat="1">
      <c r="A1155" s="41"/>
      <c r="B1155" s="42"/>
      <c r="C1155" s="215" t="s">
        <v>1864</v>
      </c>
      <c r="D1155" s="215" t="s">
        <v>169</v>
      </c>
      <c r="E1155" s="216" t="s">
        <v>1865</v>
      </c>
      <c r="F1155" s="217" t="s">
        <v>1866</v>
      </c>
      <c r="G1155" s="218" t="s">
        <v>240</v>
      </c>
      <c r="H1155" s="219">
        <v>1</v>
      </c>
      <c r="I1155" s="220"/>
      <c r="J1155" s="221">
        <f>ROUND(I1155*H1155,2)</f>
        <v>0</v>
      </c>
      <c r="K1155" s="217" t="s">
        <v>19</v>
      </c>
      <c r="L1155" s="47"/>
      <c r="M1155" s="222" t="s">
        <v>19</v>
      </c>
      <c r="N1155" s="223" t="s">
        <v>43</v>
      </c>
      <c r="O1155" s="87"/>
      <c r="P1155" s="224">
        <f>O1155*H1155</f>
        <v>0</v>
      </c>
      <c r="Q1155" s="224">
        <v>0</v>
      </c>
      <c r="R1155" s="224">
        <f>Q1155*H1155</f>
        <v>0</v>
      </c>
      <c r="S1155" s="224">
        <v>0</v>
      </c>
      <c r="T1155" s="225">
        <f>S1155*H1155</f>
        <v>0</v>
      </c>
      <c r="U1155" s="41"/>
      <c r="V1155" s="41"/>
      <c r="W1155" s="41"/>
      <c r="X1155" s="41"/>
      <c r="Y1155" s="41"/>
      <c r="Z1155" s="41"/>
      <c r="AA1155" s="41"/>
      <c r="AB1155" s="41"/>
      <c r="AC1155" s="41"/>
      <c r="AD1155" s="41"/>
      <c r="AE1155" s="41"/>
      <c r="AR1155" s="226" t="s">
        <v>257</v>
      </c>
      <c r="AT1155" s="226" t="s">
        <v>169</v>
      </c>
      <c r="AU1155" s="226" t="s">
        <v>81</v>
      </c>
      <c r="AY1155" s="20" t="s">
        <v>166</v>
      </c>
      <c r="BE1155" s="227">
        <f>IF(N1155="základní",J1155,0)</f>
        <v>0</v>
      </c>
      <c r="BF1155" s="227">
        <f>IF(N1155="snížená",J1155,0)</f>
        <v>0</v>
      </c>
      <c r="BG1155" s="227">
        <f>IF(N1155="zákl. přenesená",J1155,0)</f>
        <v>0</v>
      </c>
      <c r="BH1155" s="227">
        <f>IF(N1155="sníž. přenesená",J1155,0)</f>
        <v>0</v>
      </c>
      <c r="BI1155" s="227">
        <f>IF(N1155="nulová",J1155,0)</f>
        <v>0</v>
      </c>
      <c r="BJ1155" s="20" t="s">
        <v>79</v>
      </c>
      <c r="BK1155" s="227">
        <f>ROUND(I1155*H1155,2)</f>
        <v>0</v>
      </c>
      <c r="BL1155" s="20" t="s">
        <v>257</v>
      </c>
      <c r="BM1155" s="226" t="s">
        <v>1867</v>
      </c>
    </row>
    <row r="1156" s="2" customFormat="1">
      <c r="A1156" s="41"/>
      <c r="B1156" s="42"/>
      <c r="C1156" s="215" t="s">
        <v>1868</v>
      </c>
      <c r="D1156" s="215" t="s">
        <v>169</v>
      </c>
      <c r="E1156" s="216" t="s">
        <v>1869</v>
      </c>
      <c r="F1156" s="217" t="s">
        <v>1870</v>
      </c>
      <c r="G1156" s="218" t="s">
        <v>240</v>
      </c>
      <c r="H1156" s="219">
        <v>1</v>
      </c>
      <c r="I1156" s="220"/>
      <c r="J1156" s="221">
        <f>ROUND(I1156*H1156,2)</f>
        <v>0</v>
      </c>
      <c r="K1156" s="217" t="s">
        <v>19</v>
      </c>
      <c r="L1156" s="47"/>
      <c r="M1156" s="222" t="s">
        <v>19</v>
      </c>
      <c r="N1156" s="223" t="s">
        <v>43</v>
      </c>
      <c r="O1156" s="87"/>
      <c r="P1156" s="224">
        <f>O1156*H1156</f>
        <v>0</v>
      </c>
      <c r="Q1156" s="224">
        <v>0</v>
      </c>
      <c r="R1156" s="224">
        <f>Q1156*H1156</f>
        <v>0</v>
      </c>
      <c r="S1156" s="224">
        <v>0</v>
      </c>
      <c r="T1156" s="225">
        <f>S1156*H1156</f>
        <v>0</v>
      </c>
      <c r="U1156" s="41"/>
      <c r="V1156" s="41"/>
      <c r="W1156" s="41"/>
      <c r="X1156" s="41"/>
      <c r="Y1156" s="41"/>
      <c r="Z1156" s="41"/>
      <c r="AA1156" s="41"/>
      <c r="AB1156" s="41"/>
      <c r="AC1156" s="41"/>
      <c r="AD1156" s="41"/>
      <c r="AE1156" s="41"/>
      <c r="AR1156" s="226" t="s">
        <v>257</v>
      </c>
      <c r="AT1156" s="226" t="s">
        <v>169</v>
      </c>
      <c r="AU1156" s="226" t="s">
        <v>81</v>
      </c>
      <c r="AY1156" s="20" t="s">
        <v>166</v>
      </c>
      <c r="BE1156" s="227">
        <f>IF(N1156="základní",J1156,0)</f>
        <v>0</v>
      </c>
      <c r="BF1156" s="227">
        <f>IF(N1156="snížená",J1156,0)</f>
        <v>0</v>
      </c>
      <c r="BG1156" s="227">
        <f>IF(N1156="zákl. přenesená",J1156,0)</f>
        <v>0</v>
      </c>
      <c r="BH1156" s="227">
        <f>IF(N1156="sníž. přenesená",J1156,0)</f>
        <v>0</v>
      </c>
      <c r="BI1156" s="227">
        <f>IF(N1156="nulová",J1156,0)</f>
        <v>0</v>
      </c>
      <c r="BJ1156" s="20" t="s">
        <v>79</v>
      </c>
      <c r="BK1156" s="227">
        <f>ROUND(I1156*H1156,2)</f>
        <v>0</v>
      </c>
      <c r="BL1156" s="20" t="s">
        <v>257</v>
      </c>
      <c r="BM1156" s="226" t="s">
        <v>1871</v>
      </c>
    </row>
    <row r="1157" s="2" customFormat="1" ht="33" customHeight="1">
      <c r="A1157" s="41"/>
      <c r="B1157" s="42"/>
      <c r="C1157" s="215" t="s">
        <v>1872</v>
      </c>
      <c r="D1157" s="215" t="s">
        <v>169</v>
      </c>
      <c r="E1157" s="216" t="s">
        <v>1873</v>
      </c>
      <c r="F1157" s="217" t="s">
        <v>1874</v>
      </c>
      <c r="G1157" s="218" t="s">
        <v>240</v>
      </c>
      <c r="H1157" s="219">
        <v>1</v>
      </c>
      <c r="I1157" s="220"/>
      <c r="J1157" s="221">
        <f>ROUND(I1157*H1157,2)</f>
        <v>0</v>
      </c>
      <c r="K1157" s="217" t="s">
        <v>19</v>
      </c>
      <c r="L1157" s="47"/>
      <c r="M1157" s="222" t="s">
        <v>19</v>
      </c>
      <c r="N1157" s="223" t="s">
        <v>43</v>
      </c>
      <c r="O1157" s="87"/>
      <c r="P1157" s="224">
        <f>O1157*H1157</f>
        <v>0</v>
      </c>
      <c r="Q1157" s="224">
        <v>0</v>
      </c>
      <c r="R1157" s="224">
        <f>Q1157*H1157</f>
        <v>0</v>
      </c>
      <c r="S1157" s="224">
        <v>0</v>
      </c>
      <c r="T1157" s="225">
        <f>S1157*H1157</f>
        <v>0</v>
      </c>
      <c r="U1157" s="41"/>
      <c r="V1157" s="41"/>
      <c r="W1157" s="41"/>
      <c r="X1157" s="41"/>
      <c r="Y1157" s="41"/>
      <c r="Z1157" s="41"/>
      <c r="AA1157" s="41"/>
      <c r="AB1157" s="41"/>
      <c r="AC1157" s="41"/>
      <c r="AD1157" s="41"/>
      <c r="AE1157" s="41"/>
      <c r="AR1157" s="226" t="s">
        <v>257</v>
      </c>
      <c r="AT1157" s="226" t="s">
        <v>169</v>
      </c>
      <c r="AU1157" s="226" t="s">
        <v>81</v>
      </c>
      <c r="AY1157" s="20" t="s">
        <v>166</v>
      </c>
      <c r="BE1157" s="227">
        <f>IF(N1157="základní",J1157,0)</f>
        <v>0</v>
      </c>
      <c r="BF1157" s="227">
        <f>IF(N1157="snížená",J1157,0)</f>
        <v>0</v>
      </c>
      <c r="BG1157" s="227">
        <f>IF(N1157="zákl. přenesená",J1157,0)</f>
        <v>0</v>
      </c>
      <c r="BH1157" s="227">
        <f>IF(N1157="sníž. přenesená",J1157,0)</f>
        <v>0</v>
      </c>
      <c r="BI1157" s="227">
        <f>IF(N1157="nulová",J1157,0)</f>
        <v>0</v>
      </c>
      <c r="BJ1157" s="20" t="s">
        <v>79</v>
      </c>
      <c r="BK1157" s="227">
        <f>ROUND(I1157*H1157,2)</f>
        <v>0</v>
      </c>
      <c r="BL1157" s="20" t="s">
        <v>257</v>
      </c>
      <c r="BM1157" s="226" t="s">
        <v>1875</v>
      </c>
    </row>
    <row r="1158" s="2" customFormat="1" ht="33" customHeight="1">
      <c r="A1158" s="41"/>
      <c r="B1158" s="42"/>
      <c r="C1158" s="215" t="s">
        <v>1876</v>
      </c>
      <c r="D1158" s="215" t="s">
        <v>169</v>
      </c>
      <c r="E1158" s="216" t="s">
        <v>1877</v>
      </c>
      <c r="F1158" s="217" t="s">
        <v>1878</v>
      </c>
      <c r="G1158" s="218" t="s">
        <v>240</v>
      </c>
      <c r="H1158" s="219">
        <v>1</v>
      </c>
      <c r="I1158" s="220"/>
      <c r="J1158" s="221">
        <f>ROUND(I1158*H1158,2)</f>
        <v>0</v>
      </c>
      <c r="K1158" s="217" t="s">
        <v>19</v>
      </c>
      <c r="L1158" s="47"/>
      <c r="M1158" s="222" t="s">
        <v>19</v>
      </c>
      <c r="N1158" s="223" t="s">
        <v>43</v>
      </c>
      <c r="O1158" s="87"/>
      <c r="P1158" s="224">
        <f>O1158*H1158</f>
        <v>0</v>
      </c>
      <c r="Q1158" s="224">
        <v>0</v>
      </c>
      <c r="R1158" s="224">
        <f>Q1158*H1158</f>
        <v>0</v>
      </c>
      <c r="S1158" s="224">
        <v>0</v>
      </c>
      <c r="T1158" s="225">
        <f>S1158*H1158</f>
        <v>0</v>
      </c>
      <c r="U1158" s="41"/>
      <c r="V1158" s="41"/>
      <c r="W1158" s="41"/>
      <c r="X1158" s="41"/>
      <c r="Y1158" s="41"/>
      <c r="Z1158" s="41"/>
      <c r="AA1158" s="41"/>
      <c r="AB1158" s="41"/>
      <c r="AC1158" s="41"/>
      <c r="AD1158" s="41"/>
      <c r="AE1158" s="41"/>
      <c r="AR1158" s="226" t="s">
        <v>257</v>
      </c>
      <c r="AT1158" s="226" t="s">
        <v>169</v>
      </c>
      <c r="AU1158" s="226" t="s">
        <v>81</v>
      </c>
      <c r="AY1158" s="20" t="s">
        <v>166</v>
      </c>
      <c r="BE1158" s="227">
        <f>IF(N1158="základní",J1158,0)</f>
        <v>0</v>
      </c>
      <c r="BF1158" s="227">
        <f>IF(N1158="snížená",J1158,0)</f>
        <v>0</v>
      </c>
      <c r="BG1158" s="227">
        <f>IF(N1158="zákl. přenesená",J1158,0)</f>
        <v>0</v>
      </c>
      <c r="BH1158" s="227">
        <f>IF(N1158="sníž. přenesená",J1158,0)</f>
        <v>0</v>
      </c>
      <c r="BI1158" s="227">
        <f>IF(N1158="nulová",J1158,0)</f>
        <v>0</v>
      </c>
      <c r="BJ1158" s="20" t="s">
        <v>79</v>
      </c>
      <c r="BK1158" s="227">
        <f>ROUND(I1158*H1158,2)</f>
        <v>0</v>
      </c>
      <c r="BL1158" s="20" t="s">
        <v>257</v>
      </c>
      <c r="BM1158" s="226" t="s">
        <v>1879</v>
      </c>
    </row>
    <row r="1159" s="2" customFormat="1">
      <c r="A1159" s="41"/>
      <c r="B1159" s="42"/>
      <c r="C1159" s="215" t="s">
        <v>1880</v>
      </c>
      <c r="D1159" s="215" t="s">
        <v>169</v>
      </c>
      <c r="E1159" s="216" t="s">
        <v>1881</v>
      </c>
      <c r="F1159" s="217" t="s">
        <v>1882</v>
      </c>
      <c r="G1159" s="218" t="s">
        <v>240</v>
      </c>
      <c r="H1159" s="219">
        <v>1</v>
      </c>
      <c r="I1159" s="220"/>
      <c r="J1159" s="221">
        <f>ROUND(I1159*H1159,2)</f>
        <v>0</v>
      </c>
      <c r="K1159" s="217" t="s">
        <v>19</v>
      </c>
      <c r="L1159" s="47"/>
      <c r="M1159" s="222" t="s">
        <v>19</v>
      </c>
      <c r="N1159" s="223" t="s">
        <v>43</v>
      </c>
      <c r="O1159" s="87"/>
      <c r="P1159" s="224">
        <f>O1159*H1159</f>
        <v>0</v>
      </c>
      <c r="Q1159" s="224">
        <v>0</v>
      </c>
      <c r="R1159" s="224">
        <f>Q1159*H1159</f>
        <v>0</v>
      </c>
      <c r="S1159" s="224">
        <v>0</v>
      </c>
      <c r="T1159" s="225">
        <f>S1159*H1159</f>
        <v>0</v>
      </c>
      <c r="U1159" s="41"/>
      <c r="V1159" s="41"/>
      <c r="W1159" s="41"/>
      <c r="X1159" s="41"/>
      <c r="Y1159" s="41"/>
      <c r="Z1159" s="41"/>
      <c r="AA1159" s="41"/>
      <c r="AB1159" s="41"/>
      <c r="AC1159" s="41"/>
      <c r="AD1159" s="41"/>
      <c r="AE1159" s="41"/>
      <c r="AR1159" s="226" t="s">
        <v>257</v>
      </c>
      <c r="AT1159" s="226" t="s">
        <v>169</v>
      </c>
      <c r="AU1159" s="226" t="s">
        <v>81</v>
      </c>
      <c r="AY1159" s="20" t="s">
        <v>166</v>
      </c>
      <c r="BE1159" s="227">
        <f>IF(N1159="základní",J1159,0)</f>
        <v>0</v>
      </c>
      <c r="BF1159" s="227">
        <f>IF(N1159="snížená",J1159,0)</f>
        <v>0</v>
      </c>
      <c r="BG1159" s="227">
        <f>IF(N1159="zákl. přenesená",J1159,0)</f>
        <v>0</v>
      </c>
      <c r="BH1159" s="227">
        <f>IF(N1159="sníž. přenesená",J1159,0)</f>
        <v>0</v>
      </c>
      <c r="BI1159" s="227">
        <f>IF(N1159="nulová",J1159,0)</f>
        <v>0</v>
      </c>
      <c r="BJ1159" s="20" t="s">
        <v>79</v>
      </c>
      <c r="BK1159" s="227">
        <f>ROUND(I1159*H1159,2)</f>
        <v>0</v>
      </c>
      <c r="BL1159" s="20" t="s">
        <v>257</v>
      </c>
      <c r="BM1159" s="226" t="s">
        <v>1883</v>
      </c>
    </row>
    <row r="1160" s="2" customFormat="1">
      <c r="A1160" s="41"/>
      <c r="B1160" s="42"/>
      <c r="C1160" s="215" t="s">
        <v>1884</v>
      </c>
      <c r="D1160" s="215" t="s">
        <v>169</v>
      </c>
      <c r="E1160" s="216" t="s">
        <v>1885</v>
      </c>
      <c r="F1160" s="217" t="s">
        <v>1886</v>
      </c>
      <c r="G1160" s="218" t="s">
        <v>240</v>
      </c>
      <c r="H1160" s="219">
        <v>1</v>
      </c>
      <c r="I1160" s="220"/>
      <c r="J1160" s="221">
        <f>ROUND(I1160*H1160,2)</f>
        <v>0</v>
      </c>
      <c r="K1160" s="217" t="s">
        <v>19</v>
      </c>
      <c r="L1160" s="47"/>
      <c r="M1160" s="222" t="s">
        <v>19</v>
      </c>
      <c r="N1160" s="223" t="s">
        <v>43</v>
      </c>
      <c r="O1160" s="87"/>
      <c r="P1160" s="224">
        <f>O1160*H1160</f>
        <v>0</v>
      </c>
      <c r="Q1160" s="224">
        <v>0</v>
      </c>
      <c r="R1160" s="224">
        <f>Q1160*H1160</f>
        <v>0</v>
      </c>
      <c r="S1160" s="224">
        <v>0</v>
      </c>
      <c r="T1160" s="225">
        <f>S1160*H1160</f>
        <v>0</v>
      </c>
      <c r="U1160" s="41"/>
      <c r="V1160" s="41"/>
      <c r="W1160" s="41"/>
      <c r="X1160" s="41"/>
      <c r="Y1160" s="41"/>
      <c r="Z1160" s="41"/>
      <c r="AA1160" s="41"/>
      <c r="AB1160" s="41"/>
      <c r="AC1160" s="41"/>
      <c r="AD1160" s="41"/>
      <c r="AE1160" s="41"/>
      <c r="AR1160" s="226" t="s">
        <v>257</v>
      </c>
      <c r="AT1160" s="226" t="s">
        <v>169</v>
      </c>
      <c r="AU1160" s="226" t="s">
        <v>81</v>
      </c>
      <c r="AY1160" s="20" t="s">
        <v>166</v>
      </c>
      <c r="BE1160" s="227">
        <f>IF(N1160="základní",J1160,0)</f>
        <v>0</v>
      </c>
      <c r="BF1160" s="227">
        <f>IF(N1160="snížená",J1160,0)</f>
        <v>0</v>
      </c>
      <c r="BG1160" s="227">
        <f>IF(N1160="zákl. přenesená",J1160,0)</f>
        <v>0</v>
      </c>
      <c r="BH1160" s="227">
        <f>IF(N1160="sníž. přenesená",J1160,0)</f>
        <v>0</v>
      </c>
      <c r="BI1160" s="227">
        <f>IF(N1160="nulová",J1160,0)</f>
        <v>0</v>
      </c>
      <c r="BJ1160" s="20" t="s">
        <v>79</v>
      </c>
      <c r="BK1160" s="227">
        <f>ROUND(I1160*H1160,2)</f>
        <v>0</v>
      </c>
      <c r="BL1160" s="20" t="s">
        <v>257</v>
      </c>
      <c r="BM1160" s="226" t="s">
        <v>1887</v>
      </c>
    </row>
    <row r="1161" s="2" customFormat="1">
      <c r="A1161" s="41"/>
      <c r="B1161" s="42"/>
      <c r="C1161" s="215" t="s">
        <v>1888</v>
      </c>
      <c r="D1161" s="215" t="s">
        <v>169</v>
      </c>
      <c r="E1161" s="216" t="s">
        <v>1889</v>
      </c>
      <c r="F1161" s="217" t="s">
        <v>1890</v>
      </c>
      <c r="G1161" s="218" t="s">
        <v>240</v>
      </c>
      <c r="H1161" s="219">
        <v>1</v>
      </c>
      <c r="I1161" s="220"/>
      <c r="J1161" s="221">
        <f>ROUND(I1161*H1161,2)</f>
        <v>0</v>
      </c>
      <c r="K1161" s="217" t="s">
        <v>19</v>
      </c>
      <c r="L1161" s="47"/>
      <c r="M1161" s="222" t="s">
        <v>19</v>
      </c>
      <c r="N1161" s="223" t="s">
        <v>43</v>
      </c>
      <c r="O1161" s="87"/>
      <c r="P1161" s="224">
        <f>O1161*H1161</f>
        <v>0</v>
      </c>
      <c r="Q1161" s="224">
        <v>0</v>
      </c>
      <c r="R1161" s="224">
        <f>Q1161*H1161</f>
        <v>0</v>
      </c>
      <c r="S1161" s="224">
        <v>0</v>
      </c>
      <c r="T1161" s="225">
        <f>S1161*H1161</f>
        <v>0</v>
      </c>
      <c r="U1161" s="41"/>
      <c r="V1161" s="41"/>
      <c r="W1161" s="41"/>
      <c r="X1161" s="41"/>
      <c r="Y1161" s="41"/>
      <c r="Z1161" s="41"/>
      <c r="AA1161" s="41"/>
      <c r="AB1161" s="41"/>
      <c r="AC1161" s="41"/>
      <c r="AD1161" s="41"/>
      <c r="AE1161" s="41"/>
      <c r="AR1161" s="226" t="s">
        <v>257</v>
      </c>
      <c r="AT1161" s="226" t="s">
        <v>169</v>
      </c>
      <c r="AU1161" s="226" t="s">
        <v>81</v>
      </c>
      <c r="AY1161" s="20" t="s">
        <v>166</v>
      </c>
      <c r="BE1161" s="227">
        <f>IF(N1161="základní",J1161,0)</f>
        <v>0</v>
      </c>
      <c r="BF1161" s="227">
        <f>IF(N1161="snížená",J1161,0)</f>
        <v>0</v>
      </c>
      <c r="BG1161" s="227">
        <f>IF(N1161="zákl. přenesená",J1161,0)</f>
        <v>0</v>
      </c>
      <c r="BH1161" s="227">
        <f>IF(N1161="sníž. přenesená",J1161,0)</f>
        <v>0</v>
      </c>
      <c r="BI1161" s="227">
        <f>IF(N1161="nulová",J1161,0)</f>
        <v>0</v>
      </c>
      <c r="BJ1161" s="20" t="s">
        <v>79</v>
      </c>
      <c r="BK1161" s="227">
        <f>ROUND(I1161*H1161,2)</f>
        <v>0</v>
      </c>
      <c r="BL1161" s="20" t="s">
        <v>257</v>
      </c>
      <c r="BM1161" s="226" t="s">
        <v>1891</v>
      </c>
    </row>
    <row r="1162" s="2" customFormat="1" ht="33" customHeight="1">
      <c r="A1162" s="41"/>
      <c r="B1162" s="42"/>
      <c r="C1162" s="215" t="s">
        <v>1892</v>
      </c>
      <c r="D1162" s="215" t="s">
        <v>169</v>
      </c>
      <c r="E1162" s="216" t="s">
        <v>1893</v>
      </c>
      <c r="F1162" s="217" t="s">
        <v>1894</v>
      </c>
      <c r="G1162" s="218" t="s">
        <v>240</v>
      </c>
      <c r="H1162" s="219">
        <v>1</v>
      </c>
      <c r="I1162" s="220"/>
      <c r="J1162" s="221">
        <f>ROUND(I1162*H1162,2)</f>
        <v>0</v>
      </c>
      <c r="K1162" s="217" t="s">
        <v>19</v>
      </c>
      <c r="L1162" s="47"/>
      <c r="M1162" s="222" t="s">
        <v>19</v>
      </c>
      <c r="N1162" s="223" t="s">
        <v>43</v>
      </c>
      <c r="O1162" s="87"/>
      <c r="P1162" s="224">
        <f>O1162*H1162</f>
        <v>0</v>
      </c>
      <c r="Q1162" s="224">
        <v>0</v>
      </c>
      <c r="R1162" s="224">
        <f>Q1162*H1162</f>
        <v>0</v>
      </c>
      <c r="S1162" s="224">
        <v>0</v>
      </c>
      <c r="T1162" s="225">
        <f>S1162*H1162</f>
        <v>0</v>
      </c>
      <c r="U1162" s="41"/>
      <c r="V1162" s="41"/>
      <c r="W1162" s="41"/>
      <c r="X1162" s="41"/>
      <c r="Y1162" s="41"/>
      <c r="Z1162" s="41"/>
      <c r="AA1162" s="41"/>
      <c r="AB1162" s="41"/>
      <c r="AC1162" s="41"/>
      <c r="AD1162" s="41"/>
      <c r="AE1162" s="41"/>
      <c r="AR1162" s="226" t="s">
        <v>257</v>
      </c>
      <c r="AT1162" s="226" t="s">
        <v>169</v>
      </c>
      <c r="AU1162" s="226" t="s">
        <v>81</v>
      </c>
      <c r="AY1162" s="20" t="s">
        <v>166</v>
      </c>
      <c r="BE1162" s="227">
        <f>IF(N1162="základní",J1162,0)</f>
        <v>0</v>
      </c>
      <c r="BF1162" s="227">
        <f>IF(N1162="snížená",J1162,0)</f>
        <v>0</v>
      </c>
      <c r="BG1162" s="227">
        <f>IF(N1162="zákl. přenesená",J1162,0)</f>
        <v>0</v>
      </c>
      <c r="BH1162" s="227">
        <f>IF(N1162="sníž. přenesená",J1162,0)</f>
        <v>0</v>
      </c>
      <c r="BI1162" s="227">
        <f>IF(N1162="nulová",J1162,0)</f>
        <v>0</v>
      </c>
      <c r="BJ1162" s="20" t="s">
        <v>79</v>
      </c>
      <c r="BK1162" s="227">
        <f>ROUND(I1162*H1162,2)</f>
        <v>0</v>
      </c>
      <c r="BL1162" s="20" t="s">
        <v>257</v>
      </c>
      <c r="BM1162" s="226" t="s">
        <v>1895</v>
      </c>
    </row>
    <row r="1163" s="2" customFormat="1" ht="33" customHeight="1">
      <c r="A1163" s="41"/>
      <c r="B1163" s="42"/>
      <c r="C1163" s="215" t="s">
        <v>1896</v>
      </c>
      <c r="D1163" s="215" t="s">
        <v>169</v>
      </c>
      <c r="E1163" s="216" t="s">
        <v>1897</v>
      </c>
      <c r="F1163" s="217" t="s">
        <v>1898</v>
      </c>
      <c r="G1163" s="218" t="s">
        <v>240</v>
      </c>
      <c r="H1163" s="219">
        <v>1</v>
      </c>
      <c r="I1163" s="220"/>
      <c r="J1163" s="221">
        <f>ROUND(I1163*H1163,2)</f>
        <v>0</v>
      </c>
      <c r="K1163" s="217" t="s">
        <v>19</v>
      </c>
      <c r="L1163" s="47"/>
      <c r="M1163" s="222" t="s">
        <v>19</v>
      </c>
      <c r="N1163" s="223" t="s">
        <v>43</v>
      </c>
      <c r="O1163" s="87"/>
      <c r="P1163" s="224">
        <f>O1163*H1163</f>
        <v>0</v>
      </c>
      <c r="Q1163" s="224">
        <v>0</v>
      </c>
      <c r="R1163" s="224">
        <f>Q1163*H1163</f>
        <v>0</v>
      </c>
      <c r="S1163" s="224">
        <v>0</v>
      </c>
      <c r="T1163" s="225">
        <f>S1163*H1163</f>
        <v>0</v>
      </c>
      <c r="U1163" s="41"/>
      <c r="V1163" s="41"/>
      <c r="W1163" s="41"/>
      <c r="X1163" s="41"/>
      <c r="Y1163" s="41"/>
      <c r="Z1163" s="41"/>
      <c r="AA1163" s="41"/>
      <c r="AB1163" s="41"/>
      <c r="AC1163" s="41"/>
      <c r="AD1163" s="41"/>
      <c r="AE1163" s="41"/>
      <c r="AR1163" s="226" t="s">
        <v>257</v>
      </c>
      <c r="AT1163" s="226" t="s">
        <v>169</v>
      </c>
      <c r="AU1163" s="226" t="s">
        <v>81</v>
      </c>
      <c r="AY1163" s="20" t="s">
        <v>166</v>
      </c>
      <c r="BE1163" s="227">
        <f>IF(N1163="základní",J1163,0)</f>
        <v>0</v>
      </c>
      <c r="BF1163" s="227">
        <f>IF(N1163="snížená",J1163,0)</f>
        <v>0</v>
      </c>
      <c r="BG1163" s="227">
        <f>IF(N1163="zákl. přenesená",J1163,0)</f>
        <v>0</v>
      </c>
      <c r="BH1163" s="227">
        <f>IF(N1163="sníž. přenesená",J1163,0)</f>
        <v>0</v>
      </c>
      <c r="BI1163" s="227">
        <f>IF(N1163="nulová",J1163,0)</f>
        <v>0</v>
      </c>
      <c r="BJ1163" s="20" t="s">
        <v>79</v>
      </c>
      <c r="BK1163" s="227">
        <f>ROUND(I1163*H1163,2)</f>
        <v>0</v>
      </c>
      <c r="BL1163" s="20" t="s">
        <v>257</v>
      </c>
      <c r="BM1163" s="226" t="s">
        <v>1899</v>
      </c>
    </row>
    <row r="1164" s="2" customFormat="1">
      <c r="A1164" s="41"/>
      <c r="B1164" s="42"/>
      <c r="C1164" s="215" t="s">
        <v>1900</v>
      </c>
      <c r="D1164" s="215" t="s">
        <v>169</v>
      </c>
      <c r="E1164" s="216" t="s">
        <v>1901</v>
      </c>
      <c r="F1164" s="217" t="s">
        <v>1902</v>
      </c>
      <c r="G1164" s="218" t="s">
        <v>240</v>
      </c>
      <c r="H1164" s="219">
        <v>1</v>
      </c>
      <c r="I1164" s="220"/>
      <c r="J1164" s="221">
        <f>ROUND(I1164*H1164,2)</f>
        <v>0</v>
      </c>
      <c r="K1164" s="217" t="s">
        <v>19</v>
      </c>
      <c r="L1164" s="47"/>
      <c r="M1164" s="222" t="s">
        <v>19</v>
      </c>
      <c r="N1164" s="223" t="s">
        <v>43</v>
      </c>
      <c r="O1164" s="87"/>
      <c r="P1164" s="224">
        <f>O1164*H1164</f>
        <v>0</v>
      </c>
      <c r="Q1164" s="224">
        <v>0</v>
      </c>
      <c r="R1164" s="224">
        <f>Q1164*H1164</f>
        <v>0</v>
      </c>
      <c r="S1164" s="224">
        <v>0</v>
      </c>
      <c r="T1164" s="225">
        <f>S1164*H1164</f>
        <v>0</v>
      </c>
      <c r="U1164" s="41"/>
      <c r="V1164" s="41"/>
      <c r="W1164" s="41"/>
      <c r="X1164" s="41"/>
      <c r="Y1164" s="41"/>
      <c r="Z1164" s="41"/>
      <c r="AA1164" s="41"/>
      <c r="AB1164" s="41"/>
      <c r="AC1164" s="41"/>
      <c r="AD1164" s="41"/>
      <c r="AE1164" s="41"/>
      <c r="AR1164" s="226" t="s">
        <v>257</v>
      </c>
      <c r="AT1164" s="226" t="s">
        <v>169</v>
      </c>
      <c r="AU1164" s="226" t="s">
        <v>81</v>
      </c>
      <c r="AY1164" s="20" t="s">
        <v>166</v>
      </c>
      <c r="BE1164" s="227">
        <f>IF(N1164="základní",J1164,0)</f>
        <v>0</v>
      </c>
      <c r="BF1164" s="227">
        <f>IF(N1164="snížená",J1164,0)</f>
        <v>0</v>
      </c>
      <c r="BG1164" s="227">
        <f>IF(N1164="zákl. přenesená",J1164,0)</f>
        <v>0</v>
      </c>
      <c r="BH1164" s="227">
        <f>IF(N1164="sníž. přenesená",J1164,0)</f>
        <v>0</v>
      </c>
      <c r="BI1164" s="227">
        <f>IF(N1164="nulová",J1164,0)</f>
        <v>0</v>
      </c>
      <c r="BJ1164" s="20" t="s">
        <v>79</v>
      </c>
      <c r="BK1164" s="227">
        <f>ROUND(I1164*H1164,2)</f>
        <v>0</v>
      </c>
      <c r="BL1164" s="20" t="s">
        <v>257</v>
      </c>
      <c r="BM1164" s="226" t="s">
        <v>1903</v>
      </c>
    </row>
    <row r="1165" s="2" customFormat="1">
      <c r="A1165" s="41"/>
      <c r="B1165" s="42"/>
      <c r="C1165" s="215" t="s">
        <v>1904</v>
      </c>
      <c r="D1165" s="215" t="s">
        <v>169</v>
      </c>
      <c r="E1165" s="216" t="s">
        <v>1905</v>
      </c>
      <c r="F1165" s="217" t="s">
        <v>1906</v>
      </c>
      <c r="G1165" s="218" t="s">
        <v>240</v>
      </c>
      <c r="H1165" s="219">
        <v>1</v>
      </c>
      <c r="I1165" s="220"/>
      <c r="J1165" s="221">
        <f>ROUND(I1165*H1165,2)</f>
        <v>0</v>
      </c>
      <c r="K1165" s="217" t="s">
        <v>19</v>
      </c>
      <c r="L1165" s="47"/>
      <c r="M1165" s="222" t="s">
        <v>19</v>
      </c>
      <c r="N1165" s="223" t="s">
        <v>43</v>
      </c>
      <c r="O1165" s="87"/>
      <c r="P1165" s="224">
        <f>O1165*H1165</f>
        <v>0</v>
      </c>
      <c r="Q1165" s="224">
        <v>0</v>
      </c>
      <c r="R1165" s="224">
        <f>Q1165*H1165</f>
        <v>0</v>
      </c>
      <c r="S1165" s="224">
        <v>0</v>
      </c>
      <c r="T1165" s="225">
        <f>S1165*H1165</f>
        <v>0</v>
      </c>
      <c r="U1165" s="41"/>
      <c r="V1165" s="41"/>
      <c r="W1165" s="41"/>
      <c r="X1165" s="41"/>
      <c r="Y1165" s="41"/>
      <c r="Z1165" s="41"/>
      <c r="AA1165" s="41"/>
      <c r="AB1165" s="41"/>
      <c r="AC1165" s="41"/>
      <c r="AD1165" s="41"/>
      <c r="AE1165" s="41"/>
      <c r="AR1165" s="226" t="s">
        <v>257</v>
      </c>
      <c r="AT1165" s="226" t="s">
        <v>169</v>
      </c>
      <c r="AU1165" s="226" t="s">
        <v>81</v>
      </c>
      <c r="AY1165" s="20" t="s">
        <v>166</v>
      </c>
      <c r="BE1165" s="227">
        <f>IF(N1165="základní",J1165,0)</f>
        <v>0</v>
      </c>
      <c r="BF1165" s="227">
        <f>IF(N1165="snížená",J1165,0)</f>
        <v>0</v>
      </c>
      <c r="BG1165" s="227">
        <f>IF(N1165="zákl. přenesená",J1165,0)</f>
        <v>0</v>
      </c>
      <c r="BH1165" s="227">
        <f>IF(N1165="sníž. přenesená",J1165,0)</f>
        <v>0</v>
      </c>
      <c r="BI1165" s="227">
        <f>IF(N1165="nulová",J1165,0)</f>
        <v>0</v>
      </c>
      <c r="BJ1165" s="20" t="s">
        <v>79</v>
      </c>
      <c r="BK1165" s="227">
        <f>ROUND(I1165*H1165,2)</f>
        <v>0</v>
      </c>
      <c r="BL1165" s="20" t="s">
        <v>257</v>
      </c>
      <c r="BM1165" s="226" t="s">
        <v>1907</v>
      </c>
    </row>
    <row r="1166" s="2" customFormat="1" ht="33" customHeight="1">
      <c r="A1166" s="41"/>
      <c r="B1166" s="42"/>
      <c r="C1166" s="215" t="s">
        <v>1908</v>
      </c>
      <c r="D1166" s="215" t="s">
        <v>169</v>
      </c>
      <c r="E1166" s="216" t="s">
        <v>1909</v>
      </c>
      <c r="F1166" s="217" t="s">
        <v>1910</v>
      </c>
      <c r="G1166" s="218" t="s">
        <v>240</v>
      </c>
      <c r="H1166" s="219">
        <v>1</v>
      </c>
      <c r="I1166" s="220"/>
      <c r="J1166" s="221">
        <f>ROUND(I1166*H1166,2)</f>
        <v>0</v>
      </c>
      <c r="K1166" s="217" t="s">
        <v>19</v>
      </c>
      <c r="L1166" s="47"/>
      <c r="M1166" s="222" t="s">
        <v>19</v>
      </c>
      <c r="N1166" s="223" t="s">
        <v>43</v>
      </c>
      <c r="O1166" s="87"/>
      <c r="P1166" s="224">
        <f>O1166*H1166</f>
        <v>0</v>
      </c>
      <c r="Q1166" s="224">
        <v>0</v>
      </c>
      <c r="R1166" s="224">
        <f>Q1166*H1166</f>
        <v>0</v>
      </c>
      <c r="S1166" s="224">
        <v>0</v>
      </c>
      <c r="T1166" s="225">
        <f>S1166*H1166</f>
        <v>0</v>
      </c>
      <c r="U1166" s="41"/>
      <c r="V1166" s="41"/>
      <c r="W1166" s="41"/>
      <c r="X1166" s="41"/>
      <c r="Y1166" s="41"/>
      <c r="Z1166" s="41"/>
      <c r="AA1166" s="41"/>
      <c r="AB1166" s="41"/>
      <c r="AC1166" s="41"/>
      <c r="AD1166" s="41"/>
      <c r="AE1166" s="41"/>
      <c r="AR1166" s="226" t="s">
        <v>257</v>
      </c>
      <c r="AT1166" s="226" t="s">
        <v>169</v>
      </c>
      <c r="AU1166" s="226" t="s">
        <v>81</v>
      </c>
      <c r="AY1166" s="20" t="s">
        <v>166</v>
      </c>
      <c r="BE1166" s="227">
        <f>IF(N1166="základní",J1166,0)</f>
        <v>0</v>
      </c>
      <c r="BF1166" s="227">
        <f>IF(N1166="snížená",J1166,0)</f>
        <v>0</v>
      </c>
      <c r="BG1166" s="227">
        <f>IF(N1166="zákl. přenesená",J1166,0)</f>
        <v>0</v>
      </c>
      <c r="BH1166" s="227">
        <f>IF(N1166="sníž. přenesená",J1166,0)</f>
        <v>0</v>
      </c>
      <c r="BI1166" s="227">
        <f>IF(N1166="nulová",J1166,0)</f>
        <v>0</v>
      </c>
      <c r="BJ1166" s="20" t="s">
        <v>79</v>
      </c>
      <c r="BK1166" s="227">
        <f>ROUND(I1166*H1166,2)</f>
        <v>0</v>
      </c>
      <c r="BL1166" s="20" t="s">
        <v>257</v>
      </c>
      <c r="BM1166" s="226" t="s">
        <v>1911</v>
      </c>
    </row>
    <row r="1167" s="2" customFormat="1">
      <c r="A1167" s="41"/>
      <c r="B1167" s="42"/>
      <c r="C1167" s="215" t="s">
        <v>1912</v>
      </c>
      <c r="D1167" s="215" t="s">
        <v>169</v>
      </c>
      <c r="E1167" s="216" t="s">
        <v>1913</v>
      </c>
      <c r="F1167" s="217" t="s">
        <v>1914</v>
      </c>
      <c r="G1167" s="218" t="s">
        <v>240</v>
      </c>
      <c r="H1167" s="219">
        <v>1</v>
      </c>
      <c r="I1167" s="220"/>
      <c r="J1167" s="221">
        <f>ROUND(I1167*H1167,2)</f>
        <v>0</v>
      </c>
      <c r="K1167" s="217" t="s">
        <v>19</v>
      </c>
      <c r="L1167" s="47"/>
      <c r="M1167" s="222" t="s">
        <v>19</v>
      </c>
      <c r="N1167" s="223" t="s">
        <v>43</v>
      </c>
      <c r="O1167" s="87"/>
      <c r="P1167" s="224">
        <f>O1167*H1167</f>
        <v>0</v>
      </c>
      <c r="Q1167" s="224">
        <v>0</v>
      </c>
      <c r="R1167" s="224">
        <f>Q1167*H1167</f>
        <v>0</v>
      </c>
      <c r="S1167" s="224">
        <v>0</v>
      </c>
      <c r="T1167" s="225">
        <f>S1167*H1167</f>
        <v>0</v>
      </c>
      <c r="U1167" s="41"/>
      <c r="V1167" s="41"/>
      <c r="W1167" s="41"/>
      <c r="X1167" s="41"/>
      <c r="Y1167" s="41"/>
      <c r="Z1167" s="41"/>
      <c r="AA1167" s="41"/>
      <c r="AB1167" s="41"/>
      <c r="AC1167" s="41"/>
      <c r="AD1167" s="41"/>
      <c r="AE1167" s="41"/>
      <c r="AR1167" s="226" t="s">
        <v>257</v>
      </c>
      <c r="AT1167" s="226" t="s">
        <v>169</v>
      </c>
      <c r="AU1167" s="226" t="s">
        <v>81</v>
      </c>
      <c r="AY1167" s="20" t="s">
        <v>166</v>
      </c>
      <c r="BE1167" s="227">
        <f>IF(N1167="základní",J1167,0)</f>
        <v>0</v>
      </c>
      <c r="BF1167" s="227">
        <f>IF(N1167="snížená",J1167,0)</f>
        <v>0</v>
      </c>
      <c r="BG1167" s="227">
        <f>IF(N1167="zákl. přenesená",J1167,0)</f>
        <v>0</v>
      </c>
      <c r="BH1167" s="227">
        <f>IF(N1167="sníž. přenesená",J1167,0)</f>
        <v>0</v>
      </c>
      <c r="BI1167" s="227">
        <f>IF(N1167="nulová",J1167,0)</f>
        <v>0</v>
      </c>
      <c r="BJ1167" s="20" t="s">
        <v>79</v>
      </c>
      <c r="BK1167" s="227">
        <f>ROUND(I1167*H1167,2)</f>
        <v>0</v>
      </c>
      <c r="BL1167" s="20" t="s">
        <v>257</v>
      </c>
      <c r="BM1167" s="226" t="s">
        <v>1915</v>
      </c>
    </row>
    <row r="1168" s="2" customFormat="1">
      <c r="A1168" s="41"/>
      <c r="B1168" s="42"/>
      <c r="C1168" s="215" t="s">
        <v>1916</v>
      </c>
      <c r="D1168" s="215" t="s">
        <v>169</v>
      </c>
      <c r="E1168" s="216" t="s">
        <v>1859</v>
      </c>
      <c r="F1168" s="217" t="s">
        <v>1860</v>
      </c>
      <c r="G1168" s="218" t="s">
        <v>1304</v>
      </c>
      <c r="H1168" s="284"/>
      <c r="I1168" s="220"/>
      <c r="J1168" s="221">
        <f>ROUND(I1168*H1168,2)</f>
        <v>0</v>
      </c>
      <c r="K1168" s="217" t="s">
        <v>173</v>
      </c>
      <c r="L1168" s="47"/>
      <c r="M1168" s="222" t="s">
        <v>19</v>
      </c>
      <c r="N1168" s="223" t="s">
        <v>43</v>
      </c>
      <c r="O1168" s="87"/>
      <c r="P1168" s="224">
        <f>O1168*H1168</f>
        <v>0</v>
      </c>
      <c r="Q1168" s="224">
        <v>0</v>
      </c>
      <c r="R1168" s="224">
        <f>Q1168*H1168</f>
        <v>0</v>
      </c>
      <c r="S1168" s="224">
        <v>0</v>
      </c>
      <c r="T1168" s="225">
        <f>S1168*H1168</f>
        <v>0</v>
      </c>
      <c r="U1168" s="41"/>
      <c r="V1168" s="41"/>
      <c r="W1168" s="41"/>
      <c r="X1168" s="41"/>
      <c r="Y1168" s="41"/>
      <c r="Z1168" s="41"/>
      <c r="AA1168" s="41"/>
      <c r="AB1168" s="41"/>
      <c r="AC1168" s="41"/>
      <c r="AD1168" s="41"/>
      <c r="AE1168" s="41"/>
      <c r="AR1168" s="226" t="s">
        <v>257</v>
      </c>
      <c r="AT1168" s="226" t="s">
        <v>169</v>
      </c>
      <c r="AU1168" s="226" t="s">
        <v>81</v>
      </c>
      <c r="AY1168" s="20" t="s">
        <v>166</v>
      </c>
      <c r="BE1168" s="227">
        <f>IF(N1168="základní",J1168,0)</f>
        <v>0</v>
      </c>
      <c r="BF1168" s="227">
        <f>IF(N1168="snížená",J1168,0)</f>
        <v>0</v>
      </c>
      <c r="BG1168" s="227">
        <f>IF(N1168="zákl. přenesená",J1168,0)</f>
        <v>0</v>
      </c>
      <c r="BH1168" s="227">
        <f>IF(N1168="sníž. přenesená",J1168,0)</f>
        <v>0</v>
      </c>
      <c r="BI1168" s="227">
        <f>IF(N1168="nulová",J1168,0)</f>
        <v>0</v>
      </c>
      <c r="BJ1168" s="20" t="s">
        <v>79</v>
      </c>
      <c r="BK1168" s="227">
        <f>ROUND(I1168*H1168,2)</f>
        <v>0</v>
      </c>
      <c r="BL1168" s="20" t="s">
        <v>257</v>
      </c>
      <c r="BM1168" s="226" t="s">
        <v>1917</v>
      </c>
    </row>
    <row r="1169" s="12" customFormat="1" ht="22.8" customHeight="1">
      <c r="A1169" s="12"/>
      <c r="B1169" s="199"/>
      <c r="C1169" s="200"/>
      <c r="D1169" s="201" t="s">
        <v>71</v>
      </c>
      <c r="E1169" s="213" t="s">
        <v>1918</v>
      </c>
      <c r="F1169" s="213" t="s">
        <v>1919</v>
      </c>
      <c r="G1169" s="200"/>
      <c r="H1169" s="200"/>
      <c r="I1169" s="203"/>
      <c r="J1169" s="214">
        <f>BK1169</f>
        <v>0</v>
      </c>
      <c r="K1169" s="200"/>
      <c r="L1169" s="205"/>
      <c r="M1169" s="206"/>
      <c r="N1169" s="207"/>
      <c r="O1169" s="207"/>
      <c r="P1169" s="208">
        <f>SUM(P1170:P1232)</f>
        <v>0</v>
      </c>
      <c r="Q1169" s="207"/>
      <c r="R1169" s="208">
        <f>SUM(R1170:R1232)</f>
        <v>3.8386497599999996</v>
      </c>
      <c r="S1169" s="207"/>
      <c r="T1169" s="209">
        <f>SUM(T1170:T1232)</f>
        <v>0</v>
      </c>
      <c r="U1169" s="12"/>
      <c r="V1169" s="12"/>
      <c r="W1169" s="12"/>
      <c r="X1169" s="12"/>
      <c r="Y1169" s="12"/>
      <c r="Z1169" s="12"/>
      <c r="AA1169" s="12"/>
      <c r="AB1169" s="12"/>
      <c r="AC1169" s="12"/>
      <c r="AD1169" s="12"/>
      <c r="AE1169" s="12"/>
      <c r="AR1169" s="210" t="s">
        <v>81</v>
      </c>
      <c r="AT1169" s="211" t="s">
        <v>71</v>
      </c>
      <c r="AU1169" s="211" t="s">
        <v>79</v>
      </c>
      <c r="AY1169" s="210" t="s">
        <v>166</v>
      </c>
      <c r="BK1169" s="212">
        <f>SUM(BK1170:BK1232)</f>
        <v>0</v>
      </c>
    </row>
    <row r="1170" s="2" customFormat="1" ht="16.5" customHeight="1">
      <c r="A1170" s="41"/>
      <c r="B1170" s="42"/>
      <c r="C1170" s="215" t="s">
        <v>1920</v>
      </c>
      <c r="D1170" s="215" t="s">
        <v>169</v>
      </c>
      <c r="E1170" s="216" t="s">
        <v>1921</v>
      </c>
      <c r="F1170" s="217" t="s">
        <v>1922</v>
      </c>
      <c r="G1170" s="218" t="s">
        <v>172</v>
      </c>
      <c r="H1170" s="219">
        <v>130.32900000000001</v>
      </c>
      <c r="I1170" s="220"/>
      <c r="J1170" s="221">
        <f>ROUND(I1170*H1170,2)</f>
        <v>0</v>
      </c>
      <c r="K1170" s="217" t="s">
        <v>173</v>
      </c>
      <c r="L1170" s="47"/>
      <c r="M1170" s="222" t="s">
        <v>19</v>
      </c>
      <c r="N1170" s="223" t="s">
        <v>43</v>
      </c>
      <c r="O1170" s="87"/>
      <c r="P1170" s="224">
        <f>O1170*H1170</f>
        <v>0</v>
      </c>
      <c r="Q1170" s="224">
        <v>0</v>
      </c>
      <c r="R1170" s="224">
        <f>Q1170*H1170</f>
        <v>0</v>
      </c>
      <c r="S1170" s="224">
        <v>0</v>
      </c>
      <c r="T1170" s="225">
        <f>S1170*H1170</f>
        <v>0</v>
      </c>
      <c r="U1170" s="41"/>
      <c r="V1170" s="41"/>
      <c r="W1170" s="41"/>
      <c r="X1170" s="41"/>
      <c r="Y1170" s="41"/>
      <c r="Z1170" s="41"/>
      <c r="AA1170" s="41"/>
      <c r="AB1170" s="41"/>
      <c r="AC1170" s="41"/>
      <c r="AD1170" s="41"/>
      <c r="AE1170" s="41"/>
      <c r="AR1170" s="226" t="s">
        <v>257</v>
      </c>
      <c r="AT1170" s="226" t="s">
        <v>169</v>
      </c>
      <c r="AU1170" s="226" t="s">
        <v>81</v>
      </c>
      <c r="AY1170" s="20" t="s">
        <v>166</v>
      </c>
      <c r="BE1170" s="227">
        <f>IF(N1170="základní",J1170,0)</f>
        <v>0</v>
      </c>
      <c r="BF1170" s="227">
        <f>IF(N1170="snížená",J1170,0)</f>
        <v>0</v>
      </c>
      <c r="BG1170" s="227">
        <f>IF(N1170="zákl. přenesená",J1170,0)</f>
        <v>0</v>
      </c>
      <c r="BH1170" s="227">
        <f>IF(N1170="sníž. přenesená",J1170,0)</f>
        <v>0</v>
      </c>
      <c r="BI1170" s="227">
        <f>IF(N1170="nulová",J1170,0)</f>
        <v>0</v>
      </c>
      <c r="BJ1170" s="20" t="s">
        <v>79</v>
      </c>
      <c r="BK1170" s="227">
        <f>ROUND(I1170*H1170,2)</f>
        <v>0</v>
      </c>
      <c r="BL1170" s="20" t="s">
        <v>257</v>
      </c>
      <c r="BM1170" s="226" t="s">
        <v>1923</v>
      </c>
    </row>
    <row r="1171" s="15" customFormat="1">
      <c r="A1171" s="15"/>
      <c r="B1171" s="251"/>
      <c r="C1171" s="252"/>
      <c r="D1171" s="230" t="s">
        <v>176</v>
      </c>
      <c r="E1171" s="253" t="s">
        <v>19</v>
      </c>
      <c r="F1171" s="254" t="s">
        <v>1924</v>
      </c>
      <c r="G1171" s="252"/>
      <c r="H1171" s="253" t="s">
        <v>19</v>
      </c>
      <c r="I1171" s="255"/>
      <c r="J1171" s="252"/>
      <c r="K1171" s="252"/>
      <c r="L1171" s="256"/>
      <c r="M1171" s="257"/>
      <c r="N1171" s="258"/>
      <c r="O1171" s="258"/>
      <c r="P1171" s="258"/>
      <c r="Q1171" s="258"/>
      <c r="R1171" s="258"/>
      <c r="S1171" s="258"/>
      <c r="T1171" s="259"/>
      <c r="U1171" s="15"/>
      <c r="V1171" s="15"/>
      <c r="W1171" s="15"/>
      <c r="X1171" s="15"/>
      <c r="Y1171" s="15"/>
      <c r="Z1171" s="15"/>
      <c r="AA1171" s="15"/>
      <c r="AB1171" s="15"/>
      <c r="AC1171" s="15"/>
      <c r="AD1171" s="15"/>
      <c r="AE1171" s="15"/>
      <c r="AT1171" s="260" t="s">
        <v>176</v>
      </c>
      <c r="AU1171" s="260" t="s">
        <v>81</v>
      </c>
      <c r="AV1171" s="15" t="s">
        <v>79</v>
      </c>
      <c r="AW1171" s="15" t="s">
        <v>33</v>
      </c>
      <c r="AX1171" s="15" t="s">
        <v>72</v>
      </c>
      <c r="AY1171" s="260" t="s">
        <v>166</v>
      </c>
    </row>
    <row r="1172" s="13" customFormat="1">
      <c r="A1172" s="13"/>
      <c r="B1172" s="228"/>
      <c r="C1172" s="229"/>
      <c r="D1172" s="230" t="s">
        <v>176</v>
      </c>
      <c r="E1172" s="231" t="s">
        <v>19</v>
      </c>
      <c r="F1172" s="232" t="s">
        <v>1925</v>
      </c>
      <c r="G1172" s="229"/>
      <c r="H1172" s="233">
        <v>130.32900000000001</v>
      </c>
      <c r="I1172" s="234"/>
      <c r="J1172" s="229"/>
      <c r="K1172" s="229"/>
      <c r="L1172" s="235"/>
      <c r="M1172" s="236"/>
      <c r="N1172" s="237"/>
      <c r="O1172" s="237"/>
      <c r="P1172" s="237"/>
      <c r="Q1172" s="237"/>
      <c r="R1172" s="237"/>
      <c r="S1172" s="237"/>
      <c r="T1172" s="238"/>
      <c r="U1172" s="13"/>
      <c r="V1172" s="13"/>
      <c r="W1172" s="13"/>
      <c r="X1172" s="13"/>
      <c r="Y1172" s="13"/>
      <c r="Z1172" s="13"/>
      <c r="AA1172" s="13"/>
      <c r="AB1172" s="13"/>
      <c r="AC1172" s="13"/>
      <c r="AD1172" s="13"/>
      <c r="AE1172" s="13"/>
      <c r="AT1172" s="239" t="s">
        <v>176</v>
      </c>
      <c r="AU1172" s="239" t="s">
        <v>81</v>
      </c>
      <c r="AV1172" s="13" t="s">
        <v>81</v>
      </c>
      <c r="AW1172" s="13" t="s">
        <v>33</v>
      </c>
      <c r="AX1172" s="13" t="s">
        <v>72</v>
      </c>
      <c r="AY1172" s="239" t="s">
        <v>166</v>
      </c>
    </row>
    <row r="1173" s="14" customFormat="1">
      <c r="A1173" s="14"/>
      <c r="B1173" s="240"/>
      <c r="C1173" s="241"/>
      <c r="D1173" s="230" t="s">
        <v>176</v>
      </c>
      <c r="E1173" s="242" t="s">
        <v>19</v>
      </c>
      <c r="F1173" s="243" t="s">
        <v>178</v>
      </c>
      <c r="G1173" s="241"/>
      <c r="H1173" s="244">
        <v>130.32900000000001</v>
      </c>
      <c r="I1173" s="245"/>
      <c r="J1173" s="241"/>
      <c r="K1173" s="241"/>
      <c r="L1173" s="246"/>
      <c r="M1173" s="247"/>
      <c r="N1173" s="248"/>
      <c r="O1173" s="248"/>
      <c r="P1173" s="248"/>
      <c r="Q1173" s="248"/>
      <c r="R1173" s="248"/>
      <c r="S1173" s="248"/>
      <c r="T1173" s="249"/>
      <c r="U1173" s="14"/>
      <c r="V1173" s="14"/>
      <c r="W1173" s="14"/>
      <c r="X1173" s="14"/>
      <c r="Y1173" s="14"/>
      <c r="Z1173" s="14"/>
      <c r="AA1173" s="14"/>
      <c r="AB1173" s="14"/>
      <c r="AC1173" s="14"/>
      <c r="AD1173" s="14"/>
      <c r="AE1173" s="14"/>
      <c r="AT1173" s="250" t="s">
        <v>176</v>
      </c>
      <c r="AU1173" s="250" t="s">
        <v>81</v>
      </c>
      <c r="AV1173" s="14" t="s">
        <v>167</v>
      </c>
      <c r="AW1173" s="14" t="s">
        <v>33</v>
      </c>
      <c r="AX1173" s="14" t="s">
        <v>79</v>
      </c>
      <c r="AY1173" s="250" t="s">
        <v>166</v>
      </c>
    </row>
    <row r="1174" s="2" customFormat="1" ht="16.5" customHeight="1">
      <c r="A1174" s="41"/>
      <c r="B1174" s="42"/>
      <c r="C1174" s="215" t="s">
        <v>1926</v>
      </c>
      <c r="D1174" s="215" t="s">
        <v>169</v>
      </c>
      <c r="E1174" s="216" t="s">
        <v>1927</v>
      </c>
      <c r="F1174" s="217" t="s">
        <v>1928</v>
      </c>
      <c r="G1174" s="218" t="s">
        <v>172</v>
      </c>
      <c r="H1174" s="219">
        <v>107.82899999999999</v>
      </c>
      <c r="I1174" s="220"/>
      <c r="J1174" s="221">
        <f>ROUND(I1174*H1174,2)</f>
        <v>0</v>
      </c>
      <c r="K1174" s="217" t="s">
        <v>173</v>
      </c>
      <c r="L1174" s="47"/>
      <c r="M1174" s="222" t="s">
        <v>19</v>
      </c>
      <c r="N1174" s="223" t="s">
        <v>43</v>
      </c>
      <c r="O1174" s="87"/>
      <c r="P1174" s="224">
        <f>O1174*H1174</f>
        <v>0</v>
      </c>
      <c r="Q1174" s="224">
        <v>0</v>
      </c>
      <c r="R1174" s="224">
        <f>Q1174*H1174</f>
        <v>0</v>
      </c>
      <c r="S1174" s="224">
        <v>0</v>
      </c>
      <c r="T1174" s="225">
        <f>S1174*H1174</f>
        <v>0</v>
      </c>
      <c r="U1174" s="41"/>
      <c r="V1174" s="41"/>
      <c r="W1174" s="41"/>
      <c r="X1174" s="41"/>
      <c r="Y1174" s="41"/>
      <c r="Z1174" s="41"/>
      <c r="AA1174" s="41"/>
      <c r="AB1174" s="41"/>
      <c r="AC1174" s="41"/>
      <c r="AD1174" s="41"/>
      <c r="AE1174" s="41"/>
      <c r="AR1174" s="226" t="s">
        <v>257</v>
      </c>
      <c r="AT1174" s="226" t="s">
        <v>169</v>
      </c>
      <c r="AU1174" s="226" t="s">
        <v>81</v>
      </c>
      <c r="AY1174" s="20" t="s">
        <v>166</v>
      </c>
      <c r="BE1174" s="227">
        <f>IF(N1174="základní",J1174,0)</f>
        <v>0</v>
      </c>
      <c r="BF1174" s="227">
        <f>IF(N1174="snížená",J1174,0)</f>
        <v>0</v>
      </c>
      <c r="BG1174" s="227">
        <f>IF(N1174="zákl. přenesená",J1174,0)</f>
        <v>0</v>
      </c>
      <c r="BH1174" s="227">
        <f>IF(N1174="sníž. přenesená",J1174,0)</f>
        <v>0</v>
      </c>
      <c r="BI1174" s="227">
        <f>IF(N1174="nulová",J1174,0)</f>
        <v>0</v>
      </c>
      <c r="BJ1174" s="20" t="s">
        <v>79</v>
      </c>
      <c r="BK1174" s="227">
        <f>ROUND(I1174*H1174,2)</f>
        <v>0</v>
      </c>
      <c r="BL1174" s="20" t="s">
        <v>257</v>
      </c>
      <c r="BM1174" s="226" t="s">
        <v>1929</v>
      </c>
    </row>
    <row r="1175" s="2" customFormat="1">
      <c r="A1175" s="41"/>
      <c r="B1175" s="42"/>
      <c r="C1175" s="215" t="s">
        <v>1930</v>
      </c>
      <c r="D1175" s="215" t="s">
        <v>169</v>
      </c>
      <c r="E1175" s="216" t="s">
        <v>1931</v>
      </c>
      <c r="F1175" s="217" t="s">
        <v>1932</v>
      </c>
      <c r="G1175" s="218" t="s">
        <v>172</v>
      </c>
      <c r="H1175" s="219">
        <v>107.82899999999999</v>
      </c>
      <c r="I1175" s="220"/>
      <c r="J1175" s="221">
        <f>ROUND(I1175*H1175,2)</f>
        <v>0</v>
      </c>
      <c r="K1175" s="217" t="s">
        <v>173</v>
      </c>
      <c r="L1175" s="47"/>
      <c r="M1175" s="222" t="s">
        <v>19</v>
      </c>
      <c r="N1175" s="223" t="s">
        <v>43</v>
      </c>
      <c r="O1175" s="87"/>
      <c r="P1175" s="224">
        <f>O1175*H1175</f>
        <v>0</v>
      </c>
      <c r="Q1175" s="224">
        <v>0.0068900000000000003</v>
      </c>
      <c r="R1175" s="224">
        <f>Q1175*H1175</f>
        <v>0.74294181000000004</v>
      </c>
      <c r="S1175" s="224">
        <v>0</v>
      </c>
      <c r="T1175" s="225">
        <f>S1175*H1175</f>
        <v>0</v>
      </c>
      <c r="U1175" s="41"/>
      <c r="V1175" s="41"/>
      <c r="W1175" s="41"/>
      <c r="X1175" s="41"/>
      <c r="Y1175" s="41"/>
      <c r="Z1175" s="41"/>
      <c r="AA1175" s="41"/>
      <c r="AB1175" s="41"/>
      <c r="AC1175" s="41"/>
      <c r="AD1175" s="41"/>
      <c r="AE1175" s="41"/>
      <c r="AR1175" s="226" t="s">
        <v>257</v>
      </c>
      <c r="AT1175" s="226" t="s">
        <v>169</v>
      </c>
      <c r="AU1175" s="226" t="s">
        <v>81</v>
      </c>
      <c r="AY1175" s="20" t="s">
        <v>166</v>
      </c>
      <c r="BE1175" s="227">
        <f>IF(N1175="základní",J1175,0)</f>
        <v>0</v>
      </c>
      <c r="BF1175" s="227">
        <f>IF(N1175="snížená",J1175,0)</f>
        <v>0</v>
      </c>
      <c r="BG1175" s="227">
        <f>IF(N1175="zákl. přenesená",J1175,0)</f>
        <v>0</v>
      </c>
      <c r="BH1175" s="227">
        <f>IF(N1175="sníž. přenesená",J1175,0)</f>
        <v>0</v>
      </c>
      <c r="BI1175" s="227">
        <f>IF(N1175="nulová",J1175,0)</f>
        <v>0</v>
      </c>
      <c r="BJ1175" s="20" t="s">
        <v>79</v>
      </c>
      <c r="BK1175" s="227">
        <f>ROUND(I1175*H1175,2)</f>
        <v>0</v>
      </c>
      <c r="BL1175" s="20" t="s">
        <v>257</v>
      </c>
      <c r="BM1175" s="226" t="s">
        <v>1933</v>
      </c>
    </row>
    <row r="1176" s="15" customFormat="1">
      <c r="A1176" s="15"/>
      <c r="B1176" s="251"/>
      <c r="C1176" s="252"/>
      <c r="D1176" s="230" t="s">
        <v>176</v>
      </c>
      <c r="E1176" s="253" t="s">
        <v>19</v>
      </c>
      <c r="F1176" s="254" t="s">
        <v>1022</v>
      </c>
      <c r="G1176" s="252"/>
      <c r="H1176" s="253" t="s">
        <v>19</v>
      </c>
      <c r="I1176" s="255"/>
      <c r="J1176" s="252"/>
      <c r="K1176" s="252"/>
      <c r="L1176" s="256"/>
      <c r="M1176" s="257"/>
      <c r="N1176" s="258"/>
      <c r="O1176" s="258"/>
      <c r="P1176" s="258"/>
      <c r="Q1176" s="258"/>
      <c r="R1176" s="258"/>
      <c r="S1176" s="258"/>
      <c r="T1176" s="259"/>
      <c r="U1176" s="15"/>
      <c r="V1176" s="15"/>
      <c r="W1176" s="15"/>
      <c r="X1176" s="15"/>
      <c r="Y1176" s="15"/>
      <c r="Z1176" s="15"/>
      <c r="AA1176" s="15"/>
      <c r="AB1176" s="15"/>
      <c r="AC1176" s="15"/>
      <c r="AD1176" s="15"/>
      <c r="AE1176" s="15"/>
      <c r="AT1176" s="260" t="s">
        <v>176</v>
      </c>
      <c r="AU1176" s="260" t="s">
        <v>81</v>
      </c>
      <c r="AV1176" s="15" t="s">
        <v>79</v>
      </c>
      <c r="AW1176" s="15" t="s">
        <v>33</v>
      </c>
      <c r="AX1176" s="15" t="s">
        <v>72</v>
      </c>
      <c r="AY1176" s="260" t="s">
        <v>166</v>
      </c>
    </row>
    <row r="1177" s="13" customFormat="1">
      <c r="A1177" s="13"/>
      <c r="B1177" s="228"/>
      <c r="C1177" s="229"/>
      <c r="D1177" s="230" t="s">
        <v>176</v>
      </c>
      <c r="E1177" s="231" t="s">
        <v>19</v>
      </c>
      <c r="F1177" s="232" t="s">
        <v>1934</v>
      </c>
      <c r="G1177" s="229"/>
      <c r="H1177" s="233">
        <v>11.877000000000001</v>
      </c>
      <c r="I1177" s="234"/>
      <c r="J1177" s="229"/>
      <c r="K1177" s="229"/>
      <c r="L1177" s="235"/>
      <c r="M1177" s="236"/>
      <c r="N1177" s="237"/>
      <c r="O1177" s="237"/>
      <c r="P1177" s="237"/>
      <c r="Q1177" s="237"/>
      <c r="R1177" s="237"/>
      <c r="S1177" s="237"/>
      <c r="T1177" s="238"/>
      <c r="U1177" s="13"/>
      <c r="V1177" s="13"/>
      <c r="W1177" s="13"/>
      <c r="X1177" s="13"/>
      <c r="Y1177" s="13"/>
      <c r="Z1177" s="13"/>
      <c r="AA1177" s="13"/>
      <c r="AB1177" s="13"/>
      <c r="AC1177" s="13"/>
      <c r="AD1177" s="13"/>
      <c r="AE1177" s="13"/>
      <c r="AT1177" s="239" t="s">
        <v>176</v>
      </c>
      <c r="AU1177" s="239" t="s">
        <v>81</v>
      </c>
      <c r="AV1177" s="13" t="s">
        <v>81</v>
      </c>
      <c r="AW1177" s="13" t="s">
        <v>33</v>
      </c>
      <c r="AX1177" s="13" t="s">
        <v>72</v>
      </c>
      <c r="AY1177" s="239" t="s">
        <v>166</v>
      </c>
    </row>
    <row r="1178" s="13" customFormat="1">
      <c r="A1178" s="13"/>
      <c r="B1178" s="228"/>
      <c r="C1178" s="229"/>
      <c r="D1178" s="230" t="s">
        <v>176</v>
      </c>
      <c r="E1178" s="231" t="s">
        <v>19</v>
      </c>
      <c r="F1178" s="232" t="s">
        <v>1935</v>
      </c>
      <c r="G1178" s="229"/>
      <c r="H1178" s="233">
        <v>44.707999999999998</v>
      </c>
      <c r="I1178" s="234"/>
      <c r="J1178" s="229"/>
      <c r="K1178" s="229"/>
      <c r="L1178" s="235"/>
      <c r="M1178" s="236"/>
      <c r="N1178" s="237"/>
      <c r="O1178" s="237"/>
      <c r="P1178" s="237"/>
      <c r="Q1178" s="237"/>
      <c r="R1178" s="237"/>
      <c r="S1178" s="237"/>
      <c r="T1178" s="238"/>
      <c r="U1178" s="13"/>
      <c r="V1178" s="13"/>
      <c r="W1178" s="13"/>
      <c r="X1178" s="13"/>
      <c r="Y1178" s="13"/>
      <c r="Z1178" s="13"/>
      <c r="AA1178" s="13"/>
      <c r="AB1178" s="13"/>
      <c r="AC1178" s="13"/>
      <c r="AD1178" s="13"/>
      <c r="AE1178" s="13"/>
      <c r="AT1178" s="239" t="s">
        <v>176</v>
      </c>
      <c r="AU1178" s="239" t="s">
        <v>81</v>
      </c>
      <c r="AV1178" s="13" t="s">
        <v>81</v>
      </c>
      <c r="AW1178" s="13" t="s">
        <v>33</v>
      </c>
      <c r="AX1178" s="13" t="s">
        <v>72</v>
      </c>
      <c r="AY1178" s="239" t="s">
        <v>166</v>
      </c>
    </row>
    <row r="1179" s="13" customFormat="1">
      <c r="A1179" s="13"/>
      <c r="B1179" s="228"/>
      <c r="C1179" s="229"/>
      <c r="D1179" s="230" t="s">
        <v>176</v>
      </c>
      <c r="E1179" s="231" t="s">
        <v>19</v>
      </c>
      <c r="F1179" s="232" t="s">
        <v>1936</v>
      </c>
      <c r="G1179" s="229"/>
      <c r="H1179" s="233">
        <v>7.9240000000000004</v>
      </c>
      <c r="I1179" s="234"/>
      <c r="J1179" s="229"/>
      <c r="K1179" s="229"/>
      <c r="L1179" s="235"/>
      <c r="M1179" s="236"/>
      <c r="N1179" s="237"/>
      <c r="O1179" s="237"/>
      <c r="P1179" s="237"/>
      <c r="Q1179" s="237"/>
      <c r="R1179" s="237"/>
      <c r="S1179" s="237"/>
      <c r="T1179" s="238"/>
      <c r="U1179" s="13"/>
      <c r="V1179" s="13"/>
      <c r="W1179" s="13"/>
      <c r="X1179" s="13"/>
      <c r="Y1179" s="13"/>
      <c r="Z1179" s="13"/>
      <c r="AA1179" s="13"/>
      <c r="AB1179" s="13"/>
      <c r="AC1179" s="13"/>
      <c r="AD1179" s="13"/>
      <c r="AE1179" s="13"/>
      <c r="AT1179" s="239" t="s">
        <v>176</v>
      </c>
      <c r="AU1179" s="239" t="s">
        <v>81</v>
      </c>
      <c r="AV1179" s="13" t="s">
        <v>81</v>
      </c>
      <c r="AW1179" s="13" t="s">
        <v>33</v>
      </c>
      <c r="AX1179" s="13" t="s">
        <v>72</v>
      </c>
      <c r="AY1179" s="239" t="s">
        <v>166</v>
      </c>
    </row>
    <row r="1180" s="14" customFormat="1">
      <c r="A1180" s="14"/>
      <c r="B1180" s="240"/>
      <c r="C1180" s="241"/>
      <c r="D1180" s="230" t="s">
        <v>176</v>
      </c>
      <c r="E1180" s="242" t="s">
        <v>19</v>
      </c>
      <c r="F1180" s="243" t="s">
        <v>178</v>
      </c>
      <c r="G1180" s="241"/>
      <c r="H1180" s="244">
        <v>64.509</v>
      </c>
      <c r="I1180" s="245"/>
      <c r="J1180" s="241"/>
      <c r="K1180" s="241"/>
      <c r="L1180" s="246"/>
      <c r="M1180" s="247"/>
      <c r="N1180" s="248"/>
      <c r="O1180" s="248"/>
      <c r="P1180" s="248"/>
      <c r="Q1180" s="248"/>
      <c r="R1180" s="248"/>
      <c r="S1180" s="248"/>
      <c r="T1180" s="249"/>
      <c r="U1180" s="14"/>
      <c r="V1180" s="14"/>
      <c r="W1180" s="14"/>
      <c r="X1180" s="14"/>
      <c r="Y1180" s="14"/>
      <c r="Z1180" s="14"/>
      <c r="AA1180" s="14"/>
      <c r="AB1180" s="14"/>
      <c r="AC1180" s="14"/>
      <c r="AD1180" s="14"/>
      <c r="AE1180" s="14"/>
      <c r="AT1180" s="250" t="s">
        <v>176</v>
      </c>
      <c r="AU1180" s="250" t="s">
        <v>81</v>
      </c>
      <c r="AV1180" s="14" t="s">
        <v>167</v>
      </c>
      <c r="AW1180" s="14" t="s">
        <v>33</v>
      </c>
      <c r="AX1180" s="14" t="s">
        <v>72</v>
      </c>
      <c r="AY1180" s="250" t="s">
        <v>166</v>
      </c>
    </row>
    <row r="1181" s="15" customFormat="1">
      <c r="A1181" s="15"/>
      <c r="B1181" s="251"/>
      <c r="C1181" s="252"/>
      <c r="D1181" s="230" t="s">
        <v>176</v>
      </c>
      <c r="E1181" s="253" t="s">
        <v>19</v>
      </c>
      <c r="F1181" s="254" t="s">
        <v>1937</v>
      </c>
      <c r="G1181" s="252"/>
      <c r="H1181" s="253" t="s">
        <v>19</v>
      </c>
      <c r="I1181" s="255"/>
      <c r="J1181" s="252"/>
      <c r="K1181" s="252"/>
      <c r="L1181" s="256"/>
      <c r="M1181" s="257"/>
      <c r="N1181" s="258"/>
      <c r="O1181" s="258"/>
      <c r="P1181" s="258"/>
      <c r="Q1181" s="258"/>
      <c r="R1181" s="258"/>
      <c r="S1181" s="258"/>
      <c r="T1181" s="259"/>
      <c r="U1181" s="15"/>
      <c r="V1181" s="15"/>
      <c r="W1181" s="15"/>
      <c r="X1181" s="15"/>
      <c r="Y1181" s="15"/>
      <c r="Z1181" s="15"/>
      <c r="AA1181" s="15"/>
      <c r="AB1181" s="15"/>
      <c r="AC1181" s="15"/>
      <c r="AD1181" s="15"/>
      <c r="AE1181" s="15"/>
      <c r="AT1181" s="260" t="s">
        <v>176</v>
      </c>
      <c r="AU1181" s="260" t="s">
        <v>81</v>
      </c>
      <c r="AV1181" s="15" t="s">
        <v>79</v>
      </c>
      <c r="AW1181" s="15" t="s">
        <v>33</v>
      </c>
      <c r="AX1181" s="15" t="s">
        <v>72</v>
      </c>
      <c r="AY1181" s="260" t="s">
        <v>166</v>
      </c>
    </row>
    <row r="1182" s="13" customFormat="1">
      <c r="A1182" s="13"/>
      <c r="B1182" s="228"/>
      <c r="C1182" s="229"/>
      <c r="D1182" s="230" t="s">
        <v>176</v>
      </c>
      <c r="E1182" s="231" t="s">
        <v>19</v>
      </c>
      <c r="F1182" s="232" t="s">
        <v>1938</v>
      </c>
      <c r="G1182" s="229"/>
      <c r="H1182" s="233">
        <v>2.343</v>
      </c>
      <c r="I1182" s="234"/>
      <c r="J1182" s="229"/>
      <c r="K1182" s="229"/>
      <c r="L1182" s="235"/>
      <c r="M1182" s="236"/>
      <c r="N1182" s="237"/>
      <c r="O1182" s="237"/>
      <c r="P1182" s="237"/>
      <c r="Q1182" s="237"/>
      <c r="R1182" s="237"/>
      <c r="S1182" s="237"/>
      <c r="T1182" s="238"/>
      <c r="U1182" s="13"/>
      <c r="V1182" s="13"/>
      <c r="W1182" s="13"/>
      <c r="X1182" s="13"/>
      <c r="Y1182" s="13"/>
      <c r="Z1182" s="13"/>
      <c r="AA1182" s="13"/>
      <c r="AB1182" s="13"/>
      <c r="AC1182" s="13"/>
      <c r="AD1182" s="13"/>
      <c r="AE1182" s="13"/>
      <c r="AT1182" s="239" t="s">
        <v>176</v>
      </c>
      <c r="AU1182" s="239" t="s">
        <v>81</v>
      </c>
      <c r="AV1182" s="13" t="s">
        <v>81</v>
      </c>
      <c r="AW1182" s="13" t="s">
        <v>33</v>
      </c>
      <c r="AX1182" s="13" t="s">
        <v>72</v>
      </c>
      <c r="AY1182" s="239" t="s">
        <v>166</v>
      </c>
    </row>
    <row r="1183" s="13" customFormat="1">
      <c r="A1183" s="13"/>
      <c r="B1183" s="228"/>
      <c r="C1183" s="229"/>
      <c r="D1183" s="230" t="s">
        <v>176</v>
      </c>
      <c r="E1183" s="231" t="s">
        <v>19</v>
      </c>
      <c r="F1183" s="232" t="s">
        <v>1939</v>
      </c>
      <c r="G1183" s="229"/>
      <c r="H1183" s="233">
        <v>1.8109999999999999</v>
      </c>
      <c r="I1183" s="234"/>
      <c r="J1183" s="229"/>
      <c r="K1183" s="229"/>
      <c r="L1183" s="235"/>
      <c r="M1183" s="236"/>
      <c r="N1183" s="237"/>
      <c r="O1183" s="237"/>
      <c r="P1183" s="237"/>
      <c r="Q1183" s="237"/>
      <c r="R1183" s="237"/>
      <c r="S1183" s="237"/>
      <c r="T1183" s="238"/>
      <c r="U1183" s="13"/>
      <c r="V1183" s="13"/>
      <c r="W1183" s="13"/>
      <c r="X1183" s="13"/>
      <c r="Y1183" s="13"/>
      <c r="Z1183" s="13"/>
      <c r="AA1183" s="13"/>
      <c r="AB1183" s="13"/>
      <c r="AC1183" s="13"/>
      <c r="AD1183" s="13"/>
      <c r="AE1183" s="13"/>
      <c r="AT1183" s="239" t="s">
        <v>176</v>
      </c>
      <c r="AU1183" s="239" t="s">
        <v>81</v>
      </c>
      <c r="AV1183" s="13" t="s">
        <v>81</v>
      </c>
      <c r="AW1183" s="13" t="s">
        <v>33</v>
      </c>
      <c r="AX1183" s="13" t="s">
        <v>72</v>
      </c>
      <c r="AY1183" s="239" t="s">
        <v>166</v>
      </c>
    </row>
    <row r="1184" s="13" customFormat="1">
      <c r="A1184" s="13"/>
      <c r="B1184" s="228"/>
      <c r="C1184" s="229"/>
      <c r="D1184" s="230" t="s">
        <v>176</v>
      </c>
      <c r="E1184" s="231" t="s">
        <v>19</v>
      </c>
      <c r="F1184" s="232" t="s">
        <v>1940</v>
      </c>
      <c r="G1184" s="229"/>
      <c r="H1184" s="233">
        <v>15.327999999999999</v>
      </c>
      <c r="I1184" s="234"/>
      <c r="J1184" s="229"/>
      <c r="K1184" s="229"/>
      <c r="L1184" s="235"/>
      <c r="M1184" s="236"/>
      <c r="N1184" s="237"/>
      <c r="O1184" s="237"/>
      <c r="P1184" s="237"/>
      <c r="Q1184" s="237"/>
      <c r="R1184" s="237"/>
      <c r="S1184" s="237"/>
      <c r="T1184" s="238"/>
      <c r="U1184" s="13"/>
      <c r="V1184" s="13"/>
      <c r="W1184" s="13"/>
      <c r="X1184" s="13"/>
      <c r="Y1184" s="13"/>
      <c r="Z1184" s="13"/>
      <c r="AA1184" s="13"/>
      <c r="AB1184" s="13"/>
      <c r="AC1184" s="13"/>
      <c r="AD1184" s="13"/>
      <c r="AE1184" s="13"/>
      <c r="AT1184" s="239" t="s">
        <v>176</v>
      </c>
      <c r="AU1184" s="239" t="s">
        <v>81</v>
      </c>
      <c r="AV1184" s="13" t="s">
        <v>81</v>
      </c>
      <c r="AW1184" s="13" t="s">
        <v>33</v>
      </c>
      <c r="AX1184" s="13" t="s">
        <v>72</v>
      </c>
      <c r="AY1184" s="239" t="s">
        <v>166</v>
      </c>
    </row>
    <row r="1185" s="13" customFormat="1">
      <c r="A1185" s="13"/>
      <c r="B1185" s="228"/>
      <c r="C1185" s="229"/>
      <c r="D1185" s="230" t="s">
        <v>176</v>
      </c>
      <c r="E1185" s="231" t="s">
        <v>19</v>
      </c>
      <c r="F1185" s="232" t="s">
        <v>1941</v>
      </c>
      <c r="G1185" s="229"/>
      <c r="H1185" s="233">
        <v>16.815000000000001</v>
      </c>
      <c r="I1185" s="234"/>
      <c r="J1185" s="229"/>
      <c r="K1185" s="229"/>
      <c r="L1185" s="235"/>
      <c r="M1185" s="236"/>
      <c r="N1185" s="237"/>
      <c r="O1185" s="237"/>
      <c r="P1185" s="237"/>
      <c r="Q1185" s="237"/>
      <c r="R1185" s="237"/>
      <c r="S1185" s="237"/>
      <c r="T1185" s="238"/>
      <c r="U1185" s="13"/>
      <c r="V1185" s="13"/>
      <c r="W1185" s="13"/>
      <c r="X1185" s="13"/>
      <c r="Y1185" s="13"/>
      <c r="Z1185" s="13"/>
      <c r="AA1185" s="13"/>
      <c r="AB1185" s="13"/>
      <c r="AC1185" s="13"/>
      <c r="AD1185" s="13"/>
      <c r="AE1185" s="13"/>
      <c r="AT1185" s="239" t="s">
        <v>176</v>
      </c>
      <c r="AU1185" s="239" t="s">
        <v>81</v>
      </c>
      <c r="AV1185" s="13" t="s">
        <v>81</v>
      </c>
      <c r="AW1185" s="13" t="s">
        <v>33</v>
      </c>
      <c r="AX1185" s="13" t="s">
        <v>72</v>
      </c>
      <c r="AY1185" s="239" t="s">
        <v>166</v>
      </c>
    </row>
    <row r="1186" s="13" customFormat="1">
      <c r="A1186" s="13"/>
      <c r="B1186" s="228"/>
      <c r="C1186" s="229"/>
      <c r="D1186" s="230" t="s">
        <v>176</v>
      </c>
      <c r="E1186" s="231" t="s">
        <v>19</v>
      </c>
      <c r="F1186" s="232" t="s">
        <v>1942</v>
      </c>
      <c r="G1186" s="229"/>
      <c r="H1186" s="233">
        <v>1.8300000000000001</v>
      </c>
      <c r="I1186" s="234"/>
      <c r="J1186" s="229"/>
      <c r="K1186" s="229"/>
      <c r="L1186" s="235"/>
      <c r="M1186" s="236"/>
      <c r="N1186" s="237"/>
      <c r="O1186" s="237"/>
      <c r="P1186" s="237"/>
      <c r="Q1186" s="237"/>
      <c r="R1186" s="237"/>
      <c r="S1186" s="237"/>
      <c r="T1186" s="238"/>
      <c r="U1186" s="13"/>
      <c r="V1186" s="13"/>
      <c r="W1186" s="13"/>
      <c r="X1186" s="13"/>
      <c r="Y1186" s="13"/>
      <c r="Z1186" s="13"/>
      <c r="AA1186" s="13"/>
      <c r="AB1186" s="13"/>
      <c r="AC1186" s="13"/>
      <c r="AD1186" s="13"/>
      <c r="AE1186" s="13"/>
      <c r="AT1186" s="239" t="s">
        <v>176</v>
      </c>
      <c r="AU1186" s="239" t="s">
        <v>81</v>
      </c>
      <c r="AV1186" s="13" t="s">
        <v>81</v>
      </c>
      <c r="AW1186" s="13" t="s">
        <v>33</v>
      </c>
      <c r="AX1186" s="13" t="s">
        <v>72</v>
      </c>
      <c r="AY1186" s="239" t="s">
        <v>166</v>
      </c>
    </row>
    <row r="1187" s="14" customFormat="1">
      <c r="A1187" s="14"/>
      <c r="B1187" s="240"/>
      <c r="C1187" s="241"/>
      <c r="D1187" s="230" t="s">
        <v>176</v>
      </c>
      <c r="E1187" s="242" t="s">
        <v>19</v>
      </c>
      <c r="F1187" s="243" t="s">
        <v>178</v>
      </c>
      <c r="G1187" s="241"/>
      <c r="H1187" s="244">
        <v>38.127000000000002</v>
      </c>
      <c r="I1187" s="245"/>
      <c r="J1187" s="241"/>
      <c r="K1187" s="241"/>
      <c r="L1187" s="246"/>
      <c r="M1187" s="247"/>
      <c r="N1187" s="248"/>
      <c r="O1187" s="248"/>
      <c r="P1187" s="248"/>
      <c r="Q1187" s="248"/>
      <c r="R1187" s="248"/>
      <c r="S1187" s="248"/>
      <c r="T1187" s="249"/>
      <c r="U1187" s="14"/>
      <c r="V1187" s="14"/>
      <c r="W1187" s="14"/>
      <c r="X1187" s="14"/>
      <c r="Y1187" s="14"/>
      <c r="Z1187" s="14"/>
      <c r="AA1187" s="14"/>
      <c r="AB1187" s="14"/>
      <c r="AC1187" s="14"/>
      <c r="AD1187" s="14"/>
      <c r="AE1187" s="14"/>
      <c r="AT1187" s="250" t="s">
        <v>176</v>
      </c>
      <c r="AU1187" s="250" t="s">
        <v>81</v>
      </c>
      <c r="AV1187" s="14" t="s">
        <v>167</v>
      </c>
      <c r="AW1187" s="14" t="s">
        <v>33</v>
      </c>
      <c r="AX1187" s="14" t="s">
        <v>72</v>
      </c>
      <c r="AY1187" s="250" t="s">
        <v>166</v>
      </c>
    </row>
    <row r="1188" s="15" customFormat="1">
      <c r="A1188" s="15"/>
      <c r="B1188" s="251"/>
      <c r="C1188" s="252"/>
      <c r="D1188" s="230" t="s">
        <v>176</v>
      </c>
      <c r="E1188" s="253" t="s">
        <v>19</v>
      </c>
      <c r="F1188" s="254" t="s">
        <v>1943</v>
      </c>
      <c r="G1188" s="252"/>
      <c r="H1188" s="253" t="s">
        <v>19</v>
      </c>
      <c r="I1188" s="255"/>
      <c r="J1188" s="252"/>
      <c r="K1188" s="252"/>
      <c r="L1188" s="256"/>
      <c r="M1188" s="257"/>
      <c r="N1188" s="258"/>
      <c r="O1188" s="258"/>
      <c r="P1188" s="258"/>
      <c r="Q1188" s="258"/>
      <c r="R1188" s="258"/>
      <c r="S1188" s="258"/>
      <c r="T1188" s="259"/>
      <c r="U1188" s="15"/>
      <c r="V1188" s="15"/>
      <c r="W1188" s="15"/>
      <c r="X1188" s="15"/>
      <c r="Y1188" s="15"/>
      <c r="Z1188" s="15"/>
      <c r="AA1188" s="15"/>
      <c r="AB1188" s="15"/>
      <c r="AC1188" s="15"/>
      <c r="AD1188" s="15"/>
      <c r="AE1188" s="15"/>
      <c r="AT1188" s="260" t="s">
        <v>176</v>
      </c>
      <c r="AU1188" s="260" t="s">
        <v>81</v>
      </c>
      <c r="AV1188" s="15" t="s">
        <v>79</v>
      </c>
      <c r="AW1188" s="15" t="s">
        <v>33</v>
      </c>
      <c r="AX1188" s="15" t="s">
        <v>72</v>
      </c>
      <c r="AY1188" s="260" t="s">
        <v>166</v>
      </c>
    </row>
    <row r="1189" s="13" customFormat="1">
      <c r="A1189" s="13"/>
      <c r="B1189" s="228"/>
      <c r="C1189" s="229"/>
      <c r="D1189" s="230" t="s">
        <v>176</v>
      </c>
      <c r="E1189" s="231" t="s">
        <v>19</v>
      </c>
      <c r="F1189" s="232" t="s">
        <v>1944</v>
      </c>
      <c r="G1189" s="229"/>
      <c r="H1189" s="233">
        <v>5.1929999999999996</v>
      </c>
      <c r="I1189" s="234"/>
      <c r="J1189" s="229"/>
      <c r="K1189" s="229"/>
      <c r="L1189" s="235"/>
      <c r="M1189" s="236"/>
      <c r="N1189" s="237"/>
      <c r="O1189" s="237"/>
      <c r="P1189" s="237"/>
      <c r="Q1189" s="237"/>
      <c r="R1189" s="237"/>
      <c r="S1189" s="237"/>
      <c r="T1189" s="238"/>
      <c r="U1189" s="13"/>
      <c r="V1189" s="13"/>
      <c r="W1189" s="13"/>
      <c r="X1189" s="13"/>
      <c r="Y1189" s="13"/>
      <c r="Z1189" s="13"/>
      <c r="AA1189" s="13"/>
      <c r="AB1189" s="13"/>
      <c r="AC1189" s="13"/>
      <c r="AD1189" s="13"/>
      <c r="AE1189" s="13"/>
      <c r="AT1189" s="239" t="s">
        <v>176</v>
      </c>
      <c r="AU1189" s="239" t="s">
        <v>81</v>
      </c>
      <c r="AV1189" s="13" t="s">
        <v>81</v>
      </c>
      <c r="AW1189" s="13" t="s">
        <v>33</v>
      </c>
      <c r="AX1189" s="13" t="s">
        <v>72</v>
      </c>
      <c r="AY1189" s="239" t="s">
        <v>166</v>
      </c>
    </row>
    <row r="1190" s="14" customFormat="1">
      <c r="A1190" s="14"/>
      <c r="B1190" s="240"/>
      <c r="C1190" s="241"/>
      <c r="D1190" s="230" t="s">
        <v>176</v>
      </c>
      <c r="E1190" s="242" t="s">
        <v>19</v>
      </c>
      <c r="F1190" s="243" t="s">
        <v>178</v>
      </c>
      <c r="G1190" s="241"/>
      <c r="H1190" s="244">
        <v>5.1929999999999996</v>
      </c>
      <c r="I1190" s="245"/>
      <c r="J1190" s="241"/>
      <c r="K1190" s="241"/>
      <c r="L1190" s="246"/>
      <c r="M1190" s="247"/>
      <c r="N1190" s="248"/>
      <c r="O1190" s="248"/>
      <c r="P1190" s="248"/>
      <c r="Q1190" s="248"/>
      <c r="R1190" s="248"/>
      <c r="S1190" s="248"/>
      <c r="T1190" s="249"/>
      <c r="U1190" s="14"/>
      <c r="V1190" s="14"/>
      <c r="W1190" s="14"/>
      <c r="X1190" s="14"/>
      <c r="Y1190" s="14"/>
      <c r="Z1190" s="14"/>
      <c r="AA1190" s="14"/>
      <c r="AB1190" s="14"/>
      <c r="AC1190" s="14"/>
      <c r="AD1190" s="14"/>
      <c r="AE1190" s="14"/>
      <c r="AT1190" s="250" t="s">
        <v>176</v>
      </c>
      <c r="AU1190" s="250" t="s">
        <v>81</v>
      </c>
      <c r="AV1190" s="14" t="s">
        <v>167</v>
      </c>
      <c r="AW1190" s="14" t="s">
        <v>33</v>
      </c>
      <c r="AX1190" s="14" t="s">
        <v>72</v>
      </c>
      <c r="AY1190" s="250" t="s">
        <v>166</v>
      </c>
    </row>
    <row r="1191" s="16" customFormat="1">
      <c r="A1191" s="16"/>
      <c r="B1191" s="273"/>
      <c r="C1191" s="274"/>
      <c r="D1191" s="230" t="s">
        <v>176</v>
      </c>
      <c r="E1191" s="275" t="s">
        <v>19</v>
      </c>
      <c r="F1191" s="276" t="s">
        <v>338</v>
      </c>
      <c r="G1191" s="274"/>
      <c r="H1191" s="277">
        <v>107.82899999999999</v>
      </c>
      <c r="I1191" s="278"/>
      <c r="J1191" s="274"/>
      <c r="K1191" s="274"/>
      <c r="L1191" s="279"/>
      <c r="M1191" s="280"/>
      <c r="N1191" s="281"/>
      <c r="O1191" s="281"/>
      <c r="P1191" s="281"/>
      <c r="Q1191" s="281"/>
      <c r="R1191" s="281"/>
      <c r="S1191" s="281"/>
      <c r="T1191" s="282"/>
      <c r="U1191" s="16"/>
      <c r="V1191" s="16"/>
      <c r="W1191" s="16"/>
      <c r="X1191" s="16"/>
      <c r="Y1191" s="16"/>
      <c r="Z1191" s="16"/>
      <c r="AA1191" s="16"/>
      <c r="AB1191" s="16"/>
      <c r="AC1191" s="16"/>
      <c r="AD1191" s="16"/>
      <c r="AE1191" s="16"/>
      <c r="AT1191" s="283" t="s">
        <v>176</v>
      </c>
      <c r="AU1191" s="283" t="s">
        <v>81</v>
      </c>
      <c r="AV1191" s="16" t="s">
        <v>174</v>
      </c>
      <c r="AW1191" s="16" t="s">
        <v>33</v>
      </c>
      <c r="AX1191" s="16" t="s">
        <v>79</v>
      </c>
      <c r="AY1191" s="283" t="s">
        <v>166</v>
      </c>
    </row>
    <row r="1192" s="2" customFormat="1">
      <c r="A1192" s="41"/>
      <c r="B1192" s="42"/>
      <c r="C1192" s="261" t="s">
        <v>1945</v>
      </c>
      <c r="D1192" s="261" t="s">
        <v>263</v>
      </c>
      <c r="E1192" s="263" t="s">
        <v>1946</v>
      </c>
      <c r="F1192" s="264" t="s">
        <v>1947</v>
      </c>
      <c r="G1192" s="265" t="s">
        <v>172</v>
      </c>
      <c r="H1192" s="266">
        <v>113.22</v>
      </c>
      <c r="I1192" s="267"/>
      <c r="J1192" s="268">
        <f>ROUND(I1192*H1192,2)</f>
        <v>0</v>
      </c>
      <c r="K1192" s="264" t="s">
        <v>173</v>
      </c>
      <c r="L1192" s="269"/>
      <c r="M1192" s="270" t="s">
        <v>19</v>
      </c>
      <c r="N1192" s="271" t="s">
        <v>43</v>
      </c>
      <c r="O1192" s="87"/>
      <c r="P1192" s="224">
        <f>O1192*H1192</f>
        <v>0</v>
      </c>
      <c r="Q1192" s="224">
        <v>0.019199999999999998</v>
      </c>
      <c r="R1192" s="224">
        <f>Q1192*H1192</f>
        <v>2.1738239999999998</v>
      </c>
      <c r="S1192" s="224">
        <v>0</v>
      </c>
      <c r="T1192" s="225">
        <f>S1192*H1192</f>
        <v>0</v>
      </c>
      <c r="U1192" s="41"/>
      <c r="V1192" s="41"/>
      <c r="W1192" s="41"/>
      <c r="X1192" s="41"/>
      <c r="Y1192" s="41"/>
      <c r="Z1192" s="41"/>
      <c r="AA1192" s="41"/>
      <c r="AB1192" s="41"/>
      <c r="AC1192" s="41"/>
      <c r="AD1192" s="41"/>
      <c r="AE1192" s="41"/>
      <c r="AR1192" s="226" t="s">
        <v>344</v>
      </c>
      <c r="AT1192" s="226" t="s">
        <v>263</v>
      </c>
      <c r="AU1192" s="226" t="s">
        <v>81</v>
      </c>
      <c r="AY1192" s="20" t="s">
        <v>166</v>
      </c>
      <c r="BE1192" s="227">
        <f>IF(N1192="základní",J1192,0)</f>
        <v>0</v>
      </c>
      <c r="BF1192" s="227">
        <f>IF(N1192="snížená",J1192,0)</f>
        <v>0</v>
      </c>
      <c r="BG1192" s="227">
        <f>IF(N1192="zákl. přenesená",J1192,0)</f>
        <v>0</v>
      </c>
      <c r="BH1192" s="227">
        <f>IF(N1192="sníž. přenesená",J1192,0)</f>
        <v>0</v>
      </c>
      <c r="BI1192" s="227">
        <f>IF(N1192="nulová",J1192,0)</f>
        <v>0</v>
      </c>
      <c r="BJ1192" s="20" t="s">
        <v>79</v>
      </c>
      <c r="BK1192" s="227">
        <f>ROUND(I1192*H1192,2)</f>
        <v>0</v>
      </c>
      <c r="BL1192" s="20" t="s">
        <v>257</v>
      </c>
      <c r="BM1192" s="226" t="s">
        <v>1948</v>
      </c>
    </row>
    <row r="1193" s="13" customFormat="1">
      <c r="A1193" s="13"/>
      <c r="B1193" s="228"/>
      <c r="C1193" s="229"/>
      <c r="D1193" s="230" t="s">
        <v>176</v>
      </c>
      <c r="E1193" s="229"/>
      <c r="F1193" s="232" t="s">
        <v>1949</v>
      </c>
      <c r="G1193" s="229"/>
      <c r="H1193" s="233">
        <v>113.22</v>
      </c>
      <c r="I1193" s="234"/>
      <c r="J1193" s="229"/>
      <c r="K1193" s="229"/>
      <c r="L1193" s="235"/>
      <c r="M1193" s="236"/>
      <c r="N1193" s="237"/>
      <c r="O1193" s="237"/>
      <c r="P1193" s="237"/>
      <c r="Q1193" s="237"/>
      <c r="R1193" s="237"/>
      <c r="S1193" s="237"/>
      <c r="T1193" s="238"/>
      <c r="U1193" s="13"/>
      <c r="V1193" s="13"/>
      <c r="W1193" s="13"/>
      <c r="X1193" s="13"/>
      <c r="Y1193" s="13"/>
      <c r="Z1193" s="13"/>
      <c r="AA1193" s="13"/>
      <c r="AB1193" s="13"/>
      <c r="AC1193" s="13"/>
      <c r="AD1193" s="13"/>
      <c r="AE1193" s="13"/>
      <c r="AT1193" s="239" t="s">
        <v>176</v>
      </c>
      <c r="AU1193" s="239" t="s">
        <v>81</v>
      </c>
      <c r="AV1193" s="13" t="s">
        <v>81</v>
      </c>
      <c r="AW1193" s="13" t="s">
        <v>4</v>
      </c>
      <c r="AX1193" s="13" t="s">
        <v>79</v>
      </c>
      <c r="AY1193" s="239" t="s">
        <v>166</v>
      </c>
    </row>
    <row r="1194" s="2" customFormat="1">
      <c r="A1194" s="41"/>
      <c r="B1194" s="42"/>
      <c r="C1194" s="215" t="s">
        <v>1950</v>
      </c>
      <c r="D1194" s="215" t="s">
        <v>169</v>
      </c>
      <c r="E1194" s="216" t="s">
        <v>1951</v>
      </c>
      <c r="F1194" s="217" t="s">
        <v>1952</v>
      </c>
      <c r="G1194" s="218" t="s">
        <v>172</v>
      </c>
      <c r="H1194" s="219">
        <v>5.984</v>
      </c>
      <c r="I1194" s="220"/>
      <c r="J1194" s="221">
        <f>ROUND(I1194*H1194,2)</f>
        <v>0</v>
      </c>
      <c r="K1194" s="217" t="s">
        <v>173</v>
      </c>
      <c r="L1194" s="47"/>
      <c r="M1194" s="222" t="s">
        <v>19</v>
      </c>
      <c r="N1194" s="223" t="s">
        <v>43</v>
      </c>
      <c r="O1194" s="87"/>
      <c r="P1194" s="224">
        <f>O1194*H1194</f>
        <v>0</v>
      </c>
      <c r="Q1194" s="224">
        <v>0</v>
      </c>
      <c r="R1194" s="224">
        <f>Q1194*H1194</f>
        <v>0</v>
      </c>
      <c r="S1194" s="224">
        <v>0</v>
      </c>
      <c r="T1194" s="225">
        <f>S1194*H1194</f>
        <v>0</v>
      </c>
      <c r="U1194" s="41"/>
      <c r="V1194" s="41"/>
      <c r="W1194" s="41"/>
      <c r="X1194" s="41"/>
      <c r="Y1194" s="41"/>
      <c r="Z1194" s="41"/>
      <c r="AA1194" s="41"/>
      <c r="AB1194" s="41"/>
      <c r="AC1194" s="41"/>
      <c r="AD1194" s="41"/>
      <c r="AE1194" s="41"/>
      <c r="AR1194" s="226" t="s">
        <v>257</v>
      </c>
      <c r="AT1194" s="226" t="s">
        <v>169</v>
      </c>
      <c r="AU1194" s="226" t="s">
        <v>81</v>
      </c>
      <c r="AY1194" s="20" t="s">
        <v>166</v>
      </c>
      <c r="BE1194" s="227">
        <f>IF(N1194="základní",J1194,0)</f>
        <v>0</v>
      </c>
      <c r="BF1194" s="227">
        <f>IF(N1194="snížená",J1194,0)</f>
        <v>0</v>
      </c>
      <c r="BG1194" s="227">
        <f>IF(N1194="zákl. přenesená",J1194,0)</f>
        <v>0</v>
      </c>
      <c r="BH1194" s="227">
        <f>IF(N1194="sníž. přenesená",J1194,0)</f>
        <v>0</v>
      </c>
      <c r="BI1194" s="227">
        <f>IF(N1194="nulová",J1194,0)</f>
        <v>0</v>
      </c>
      <c r="BJ1194" s="20" t="s">
        <v>79</v>
      </c>
      <c r="BK1194" s="227">
        <f>ROUND(I1194*H1194,2)</f>
        <v>0</v>
      </c>
      <c r="BL1194" s="20" t="s">
        <v>257</v>
      </c>
      <c r="BM1194" s="226" t="s">
        <v>1953</v>
      </c>
    </row>
    <row r="1195" s="15" customFormat="1">
      <c r="A1195" s="15"/>
      <c r="B1195" s="251"/>
      <c r="C1195" s="252"/>
      <c r="D1195" s="230" t="s">
        <v>176</v>
      </c>
      <c r="E1195" s="253" t="s">
        <v>19</v>
      </c>
      <c r="F1195" s="254" t="s">
        <v>1937</v>
      </c>
      <c r="G1195" s="252"/>
      <c r="H1195" s="253" t="s">
        <v>19</v>
      </c>
      <c r="I1195" s="255"/>
      <c r="J1195" s="252"/>
      <c r="K1195" s="252"/>
      <c r="L1195" s="256"/>
      <c r="M1195" s="257"/>
      <c r="N1195" s="258"/>
      <c r="O1195" s="258"/>
      <c r="P1195" s="258"/>
      <c r="Q1195" s="258"/>
      <c r="R1195" s="258"/>
      <c r="S1195" s="258"/>
      <c r="T1195" s="259"/>
      <c r="U1195" s="15"/>
      <c r="V1195" s="15"/>
      <c r="W1195" s="15"/>
      <c r="X1195" s="15"/>
      <c r="Y1195" s="15"/>
      <c r="Z1195" s="15"/>
      <c r="AA1195" s="15"/>
      <c r="AB1195" s="15"/>
      <c r="AC1195" s="15"/>
      <c r="AD1195" s="15"/>
      <c r="AE1195" s="15"/>
      <c r="AT1195" s="260" t="s">
        <v>176</v>
      </c>
      <c r="AU1195" s="260" t="s">
        <v>81</v>
      </c>
      <c r="AV1195" s="15" t="s">
        <v>79</v>
      </c>
      <c r="AW1195" s="15" t="s">
        <v>33</v>
      </c>
      <c r="AX1195" s="15" t="s">
        <v>72</v>
      </c>
      <c r="AY1195" s="260" t="s">
        <v>166</v>
      </c>
    </row>
    <row r="1196" s="13" customFormat="1">
      <c r="A1196" s="13"/>
      <c r="B1196" s="228"/>
      <c r="C1196" s="229"/>
      <c r="D1196" s="230" t="s">
        <v>176</v>
      </c>
      <c r="E1196" s="231" t="s">
        <v>19</v>
      </c>
      <c r="F1196" s="232" t="s">
        <v>1938</v>
      </c>
      <c r="G1196" s="229"/>
      <c r="H1196" s="233">
        <v>2.343</v>
      </c>
      <c r="I1196" s="234"/>
      <c r="J1196" s="229"/>
      <c r="K1196" s="229"/>
      <c r="L1196" s="235"/>
      <c r="M1196" s="236"/>
      <c r="N1196" s="237"/>
      <c r="O1196" s="237"/>
      <c r="P1196" s="237"/>
      <c r="Q1196" s="237"/>
      <c r="R1196" s="237"/>
      <c r="S1196" s="237"/>
      <c r="T1196" s="238"/>
      <c r="U1196" s="13"/>
      <c r="V1196" s="13"/>
      <c r="W1196" s="13"/>
      <c r="X1196" s="13"/>
      <c r="Y1196" s="13"/>
      <c r="Z1196" s="13"/>
      <c r="AA1196" s="13"/>
      <c r="AB1196" s="13"/>
      <c r="AC1196" s="13"/>
      <c r="AD1196" s="13"/>
      <c r="AE1196" s="13"/>
      <c r="AT1196" s="239" t="s">
        <v>176</v>
      </c>
      <c r="AU1196" s="239" t="s">
        <v>81</v>
      </c>
      <c r="AV1196" s="13" t="s">
        <v>81</v>
      </c>
      <c r="AW1196" s="13" t="s">
        <v>33</v>
      </c>
      <c r="AX1196" s="13" t="s">
        <v>72</v>
      </c>
      <c r="AY1196" s="239" t="s">
        <v>166</v>
      </c>
    </row>
    <row r="1197" s="13" customFormat="1">
      <c r="A1197" s="13"/>
      <c r="B1197" s="228"/>
      <c r="C1197" s="229"/>
      <c r="D1197" s="230" t="s">
        <v>176</v>
      </c>
      <c r="E1197" s="231" t="s">
        <v>19</v>
      </c>
      <c r="F1197" s="232" t="s">
        <v>1939</v>
      </c>
      <c r="G1197" s="229"/>
      <c r="H1197" s="233">
        <v>1.8109999999999999</v>
      </c>
      <c r="I1197" s="234"/>
      <c r="J1197" s="229"/>
      <c r="K1197" s="229"/>
      <c r="L1197" s="235"/>
      <c r="M1197" s="236"/>
      <c r="N1197" s="237"/>
      <c r="O1197" s="237"/>
      <c r="P1197" s="237"/>
      <c r="Q1197" s="237"/>
      <c r="R1197" s="237"/>
      <c r="S1197" s="237"/>
      <c r="T1197" s="238"/>
      <c r="U1197" s="13"/>
      <c r="V1197" s="13"/>
      <c r="W1197" s="13"/>
      <c r="X1197" s="13"/>
      <c r="Y1197" s="13"/>
      <c r="Z1197" s="13"/>
      <c r="AA1197" s="13"/>
      <c r="AB1197" s="13"/>
      <c r="AC1197" s="13"/>
      <c r="AD1197" s="13"/>
      <c r="AE1197" s="13"/>
      <c r="AT1197" s="239" t="s">
        <v>176</v>
      </c>
      <c r="AU1197" s="239" t="s">
        <v>81</v>
      </c>
      <c r="AV1197" s="13" t="s">
        <v>81</v>
      </c>
      <c r="AW1197" s="13" t="s">
        <v>33</v>
      </c>
      <c r="AX1197" s="13" t="s">
        <v>72</v>
      </c>
      <c r="AY1197" s="239" t="s">
        <v>166</v>
      </c>
    </row>
    <row r="1198" s="13" customFormat="1">
      <c r="A1198" s="13"/>
      <c r="B1198" s="228"/>
      <c r="C1198" s="229"/>
      <c r="D1198" s="230" t="s">
        <v>176</v>
      </c>
      <c r="E1198" s="231" t="s">
        <v>19</v>
      </c>
      <c r="F1198" s="232" t="s">
        <v>1942</v>
      </c>
      <c r="G1198" s="229"/>
      <c r="H1198" s="233">
        <v>1.8300000000000001</v>
      </c>
      <c r="I1198" s="234"/>
      <c r="J1198" s="229"/>
      <c r="K1198" s="229"/>
      <c r="L1198" s="235"/>
      <c r="M1198" s="236"/>
      <c r="N1198" s="237"/>
      <c r="O1198" s="237"/>
      <c r="P1198" s="237"/>
      <c r="Q1198" s="237"/>
      <c r="R1198" s="237"/>
      <c r="S1198" s="237"/>
      <c r="T1198" s="238"/>
      <c r="U1198" s="13"/>
      <c r="V1198" s="13"/>
      <c r="W1198" s="13"/>
      <c r="X1198" s="13"/>
      <c r="Y1198" s="13"/>
      <c r="Z1198" s="13"/>
      <c r="AA1198" s="13"/>
      <c r="AB1198" s="13"/>
      <c r="AC1198" s="13"/>
      <c r="AD1198" s="13"/>
      <c r="AE1198" s="13"/>
      <c r="AT1198" s="239" t="s">
        <v>176</v>
      </c>
      <c r="AU1198" s="239" t="s">
        <v>81</v>
      </c>
      <c r="AV1198" s="13" t="s">
        <v>81</v>
      </c>
      <c r="AW1198" s="13" t="s">
        <v>33</v>
      </c>
      <c r="AX1198" s="13" t="s">
        <v>72</v>
      </c>
      <c r="AY1198" s="239" t="s">
        <v>166</v>
      </c>
    </row>
    <row r="1199" s="14" customFormat="1">
      <c r="A1199" s="14"/>
      <c r="B1199" s="240"/>
      <c r="C1199" s="241"/>
      <c r="D1199" s="230" t="s">
        <v>176</v>
      </c>
      <c r="E1199" s="242" t="s">
        <v>19</v>
      </c>
      <c r="F1199" s="243" t="s">
        <v>178</v>
      </c>
      <c r="G1199" s="241"/>
      <c r="H1199" s="244">
        <v>5.984</v>
      </c>
      <c r="I1199" s="245"/>
      <c r="J1199" s="241"/>
      <c r="K1199" s="241"/>
      <c r="L1199" s="246"/>
      <c r="M1199" s="247"/>
      <c r="N1199" s="248"/>
      <c r="O1199" s="248"/>
      <c r="P1199" s="248"/>
      <c r="Q1199" s="248"/>
      <c r="R1199" s="248"/>
      <c r="S1199" s="248"/>
      <c r="T1199" s="249"/>
      <c r="U1199" s="14"/>
      <c r="V1199" s="14"/>
      <c r="W1199" s="14"/>
      <c r="X1199" s="14"/>
      <c r="Y1199" s="14"/>
      <c r="Z1199" s="14"/>
      <c r="AA1199" s="14"/>
      <c r="AB1199" s="14"/>
      <c r="AC1199" s="14"/>
      <c r="AD1199" s="14"/>
      <c r="AE1199" s="14"/>
      <c r="AT1199" s="250" t="s">
        <v>176</v>
      </c>
      <c r="AU1199" s="250" t="s">
        <v>81</v>
      </c>
      <c r="AV1199" s="14" t="s">
        <v>167</v>
      </c>
      <c r="AW1199" s="14" t="s">
        <v>33</v>
      </c>
      <c r="AX1199" s="14" t="s">
        <v>79</v>
      </c>
      <c r="AY1199" s="250" t="s">
        <v>166</v>
      </c>
    </row>
    <row r="1200" s="2" customFormat="1" ht="16.5" customHeight="1">
      <c r="A1200" s="41"/>
      <c r="B1200" s="42"/>
      <c r="C1200" s="215" t="s">
        <v>1954</v>
      </c>
      <c r="D1200" s="215" t="s">
        <v>169</v>
      </c>
      <c r="E1200" s="216" t="s">
        <v>1955</v>
      </c>
      <c r="F1200" s="217" t="s">
        <v>1956</v>
      </c>
      <c r="G1200" s="218" t="s">
        <v>229</v>
      </c>
      <c r="H1200" s="219">
        <v>45</v>
      </c>
      <c r="I1200" s="220"/>
      <c r="J1200" s="221">
        <f>ROUND(I1200*H1200,2)</f>
        <v>0</v>
      </c>
      <c r="K1200" s="217" t="s">
        <v>173</v>
      </c>
      <c r="L1200" s="47"/>
      <c r="M1200" s="222" t="s">
        <v>19</v>
      </c>
      <c r="N1200" s="223" t="s">
        <v>43</v>
      </c>
      <c r="O1200" s="87"/>
      <c r="P1200" s="224">
        <f>O1200*H1200</f>
        <v>0</v>
      </c>
      <c r="Q1200" s="224">
        <v>0</v>
      </c>
      <c r="R1200" s="224">
        <f>Q1200*H1200</f>
        <v>0</v>
      </c>
      <c r="S1200" s="224">
        <v>0</v>
      </c>
      <c r="T1200" s="225">
        <f>S1200*H1200</f>
        <v>0</v>
      </c>
      <c r="U1200" s="41"/>
      <c r="V1200" s="41"/>
      <c r="W1200" s="41"/>
      <c r="X1200" s="41"/>
      <c r="Y1200" s="41"/>
      <c r="Z1200" s="41"/>
      <c r="AA1200" s="41"/>
      <c r="AB1200" s="41"/>
      <c r="AC1200" s="41"/>
      <c r="AD1200" s="41"/>
      <c r="AE1200" s="41"/>
      <c r="AR1200" s="226" t="s">
        <v>257</v>
      </c>
      <c r="AT1200" s="226" t="s">
        <v>169</v>
      </c>
      <c r="AU1200" s="226" t="s">
        <v>81</v>
      </c>
      <c r="AY1200" s="20" t="s">
        <v>166</v>
      </c>
      <c r="BE1200" s="227">
        <f>IF(N1200="základní",J1200,0)</f>
        <v>0</v>
      </c>
      <c r="BF1200" s="227">
        <f>IF(N1200="snížená",J1200,0)</f>
        <v>0</v>
      </c>
      <c r="BG1200" s="227">
        <f>IF(N1200="zákl. přenesená",J1200,0)</f>
        <v>0</v>
      </c>
      <c r="BH1200" s="227">
        <f>IF(N1200="sníž. přenesená",J1200,0)</f>
        <v>0</v>
      </c>
      <c r="BI1200" s="227">
        <f>IF(N1200="nulová",J1200,0)</f>
        <v>0</v>
      </c>
      <c r="BJ1200" s="20" t="s">
        <v>79</v>
      </c>
      <c r="BK1200" s="227">
        <f>ROUND(I1200*H1200,2)</f>
        <v>0</v>
      </c>
      <c r="BL1200" s="20" t="s">
        <v>257</v>
      </c>
      <c r="BM1200" s="226" t="s">
        <v>1957</v>
      </c>
    </row>
    <row r="1201" s="13" customFormat="1">
      <c r="A1201" s="13"/>
      <c r="B1201" s="228"/>
      <c r="C1201" s="229"/>
      <c r="D1201" s="230" t="s">
        <v>176</v>
      </c>
      <c r="E1201" s="231" t="s">
        <v>19</v>
      </c>
      <c r="F1201" s="232" t="s">
        <v>1958</v>
      </c>
      <c r="G1201" s="229"/>
      <c r="H1201" s="233">
        <v>45</v>
      </c>
      <c r="I1201" s="234"/>
      <c r="J1201" s="229"/>
      <c r="K1201" s="229"/>
      <c r="L1201" s="235"/>
      <c r="M1201" s="236"/>
      <c r="N1201" s="237"/>
      <c r="O1201" s="237"/>
      <c r="P1201" s="237"/>
      <c r="Q1201" s="237"/>
      <c r="R1201" s="237"/>
      <c r="S1201" s="237"/>
      <c r="T1201" s="238"/>
      <c r="U1201" s="13"/>
      <c r="V1201" s="13"/>
      <c r="W1201" s="13"/>
      <c r="X1201" s="13"/>
      <c r="Y1201" s="13"/>
      <c r="Z1201" s="13"/>
      <c r="AA1201" s="13"/>
      <c r="AB1201" s="13"/>
      <c r="AC1201" s="13"/>
      <c r="AD1201" s="13"/>
      <c r="AE1201" s="13"/>
      <c r="AT1201" s="239" t="s">
        <v>176</v>
      </c>
      <c r="AU1201" s="239" t="s">
        <v>81</v>
      </c>
      <c r="AV1201" s="13" t="s">
        <v>81</v>
      </c>
      <c r="AW1201" s="13" t="s">
        <v>33</v>
      </c>
      <c r="AX1201" s="13" t="s">
        <v>72</v>
      </c>
      <c r="AY1201" s="239" t="s">
        <v>166</v>
      </c>
    </row>
    <row r="1202" s="14" customFormat="1">
      <c r="A1202" s="14"/>
      <c r="B1202" s="240"/>
      <c r="C1202" s="241"/>
      <c r="D1202" s="230" t="s">
        <v>176</v>
      </c>
      <c r="E1202" s="242" t="s">
        <v>19</v>
      </c>
      <c r="F1202" s="243" t="s">
        <v>178</v>
      </c>
      <c r="G1202" s="241"/>
      <c r="H1202" s="244">
        <v>45</v>
      </c>
      <c r="I1202" s="245"/>
      <c r="J1202" s="241"/>
      <c r="K1202" s="241"/>
      <c r="L1202" s="246"/>
      <c r="M1202" s="247"/>
      <c r="N1202" s="248"/>
      <c r="O1202" s="248"/>
      <c r="P1202" s="248"/>
      <c r="Q1202" s="248"/>
      <c r="R1202" s="248"/>
      <c r="S1202" s="248"/>
      <c r="T1202" s="249"/>
      <c r="U1202" s="14"/>
      <c r="V1202" s="14"/>
      <c r="W1202" s="14"/>
      <c r="X1202" s="14"/>
      <c r="Y1202" s="14"/>
      <c r="Z1202" s="14"/>
      <c r="AA1202" s="14"/>
      <c r="AB1202" s="14"/>
      <c r="AC1202" s="14"/>
      <c r="AD1202" s="14"/>
      <c r="AE1202" s="14"/>
      <c r="AT1202" s="250" t="s">
        <v>176</v>
      </c>
      <c r="AU1202" s="250" t="s">
        <v>81</v>
      </c>
      <c r="AV1202" s="14" t="s">
        <v>167</v>
      </c>
      <c r="AW1202" s="14" t="s">
        <v>33</v>
      </c>
      <c r="AX1202" s="14" t="s">
        <v>79</v>
      </c>
      <c r="AY1202" s="250" t="s">
        <v>166</v>
      </c>
    </row>
    <row r="1203" s="2" customFormat="1">
      <c r="A1203" s="41"/>
      <c r="B1203" s="42"/>
      <c r="C1203" s="215" t="s">
        <v>1959</v>
      </c>
      <c r="D1203" s="215" t="s">
        <v>169</v>
      </c>
      <c r="E1203" s="216" t="s">
        <v>1960</v>
      </c>
      <c r="F1203" s="217" t="s">
        <v>1961</v>
      </c>
      <c r="G1203" s="218" t="s">
        <v>229</v>
      </c>
      <c r="H1203" s="219">
        <v>45</v>
      </c>
      <c r="I1203" s="220"/>
      <c r="J1203" s="221">
        <f>ROUND(I1203*H1203,2)</f>
        <v>0</v>
      </c>
      <c r="K1203" s="217" t="s">
        <v>173</v>
      </c>
      <c r="L1203" s="47"/>
      <c r="M1203" s="222" t="s">
        <v>19</v>
      </c>
      <c r="N1203" s="223" t="s">
        <v>43</v>
      </c>
      <c r="O1203" s="87"/>
      <c r="P1203" s="224">
        <f>O1203*H1203</f>
        <v>0</v>
      </c>
      <c r="Q1203" s="224">
        <v>0.0015299999999999999</v>
      </c>
      <c r="R1203" s="224">
        <f>Q1203*H1203</f>
        <v>0.068849999999999995</v>
      </c>
      <c r="S1203" s="224">
        <v>0</v>
      </c>
      <c r="T1203" s="225">
        <f>S1203*H1203</f>
        <v>0</v>
      </c>
      <c r="U1203" s="41"/>
      <c r="V1203" s="41"/>
      <c r="W1203" s="41"/>
      <c r="X1203" s="41"/>
      <c r="Y1203" s="41"/>
      <c r="Z1203" s="41"/>
      <c r="AA1203" s="41"/>
      <c r="AB1203" s="41"/>
      <c r="AC1203" s="41"/>
      <c r="AD1203" s="41"/>
      <c r="AE1203" s="41"/>
      <c r="AR1203" s="226" t="s">
        <v>257</v>
      </c>
      <c r="AT1203" s="226" t="s">
        <v>169</v>
      </c>
      <c r="AU1203" s="226" t="s">
        <v>81</v>
      </c>
      <c r="AY1203" s="20" t="s">
        <v>166</v>
      </c>
      <c r="BE1203" s="227">
        <f>IF(N1203="základní",J1203,0)</f>
        <v>0</v>
      </c>
      <c r="BF1203" s="227">
        <f>IF(N1203="snížená",J1203,0)</f>
        <v>0</v>
      </c>
      <c r="BG1203" s="227">
        <f>IF(N1203="zákl. přenesená",J1203,0)</f>
        <v>0</v>
      </c>
      <c r="BH1203" s="227">
        <f>IF(N1203="sníž. přenesená",J1203,0)</f>
        <v>0</v>
      </c>
      <c r="BI1203" s="227">
        <f>IF(N1203="nulová",J1203,0)</f>
        <v>0</v>
      </c>
      <c r="BJ1203" s="20" t="s">
        <v>79</v>
      </c>
      <c r="BK1203" s="227">
        <f>ROUND(I1203*H1203,2)</f>
        <v>0</v>
      </c>
      <c r="BL1203" s="20" t="s">
        <v>257</v>
      </c>
      <c r="BM1203" s="226" t="s">
        <v>1962</v>
      </c>
    </row>
    <row r="1204" s="13" customFormat="1">
      <c r="A1204" s="13"/>
      <c r="B1204" s="228"/>
      <c r="C1204" s="229"/>
      <c r="D1204" s="230" t="s">
        <v>176</v>
      </c>
      <c r="E1204" s="231" t="s">
        <v>19</v>
      </c>
      <c r="F1204" s="232" t="s">
        <v>1963</v>
      </c>
      <c r="G1204" s="229"/>
      <c r="H1204" s="233">
        <v>45</v>
      </c>
      <c r="I1204" s="234"/>
      <c r="J1204" s="229"/>
      <c r="K1204" s="229"/>
      <c r="L1204" s="235"/>
      <c r="M1204" s="236"/>
      <c r="N1204" s="237"/>
      <c r="O1204" s="237"/>
      <c r="P1204" s="237"/>
      <c r="Q1204" s="237"/>
      <c r="R1204" s="237"/>
      <c r="S1204" s="237"/>
      <c r="T1204" s="238"/>
      <c r="U1204" s="13"/>
      <c r="V1204" s="13"/>
      <c r="W1204" s="13"/>
      <c r="X1204" s="13"/>
      <c r="Y1204" s="13"/>
      <c r="Z1204" s="13"/>
      <c r="AA1204" s="13"/>
      <c r="AB1204" s="13"/>
      <c r="AC1204" s="13"/>
      <c r="AD1204" s="13"/>
      <c r="AE1204" s="13"/>
      <c r="AT1204" s="239" t="s">
        <v>176</v>
      </c>
      <c r="AU1204" s="239" t="s">
        <v>81</v>
      </c>
      <c r="AV1204" s="13" t="s">
        <v>81</v>
      </c>
      <c r="AW1204" s="13" t="s">
        <v>33</v>
      </c>
      <c r="AX1204" s="13" t="s">
        <v>72</v>
      </c>
      <c r="AY1204" s="239" t="s">
        <v>166</v>
      </c>
    </row>
    <row r="1205" s="14" customFormat="1">
      <c r="A1205" s="14"/>
      <c r="B1205" s="240"/>
      <c r="C1205" s="241"/>
      <c r="D1205" s="230" t="s">
        <v>176</v>
      </c>
      <c r="E1205" s="242" t="s">
        <v>19</v>
      </c>
      <c r="F1205" s="243" t="s">
        <v>178</v>
      </c>
      <c r="G1205" s="241"/>
      <c r="H1205" s="244">
        <v>45</v>
      </c>
      <c r="I1205" s="245"/>
      <c r="J1205" s="241"/>
      <c r="K1205" s="241"/>
      <c r="L1205" s="246"/>
      <c r="M1205" s="247"/>
      <c r="N1205" s="248"/>
      <c r="O1205" s="248"/>
      <c r="P1205" s="248"/>
      <c r="Q1205" s="248"/>
      <c r="R1205" s="248"/>
      <c r="S1205" s="248"/>
      <c r="T1205" s="249"/>
      <c r="U1205" s="14"/>
      <c r="V1205" s="14"/>
      <c r="W1205" s="14"/>
      <c r="X1205" s="14"/>
      <c r="Y1205" s="14"/>
      <c r="Z1205" s="14"/>
      <c r="AA1205" s="14"/>
      <c r="AB1205" s="14"/>
      <c r="AC1205" s="14"/>
      <c r="AD1205" s="14"/>
      <c r="AE1205" s="14"/>
      <c r="AT1205" s="250" t="s">
        <v>176</v>
      </c>
      <c r="AU1205" s="250" t="s">
        <v>81</v>
      </c>
      <c r="AV1205" s="14" t="s">
        <v>167</v>
      </c>
      <c r="AW1205" s="14" t="s">
        <v>33</v>
      </c>
      <c r="AX1205" s="14" t="s">
        <v>79</v>
      </c>
      <c r="AY1205" s="250" t="s">
        <v>166</v>
      </c>
    </row>
    <row r="1206" s="2" customFormat="1">
      <c r="A1206" s="41"/>
      <c r="B1206" s="42"/>
      <c r="C1206" s="261" t="s">
        <v>1964</v>
      </c>
      <c r="D1206" s="261" t="s">
        <v>263</v>
      </c>
      <c r="E1206" s="263" t="s">
        <v>1965</v>
      </c>
      <c r="F1206" s="264" t="s">
        <v>1966</v>
      </c>
      <c r="G1206" s="265" t="s">
        <v>240</v>
      </c>
      <c r="H1206" s="266">
        <v>171.477</v>
      </c>
      <c r="I1206" s="267"/>
      <c r="J1206" s="268">
        <f>ROUND(I1206*H1206,2)</f>
        <v>0</v>
      </c>
      <c r="K1206" s="264" t="s">
        <v>173</v>
      </c>
      <c r="L1206" s="269"/>
      <c r="M1206" s="270" t="s">
        <v>19</v>
      </c>
      <c r="N1206" s="271" t="s">
        <v>43</v>
      </c>
      <c r="O1206" s="87"/>
      <c r="P1206" s="224">
        <f>O1206*H1206</f>
        <v>0</v>
      </c>
      <c r="Q1206" s="224">
        <v>0.0020999999999999999</v>
      </c>
      <c r="R1206" s="224">
        <f>Q1206*H1206</f>
        <v>0.36010169999999997</v>
      </c>
      <c r="S1206" s="224">
        <v>0</v>
      </c>
      <c r="T1206" s="225">
        <f>S1206*H1206</f>
        <v>0</v>
      </c>
      <c r="U1206" s="41"/>
      <c r="V1206" s="41"/>
      <c r="W1206" s="41"/>
      <c r="X1206" s="41"/>
      <c r="Y1206" s="41"/>
      <c r="Z1206" s="41"/>
      <c r="AA1206" s="41"/>
      <c r="AB1206" s="41"/>
      <c r="AC1206" s="41"/>
      <c r="AD1206" s="41"/>
      <c r="AE1206" s="41"/>
      <c r="AR1206" s="226" t="s">
        <v>344</v>
      </c>
      <c r="AT1206" s="226" t="s">
        <v>263</v>
      </c>
      <c r="AU1206" s="226" t="s">
        <v>81</v>
      </c>
      <c r="AY1206" s="20" t="s">
        <v>166</v>
      </c>
      <c r="BE1206" s="227">
        <f>IF(N1206="základní",J1206,0)</f>
        <v>0</v>
      </c>
      <c r="BF1206" s="227">
        <f>IF(N1206="snížená",J1206,0)</f>
        <v>0</v>
      </c>
      <c r="BG1206" s="227">
        <f>IF(N1206="zákl. přenesená",J1206,0)</f>
        <v>0</v>
      </c>
      <c r="BH1206" s="227">
        <f>IF(N1206="sníž. přenesená",J1206,0)</f>
        <v>0</v>
      </c>
      <c r="BI1206" s="227">
        <f>IF(N1206="nulová",J1206,0)</f>
        <v>0</v>
      </c>
      <c r="BJ1206" s="20" t="s">
        <v>79</v>
      </c>
      <c r="BK1206" s="227">
        <f>ROUND(I1206*H1206,2)</f>
        <v>0</v>
      </c>
      <c r="BL1206" s="20" t="s">
        <v>257</v>
      </c>
      <c r="BM1206" s="226" t="s">
        <v>1967</v>
      </c>
    </row>
    <row r="1207" s="13" customFormat="1">
      <c r="A1207" s="13"/>
      <c r="B1207" s="228"/>
      <c r="C1207" s="229"/>
      <c r="D1207" s="230" t="s">
        <v>176</v>
      </c>
      <c r="E1207" s="229"/>
      <c r="F1207" s="232" t="s">
        <v>1968</v>
      </c>
      <c r="G1207" s="229"/>
      <c r="H1207" s="233">
        <v>171.477</v>
      </c>
      <c r="I1207" s="234"/>
      <c r="J1207" s="229"/>
      <c r="K1207" s="229"/>
      <c r="L1207" s="235"/>
      <c r="M1207" s="236"/>
      <c r="N1207" s="237"/>
      <c r="O1207" s="237"/>
      <c r="P1207" s="237"/>
      <c r="Q1207" s="237"/>
      <c r="R1207" s="237"/>
      <c r="S1207" s="237"/>
      <c r="T1207" s="238"/>
      <c r="U1207" s="13"/>
      <c r="V1207" s="13"/>
      <c r="W1207" s="13"/>
      <c r="X1207" s="13"/>
      <c r="Y1207" s="13"/>
      <c r="Z1207" s="13"/>
      <c r="AA1207" s="13"/>
      <c r="AB1207" s="13"/>
      <c r="AC1207" s="13"/>
      <c r="AD1207" s="13"/>
      <c r="AE1207" s="13"/>
      <c r="AT1207" s="239" t="s">
        <v>176</v>
      </c>
      <c r="AU1207" s="239" t="s">
        <v>81</v>
      </c>
      <c r="AV1207" s="13" t="s">
        <v>81</v>
      </c>
      <c r="AW1207" s="13" t="s">
        <v>4</v>
      </c>
      <c r="AX1207" s="13" t="s">
        <v>79</v>
      </c>
      <c r="AY1207" s="239" t="s">
        <v>166</v>
      </c>
    </row>
    <row r="1208" s="2" customFormat="1">
      <c r="A1208" s="41"/>
      <c r="B1208" s="42"/>
      <c r="C1208" s="215" t="s">
        <v>1969</v>
      </c>
      <c r="D1208" s="215" t="s">
        <v>169</v>
      </c>
      <c r="E1208" s="216" t="s">
        <v>1970</v>
      </c>
      <c r="F1208" s="217" t="s">
        <v>1971</v>
      </c>
      <c r="G1208" s="218" t="s">
        <v>229</v>
      </c>
      <c r="H1208" s="219">
        <v>45</v>
      </c>
      <c r="I1208" s="220"/>
      <c r="J1208" s="221">
        <f>ROUND(I1208*H1208,2)</f>
        <v>0</v>
      </c>
      <c r="K1208" s="217" t="s">
        <v>173</v>
      </c>
      <c r="L1208" s="47"/>
      <c r="M1208" s="222" t="s">
        <v>19</v>
      </c>
      <c r="N1208" s="223" t="s">
        <v>43</v>
      </c>
      <c r="O1208" s="87"/>
      <c r="P1208" s="224">
        <f>O1208*H1208</f>
        <v>0</v>
      </c>
      <c r="Q1208" s="224">
        <v>0.0010200000000000001</v>
      </c>
      <c r="R1208" s="224">
        <f>Q1208*H1208</f>
        <v>0.045900000000000003</v>
      </c>
      <c r="S1208" s="224">
        <v>0</v>
      </c>
      <c r="T1208" s="225">
        <f>S1208*H1208</f>
        <v>0</v>
      </c>
      <c r="U1208" s="41"/>
      <c r="V1208" s="41"/>
      <c r="W1208" s="41"/>
      <c r="X1208" s="41"/>
      <c r="Y1208" s="41"/>
      <c r="Z1208" s="41"/>
      <c r="AA1208" s="41"/>
      <c r="AB1208" s="41"/>
      <c r="AC1208" s="41"/>
      <c r="AD1208" s="41"/>
      <c r="AE1208" s="41"/>
      <c r="AR1208" s="226" t="s">
        <v>257</v>
      </c>
      <c r="AT1208" s="226" t="s">
        <v>169</v>
      </c>
      <c r="AU1208" s="226" t="s">
        <v>81</v>
      </c>
      <c r="AY1208" s="20" t="s">
        <v>166</v>
      </c>
      <c r="BE1208" s="227">
        <f>IF(N1208="základní",J1208,0)</f>
        <v>0</v>
      </c>
      <c r="BF1208" s="227">
        <f>IF(N1208="snížená",J1208,0)</f>
        <v>0</v>
      </c>
      <c r="BG1208" s="227">
        <f>IF(N1208="zákl. přenesená",J1208,0)</f>
        <v>0</v>
      </c>
      <c r="BH1208" s="227">
        <f>IF(N1208="sníž. přenesená",J1208,0)</f>
        <v>0</v>
      </c>
      <c r="BI1208" s="227">
        <f>IF(N1208="nulová",J1208,0)</f>
        <v>0</v>
      </c>
      <c r="BJ1208" s="20" t="s">
        <v>79</v>
      </c>
      <c r="BK1208" s="227">
        <f>ROUND(I1208*H1208,2)</f>
        <v>0</v>
      </c>
      <c r="BL1208" s="20" t="s">
        <v>257</v>
      </c>
      <c r="BM1208" s="226" t="s">
        <v>1972</v>
      </c>
    </row>
    <row r="1209" s="13" customFormat="1">
      <c r="A1209" s="13"/>
      <c r="B1209" s="228"/>
      <c r="C1209" s="229"/>
      <c r="D1209" s="230" t="s">
        <v>176</v>
      </c>
      <c r="E1209" s="231" t="s">
        <v>19</v>
      </c>
      <c r="F1209" s="232" t="s">
        <v>1963</v>
      </c>
      <c r="G1209" s="229"/>
      <c r="H1209" s="233">
        <v>45</v>
      </c>
      <c r="I1209" s="234"/>
      <c r="J1209" s="229"/>
      <c r="K1209" s="229"/>
      <c r="L1209" s="235"/>
      <c r="M1209" s="236"/>
      <c r="N1209" s="237"/>
      <c r="O1209" s="237"/>
      <c r="P1209" s="237"/>
      <c r="Q1209" s="237"/>
      <c r="R1209" s="237"/>
      <c r="S1209" s="237"/>
      <c r="T1209" s="238"/>
      <c r="U1209" s="13"/>
      <c r="V1209" s="13"/>
      <c r="W1209" s="13"/>
      <c r="X1209" s="13"/>
      <c r="Y1209" s="13"/>
      <c r="Z1209" s="13"/>
      <c r="AA1209" s="13"/>
      <c r="AB1209" s="13"/>
      <c r="AC1209" s="13"/>
      <c r="AD1209" s="13"/>
      <c r="AE1209" s="13"/>
      <c r="AT1209" s="239" t="s">
        <v>176</v>
      </c>
      <c r="AU1209" s="239" t="s">
        <v>81</v>
      </c>
      <c r="AV1209" s="13" t="s">
        <v>81</v>
      </c>
      <c r="AW1209" s="13" t="s">
        <v>33</v>
      </c>
      <c r="AX1209" s="13" t="s">
        <v>72</v>
      </c>
      <c r="AY1209" s="239" t="s">
        <v>166</v>
      </c>
    </row>
    <row r="1210" s="14" customFormat="1">
      <c r="A1210" s="14"/>
      <c r="B1210" s="240"/>
      <c r="C1210" s="241"/>
      <c r="D1210" s="230" t="s">
        <v>176</v>
      </c>
      <c r="E1210" s="242" t="s">
        <v>19</v>
      </c>
      <c r="F1210" s="243" t="s">
        <v>178</v>
      </c>
      <c r="G1210" s="241"/>
      <c r="H1210" s="244">
        <v>45</v>
      </c>
      <c r="I1210" s="245"/>
      <c r="J1210" s="241"/>
      <c r="K1210" s="241"/>
      <c r="L1210" s="246"/>
      <c r="M1210" s="247"/>
      <c r="N1210" s="248"/>
      <c r="O1210" s="248"/>
      <c r="P1210" s="248"/>
      <c r="Q1210" s="248"/>
      <c r="R1210" s="248"/>
      <c r="S1210" s="248"/>
      <c r="T1210" s="249"/>
      <c r="U1210" s="14"/>
      <c r="V1210" s="14"/>
      <c r="W1210" s="14"/>
      <c r="X1210" s="14"/>
      <c r="Y1210" s="14"/>
      <c r="Z1210" s="14"/>
      <c r="AA1210" s="14"/>
      <c r="AB1210" s="14"/>
      <c r="AC1210" s="14"/>
      <c r="AD1210" s="14"/>
      <c r="AE1210" s="14"/>
      <c r="AT1210" s="250" t="s">
        <v>176</v>
      </c>
      <c r="AU1210" s="250" t="s">
        <v>81</v>
      </c>
      <c r="AV1210" s="14" t="s">
        <v>167</v>
      </c>
      <c r="AW1210" s="14" t="s">
        <v>33</v>
      </c>
      <c r="AX1210" s="14" t="s">
        <v>79</v>
      </c>
      <c r="AY1210" s="250" t="s">
        <v>166</v>
      </c>
    </row>
    <row r="1211" s="2" customFormat="1">
      <c r="A1211" s="41"/>
      <c r="B1211" s="42"/>
      <c r="C1211" s="261" t="s">
        <v>1973</v>
      </c>
      <c r="D1211" s="261" t="s">
        <v>263</v>
      </c>
      <c r="E1211" s="263" t="s">
        <v>1946</v>
      </c>
      <c r="F1211" s="264" t="s">
        <v>1947</v>
      </c>
      <c r="G1211" s="265" t="s">
        <v>172</v>
      </c>
      <c r="H1211" s="266">
        <v>13.5</v>
      </c>
      <c r="I1211" s="267"/>
      <c r="J1211" s="268">
        <f>ROUND(I1211*H1211,2)</f>
        <v>0</v>
      </c>
      <c r="K1211" s="264" t="s">
        <v>173</v>
      </c>
      <c r="L1211" s="269"/>
      <c r="M1211" s="270" t="s">
        <v>19</v>
      </c>
      <c r="N1211" s="271" t="s">
        <v>43</v>
      </c>
      <c r="O1211" s="87"/>
      <c r="P1211" s="224">
        <f>O1211*H1211</f>
        <v>0</v>
      </c>
      <c r="Q1211" s="224">
        <v>0.019199999999999998</v>
      </c>
      <c r="R1211" s="224">
        <f>Q1211*H1211</f>
        <v>0.25919999999999999</v>
      </c>
      <c r="S1211" s="224">
        <v>0</v>
      </c>
      <c r="T1211" s="225">
        <f>S1211*H1211</f>
        <v>0</v>
      </c>
      <c r="U1211" s="41"/>
      <c r="V1211" s="41"/>
      <c r="W1211" s="41"/>
      <c r="X1211" s="41"/>
      <c r="Y1211" s="41"/>
      <c r="Z1211" s="41"/>
      <c r="AA1211" s="41"/>
      <c r="AB1211" s="41"/>
      <c r="AC1211" s="41"/>
      <c r="AD1211" s="41"/>
      <c r="AE1211" s="41"/>
      <c r="AR1211" s="226" t="s">
        <v>344</v>
      </c>
      <c r="AT1211" s="226" t="s">
        <v>263</v>
      </c>
      <c r="AU1211" s="226" t="s">
        <v>81</v>
      </c>
      <c r="AY1211" s="20" t="s">
        <v>166</v>
      </c>
      <c r="BE1211" s="227">
        <f>IF(N1211="základní",J1211,0)</f>
        <v>0</v>
      </c>
      <c r="BF1211" s="227">
        <f>IF(N1211="snížená",J1211,0)</f>
        <v>0</v>
      </c>
      <c r="BG1211" s="227">
        <f>IF(N1211="zákl. přenesená",J1211,0)</f>
        <v>0</v>
      </c>
      <c r="BH1211" s="227">
        <f>IF(N1211="sníž. přenesená",J1211,0)</f>
        <v>0</v>
      </c>
      <c r="BI1211" s="227">
        <f>IF(N1211="nulová",J1211,0)</f>
        <v>0</v>
      </c>
      <c r="BJ1211" s="20" t="s">
        <v>79</v>
      </c>
      <c r="BK1211" s="227">
        <f>ROUND(I1211*H1211,2)</f>
        <v>0</v>
      </c>
      <c r="BL1211" s="20" t="s">
        <v>257</v>
      </c>
      <c r="BM1211" s="226" t="s">
        <v>1974</v>
      </c>
    </row>
    <row r="1212" s="2" customFormat="1" ht="21.75" customHeight="1">
      <c r="A1212" s="41"/>
      <c r="B1212" s="42"/>
      <c r="C1212" s="215" t="s">
        <v>1975</v>
      </c>
      <c r="D1212" s="215" t="s">
        <v>169</v>
      </c>
      <c r="E1212" s="216" t="s">
        <v>1976</v>
      </c>
      <c r="F1212" s="217" t="s">
        <v>1977</v>
      </c>
      <c r="G1212" s="218" t="s">
        <v>229</v>
      </c>
      <c r="H1212" s="219">
        <v>59.865000000000002</v>
      </c>
      <c r="I1212" s="220"/>
      <c r="J1212" s="221">
        <f>ROUND(I1212*H1212,2)</f>
        <v>0</v>
      </c>
      <c r="K1212" s="217" t="s">
        <v>173</v>
      </c>
      <c r="L1212" s="47"/>
      <c r="M1212" s="222" t="s">
        <v>19</v>
      </c>
      <c r="N1212" s="223" t="s">
        <v>43</v>
      </c>
      <c r="O1212" s="87"/>
      <c r="P1212" s="224">
        <f>O1212*H1212</f>
        <v>0</v>
      </c>
      <c r="Q1212" s="224">
        <v>0.00042999999999999999</v>
      </c>
      <c r="R1212" s="224">
        <f>Q1212*H1212</f>
        <v>0.02574195</v>
      </c>
      <c r="S1212" s="224">
        <v>0</v>
      </c>
      <c r="T1212" s="225">
        <f>S1212*H1212</f>
        <v>0</v>
      </c>
      <c r="U1212" s="41"/>
      <c r="V1212" s="41"/>
      <c r="W1212" s="41"/>
      <c r="X1212" s="41"/>
      <c r="Y1212" s="41"/>
      <c r="Z1212" s="41"/>
      <c r="AA1212" s="41"/>
      <c r="AB1212" s="41"/>
      <c r="AC1212" s="41"/>
      <c r="AD1212" s="41"/>
      <c r="AE1212" s="41"/>
      <c r="AR1212" s="226" t="s">
        <v>257</v>
      </c>
      <c r="AT1212" s="226" t="s">
        <v>169</v>
      </c>
      <c r="AU1212" s="226" t="s">
        <v>81</v>
      </c>
      <c r="AY1212" s="20" t="s">
        <v>166</v>
      </c>
      <c r="BE1212" s="227">
        <f>IF(N1212="základní",J1212,0)</f>
        <v>0</v>
      </c>
      <c r="BF1212" s="227">
        <f>IF(N1212="snížená",J1212,0)</f>
        <v>0</v>
      </c>
      <c r="BG1212" s="227">
        <f>IF(N1212="zákl. přenesená",J1212,0)</f>
        <v>0</v>
      </c>
      <c r="BH1212" s="227">
        <f>IF(N1212="sníž. přenesená",J1212,0)</f>
        <v>0</v>
      </c>
      <c r="BI1212" s="227">
        <f>IF(N1212="nulová",J1212,0)</f>
        <v>0</v>
      </c>
      <c r="BJ1212" s="20" t="s">
        <v>79</v>
      </c>
      <c r="BK1212" s="227">
        <f>ROUND(I1212*H1212,2)</f>
        <v>0</v>
      </c>
      <c r="BL1212" s="20" t="s">
        <v>257</v>
      </c>
      <c r="BM1212" s="226" t="s">
        <v>1978</v>
      </c>
    </row>
    <row r="1213" s="15" customFormat="1">
      <c r="A1213" s="15"/>
      <c r="B1213" s="251"/>
      <c r="C1213" s="252"/>
      <c r="D1213" s="230" t="s">
        <v>176</v>
      </c>
      <c r="E1213" s="253" t="s">
        <v>19</v>
      </c>
      <c r="F1213" s="254" t="s">
        <v>1022</v>
      </c>
      <c r="G1213" s="252"/>
      <c r="H1213" s="253" t="s">
        <v>19</v>
      </c>
      <c r="I1213" s="255"/>
      <c r="J1213" s="252"/>
      <c r="K1213" s="252"/>
      <c r="L1213" s="256"/>
      <c r="M1213" s="257"/>
      <c r="N1213" s="258"/>
      <c r="O1213" s="258"/>
      <c r="P1213" s="258"/>
      <c r="Q1213" s="258"/>
      <c r="R1213" s="258"/>
      <c r="S1213" s="258"/>
      <c r="T1213" s="259"/>
      <c r="U1213" s="15"/>
      <c r="V1213" s="15"/>
      <c r="W1213" s="15"/>
      <c r="X1213" s="15"/>
      <c r="Y1213" s="15"/>
      <c r="Z1213" s="15"/>
      <c r="AA1213" s="15"/>
      <c r="AB1213" s="15"/>
      <c r="AC1213" s="15"/>
      <c r="AD1213" s="15"/>
      <c r="AE1213" s="15"/>
      <c r="AT1213" s="260" t="s">
        <v>176</v>
      </c>
      <c r="AU1213" s="260" t="s">
        <v>81</v>
      </c>
      <c r="AV1213" s="15" t="s">
        <v>79</v>
      </c>
      <c r="AW1213" s="15" t="s">
        <v>33</v>
      </c>
      <c r="AX1213" s="15" t="s">
        <v>72</v>
      </c>
      <c r="AY1213" s="260" t="s">
        <v>166</v>
      </c>
    </row>
    <row r="1214" s="13" customFormat="1">
      <c r="A1214" s="13"/>
      <c r="B1214" s="228"/>
      <c r="C1214" s="229"/>
      <c r="D1214" s="230" t="s">
        <v>176</v>
      </c>
      <c r="E1214" s="231" t="s">
        <v>19</v>
      </c>
      <c r="F1214" s="232" t="s">
        <v>1979</v>
      </c>
      <c r="G1214" s="229"/>
      <c r="H1214" s="233">
        <v>8.25</v>
      </c>
      <c r="I1214" s="234"/>
      <c r="J1214" s="229"/>
      <c r="K1214" s="229"/>
      <c r="L1214" s="235"/>
      <c r="M1214" s="236"/>
      <c r="N1214" s="237"/>
      <c r="O1214" s="237"/>
      <c r="P1214" s="237"/>
      <c r="Q1214" s="237"/>
      <c r="R1214" s="237"/>
      <c r="S1214" s="237"/>
      <c r="T1214" s="238"/>
      <c r="U1214" s="13"/>
      <c r="V1214" s="13"/>
      <c r="W1214" s="13"/>
      <c r="X1214" s="13"/>
      <c r="Y1214" s="13"/>
      <c r="Z1214" s="13"/>
      <c r="AA1214" s="13"/>
      <c r="AB1214" s="13"/>
      <c r="AC1214" s="13"/>
      <c r="AD1214" s="13"/>
      <c r="AE1214" s="13"/>
      <c r="AT1214" s="239" t="s">
        <v>176</v>
      </c>
      <c r="AU1214" s="239" t="s">
        <v>81</v>
      </c>
      <c r="AV1214" s="13" t="s">
        <v>81</v>
      </c>
      <c r="AW1214" s="13" t="s">
        <v>33</v>
      </c>
      <c r="AX1214" s="13" t="s">
        <v>72</v>
      </c>
      <c r="AY1214" s="239" t="s">
        <v>166</v>
      </c>
    </row>
    <row r="1215" s="13" customFormat="1">
      <c r="A1215" s="13"/>
      <c r="B1215" s="228"/>
      <c r="C1215" s="229"/>
      <c r="D1215" s="230" t="s">
        <v>176</v>
      </c>
      <c r="E1215" s="231" t="s">
        <v>19</v>
      </c>
      <c r="F1215" s="232" t="s">
        <v>1980</v>
      </c>
      <c r="G1215" s="229"/>
      <c r="H1215" s="233">
        <v>36.914999999999999</v>
      </c>
      <c r="I1215" s="234"/>
      <c r="J1215" s="229"/>
      <c r="K1215" s="229"/>
      <c r="L1215" s="235"/>
      <c r="M1215" s="236"/>
      <c r="N1215" s="237"/>
      <c r="O1215" s="237"/>
      <c r="P1215" s="237"/>
      <c r="Q1215" s="237"/>
      <c r="R1215" s="237"/>
      <c r="S1215" s="237"/>
      <c r="T1215" s="238"/>
      <c r="U1215" s="13"/>
      <c r="V1215" s="13"/>
      <c r="W1215" s="13"/>
      <c r="X1215" s="13"/>
      <c r="Y1215" s="13"/>
      <c r="Z1215" s="13"/>
      <c r="AA1215" s="13"/>
      <c r="AB1215" s="13"/>
      <c r="AC1215" s="13"/>
      <c r="AD1215" s="13"/>
      <c r="AE1215" s="13"/>
      <c r="AT1215" s="239" t="s">
        <v>176</v>
      </c>
      <c r="AU1215" s="239" t="s">
        <v>81</v>
      </c>
      <c r="AV1215" s="13" t="s">
        <v>81</v>
      </c>
      <c r="AW1215" s="13" t="s">
        <v>33</v>
      </c>
      <c r="AX1215" s="13" t="s">
        <v>72</v>
      </c>
      <c r="AY1215" s="239" t="s">
        <v>166</v>
      </c>
    </row>
    <row r="1216" s="13" customFormat="1">
      <c r="A1216" s="13"/>
      <c r="B1216" s="228"/>
      <c r="C1216" s="229"/>
      <c r="D1216" s="230" t="s">
        <v>176</v>
      </c>
      <c r="E1216" s="231" t="s">
        <v>19</v>
      </c>
      <c r="F1216" s="232" t="s">
        <v>1981</v>
      </c>
      <c r="G1216" s="229"/>
      <c r="H1216" s="233">
        <v>8.25</v>
      </c>
      <c r="I1216" s="234"/>
      <c r="J1216" s="229"/>
      <c r="K1216" s="229"/>
      <c r="L1216" s="235"/>
      <c r="M1216" s="236"/>
      <c r="N1216" s="237"/>
      <c r="O1216" s="237"/>
      <c r="P1216" s="237"/>
      <c r="Q1216" s="237"/>
      <c r="R1216" s="237"/>
      <c r="S1216" s="237"/>
      <c r="T1216" s="238"/>
      <c r="U1216" s="13"/>
      <c r="V1216" s="13"/>
      <c r="W1216" s="13"/>
      <c r="X1216" s="13"/>
      <c r="Y1216" s="13"/>
      <c r="Z1216" s="13"/>
      <c r="AA1216" s="13"/>
      <c r="AB1216" s="13"/>
      <c r="AC1216" s="13"/>
      <c r="AD1216" s="13"/>
      <c r="AE1216" s="13"/>
      <c r="AT1216" s="239" t="s">
        <v>176</v>
      </c>
      <c r="AU1216" s="239" t="s">
        <v>81</v>
      </c>
      <c r="AV1216" s="13" t="s">
        <v>81</v>
      </c>
      <c r="AW1216" s="13" t="s">
        <v>33</v>
      </c>
      <c r="AX1216" s="13" t="s">
        <v>72</v>
      </c>
      <c r="AY1216" s="239" t="s">
        <v>166</v>
      </c>
    </row>
    <row r="1217" s="14" customFormat="1">
      <c r="A1217" s="14"/>
      <c r="B1217" s="240"/>
      <c r="C1217" s="241"/>
      <c r="D1217" s="230" t="s">
        <v>176</v>
      </c>
      <c r="E1217" s="242" t="s">
        <v>19</v>
      </c>
      <c r="F1217" s="243" t="s">
        <v>178</v>
      </c>
      <c r="G1217" s="241"/>
      <c r="H1217" s="244">
        <v>53.414999999999999</v>
      </c>
      <c r="I1217" s="245"/>
      <c r="J1217" s="241"/>
      <c r="K1217" s="241"/>
      <c r="L1217" s="246"/>
      <c r="M1217" s="247"/>
      <c r="N1217" s="248"/>
      <c r="O1217" s="248"/>
      <c r="P1217" s="248"/>
      <c r="Q1217" s="248"/>
      <c r="R1217" s="248"/>
      <c r="S1217" s="248"/>
      <c r="T1217" s="249"/>
      <c r="U1217" s="14"/>
      <c r="V1217" s="14"/>
      <c r="W1217" s="14"/>
      <c r="X1217" s="14"/>
      <c r="Y1217" s="14"/>
      <c r="Z1217" s="14"/>
      <c r="AA1217" s="14"/>
      <c r="AB1217" s="14"/>
      <c r="AC1217" s="14"/>
      <c r="AD1217" s="14"/>
      <c r="AE1217" s="14"/>
      <c r="AT1217" s="250" t="s">
        <v>176</v>
      </c>
      <c r="AU1217" s="250" t="s">
        <v>81</v>
      </c>
      <c r="AV1217" s="14" t="s">
        <v>167</v>
      </c>
      <c r="AW1217" s="14" t="s">
        <v>33</v>
      </c>
      <c r="AX1217" s="14" t="s">
        <v>72</v>
      </c>
      <c r="AY1217" s="250" t="s">
        <v>166</v>
      </c>
    </row>
    <row r="1218" s="15" customFormat="1">
      <c r="A1218" s="15"/>
      <c r="B1218" s="251"/>
      <c r="C1218" s="252"/>
      <c r="D1218" s="230" t="s">
        <v>176</v>
      </c>
      <c r="E1218" s="253" t="s">
        <v>19</v>
      </c>
      <c r="F1218" s="254" t="s">
        <v>1943</v>
      </c>
      <c r="G1218" s="252"/>
      <c r="H1218" s="253" t="s">
        <v>19</v>
      </c>
      <c r="I1218" s="255"/>
      <c r="J1218" s="252"/>
      <c r="K1218" s="252"/>
      <c r="L1218" s="256"/>
      <c r="M1218" s="257"/>
      <c r="N1218" s="258"/>
      <c r="O1218" s="258"/>
      <c r="P1218" s="258"/>
      <c r="Q1218" s="258"/>
      <c r="R1218" s="258"/>
      <c r="S1218" s="258"/>
      <c r="T1218" s="259"/>
      <c r="U1218" s="15"/>
      <c r="V1218" s="15"/>
      <c r="W1218" s="15"/>
      <c r="X1218" s="15"/>
      <c r="Y1218" s="15"/>
      <c r="Z1218" s="15"/>
      <c r="AA1218" s="15"/>
      <c r="AB1218" s="15"/>
      <c r="AC1218" s="15"/>
      <c r="AD1218" s="15"/>
      <c r="AE1218" s="15"/>
      <c r="AT1218" s="260" t="s">
        <v>176</v>
      </c>
      <c r="AU1218" s="260" t="s">
        <v>81</v>
      </c>
      <c r="AV1218" s="15" t="s">
        <v>79</v>
      </c>
      <c r="AW1218" s="15" t="s">
        <v>33</v>
      </c>
      <c r="AX1218" s="15" t="s">
        <v>72</v>
      </c>
      <c r="AY1218" s="260" t="s">
        <v>166</v>
      </c>
    </row>
    <row r="1219" s="13" customFormat="1">
      <c r="A1219" s="13"/>
      <c r="B1219" s="228"/>
      <c r="C1219" s="229"/>
      <c r="D1219" s="230" t="s">
        <v>176</v>
      </c>
      <c r="E1219" s="231" t="s">
        <v>19</v>
      </c>
      <c r="F1219" s="232" t="s">
        <v>1982</v>
      </c>
      <c r="G1219" s="229"/>
      <c r="H1219" s="233">
        <v>6.4500000000000002</v>
      </c>
      <c r="I1219" s="234"/>
      <c r="J1219" s="229"/>
      <c r="K1219" s="229"/>
      <c r="L1219" s="235"/>
      <c r="M1219" s="236"/>
      <c r="N1219" s="237"/>
      <c r="O1219" s="237"/>
      <c r="P1219" s="237"/>
      <c r="Q1219" s="237"/>
      <c r="R1219" s="237"/>
      <c r="S1219" s="237"/>
      <c r="T1219" s="238"/>
      <c r="U1219" s="13"/>
      <c r="V1219" s="13"/>
      <c r="W1219" s="13"/>
      <c r="X1219" s="13"/>
      <c r="Y1219" s="13"/>
      <c r="Z1219" s="13"/>
      <c r="AA1219" s="13"/>
      <c r="AB1219" s="13"/>
      <c r="AC1219" s="13"/>
      <c r="AD1219" s="13"/>
      <c r="AE1219" s="13"/>
      <c r="AT1219" s="239" t="s">
        <v>176</v>
      </c>
      <c r="AU1219" s="239" t="s">
        <v>81</v>
      </c>
      <c r="AV1219" s="13" t="s">
        <v>81</v>
      </c>
      <c r="AW1219" s="13" t="s">
        <v>33</v>
      </c>
      <c r="AX1219" s="13" t="s">
        <v>72</v>
      </c>
      <c r="AY1219" s="239" t="s">
        <v>166</v>
      </c>
    </row>
    <row r="1220" s="14" customFormat="1">
      <c r="A1220" s="14"/>
      <c r="B1220" s="240"/>
      <c r="C1220" s="241"/>
      <c r="D1220" s="230" t="s">
        <v>176</v>
      </c>
      <c r="E1220" s="242" t="s">
        <v>19</v>
      </c>
      <c r="F1220" s="243" t="s">
        <v>178</v>
      </c>
      <c r="G1220" s="241"/>
      <c r="H1220" s="244">
        <v>6.4500000000000002</v>
      </c>
      <c r="I1220" s="245"/>
      <c r="J1220" s="241"/>
      <c r="K1220" s="241"/>
      <c r="L1220" s="246"/>
      <c r="M1220" s="247"/>
      <c r="N1220" s="248"/>
      <c r="O1220" s="248"/>
      <c r="P1220" s="248"/>
      <c r="Q1220" s="248"/>
      <c r="R1220" s="248"/>
      <c r="S1220" s="248"/>
      <c r="T1220" s="249"/>
      <c r="U1220" s="14"/>
      <c r="V1220" s="14"/>
      <c r="W1220" s="14"/>
      <c r="X1220" s="14"/>
      <c r="Y1220" s="14"/>
      <c r="Z1220" s="14"/>
      <c r="AA1220" s="14"/>
      <c r="AB1220" s="14"/>
      <c r="AC1220" s="14"/>
      <c r="AD1220" s="14"/>
      <c r="AE1220" s="14"/>
      <c r="AT1220" s="250" t="s">
        <v>176</v>
      </c>
      <c r="AU1220" s="250" t="s">
        <v>81</v>
      </c>
      <c r="AV1220" s="14" t="s">
        <v>167</v>
      </c>
      <c r="AW1220" s="14" t="s">
        <v>33</v>
      </c>
      <c r="AX1220" s="14" t="s">
        <v>72</v>
      </c>
      <c r="AY1220" s="250" t="s">
        <v>166</v>
      </c>
    </row>
    <row r="1221" s="16" customFormat="1">
      <c r="A1221" s="16"/>
      <c r="B1221" s="273"/>
      <c r="C1221" s="274"/>
      <c r="D1221" s="230" t="s">
        <v>176</v>
      </c>
      <c r="E1221" s="275" t="s">
        <v>19</v>
      </c>
      <c r="F1221" s="276" t="s">
        <v>338</v>
      </c>
      <c r="G1221" s="274"/>
      <c r="H1221" s="277">
        <v>59.865000000000002</v>
      </c>
      <c r="I1221" s="278"/>
      <c r="J1221" s="274"/>
      <c r="K1221" s="274"/>
      <c r="L1221" s="279"/>
      <c r="M1221" s="280"/>
      <c r="N1221" s="281"/>
      <c r="O1221" s="281"/>
      <c r="P1221" s="281"/>
      <c r="Q1221" s="281"/>
      <c r="R1221" s="281"/>
      <c r="S1221" s="281"/>
      <c r="T1221" s="282"/>
      <c r="U1221" s="16"/>
      <c r="V1221" s="16"/>
      <c r="W1221" s="16"/>
      <c r="X1221" s="16"/>
      <c r="Y1221" s="16"/>
      <c r="Z1221" s="16"/>
      <c r="AA1221" s="16"/>
      <c r="AB1221" s="16"/>
      <c r="AC1221" s="16"/>
      <c r="AD1221" s="16"/>
      <c r="AE1221" s="16"/>
      <c r="AT1221" s="283" t="s">
        <v>176</v>
      </c>
      <c r="AU1221" s="283" t="s">
        <v>81</v>
      </c>
      <c r="AV1221" s="16" t="s">
        <v>174</v>
      </c>
      <c r="AW1221" s="16" t="s">
        <v>33</v>
      </c>
      <c r="AX1221" s="16" t="s">
        <v>79</v>
      </c>
      <c r="AY1221" s="283" t="s">
        <v>166</v>
      </c>
    </row>
    <row r="1222" s="2" customFormat="1" ht="16.5" customHeight="1">
      <c r="A1222" s="41"/>
      <c r="B1222" s="42"/>
      <c r="C1222" s="261" t="s">
        <v>1983</v>
      </c>
      <c r="D1222" s="261" t="s">
        <v>263</v>
      </c>
      <c r="E1222" s="263" t="s">
        <v>1984</v>
      </c>
      <c r="F1222" s="264" t="s">
        <v>1985</v>
      </c>
      <c r="G1222" s="265" t="s">
        <v>240</v>
      </c>
      <c r="H1222" s="266">
        <v>209.52799999999999</v>
      </c>
      <c r="I1222" s="267"/>
      <c r="J1222" s="268">
        <f>ROUND(I1222*H1222,2)</f>
        <v>0</v>
      </c>
      <c r="K1222" s="264" t="s">
        <v>173</v>
      </c>
      <c r="L1222" s="269"/>
      <c r="M1222" s="270" t="s">
        <v>19</v>
      </c>
      <c r="N1222" s="271" t="s">
        <v>43</v>
      </c>
      <c r="O1222" s="87"/>
      <c r="P1222" s="224">
        <f>O1222*H1222</f>
        <v>0</v>
      </c>
      <c r="Q1222" s="224">
        <v>0.00044999999999999999</v>
      </c>
      <c r="R1222" s="224">
        <f>Q1222*H1222</f>
        <v>0.094287599999999999</v>
      </c>
      <c r="S1222" s="224">
        <v>0</v>
      </c>
      <c r="T1222" s="225">
        <f>S1222*H1222</f>
        <v>0</v>
      </c>
      <c r="U1222" s="41"/>
      <c r="V1222" s="41"/>
      <c r="W1222" s="41"/>
      <c r="X1222" s="41"/>
      <c r="Y1222" s="41"/>
      <c r="Z1222" s="41"/>
      <c r="AA1222" s="41"/>
      <c r="AB1222" s="41"/>
      <c r="AC1222" s="41"/>
      <c r="AD1222" s="41"/>
      <c r="AE1222" s="41"/>
      <c r="AR1222" s="226" t="s">
        <v>344</v>
      </c>
      <c r="AT1222" s="226" t="s">
        <v>263</v>
      </c>
      <c r="AU1222" s="226" t="s">
        <v>81</v>
      </c>
      <c r="AY1222" s="20" t="s">
        <v>166</v>
      </c>
      <c r="BE1222" s="227">
        <f>IF(N1222="základní",J1222,0)</f>
        <v>0</v>
      </c>
      <c r="BF1222" s="227">
        <f>IF(N1222="snížená",J1222,0)</f>
        <v>0</v>
      </c>
      <c r="BG1222" s="227">
        <f>IF(N1222="zákl. přenesená",J1222,0)</f>
        <v>0</v>
      </c>
      <c r="BH1222" s="227">
        <f>IF(N1222="sníž. přenesená",J1222,0)</f>
        <v>0</v>
      </c>
      <c r="BI1222" s="227">
        <f>IF(N1222="nulová",J1222,0)</f>
        <v>0</v>
      </c>
      <c r="BJ1222" s="20" t="s">
        <v>79</v>
      </c>
      <c r="BK1222" s="227">
        <f>ROUND(I1222*H1222,2)</f>
        <v>0</v>
      </c>
      <c r="BL1222" s="20" t="s">
        <v>257</v>
      </c>
      <c r="BM1222" s="226" t="s">
        <v>1986</v>
      </c>
    </row>
    <row r="1223" s="13" customFormat="1">
      <c r="A1223" s="13"/>
      <c r="B1223" s="228"/>
      <c r="C1223" s="229"/>
      <c r="D1223" s="230" t="s">
        <v>176</v>
      </c>
      <c r="E1223" s="229"/>
      <c r="F1223" s="232" t="s">
        <v>1987</v>
      </c>
      <c r="G1223" s="229"/>
      <c r="H1223" s="233">
        <v>209.52799999999999</v>
      </c>
      <c r="I1223" s="234"/>
      <c r="J1223" s="229"/>
      <c r="K1223" s="229"/>
      <c r="L1223" s="235"/>
      <c r="M1223" s="236"/>
      <c r="N1223" s="237"/>
      <c r="O1223" s="237"/>
      <c r="P1223" s="237"/>
      <c r="Q1223" s="237"/>
      <c r="R1223" s="237"/>
      <c r="S1223" s="237"/>
      <c r="T1223" s="238"/>
      <c r="U1223" s="13"/>
      <c r="V1223" s="13"/>
      <c r="W1223" s="13"/>
      <c r="X1223" s="13"/>
      <c r="Y1223" s="13"/>
      <c r="Z1223" s="13"/>
      <c r="AA1223" s="13"/>
      <c r="AB1223" s="13"/>
      <c r="AC1223" s="13"/>
      <c r="AD1223" s="13"/>
      <c r="AE1223" s="13"/>
      <c r="AT1223" s="239" t="s">
        <v>176</v>
      </c>
      <c r="AU1223" s="239" t="s">
        <v>81</v>
      </c>
      <c r="AV1223" s="13" t="s">
        <v>81</v>
      </c>
      <c r="AW1223" s="13" t="s">
        <v>4</v>
      </c>
      <c r="AX1223" s="13" t="s">
        <v>79</v>
      </c>
      <c r="AY1223" s="239" t="s">
        <v>166</v>
      </c>
    </row>
    <row r="1224" s="2" customFormat="1">
      <c r="A1224" s="41"/>
      <c r="B1224" s="42"/>
      <c r="C1224" s="215" t="s">
        <v>1988</v>
      </c>
      <c r="D1224" s="215" t="s">
        <v>169</v>
      </c>
      <c r="E1224" s="216" t="s">
        <v>1989</v>
      </c>
      <c r="F1224" s="217" t="s">
        <v>1990</v>
      </c>
      <c r="G1224" s="218" t="s">
        <v>229</v>
      </c>
      <c r="H1224" s="219">
        <v>13.800000000000001</v>
      </c>
      <c r="I1224" s="220"/>
      <c r="J1224" s="221">
        <f>ROUND(I1224*H1224,2)</f>
        <v>0</v>
      </c>
      <c r="K1224" s="217" t="s">
        <v>173</v>
      </c>
      <c r="L1224" s="47"/>
      <c r="M1224" s="222" t="s">
        <v>19</v>
      </c>
      <c r="N1224" s="223" t="s">
        <v>43</v>
      </c>
      <c r="O1224" s="87"/>
      <c r="P1224" s="224">
        <f>O1224*H1224</f>
        <v>0</v>
      </c>
      <c r="Q1224" s="224">
        <v>0.00042999999999999999</v>
      </c>
      <c r="R1224" s="224">
        <f>Q1224*H1224</f>
        <v>0.005934</v>
      </c>
      <c r="S1224" s="224">
        <v>0</v>
      </c>
      <c r="T1224" s="225">
        <f>S1224*H1224</f>
        <v>0</v>
      </c>
      <c r="U1224" s="41"/>
      <c r="V1224" s="41"/>
      <c r="W1224" s="41"/>
      <c r="X1224" s="41"/>
      <c r="Y1224" s="41"/>
      <c r="Z1224" s="41"/>
      <c r="AA1224" s="41"/>
      <c r="AB1224" s="41"/>
      <c r="AC1224" s="41"/>
      <c r="AD1224" s="41"/>
      <c r="AE1224" s="41"/>
      <c r="AR1224" s="226" t="s">
        <v>257</v>
      </c>
      <c r="AT1224" s="226" t="s">
        <v>169</v>
      </c>
      <c r="AU1224" s="226" t="s">
        <v>81</v>
      </c>
      <c r="AY1224" s="20" t="s">
        <v>166</v>
      </c>
      <c r="BE1224" s="227">
        <f>IF(N1224="základní",J1224,0)</f>
        <v>0</v>
      </c>
      <c r="BF1224" s="227">
        <f>IF(N1224="snížená",J1224,0)</f>
        <v>0</v>
      </c>
      <c r="BG1224" s="227">
        <f>IF(N1224="zákl. přenesená",J1224,0)</f>
        <v>0</v>
      </c>
      <c r="BH1224" s="227">
        <f>IF(N1224="sníž. přenesená",J1224,0)</f>
        <v>0</v>
      </c>
      <c r="BI1224" s="227">
        <f>IF(N1224="nulová",J1224,0)</f>
        <v>0</v>
      </c>
      <c r="BJ1224" s="20" t="s">
        <v>79</v>
      </c>
      <c r="BK1224" s="227">
        <f>ROUND(I1224*H1224,2)</f>
        <v>0</v>
      </c>
      <c r="BL1224" s="20" t="s">
        <v>257</v>
      </c>
      <c r="BM1224" s="226" t="s">
        <v>1991</v>
      </c>
    </row>
    <row r="1225" s="13" customFormat="1">
      <c r="A1225" s="13"/>
      <c r="B1225" s="228"/>
      <c r="C1225" s="229"/>
      <c r="D1225" s="230" t="s">
        <v>176</v>
      </c>
      <c r="E1225" s="231" t="s">
        <v>19</v>
      </c>
      <c r="F1225" s="232" t="s">
        <v>1992</v>
      </c>
      <c r="G1225" s="229"/>
      <c r="H1225" s="233">
        <v>13.800000000000001</v>
      </c>
      <c r="I1225" s="234"/>
      <c r="J1225" s="229"/>
      <c r="K1225" s="229"/>
      <c r="L1225" s="235"/>
      <c r="M1225" s="236"/>
      <c r="N1225" s="237"/>
      <c r="O1225" s="237"/>
      <c r="P1225" s="237"/>
      <c r="Q1225" s="237"/>
      <c r="R1225" s="237"/>
      <c r="S1225" s="237"/>
      <c r="T1225" s="238"/>
      <c r="U1225" s="13"/>
      <c r="V1225" s="13"/>
      <c r="W1225" s="13"/>
      <c r="X1225" s="13"/>
      <c r="Y1225" s="13"/>
      <c r="Z1225" s="13"/>
      <c r="AA1225" s="13"/>
      <c r="AB1225" s="13"/>
      <c r="AC1225" s="13"/>
      <c r="AD1225" s="13"/>
      <c r="AE1225" s="13"/>
      <c r="AT1225" s="239" t="s">
        <v>176</v>
      </c>
      <c r="AU1225" s="239" t="s">
        <v>81</v>
      </c>
      <c r="AV1225" s="13" t="s">
        <v>81</v>
      </c>
      <c r="AW1225" s="13" t="s">
        <v>33</v>
      </c>
      <c r="AX1225" s="13" t="s">
        <v>72</v>
      </c>
      <c r="AY1225" s="239" t="s">
        <v>166</v>
      </c>
    </row>
    <row r="1226" s="14" customFormat="1">
      <c r="A1226" s="14"/>
      <c r="B1226" s="240"/>
      <c r="C1226" s="241"/>
      <c r="D1226" s="230" t="s">
        <v>176</v>
      </c>
      <c r="E1226" s="242" t="s">
        <v>19</v>
      </c>
      <c r="F1226" s="243" t="s">
        <v>178</v>
      </c>
      <c r="G1226" s="241"/>
      <c r="H1226" s="244">
        <v>13.800000000000001</v>
      </c>
      <c r="I1226" s="245"/>
      <c r="J1226" s="241"/>
      <c r="K1226" s="241"/>
      <c r="L1226" s="246"/>
      <c r="M1226" s="247"/>
      <c r="N1226" s="248"/>
      <c r="O1226" s="248"/>
      <c r="P1226" s="248"/>
      <c r="Q1226" s="248"/>
      <c r="R1226" s="248"/>
      <c r="S1226" s="248"/>
      <c r="T1226" s="249"/>
      <c r="U1226" s="14"/>
      <c r="V1226" s="14"/>
      <c r="W1226" s="14"/>
      <c r="X1226" s="14"/>
      <c r="Y1226" s="14"/>
      <c r="Z1226" s="14"/>
      <c r="AA1226" s="14"/>
      <c r="AB1226" s="14"/>
      <c r="AC1226" s="14"/>
      <c r="AD1226" s="14"/>
      <c r="AE1226" s="14"/>
      <c r="AT1226" s="250" t="s">
        <v>176</v>
      </c>
      <c r="AU1226" s="250" t="s">
        <v>81</v>
      </c>
      <c r="AV1226" s="14" t="s">
        <v>167</v>
      </c>
      <c r="AW1226" s="14" t="s">
        <v>33</v>
      </c>
      <c r="AX1226" s="14" t="s">
        <v>79</v>
      </c>
      <c r="AY1226" s="250" t="s">
        <v>166</v>
      </c>
    </row>
    <row r="1227" s="2" customFormat="1" ht="16.5" customHeight="1">
      <c r="A1227" s="41"/>
      <c r="B1227" s="42"/>
      <c r="C1227" s="261" t="s">
        <v>1993</v>
      </c>
      <c r="D1227" s="261" t="s">
        <v>263</v>
      </c>
      <c r="E1227" s="263" t="s">
        <v>1984</v>
      </c>
      <c r="F1227" s="264" t="s">
        <v>1985</v>
      </c>
      <c r="G1227" s="265" t="s">
        <v>240</v>
      </c>
      <c r="H1227" s="266">
        <v>50.600000000000001</v>
      </c>
      <c r="I1227" s="267"/>
      <c r="J1227" s="268">
        <f>ROUND(I1227*H1227,2)</f>
        <v>0</v>
      </c>
      <c r="K1227" s="264" t="s">
        <v>173</v>
      </c>
      <c r="L1227" s="269"/>
      <c r="M1227" s="270" t="s">
        <v>19</v>
      </c>
      <c r="N1227" s="271" t="s">
        <v>43</v>
      </c>
      <c r="O1227" s="87"/>
      <c r="P1227" s="224">
        <f>O1227*H1227</f>
        <v>0</v>
      </c>
      <c r="Q1227" s="224">
        <v>0.00044999999999999999</v>
      </c>
      <c r="R1227" s="224">
        <f>Q1227*H1227</f>
        <v>0.022769999999999999</v>
      </c>
      <c r="S1227" s="224">
        <v>0</v>
      </c>
      <c r="T1227" s="225">
        <f>S1227*H1227</f>
        <v>0</v>
      </c>
      <c r="U1227" s="41"/>
      <c r="V1227" s="41"/>
      <c r="W1227" s="41"/>
      <c r="X1227" s="41"/>
      <c r="Y1227" s="41"/>
      <c r="Z1227" s="41"/>
      <c r="AA1227" s="41"/>
      <c r="AB1227" s="41"/>
      <c r="AC1227" s="41"/>
      <c r="AD1227" s="41"/>
      <c r="AE1227" s="41"/>
      <c r="AR1227" s="226" t="s">
        <v>344</v>
      </c>
      <c r="AT1227" s="226" t="s">
        <v>263</v>
      </c>
      <c r="AU1227" s="226" t="s">
        <v>81</v>
      </c>
      <c r="AY1227" s="20" t="s">
        <v>166</v>
      </c>
      <c r="BE1227" s="227">
        <f>IF(N1227="základní",J1227,0)</f>
        <v>0</v>
      </c>
      <c r="BF1227" s="227">
        <f>IF(N1227="snížená",J1227,0)</f>
        <v>0</v>
      </c>
      <c r="BG1227" s="227">
        <f>IF(N1227="zákl. přenesená",J1227,0)</f>
        <v>0</v>
      </c>
      <c r="BH1227" s="227">
        <f>IF(N1227="sníž. přenesená",J1227,0)</f>
        <v>0</v>
      </c>
      <c r="BI1227" s="227">
        <f>IF(N1227="nulová",J1227,0)</f>
        <v>0</v>
      </c>
      <c r="BJ1227" s="20" t="s">
        <v>79</v>
      </c>
      <c r="BK1227" s="227">
        <f>ROUND(I1227*H1227,2)</f>
        <v>0</v>
      </c>
      <c r="BL1227" s="20" t="s">
        <v>257</v>
      </c>
      <c r="BM1227" s="226" t="s">
        <v>1994</v>
      </c>
    </row>
    <row r="1228" s="13" customFormat="1">
      <c r="A1228" s="13"/>
      <c r="B1228" s="228"/>
      <c r="C1228" s="229"/>
      <c r="D1228" s="230" t="s">
        <v>176</v>
      </c>
      <c r="E1228" s="229"/>
      <c r="F1228" s="232" t="s">
        <v>1995</v>
      </c>
      <c r="G1228" s="229"/>
      <c r="H1228" s="233">
        <v>50.600000000000001</v>
      </c>
      <c r="I1228" s="234"/>
      <c r="J1228" s="229"/>
      <c r="K1228" s="229"/>
      <c r="L1228" s="235"/>
      <c r="M1228" s="236"/>
      <c r="N1228" s="237"/>
      <c r="O1228" s="237"/>
      <c r="P1228" s="237"/>
      <c r="Q1228" s="237"/>
      <c r="R1228" s="237"/>
      <c r="S1228" s="237"/>
      <c r="T1228" s="238"/>
      <c r="U1228" s="13"/>
      <c r="V1228" s="13"/>
      <c r="W1228" s="13"/>
      <c r="X1228" s="13"/>
      <c r="Y1228" s="13"/>
      <c r="Z1228" s="13"/>
      <c r="AA1228" s="13"/>
      <c r="AB1228" s="13"/>
      <c r="AC1228" s="13"/>
      <c r="AD1228" s="13"/>
      <c r="AE1228" s="13"/>
      <c r="AT1228" s="239" t="s">
        <v>176</v>
      </c>
      <c r="AU1228" s="239" t="s">
        <v>81</v>
      </c>
      <c r="AV1228" s="13" t="s">
        <v>81</v>
      </c>
      <c r="AW1228" s="13" t="s">
        <v>4</v>
      </c>
      <c r="AX1228" s="13" t="s">
        <v>79</v>
      </c>
      <c r="AY1228" s="239" t="s">
        <v>166</v>
      </c>
    </row>
    <row r="1229" s="2" customFormat="1" ht="16.5" customHeight="1">
      <c r="A1229" s="41"/>
      <c r="B1229" s="42"/>
      <c r="C1229" s="215" t="s">
        <v>1996</v>
      </c>
      <c r="D1229" s="215" t="s">
        <v>169</v>
      </c>
      <c r="E1229" s="216" t="s">
        <v>1997</v>
      </c>
      <c r="F1229" s="217" t="s">
        <v>1998</v>
      </c>
      <c r="G1229" s="218" t="s">
        <v>172</v>
      </c>
      <c r="H1229" s="219">
        <v>130.32900000000001</v>
      </c>
      <c r="I1229" s="220"/>
      <c r="J1229" s="221">
        <f>ROUND(I1229*H1229,2)</f>
        <v>0</v>
      </c>
      <c r="K1229" s="217" t="s">
        <v>173</v>
      </c>
      <c r="L1229" s="47"/>
      <c r="M1229" s="222" t="s">
        <v>19</v>
      </c>
      <c r="N1229" s="223" t="s">
        <v>43</v>
      </c>
      <c r="O1229" s="87"/>
      <c r="P1229" s="224">
        <f>O1229*H1229</f>
        <v>0</v>
      </c>
      <c r="Q1229" s="224">
        <v>0.00029999999999999997</v>
      </c>
      <c r="R1229" s="224">
        <f>Q1229*H1229</f>
        <v>0.0390987</v>
      </c>
      <c r="S1229" s="224">
        <v>0</v>
      </c>
      <c r="T1229" s="225">
        <f>S1229*H1229</f>
        <v>0</v>
      </c>
      <c r="U1229" s="41"/>
      <c r="V1229" s="41"/>
      <c r="W1229" s="41"/>
      <c r="X1229" s="41"/>
      <c r="Y1229" s="41"/>
      <c r="Z1229" s="41"/>
      <c r="AA1229" s="41"/>
      <c r="AB1229" s="41"/>
      <c r="AC1229" s="41"/>
      <c r="AD1229" s="41"/>
      <c r="AE1229" s="41"/>
      <c r="AR1229" s="226" t="s">
        <v>257</v>
      </c>
      <c r="AT1229" s="226" t="s">
        <v>169</v>
      </c>
      <c r="AU1229" s="226" t="s">
        <v>81</v>
      </c>
      <c r="AY1229" s="20" t="s">
        <v>166</v>
      </c>
      <c r="BE1229" s="227">
        <f>IF(N1229="základní",J1229,0)</f>
        <v>0</v>
      </c>
      <c r="BF1229" s="227">
        <f>IF(N1229="snížená",J1229,0)</f>
        <v>0</v>
      </c>
      <c r="BG1229" s="227">
        <f>IF(N1229="zákl. přenesená",J1229,0)</f>
        <v>0</v>
      </c>
      <c r="BH1229" s="227">
        <f>IF(N1229="sníž. přenesená",J1229,0)</f>
        <v>0</v>
      </c>
      <c r="BI1229" s="227">
        <f>IF(N1229="nulová",J1229,0)</f>
        <v>0</v>
      </c>
      <c r="BJ1229" s="20" t="s">
        <v>79</v>
      </c>
      <c r="BK1229" s="227">
        <f>ROUND(I1229*H1229,2)</f>
        <v>0</v>
      </c>
      <c r="BL1229" s="20" t="s">
        <v>257</v>
      </c>
      <c r="BM1229" s="226" t="s">
        <v>1999</v>
      </c>
    </row>
    <row r="1230" s="13" customFormat="1">
      <c r="A1230" s="13"/>
      <c r="B1230" s="228"/>
      <c r="C1230" s="229"/>
      <c r="D1230" s="230" t="s">
        <v>176</v>
      </c>
      <c r="E1230" s="231" t="s">
        <v>19</v>
      </c>
      <c r="F1230" s="232" t="s">
        <v>2000</v>
      </c>
      <c r="G1230" s="229"/>
      <c r="H1230" s="233">
        <v>130.32900000000001</v>
      </c>
      <c r="I1230" s="234"/>
      <c r="J1230" s="229"/>
      <c r="K1230" s="229"/>
      <c r="L1230" s="235"/>
      <c r="M1230" s="236"/>
      <c r="N1230" s="237"/>
      <c r="O1230" s="237"/>
      <c r="P1230" s="237"/>
      <c r="Q1230" s="237"/>
      <c r="R1230" s="237"/>
      <c r="S1230" s="237"/>
      <c r="T1230" s="238"/>
      <c r="U1230" s="13"/>
      <c r="V1230" s="13"/>
      <c r="W1230" s="13"/>
      <c r="X1230" s="13"/>
      <c r="Y1230" s="13"/>
      <c r="Z1230" s="13"/>
      <c r="AA1230" s="13"/>
      <c r="AB1230" s="13"/>
      <c r="AC1230" s="13"/>
      <c r="AD1230" s="13"/>
      <c r="AE1230" s="13"/>
      <c r="AT1230" s="239" t="s">
        <v>176</v>
      </c>
      <c r="AU1230" s="239" t="s">
        <v>81</v>
      </c>
      <c r="AV1230" s="13" t="s">
        <v>81</v>
      </c>
      <c r="AW1230" s="13" t="s">
        <v>33</v>
      </c>
      <c r="AX1230" s="13" t="s">
        <v>72</v>
      </c>
      <c r="AY1230" s="239" t="s">
        <v>166</v>
      </c>
    </row>
    <row r="1231" s="14" customFormat="1">
      <c r="A1231" s="14"/>
      <c r="B1231" s="240"/>
      <c r="C1231" s="241"/>
      <c r="D1231" s="230" t="s">
        <v>176</v>
      </c>
      <c r="E1231" s="242" t="s">
        <v>19</v>
      </c>
      <c r="F1231" s="243" t="s">
        <v>178</v>
      </c>
      <c r="G1231" s="241"/>
      <c r="H1231" s="244">
        <v>130.32900000000001</v>
      </c>
      <c r="I1231" s="245"/>
      <c r="J1231" s="241"/>
      <c r="K1231" s="241"/>
      <c r="L1231" s="246"/>
      <c r="M1231" s="247"/>
      <c r="N1231" s="248"/>
      <c r="O1231" s="248"/>
      <c r="P1231" s="248"/>
      <c r="Q1231" s="248"/>
      <c r="R1231" s="248"/>
      <c r="S1231" s="248"/>
      <c r="T1231" s="249"/>
      <c r="U1231" s="14"/>
      <c r="V1231" s="14"/>
      <c r="W1231" s="14"/>
      <c r="X1231" s="14"/>
      <c r="Y1231" s="14"/>
      <c r="Z1231" s="14"/>
      <c r="AA1231" s="14"/>
      <c r="AB1231" s="14"/>
      <c r="AC1231" s="14"/>
      <c r="AD1231" s="14"/>
      <c r="AE1231" s="14"/>
      <c r="AT1231" s="250" t="s">
        <v>176</v>
      </c>
      <c r="AU1231" s="250" t="s">
        <v>81</v>
      </c>
      <c r="AV1231" s="14" t="s">
        <v>167</v>
      </c>
      <c r="AW1231" s="14" t="s">
        <v>33</v>
      </c>
      <c r="AX1231" s="14" t="s">
        <v>79</v>
      </c>
      <c r="AY1231" s="250" t="s">
        <v>166</v>
      </c>
    </row>
    <row r="1232" s="2" customFormat="1">
      <c r="A1232" s="41"/>
      <c r="B1232" s="42"/>
      <c r="C1232" s="215" t="s">
        <v>2001</v>
      </c>
      <c r="D1232" s="215" t="s">
        <v>169</v>
      </c>
      <c r="E1232" s="216" t="s">
        <v>2002</v>
      </c>
      <c r="F1232" s="217" t="s">
        <v>2003</v>
      </c>
      <c r="G1232" s="218" t="s">
        <v>191</v>
      </c>
      <c r="H1232" s="219">
        <v>3.839</v>
      </c>
      <c r="I1232" s="220"/>
      <c r="J1232" s="221">
        <f>ROUND(I1232*H1232,2)</f>
        <v>0</v>
      </c>
      <c r="K1232" s="217" t="s">
        <v>173</v>
      </c>
      <c r="L1232" s="47"/>
      <c r="M1232" s="222" t="s">
        <v>19</v>
      </c>
      <c r="N1232" s="223" t="s">
        <v>43</v>
      </c>
      <c r="O1232" s="87"/>
      <c r="P1232" s="224">
        <f>O1232*H1232</f>
        <v>0</v>
      </c>
      <c r="Q1232" s="224">
        <v>0</v>
      </c>
      <c r="R1232" s="224">
        <f>Q1232*H1232</f>
        <v>0</v>
      </c>
      <c r="S1232" s="224">
        <v>0</v>
      </c>
      <c r="T1232" s="225">
        <f>S1232*H1232</f>
        <v>0</v>
      </c>
      <c r="U1232" s="41"/>
      <c r="V1232" s="41"/>
      <c r="W1232" s="41"/>
      <c r="X1232" s="41"/>
      <c r="Y1232" s="41"/>
      <c r="Z1232" s="41"/>
      <c r="AA1232" s="41"/>
      <c r="AB1232" s="41"/>
      <c r="AC1232" s="41"/>
      <c r="AD1232" s="41"/>
      <c r="AE1232" s="41"/>
      <c r="AR1232" s="226" t="s">
        <v>257</v>
      </c>
      <c r="AT1232" s="226" t="s">
        <v>169</v>
      </c>
      <c r="AU1232" s="226" t="s">
        <v>81</v>
      </c>
      <c r="AY1232" s="20" t="s">
        <v>166</v>
      </c>
      <c r="BE1232" s="227">
        <f>IF(N1232="základní",J1232,0)</f>
        <v>0</v>
      </c>
      <c r="BF1232" s="227">
        <f>IF(N1232="snížená",J1232,0)</f>
        <v>0</v>
      </c>
      <c r="BG1232" s="227">
        <f>IF(N1232="zákl. přenesená",J1232,0)</f>
        <v>0</v>
      </c>
      <c r="BH1232" s="227">
        <f>IF(N1232="sníž. přenesená",J1232,0)</f>
        <v>0</v>
      </c>
      <c r="BI1232" s="227">
        <f>IF(N1232="nulová",J1232,0)</f>
        <v>0</v>
      </c>
      <c r="BJ1232" s="20" t="s">
        <v>79</v>
      </c>
      <c r="BK1232" s="227">
        <f>ROUND(I1232*H1232,2)</f>
        <v>0</v>
      </c>
      <c r="BL1232" s="20" t="s">
        <v>257</v>
      </c>
      <c r="BM1232" s="226" t="s">
        <v>2004</v>
      </c>
    </row>
    <row r="1233" s="12" customFormat="1" ht="22.8" customHeight="1">
      <c r="A1233" s="12"/>
      <c r="B1233" s="199"/>
      <c r="C1233" s="200"/>
      <c r="D1233" s="201" t="s">
        <v>71</v>
      </c>
      <c r="E1233" s="213" t="s">
        <v>2005</v>
      </c>
      <c r="F1233" s="213" t="s">
        <v>2006</v>
      </c>
      <c r="G1233" s="200"/>
      <c r="H1233" s="200"/>
      <c r="I1233" s="203"/>
      <c r="J1233" s="214">
        <f>BK1233</f>
        <v>0</v>
      </c>
      <c r="K1233" s="200"/>
      <c r="L1233" s="205"/>
      <c r="M1233" s="206"/>
      <c r="N1233" s="207"/>
      <c r="O1233" s="207"/>
      <c r="P1233" s="208">
        <f>SUM(P1234:P1275)</f>
        <v>0</v>
      </c>
      <c r="Q1233" s="207"/>
      <c r="R1233" s="208">
        <f>SUM(R1234:R1275)</f>
        <v>4.5058868900000002</v>
      </c>
      <c r="S1233" s="207"/>
      <c r="T1233" s="209">
        <f>SUM(T1234:T1275)</f>
        <v>0</v>
      </c>
      <c r="U1233" s="12"/>
      <c r="V1233" s="12"/>
      <c r="W1233" s="12"/>
      <c r="X1233" s="12"/>
      <c r="Y1233" s="12"/>
      <c r="Z1233" s="12"/>
      <c r="AA1233" s="12"/>
      <c r="AB1233" s="12"/>
      <c r="AC1233" s="12"/>
      <c r="AD1233" s="12"/>
      <c r="AE1233" s="12"/>
      <c r="AR1233" s="210" t="s">
        <v>81</v>
      </c>
      <c r="AT1233" s="211" t="s">
        <v>71</v>
      </c>
      <c r="AU1233" s="211" t="s">
        <v>79</v>
      </c>
      <c r="AY1233" s="210" t="s">
        <v>166</v>
      </c>
      <c r="BK1233" s="212">
        <f>SUM(BK1234:BK1275)</f>
        <v>0</v>
      </c>
    </row>
    <row r="1234" s="2" customFormat="1" ht="16.5" customHeight="1">
      <c r="A1234" s="41"/>
      <c r="B1234" s="42"/>
      <c r="C1234" s="215" t="s">
        <v>2007</v>
      </c>
      <c r="D1234" s="215" t="s">
        <v>169</v>
      </c>
      <c r="E1234" s="216" t="s">
        <v>1921</v>
      </c>
      <c r="F1234" s="217" t="s">
        <v>1922</v>
      </c>
      <c r="G1234" s="218" t="s">
        <v>172</v>
      </c>
      <c r="H1234" s="219">
        <v>458.15199999999999</v>
      </c>
      <c r="I1234" s="220"/>
      <c r="J1234" s="221">
        <f>ROUND(I1234*H1234,2)</f>
        <v>0</v>
      </c>
      <c r="K1234" s="217" t="s">
        <v>173</v>
      </c>
      <c r="L1234" s="47"/>
      <c r="M1234" s="222" t="s">
        <v>19</v>
      </c>
      <c r="N1234" s="223" t="s">
        <v>43</v>
      </c>
      <c r="O1234" s="87"/>
      <c r="P1234" s="224">
        <f>O1234*H1234</f>
        <v>0</v>
      </c>
      <c r="Q1234" s="224">
        <v>0</v>
      </c>
      <c r="R1234" s="224">
        <f>Q1234*H1234</f>
        <v>0</v>
      </c>
      <c r="S1234" s="224">
        <v>0</v>
      </c>
      <c r="T1234" s="225">
        <f>S1234*H1234</f>
        <v>0</v>
      </c>
      <c r="U1234" s="41"/>
      <c r="V1234" s="41"/>
      <c r="W1234" s="41"/>
      <c r="X1234" s="41"/>
      <c r="Y1234" s="41"/>
      <c r="Z1234" s="41"/>
      <c r="AA1234" s="41"/>
      <c r="AB1234" s="41"/>
      <c r="AC1234" s="41"/>
      <c r="AD1234" s="41"/>
      <c r="AE1234" s="41"/>
      <c r="AR1234" s="226" t="s">
        <v>257</v>
      </c>
      <c r="AT1234" s="226" t="s">
        <v>169</v>
      </c>
      <c r="AU1234" s="226" t="s">
        <v>81</v>
      </c>
      <c r="AY1234" s="20" t="s">
        <v>166</v>
      </c>
      <c r="BE1234" s="227">
        <f>IF(N1234="základní",J1234,0)</f>
        <v>0</v>
      </c>
      <c r="BF1234" s="227">
        <f>IF(N1234="snížená",J1234,0)</f>
        <v>0</v>
      </c>
      <c r="BG1234" s="227">
        <f>IF(N1234="zákl. přenesená",J1234,0)</f>
        <v>0</v>
      </c>
      <c r="BH1234" s="227">
        <f>IF(N1234="sníž. přenesená",J1234,0)</f>
        <v>0</v>
      </c>
      <c r="BI1234" s="227">
        <f>IF(N1234="nulová",J1234,0)</f>
        <v>0</v>
      </c>
      <c r="BJ1234" s="20" t="s">
        <v>79</v>
      </c>
      <c r="BK1234" s="227">
        <f>ROUND(I1234*H1234,2)</f>
        <v>0</v>
      </c>
      <c r="BL1234" s="20" t="s">
        <v>257</v>
      </c>
      <c r="BM1234" s="226" t="s">
        <v>2008</v>
      </c>
    </row>
    <row r="1235" s="2" customFormat="1" ht="16.5" customHeight="1">
      <c r="A1235" s="41"/>
      <c r="B1235" s="42"/>
      <c r="C1235" s="215" t="s">
        <v>2009</v>
      </c>
      <c r="D1235" s="215" t="s">
        <v>169</v>
      </c>
      <c r="E1235" s="216" t="s">
        <v>2010</v>
      </c>
      <c r="F1235" s="217" t="s">
        <v>2011</v>
      </c>
      <c r="G1235" s="218" t="s">
        <v>172</v>
      </c>
      <c r="H1235" s="219">
        <v>458.15199999999999</v>
      </c>
      <c r="I1235" s="220"/>
      <c r="J1235" s="221">
        <f>ROUND(I1235*H1235,2)</f>
        <v>0</v>
      </c>
      <c r="K1235" s="217" t="s">
        <v>173</v>
      </c>
      <c r="L1235" s="47"/>
      <c r="M1235" s="222" t="s">
        <v>19</v>
      </c>
      <c r="N1235" s="223" t="s">
        <v>43</v>
      </c>
      <c r="O1235" s="87"/>
      <c r="P1235" s="224">
        <f>O1235*H1235</f>
        <v>0</v>
      </c>
      <c r="Q1235" s="224">
        <v>0</v>
      </c>
      <c r="R1235" s="224">
        <f>Q1235*H1235</f>
        <v>0</v>
      </c>
      <c r="S1235" s="224">
        <v>0</v>
      </c>
      <c r="T1235" s="225">
        <f>S1235*H1235</f>
        <v>0</v>
      </c>
      <c r="U1235" s="41"/>
      <c r="V1235" s="41"/>
      <c r="W1235" s="41"/>
      <c r="X1235" s="41"/>
      <c r="Y1235" s="41"/>
      <c r="Z1235" s="41"/>
      <c r="AA1235" s="41"/>
      <c r="AB1235" s="41"/>
      <c r="AC1235" s="41"/>
      <c r="AD1235" s="41"/>
      <c r="AE1235" s="41"/>
      <c r="AR1235" s="226" t="s">
        <v>257</v>
      </c>
      <c r="AT1235" s="226" t="s">
        <v>169</v>
      </c>
      <c r="AU1235" s="226" t="s">
        <v>81</v>
      </c>
      <c r="AY1235" s="20" t="s">
        <v>166</v>
      </c>
      <c r="BE1235" s="227">
        <f>IF(N1235="základní",J1235,0)</f>
        <v>0</v>
      </c>
      <c r="BF1235" s="227">
        <f>IF(N1235="snížená",J1235,0)</f>
        <v>0</v>
      </c>
      <c r="BG1235" s="227">
        <f>IF(N1235="zákl. přenesená",J1235,0)</f>
        <v>0</v>
      </c>
      <c r="BH1235" s="227">
        <f>IF(N1235="sníž. přenesená",J1235,0)</f>
        <v>0</v>
      </c>
      <c r="BI1235" s="227">
        <f>IF(N1235="nulová",J1235,0)</f>
        <v>0</v>
      </c>
      <c r="BJ1235" s="20" t="s">
        <v>79</v>
      </c>
      <c r="BK1235" s="227">
        <f>ROUND(I1235*H1235,2)</f>
        <v>0</v>
      </c>
      <c r="BL1235" s="20" t="s">
        <v>257</v>
      </c>
      <c r="BM1235" s="226" t="s">
        <v>2012</v>
      </c>
    </row>
    <row r="1236" s="2" customFormat="1" ht="21.75" customHeight="1">
      <c r="A1236" s="41"/>
      <c r="B1236" s="42"/>
      <c r="C1236" s="215" t="s">
        <v>2013</v>
      </c>
      <c r="D1236" s="215" t="s">
        <v>169</v>
      </c>
      <c r="E1236" s="216" t="s">
        <v>2014</v>
      </c>
      <c r="F1236" s="217" t="s">
        <v>2015</v>
      </c>
      <c r="G1236" s="218" t="s">
        <v>172</v>
      </c>
      <c r="H1236" s="219">
        <v>458.15199999999999</v>
      </c>
      <c r="I1236" s="220"/>
      <c r="J1236" s="221">
        <f>ROUND(I1236*H1236,2)</f>
        <v>0</v>
      </c>
      <c r="K1236" s="217" t="s">
        <v>173</v>
      </c>
      <c r="L1236" s="47"/>
      <c r="M1236" s="222" t="s">
        <v>19</v>
      </c>
      <c r="N1236" s="223" t="s">
        <v>43</v>
      </c>
      <c r="O1236" s="87"/>
      <c r="P1236" s="224">
        <f>O1236*H1236</f>
        <v>0</v>
      </c>
      <c r="Q1236" s="224">
        <v>6.9999999999999994E-05</v>
      </c>
      <c r="R1236" s="224">
        <f>Q1236*H1236</f>
        <v>0.032070639999999997</v>
      </c>
      <c r="S1236" s="224">
        <v>0</v>
      </c>
      <c r="T1236" s="225">
        <f>S1236*H1236</f>
        <v>0</v>
      </c>
      <c r="U1236" s="41"/>
      <c r="V1236" s="41"/>
      <c r="W1236" s="41"/>
      <c r="X1236" s="41"/>
      <c r="Y1236" s="41"/>
      <c r="Z1236" s="41"/>
      <c r="AA1236" s="41"/>
      <c r="AB1236" s="41"/>
      <c r="AC1236" s="41"/>
      <c r="AD1236" s="41"/>
      <c r="AE1236" s="41"/>
      <c r="AR1236" s="226" t="s">
        <v>257</v>
      </c>
      <c r="AT1236" s="226" t="s">
        <v>169</v>
      </c>
      <c r="AU1236" s="226" t="s">
        <v>81</v>
      </c>
      <c r="AY1236" s="20" t="s">
        <v>166</v>
      </c>
      <c r="BE1236" s="227">
        <f>IF(N1236="základní",J1236,0)</f>
        <v>0</v>
      </c>
      <c r="BF1236" s="227">
        <f>IF(N1236="snížená",J1236,0)</f>
        <v>0</v>
      </c>
      <c r="BG1236" s="227">
        <f>IF(N1236="zákl. přenesená",J1236,0)</f>
        <v>0</v>
      </c>
      <c r="BH1236" s="227">
        <f>IF(N1236="sníž. přenesená",J1236,0)</f>
        <v>0</v>
      </c>
      <c r="BI1236" s="227">
        <f>IF(N1236="nulová",J1236,0)</f>
        <v>0</v>
      </c>
      <c r="BJ1236" s="20" t="s">
        <v>79</v>
      </c>
      <c r="BK1236" s="227">
        <f>ROUND(I1236*H1236,2)</f>
        <v>0</v>
      </c>
      <c r="BL1236" s="20" t="s">
        <v>257</v>
      </c>
      <c r="BM1236" s="226" t="s">
        <v>2016</v>
      </c>
    </row>
    <row r="1237" s="2" customFormat="1" ht="21.75" customHeight="1">
      <c r="A1237" s="41"/>
      <c r="B1237" s="42"/>
      <c r="C1237" s="215" t="s">
        <v>2017</v>
      </c>
      <c r="D1237" s="215" t="s">
        <v>169</v>
      </c>
      <c r="E1237" s="216" t="s">
        <v>2018</v>
      </c>
      <c r="F1237" s="217" t="s">
        <v>2019</v>
      </c>
      <c r="G1237" s="218" t="s">
        <v>172</v>
      </c>
      <c r="H1237" s="219">
        <v>458.15199999999999</v>
      </c>
      <c r="I1237" s="220"/>
      <c r="J1237" s="221">
        <f>ROUND(I1237*H1237,2)</f>
        <v>0</v>
      </c>
      <c r="K1237" s="217" t="s">
        <v>173</v>
      </c>
      <c r="L1237" s="47"/>
      <c r="M1237" s="222" t="s">
        <v>19</v>
      </c>
      <c r="N1237" s="223" t="s">
        <v>43</v>
      </c>
      <c r="O1237" s="87"/>
      <c r="P1237" s="224">
        <f>O1237*H1237</f>
        <v>0</v>
      </c>
      <c r="Q1237" s="224">
        <v>0.0044999999999999997</v>
      </c>
      <c r="R1237" s="224">
        <f>Q1237*H1237</f>
        <v>2.0616839999999996</v>
      </c>
      <c r="S1237" s="224">
        <v>0</v>
      </c>
      <c r="T1237" s="225">
        <f>S1237*H1237</f>
        <v>0</v>
      </c>
      <c r="U1237" s="41"/>
      <c r="V1237" s="41"/>
      <c r="W1237" s="41"/>
      <c r="X1237" s="41"/>
      <c r="Y1237" s="41"/>
      <c r="Z1237" s="41"/>
      <c r="AA1237" s="41"/>
      <c r="AB1237" s="41"/>
      <c r="AC1237" s="41"/>
      <c r="AD1237" s="41"/>
      <c r="AE1237" s="41"/>
      <c r="AR1237" s="226" t="s">
        <v>257</v>
      </c>
      <c r="AT1237" s="226" t="s">
        <v>169</v>
      </c>
      <c r="AU1237" s="226" t="s">
        <v>81</v>
      </c>
      <c r="AY1237" s="20" t="s">
        <v>166</v>
      </c>
      <c r="BE1237" s="227">
        <f>IF(N1237="základní",J1237,0)</f>
        <v>0</v>
      </c>
      <c r="BF1237" s="227">
        <f>IF(N1237="snížená",J1237,0)</f>
        <v>0</v>
      </c>
      <c r="BG1237" s="227">
        <f>IF(N1237="zákl. přenesená",J1237,0)</f>
        <v>0</v>
      </c>
      <c r="BH1237" s="227">
        <f>IF(N1237="sníž. přenesená",J1237,0)</f>
        <v>0</v>
      </c>
      <c r="BI1237" s="227">
        <f>IF(N1237="nulová",J1237,0)</f>
        <v>0</v>
      </c>
      <c r="BJ1237" s="20" t="s">
        <v>79</v>
      </c>
      <c r="BK1237" s="227">
        <f>ROUND(I1237*H1237,2)</f>
        <v>0</v>
      </c>
      <c r="BL1237" s="20" t="s">
        <v>257</v>
      </c>
      <c r="BM1237" s="226" t="s">
        <v>2020</v>
      </c>
    </row>
    <row r="1238" s="2" customFormat="1" ht="16.5" customHeight="1">
      <c r="A1238" s="41"/>
      <c r="B1238" s="42"/>
      <c r="C1238" s="215" t="s">
        <v>2021</v>
      </c>
      <c r="D1238" s="215" t="s">
        <v>169</v>
      </c>
      <c r="E1238" s="216" t="s">
        <v>2022</v>
      </c>
      <c r="F1238" s="217" t="s">
        <v>2023</v>
      </c>
      <c r="G1238" s="218" t="s">
        <v>172</v>
      </c>
      <c r="H1238" s="219">
        <v>458.15199999999999</v>
      </c>
      <c r="I1238" s="220"/>
      <c r="J1238" s="221">
        <f>ROUND(I1238*H1238,2)</f>
        <v>0</v>
      </c>
      <c r="K1238" s="217" t="s">
        <v>173</v>
      </c>
      <c r="L1238" s="47"/>
      <c r="M1238" s="222" t="s">
        <v>19</v>
      </c>
      <c r="N1238" s="223" t="s">
        <v>43</v>
      </c>
      <c r="O1238" s="87"/>
      <c r="P1238" s="224">
        <f>O1238*H1238</f>
        <v>0</v>
      </c>
      <c r="Q1238" s="224">
        <v>0.00029999999999999997</v>
      </c>
      <c r="R1238" s="224">
        <f>Q1238*H1238</f>
        <v>0.13744559999999997</v>
      </c>
      <c r="S1238" s="224">
        <v>0</v>
      </c>
      <c r="T1238" s="225">
        <f>S1238*H1238</f>
        <v>0</v>
      </c>
      <c r="U1238" s="41"/>
      <c r="V1238" s="41"/>
      <c r="W1238" s="41"/>
      <c r="X1238" s="41"/>
      <c r="Y1238" s="41"/>
      <c r="Z1238" s="41"/>
      <c r="AA1238" s="41"/>
      <c r="AB1238" s="41"/>
      <c r="AC1238" s="41"/>
      <c r="AD1238" s="41"/>
      <c r="AE1238" s="41"/>
      <c r="AR1238" s="226" t="s">
        <v>257</v>
      </c>
      <c r="AT1238" s="226" t="s">
        <v>169</v>
      </c>
      <c r="AU1238" s="226" t="s">
        <v>81</v>
      </c>
      <c r="AY1238" s="20" t="s">
        <v>166</v>
      </c>
      <c r="BE1238" s="227">
        <f>IF(N1238="základní",J1238,0)</f>
        <v>0</v>
      </c>
      <c r="BF1238" s="227">
        <f>IF(N1238="snížená",J1238,0)</f>
        <v>0</v>
      </c>
      <c r="BG1238" s="227">
        <f>IF(N1238="zákl. přenesená",J1238,0)</f>
        <v>0</v>
      </c>
      <c r="BH1238" s="227">
        <f>IF(N1238="sníž. přenesená",J1238,0)</f>
        <v>0</v>
      </c>
      <c r="BI1238" s="227">
        <f>IF(N1238="nulová",J1238,0)</f>
        <v>0</v>
      </c>
      <c r="BJ1238" s="20" t="s">
        <v>79</v>
      </c>
      <c r="BK1238" s="227">
        <f>ROUND(I1238*H1238,2)</f>
        <v>0</v>
      </c>
      <c r="BL1238" s="20" t="s">
        <v>257</v>
      </c>
      <c r="BM1238" s="226" t="s">
        <v>2024</v>
      </c>
    </row>
    <row r="1239" s="15" customFormat="1">
      <c r="A1239" s="15"/>
      <c r="B1239" s="251"/>
      <c r="C1239" s="252"/>
      <c r="D1239" s="230" t="s">
        <v>176</v>
      </c>
      <c r="E1239" s="253" t="s">
        <v>19</v>
      </c>
      <c r="F1239" s="254" t="s">
        <v>2025</v>
      </c>
      <c r="G1239" s="252"/>
      <c r="H1239" s="253" t="s">
        <v>19</v>
      </c>
      <c r="I1239" s="255"/>
      <c r="J1239" s="252"/>
      <c r="K1239" s="252"/>
      <c r="L1239" s="256"/>
      <c r="M1239" s="257"/>
      <c r="N1239" s="258"/>
      <c r="O1239" s="258"/>
      <c r="P1239" s="258"/>
      <c r="Q1239" s="258"/>
      <c r="R1239" s="258"/>
      <c r="S1239" s="258"/>
      <c r="T1239" s="259"/>
      <c r="U1239" s="15"/>
      <c r="V1239" s="15"/>
      <c r="W1239" s="15"/>
      <c r="X1239" s="15"/>
      <c r="Y1239" s="15"/>
      <c r="Z1239" s="15"/>
      <c r="AA1239" s="15"/>
      <c r="AB1239" s="15"/>
      <c r="AC1239" s="15"/>
      <c r="AD1239" s="15"/>
      <c r="AE1239" s="15"/>
      <c r="AT1239" s="260" t="s">
        <v>176</v>
      </c>
      <c r="AU1239" s="260" t="s">
        <v>81</v>
      </c>
      <c r="AV1239" s="15" t="s">
        <v>79</v>
      </c>
      <c r="AW1239" s="15" t="s">
        <v>33</v>
      </c>
      <c r="AX1239" s="15" t="s">
        <v>72</v>
      </c>
      <c r="AY1239" s="260" t="s">
        <v>166</v>
      </c>
    </row>
    <row r="1240" s="13" customFormat="1">
      <c r="A1240" s="13"/>
      <c r="B1240" s="228"/>
      <c r="C1240" s="229"/>
      <c r="D1240" s="230" t="s">
        <v>176</v>
      </c>
      <c r="E1240" s="231" t="s">
        <v>19</v>
      </c>
      <c r="F1240" s="232" t="s">
        <v>2026</v>
      </c>
      <c r="G1240" s="229"/>
      <c r="H1240" s="233">
        <v>60.801000000000002</v>
      </c>
      <c r="I1240" s="234"/>
      <c r="J1240" s="229"/>
      <c r="K1240" s="229"/>
      <c r="L1240" s="235"/>
      <c r="M1240" s="236"/>
      <c r="N1240" s="237"/>
      <c r="O1240" s="237"/>
      <c r="P1240" s="237"/>
      <c r="Q1240" s="237"/>
      <c r="R1240" s="237"/>
      <c r="S1240" s="237"/>
      <c r="T1240" s="238"/>
      <c r="U1240" s="13"/>
      <c r="V1240" s="13"/>
      <c r="W1240" s="13"/>
      <c r="X1240" s="13"/>
      <c r="Y1240" s="13"/>
      <c r="Z1240" s="13"/>
      <c r="AA1240" s="13"/>
      <c r="AB1240" s="13"/>
      <c r="AC1240" s="13"/>
      <c r="AD1240" s="13"/>
      <c r="AE1240" s="13"/>
      <c r="AT1240" s="239" t="s">
        <v>176</v>
      </c>
      <c r="AU1240" s="239" t="s">
        <v>81</v>
      </c>
      <c r="AV1240" s="13" t="s">
        <v>81</v>
      </c>
      <c r="AW1240" s="13" t="s">
        <v>33</v>
      </c>
      <c r="AX1240" s="13" t="s">
        <v>72</v>
      </c>
      <c r="AY1240" s="239" t="s">
        <v>166</v>
      </c>
    </row>
    <row r="1241" s="13" customFormat="1">
      <c r="A1241" s="13"/>
      <c r="B1241" s="228"/>
      <c r="C1241" s="229"/>
      <c r="D1241" s="230" t="s">
        <v>176</v>
      </c>
      <c r="E1241" s="231" t="s">
        <v>19</v>
      </c>
      <c r="F1241" s="232" t="s">
        <v>2027</v>
      </c>
      <c r="G1241" s="229"/>
      <c r="H1241" s="233">
        <v>91.006</v>
      </c>
      <c r="I1241" s="234"/>
      <c r="J1241" s="229"/>
      <c r="K1241" s="229"/>
      <c r="L1241" s="235"/>
      <c r="M1241" s="236"/>
      <c r="N1241" s="237"/>
      <c r="O1241" s="237"/>
      <c r="P1241" s="237"/>
      <c r="Q1241" s="237"/>
      <c r="R1241" s="237"/>
      <c r="S1241" s="237"/>
      <c r="T1241" s="238"/>
      <c r="U1241" s="13"/>
      <c r="V1241" s="13"/>
      <c r="W1241" s="13"/>
      <c r="X1241" s="13"/>
      <c r="Y1241" s="13"/>
      <c r="Z1241" s="13"/>
      <c r="AA1241" s="13"/>
      <c r="AB1241" s="13"/>
      <c r="AC1241" s="13"/>
      <c r="AD1241" s="13"/>
      <c r="AE1241" s="13"/>
      <c r="AT1241" s="239" t="s">
        <v>176</v>
      </c>
      <c r="AU1241" s="239" t="s">
        <v>81</v>
      </c>
      <c r="AV1241" s="13" t="s">
        <v>81</v>
      </c>
      <c r="AW1241" s="13" t="s">
        <v>33</v>
      </c>
      <c r="AX1241" s="13" t="s">
        <v>72</v>
      </c>
      <c r="AY1241" s="239" t="s">
        <v>166</v>
      </c>
    </row>
    <row r="1242" s="13" customFormat="1">
      <c r="A1242" s="13"/>
      <c r="B1242" s="228"/>
      <c r="C1242" s="229"/>
      <c r="D1242" s="230" t="s">
        <v>176</v>
      </c>
      <c r="E1242" s="231" t="s">
        <v>19</v>
      </c>
      <c r="F1242" s="232" t="s">
        <v>2028</v>
      </c>
      <c r="G1242" s="229"/>
      <c r="H1242" s="233">
        <v>76.275999999999996</v>
      </c>
      <c r="I1242" s="234"/>
      <c r="J1242" s="229"/>
      <c r="K1242" s="229"/>
      <c r="L1242" s="235"/>
      <c r="M1242" s="236"/>
      <c r="N1242" s="237"/>
      <c r="O1242" s="237"/>
      <c r="P1242" s="237"/>
      <c r="Q1242" s="237"/>
      <c r="R1242" s="237"/>
      <c r="S1242" s="237"/>
      <c r="T1242" s="238"/>
      <c r="U1242" s="13"/>
      <c r="V1242" s="13"/>
      <c r="W1242" s="13"/>
      <c r="X1242" s="13"/>
      <c r="Y1242" s="13"/>
      <c r="Z1242" s="13"/>
      <c r="AA1242" s="13"/>
      <c r="AB1242" s="13"/>
      <c r="AC1242" s="13"/>
      <c r="AD1242" s="13"/>
      <c r="AE1242" s="13"/>
      <c r="AT1242" s="239" t="s">
        <v>176</v>
      </c>
      <c r="AU1242" s="239" t="s">
        <v>81</v>
      </c>
      <c r="AV1242" s="13" t="s">
        <v>81</v>
      </c>
      <c r="AW1242" s="13" t="s">
        <v>33</v>
      </c>
      <c r="AX1242" s="13" t="s">
        <v>72</v>
      </c>
      <c r="AY1242" s="239" t="s">
        <v>166</v>
      </c>
    </row>
    <row r="1243" s="13" customFormat="1">
      <c r="A1243" s="13"/>
      <c r="B1243" s="228"/>
      <c r="C1243" s="229"/>
      <c r="D1243" s="230" t="s">
        <v>176</v>
      </c>
      <c r="E1243" s="231" t="s">
        <v>19</v>
      </c>
      <c r="F1243" s="232" t="s">
        <v>2029</v>
      </c>
      <c r="G1243" s="229"/>
      <c r="H1243" s="233">
        <v>29.673999999999999</v>
      </c>
      <c r="I1243" s="234"/>
      <c r="J1243" s="229"/>
      <c r="K1243" s="229"/>
      <c r="L1243" s="235"/>
      <c r="M1243" s="236"/>
      <c r="N1243" s="237"/>
      <c r="O1243" s="237"/>
      <c r="P1243" s="237"/>
      <c r="Q1243" s="237"/>
      <c r="R1243" s="237"/>
      <c r="S1243" s="237"/>
      <c r="T1243" s="238"/>
      <c r="U1243" s="13"/>
      <c r="V1243" s="13"/>
      <c r="W1243" s="13"/>
      <c r="X1243" s="13"/>
      <c r="Y1243" s="13"/>
      <c r="Z1243" s="13"/>
      <c r="AA1243" s="13"/>
      <c r="AB1243" s="13"/>
      <c r="AC1243" s="13"/>
      <c r="AD1243" s="13"/>
      <c r="AE1243" s="13"/>
      <c r="AT1243" s="239" t="s">
        <v>176</v>
      </c>
      <c r="AU1243" s="239" t="s">
        <v>81</v>
      </c>
      <c r="AV1243" s="13" t="s">
        <v>81</v>
      </c>
      <c r="AW1243" s="13" t="s">
        <v>33</v>
      </c>
      <c r="AX1243" s="13" t="s">
        <v>72</v>
      </c>
      <c r="AY1243" s="239" t="s">
        <v>166</v>
      </c>
    </row>
    <row r="1244" s="13" customFormat="1">
      <c r="A1244" s="13"/>
      <c r="B1244" s="228"/>
      <c r="C1244" s="229"/>
      <c r="D1244" s="230" t="s">
        <v>176</v>
      </c>
      <c r="E1244" s="231" t="s">
        <v>19</v>
      </c>
      <c r="F1244" s="232" t="s">
        <v>2030</v>
      </c>
      <c r="G1244" s="229"/>
      <c r="H1244" s="233">
        <v>33.271999999999998</v>
      </c>
      <c r="I1244" s="234"/>
      <c r="J1244" s="229"/>
      <c r="K1244" s="229"/>
      <c r="L1244" s="235"/>
      <c r="M1244" s="236"/>
      <c r="N1244" s="237"/>
      <c r="O1244" s="237"/>
      <c r="P1244" s="237"/>
      <c r="Q1244" s="237"/>
      <c r="R1244" s="237"/>
      <c r="S1244" s="237"/>
      <c r="T1244" s="238"/>
      <c r="U1244" s="13"/>
      <c r="V1244" s="13"/>
      <c r="W1244" s="13"/>
      <c r="X1244" s="13"/>
      <c r="Y1244" s="13"/>
      <c r="Z1244" s="13"/>
      <c r="AA1244" s="13"/>
      <c r="AB1244" s="13"/>
      <c r="AC1244" s="13"/>
      <c r="AD1244" s="13"/>
      <c r="AE1244" s="13"/>
      <c r="AT1244" s="239" t="s">
        <v>176</v>
      </c>
      <c r="AU1244" s="239" t="s">
        <v>81</v>
      </c>
      <c r="AV1244" s="13" t="s">
        <v>81</v>
      </c>
      <c r="AW1244" s="13" t="s">
        <v>33</v>
      </c>
      <c r="AX1244" s="13" t="s">
        <v>72</v>
      </c>
      <c r="AY1244" s="239" t="s">
        <v>166</v>
      </c>
    </row>
    <row r="1245" s="13" customFormat="1">
      <c r="A1245" s="13"/>
      <c r="B1245" s="228"/>
      <c r="C1245" s="229"/>
      <c r="D1245" s="230" t="s">
        <v>176</v>
      </c>
      <c r="E1245" s="231" t="s">
        <v>19</v>
      </c>
      <c r="F1245" s="232" t="s">
        <v>2031</v>
      </c>
      <c r="G1245" s="229"/>
      <c r="H1245" s="233">
        <v>75.989999999999995</v>
      </c>
      <c r="I1245" s="234"/>
      <c r="J1245" s="229"/>
      <c r="K1245" s="229"/>
      <c r="L1245" s="235"/>
      <c r="M1245" s="236"/>
      <c r="N1245" s="237"/>
      <c r="O1245" s="237"/>
      <c r="P1245" s="237"/>
      <c r="Q1245" s="237"/>
      <c r="R1245" s="237"/>
      <c r="S1245" s="237"/>
      <c r="T1245" s="238"/>
      <c r="U1245" s="13"/>
      <c r="V1245" s="13"/>
      <c r="W1245" s="13"/>
      <c r="X1245" s="13"/>
      <c r="Y1245" s="13"/>
      <c r="Z1245" s="13"/>
      <c r="AA1245" s="13"/>
      <c r="AB1245" s="13"/>
      <c r="AC1245" s="13"/>
      <c r="AD1245" s="13"/>
      <c r="AE1245" s="13"/>
      <c r="AT1245" s="239" t="s">
        <v>176</v>
      </c>
      <c r="AU1245" s="239" t="s">
        <v>81</v>
      </c>
      <c r="AV1245" s="13" t="s">
        <v>81</v>
      </c>
      <c r="AW1245" s="13" t="s">
        <v>33</v>
      </c>
      <c r="AX1245" s="13" t="s">
        <v>72</v>
      </c>
      <c r="AY1245" s="239" t="s">
        <v>166</v>
      </c>
    </row>
    <row r="1246" s="13" customFormat="1">
      <c r="A1246" s="13"/>
      <c r="B1246" s="228"/>
      <c r="C1246" s="229"/>
      <c r="D1246" s="230" t="s">
        <v>176</v>
      </c>
      <c r="E1246" s="231" t="s">
        <v>19</v>
      </c>
      <c r="F1246" s="232" t="s">
        <v>2032</v>
      </c>
      <c r="G1246" s="229"/>
      <c r="H1246" s="233">
        <v>91.132999999999996</v>
      </c>
      <c r="I1246" s="234"/>
      <c r="J1246" s="229"/>
      <c r="K1246" s="229"/>
      <c r="L1246" s="235"/>
      <c r="M1246" s="236"/>
      <c r="N1246" s="237"/>
      <c r="O1246" s="237"/>
      <c r="P1246" s="237"/>
      <c r="Q1246" s="237"/>
      <c r="R1246" s="237"/>
      <c r="S1246" s="237"/>
      <c r="T1246" s="238"/>
      <c r="U1246" s="13"/>
      <c r="V1246" s="13"/>
      <c r="W1246" s="13"/>
      <c r="X1246" s="13"/>
      <c r="Y1246" s="13"/>
      <c r="Z1246" s="13"/>
      <c r="AA1246" s="13"/>
      <c r="AB1246" s="13"/>
      <c r="AC1246" s="13"/>
      <c r="AD1246" s="13"/>
      <c r="AE1246" s="13"/>
      <c r="AT1246" s="239" t="s">
        <v>176</v>
      </c>
      <c r="AU1246" s="239" t="s">
        <v>81</v>
      </c>
      <c r="AV1246" s="13" t="s">
        <v>81</v>
      </c>
      <c r="AW1246" s="13" t="s">
        <v>33</v>
      </c>
      <c r="AX1246" s="13" t="s">
        <v>72</v>
      </c>
      <c r="AY1246" s="239" t="s">
        <v>166</v>
      </c>
    </row>
    <row r="1247" s="14" customFormat="1">
      <c r="A1247" s="14"/>
      <c r="B1247" s="240"/>
      <c r="C1247" s="241"/>
      <c r="D1247" s="230" t="s">
        <v>176</v>
      </c>
      <c r="E1247" s="242" t="s">
        <v>19</v>
      </c>
      <c r="F1247" s="243" t="s">
        <v>178</v>
      </c>
      <c r="G1247" s="241"/>
      <c r="H1247" s="244">
        <v>458.15199999999999</v>
      </c>
      <c r="I1247" s="245"/>
      <c r="J1247" s="241"/>
      <c r="K1247" s="241"/>
      <c r="L1247" s="246"/>
      <c r="M1247" s="247"/>
      <c r="N1247" s="248"/>
      <c r="O1247" s="248"/>
      <c r="P1247" s="248"/>
      <c r="Q1247" s="248"/>
      <c r="R1247" s="248"/>
      <c r="S1247" s="248"/>
      <c r="T1247" s="249"/>
      <c r="U1247" s="14"/>
      <c r="V1247" s="14"/>
      <c r="W1247" s="14"/>
      <c r="X1247" s="14"/>
      <c r="Y1247" s="14"/>
      <c r="Z1247" s="14"/>
      <c r="AA1247" s="14"/>
      <c r="AB1247" s="14"/>
      <c r="AC1247" s="14"/>
      <c r="AD1247" s="14"/>
      <c r="AE1247" s="14"/>
      <c r="AT1247" s="250" t="s">
        <v>176</v>
      </c>
      <c r="AU1247" s="250" t="s">
        <v>81</v>
      </c>
      <c r="AV1247" s="14" t="s">
        <v>167</v>
      </c>
      <c r="AW1247" s="14" t="s">
        <v>33</v>
      </c>
      <c r="AX1247" s="14" t="s">
        <v>79</v>
      </c>
      <c r="AY1247" s="250" t="s">
        <v>166</v>
      </c>
    </row>
    <row r="1248" s="2" customFormat="1">
      <c r="A1248" s="41"/>
      <c r="B1248" s="42"/>
      <c r="C1248" s="261" t="s">
        <v>2033</v>
      </c>
      <c r="D1248" s="261" t="s">
        <v>263</v>
      </c>
      <c r="E1248" s="263" t="s">
        <v>2034</v>
      </c>
      <c r="F1248" s="264" t="s">
        <v>2035</v>
      </c>
      <c r="G1248" s="265" t="s">
        <v>172</v>
      </c>
      <c r="H1248" s="266">
        <v>503.96699999999998</v>
      </c>
      <c r="I1248" s="267"/>
      <c r="J1248" s="268">
        <f>ROUND(I1248*H1248,2)</f>
        <v>0</v>
      </c>
      <c r="K1248" s="264" t="s">
        <v>173</v>
      </c>
      <c r="L1248" s="269"/>
      <c r="M1248" s="270" t="s">
        <v>19</v>
      </c>
      <c r="N1248" s="271" t="s">
        <v>43</v>
      </c>
      <c r="O1248" s="87"/>
      <c r="P1248" s="224">
        <f>O1248*H1248</f>
        <v>0</v>
      </c>
      <c r="Q1248" s="224">
        <v>0.0042900000000000004</v>
      </c>
      <c r="R1248" s="224">
        <f>Q1248*H1248</f>
        <v>2.1620184300000003</v>
      </c>
      <c r="S1248" s="224">
        <v>0</v>
      </c>
      <c r="T1248" s="225">
        <f>S1248*H1248</f>
        <v>0</v>
      </c>
      <c r="U1248" s="41"/>
      <c r="V1248" s="41"/>
      <c r="W1248" s="41"/>
      <c r="X1248" s="41"/>
      <c r="Y1248" s="41"/>
      <c r="Z1248" s="41"/>
      <c r="AA1248" s="41"/>
      <c r="AB1248" s="41"/>
      <c r="AC1248" s="41"/>
      <c r="AD1248" s="41"/>
      <c r="AE1248" s="41"/>
      <c r="AR1248" s="226" t="s">
        <v>344</v>
      </c>
      <c r="AT1248" s="226" t="s">
        <v>263</v>
      </c>
      <c r="AU1248" s="226" t="s">
        <v>81</v>
      </c>
      <c r="AY1248" s="20" t="s">
        <v>166</v>
      </c>
      <c r="BE1248" s="227">
        <f>IF(N1248="základní",J1248,0)</f>
        <v>0</v>
      </c>
      <c r="BF1248" s="227">
        <f>IF(N1248="snížená",J1248,0)</f>
        <v>0</v>
      </c>
      <c r="BG1248" s="227">
        <f>IF(N1248="zákl. přenesená",J1248,0)</f>
        <v>0</v>
      </c>
      <c r="BH1248" s="227">
        <f>IF(N1248="sníž. přenesená",J1248,0)</f>
        <v>0</v>
      </c>
      <c r="BI1248" s="227">
        <f>IF(N1248="nulová",J1248,0)</f>
        <v>0</v>
      </c>
      <c r="BJ1248" s="20" t="s">
        <v>79</v>
      </c>
      <c r="BK1248" s="227">
        <f>ROUND(I1248*H1248,2)</f>
        <v>0</v>
      </c>
      <c r="BL1248" s="20" t="s">
        <v>257</v>
      </c>
      <c r="BM1248" s="226" t="s">
        <v>2036</v>
      </c>
    </row>
    <row r="1249" s="13" customFormat="1">
      <c r="A1249" s="13"/>
      <c r="B1249" s="228"/>
      <c r="C1249" s="229"/>
      <c r="D1249" s="230" t="s">
        <v>176</v>
      </c>
      <c r="E1249" s="229"/>
      <c r="F1249" s="232" t="s">
        <v>2037</v>
      </c>
      <c r="G1249" s="229"/>
      <c r="H1249" s="233">
        <v>503.96699999999998</v>
      </c>
      <c r="I1249" s="234"/>
      <c r="J1249" s="229"/>
      <c r="K1249" s="229"/>
      <c r="L1249" s="235"/>
      <c r="M1249" s="236"/>
      <c r="N1249" s="237"/>
      <c r="O1249" s="237"/>
      <c r="P1249" s="237"/>
      <c r="Q1249" s="237"/>
      <c r="R1249" s="237"/>
      <c r="S1249" s="237"/>
      <c r="T1249" s="238"/>
      <c r="U1249" s="13"/>
      <c r="V1249" s="13"/>
      <c r="W1249" s="13"/>
      <c r="X1249" s="13"/>
      <c r="Y1249" s="13"/>
      <c r="Z1249" s="13"/>
      <c r="AA1249" s="13"/>
      <c r="AB1249" s="13"/>
      <c r="AC1249" s="13"/>
      <c r="AD1249" s="13"/>
      <c r="AE1249" s="13"/>
      <c r="AT1249" s="239" t="s">
        <v>176</v>
      </c>
      <c r="AU1249" s="239" t="s">
        <v>81</v>
      </c>
      <c r="AV1249" s="13" t="s">
        <v>81</v>
      </c>
      <c r="AW1249" s="13" t="s">
        <v>4</v>
      </c>
      <c r="AX1249" s="13" t="s">
        <v>79</v>
      </c>
      <c r="AY1249" s="239" t="s">
        <v>166</v>
      </c>
    </row>
    <row r="1250" s="2" customFormat="1" ht="16.5" customHeight="1">
      <c r="A1250" s="41"/>
      <c r="B1250" s="42"/>
      <c r="C1250" s="215" t="s">
        <v>2038</v>
      </c>
      <c r="D1250" s="215" t="s">
        <v>169</v>
      </c>
      <c r="E1250" s="216" t="s">
        <v>2039</v>
      </c>
      <c r="F1250" s="217" t="s">
        <v>2040</v>
      </c>
      <c r="G1250" s="218" t="s">
        <v>229</v>
      </c>
      <c r="H1250" s="219">
        <v>1832.608</v>
      </c>
      <c r="I1250" s="220"/>
      <c r="J1250" s="221">
        <f>ROUND(I1250*H1250,2)</f>
        <v>0</v>
      </c>
      <c r="K1250" s="217" t="s">
        <v>173</v>
      </c>
      <c r="L1250" s="47"/>
      <c r="M1250" s="222" t="s">
        <v>19</v>
      </c>
      <c r="N1250" s="223" t="s">
        <v>43</v>
      </c>
      <c r="O1250" s="87"/>
      <c r="P1250" s="224">
        <f>O1250*H1250</f>
        <v>0</v>
      </c>
      <c r="Q1250" s="224">
        <v>0</v>
      </c>
      <c r="R1250" s="224">
        <f>Q1250*H1250</f>
        <v>0</v>
      </c>
      <c r="S1250" s="224">
        <v>0</v>
      </c>
      <c r="T1250" s="225">
        <f>S1250*H1250</f>
        <v>0</v>
      </c>
      <c r="U1250" s="41"/>
      <c r="V1250" s="41"/>
      <c r="W1250" s="41"/>
      <c r="X1250" s="41"/>
      <c r="Y1250" s="41"/>
      <c r="Z1250" s="41"/>
      <c r="AA1250" s="41"/>
      <c r="AB1250" s="41"/>
      <c r="AC1250" s="41"/>
      <c r="AD1250" s="41"/>
      <c r="AE1250" s="41"/>
      <c r="AR1250" s="226" t="s">
        <v>257</v>
      </c>
      <c r="AT1250" s="226" t="s">
        <v>169</v>
      </c>
      <c r="AU1250" s="226" t="s">
        <v>81</v>
      </c>
      <c r="AY1250" s="20" t="s">
        <v>166</v>
      </c>
      <c r="BE1250" s="227">
        <f>IF(N1250="základní",J1250,0)</f>
        <v>0</v>
      </c>
      <c r="BF1250" s="227">
        <f>IF(N1250="snížená",J1250,0)</f>
        <v>0</v>
      </c>
      <c r="BG1250" s="227">
        <f>IF(N1250="zákl. přenesená",J1250,0)</f>
        <v>0</v>
      </c>
      <c r="BH1250" s="227">
        <f>IF(N1250="sníž. přenesená",J1250,0)</f>
        <v>0</v>
      </c>
      <c r="BI1250" s="227">
        <f>IF(N1250="nulová",J1250,0)</f>
        <v>0</v>
      </c>
      <c r="BJ1250" s="20" t="s">
        <v>79</v>
      </c>
      <c r="BK1250" s="227">
        <f>ROUND(I1250*H1250,2)</f>
        <v>0</v>
      </c>
      <c r="BL1250" s="20" t="s">
        <v>257</v>
      </c>
      <c r="BM1250" s="226" t="s">
        <v>2041</v>
      </c>
    </row>
    <row r="1251" s="13" customFormat="1">
      <c r="A1251" s="13"/>
      <c r="B1251" s="228"/>
      <c r="C1251" s="229"/>
      <c r="D1251" s="230" t="s">
        <v>176</v>
      </c>
      <c r="E1251" s="231" t="s">
        <v>19</v>
      </c>
      <c r="F1251" s="232" t="s">
        <v>2042</v>
      </c>
      <c r="G1251" s="229"/>
      <c r="H1251" s="233">
        <v>1832.608</v>
      </c>
      <c r="I1251" s="234"/>
      <c r="J1251" s="229"/>
      <c r="K1251" s="229"/>
      <c r="L1251" s="235"/>
      <c r="M1251" s="236"/>
      <c r="N1251" s="237"/>
      <c r="O1251" s="237"/>
      <c r="P1251" s="237"/>
      <c r="Q1251" s="237"/>
      <c r="R1251" s="237"/>
      <c r="S1251" s="237"/>
      <c r="T1251" s="238"/>
      <c r="U1251" s="13"/>
      <c r="V1251" s="13"/>
      <c r="W1251" s="13"/>
      <c r="X1251" s="13"/>
      <c r="Y1251" s="13"/>
      <c r="Z1251" s="13"/>
      <c r="AA1251" s="13"/>
      <c r="AB1251" s="13"/>
      <c r="AC1251" s="13"/>
      <c r="AD1251" s="13"/>
      <c r="AE1251" s="13"/>
      <c r="AT1251" s="239" t="s">
        <v>176</v>
      </c>
      <c r="AU1251" s="239" t="s">
        <v>81</v>
      </c>
      <c r="AV1251" s="13" t="s">
        <v>81</v>
      </c>
      <c r="AW1251" s="13" t="s">
        <v>33</v>
      </c>
      <c r="AX1251" s="13" t="s">
        <v>72</v>
      </c>
      <c r="AY1251" s="239" t="s">
        <v>166</v>
      </c>
    </row>
    <row r="1252" s="14" customFormat="1">
      <c r="A1252" s="14"/>
      <c r="B1252" s="240"/>
      <c r="C1252" s="241"/>
      <c r="D1252" s="230" t="s">
        <v>176</v>
      </c>
      <c r="E1252" s="242" t="s">
        <v>19</v>
      </c>
      <c r="F1252" s="243" t="s">
        <v>178</v>
      </c>
      <c r="G1252" s="241"/>
      <c r="H1252" s="244">
        <v>1832.608</v>
      </c>
      <c r="I1252" s="245"/>
      <c r="J1252" s="241"/>
      <c r="K1252" s="241"/>
      <c r="L1252" s="246"/>
      <c r="M1252" s="247"/>
      <c r="N1252" s="248"/>
      <c r="O1252" s="248"/>
      <c r="P1252" s="248"/>
      <c r="Q1252" s="248"/>
      <c r="R1252" s="248"/>
      <c r="S1252" s="248"/>
      <c r="T1252" s="249"/>
      <c r="U1252" s="14"/>
      <c r="V1252" s="14"/>
      <c r="W1252" s="14"/>
      <c r="X1252" s="14"/>
      <c r="Y1252" s="14"/>
      <c r="Z1252" s="14"/>
      <c r="AA1252" s="14"/>
      <c r="AB1252" s="14"/>
      <c r="AC1252" s="14"/>
      <c r="AD1252" s="14"/>
      <c r="AE1252" s="14"/>
      <c r="AT1252" s="250" t="s">
        <v>176</v>
      </c>
      <c r="AU1252" s="250" t="s">
        <v>81</v>
      </c>
      <c r="AV1252" s="14" t="s">
        <v>167</v>
      </c>
      <c r="AW1252" s="14" t="s">
        <v>33</v>
      </c>
      <c r="AX1252" s="14" t="s">
        <v>79</v>
      </c>
      <c r="AY1252" s="250" t="s">
        <v>166</v>
      </c>
    </row>
    <row r="1253" s="2" customFormat="1" ht="16.5" customHeight="1">
      <c r="A1253" s="41"/>
      <c r="B1253" s="42"/>
      <c r="C1253" s="215" t="s">
        <v>2043</v>
      </c>
      <c r="D1253" s="215" t="s">
        <v>169</v>
      </c>
      <c r="E1253" s="216" t="s">
        <v>2044</v>
      </c>
      <c r="F1253" s="217" t="s">
        <v>2045</v>
      </c>
      <c r="G1253" s="218" t="s">
        <v>229</v>
      </c>
      <c r="H1253" s="219">
        <v>233.80000000000001</v>
      </c>
      <c r="I1253" s="220"/>
      <c r="J1253" s="221">
        <f>ROUND(I1253*H1253,2)</f>
        <v>0</v>
      </c>
      <c r="K1253" s="217" t="s">
        <v>173</v>
      </c>
      <c r="L1253" s="47"/>
      <c r="M1253" s="222" t="s">
        <v>19</v>
      </c>
      <c r="N1253" s="223" t="s">
        <v>43</v>
      </c>
      <c r="O1253" s="87"/>
      <c r="P1253" s="224">
        <f>O1253*H1253</f>
        <v>0</v>
      </c>
      <c r="Q1253" s="224">
        <v>1.0000000000000001E-05</v>
      </c>
      <c r="R1253" s="224">
        <f>Q1253*H1253</f>
        <v>0.0023380000000000002</v>
      </c>
      <c r="S1253" s="224">
        <v>0</v>
      </c>
      <c r="T1253" s="225">
        <f>S1253*H1253</f>
        <v>0</v>
      </c>
      <c r="U1253" s="41"/>
      <c r="V1253" s="41"/>
      <c r="W1253" s="41"/>
      <c r="X1253" s="41"/>
      <c r="Y1253" s="41"/>
      <c r="Z1253" s="41"/>
      <c r="AA1253" s="41"/>
      <c r="AB1253" s="41"/>
      <c r="AC1253" s="41"/>
      <c r="AD1253" s="41"/>
      <c r="AE1253" s="41"/>
      <c r="AR1253" s="226" t="s">
        <v>257</v>
      </c>
      <c r="AT1253" s="226" t="s">
        <v>169</v>
      </c>
      <c r="AU1253" s="226" t="s">
        <v>81</v>
      </c>
      <c r="AY1253" s="20" t="s">
        <v>166</v>
      </c>
      <c r="BE1253" s="227">
        <f>IF(N1253="základní",J1253,0)</f>
        <v>0</v>
      </c>
      <c r="BF1253" s="227">
        <f>IF(N1253="snížená",J1253,0)</f>
        <v>0</v>
      </c>
      <c r="BG1253" s="227">
        <f>IF(N1253="zákl. přenesená",J1253,0)</f>
        <v>0</v>
      </c>
      <c r="BH1253" s="227">
        <f>IF(N1253="sníž. přenesená",J1253,0)</f>
        <v>0</v>
      </c>
      <c r="BI1253" s="227">
        <f>IF(N1253="nulová",J1253,0)</f>
        <v>0</v>
      </c>
      <c r="BJ1253" s="20" t="s">
        <v>79</v>
      </c>
      <c r="BK1253" s="227">
        <f>ROUND(I1253*H1253,2)</f>
        <v>0</v>
      </c>
      <c r="BL1253" s="20" t="s">
        <v>257</v>
      </c>
      <c r="BM1253" s="226" t="s">
        <v>2046</v>
      </c>
    </row>
    <row r="1254" s="13" customFormat="1">
      <c r="A1254" s="13"/>
      <c r="B1254" s="228"/>
      <c r="C1254" s="229"/>
      <c r="D1254" s="230" t="s">
        <v>176</v>
      </c>
      <c r="E1254" s="231" t="s">
        <v>19</v>
      </c>
      <c r="F1254" s="232" t="s">
        <v>2047</v>
      </c>
      <c r="G1254" s="229"/>
      <c r="H1254" s="233">
        <v>34.450000000000003</v>
      </c>
      <c r="I1254" s="234"/>
      <c r="J1254" s="229"/>
      <c r="K1254" s="229"/>
      <c r="L1254" s="235"/>
      <c r="M1254" s="236"/>
      <c r="N1254" s="237"/>
      <c r="O1254" s="237"/>
      <c r="P1254" s="237"/>
      <c r="Q1254" s="237"/>
      <c r="R1254" s="237"/>
      <c r="S1254" s="237"/>
      <c r="T1254" s="238"/>
      <c r="U1254" s="13"/>
      <c r="V1254" s="13"/>
      <c r="W1254" s="13"/>
      <c r="X1254" s="13"/>
      <c r="Y1254" s="13"/>
      <c r="Z1254" s="13"/>
      <c r="AA1254" s="13"/>
      <c r="AB1254" s="13"/>
      <c r="AC1254" s="13"/>
      <c r="AD1254" s="13"/>
      <c r="AE1254" s="13"/>
      <c r="AT1254" s="239" t="s">
        <v>176</v>
      </c>
      <c r="AU1254" s="239" t="s">
        <v>81</v>
      </c>
      <c r="AV1254" s="13" t="s">
        <v>81</v>
      </c>
      <c r="AW1254" s="13" t="s">
        <v>33</v>
      </c>
      <c r="AX1254" s="13" t="s">
        <v>72</v>
      </c>
      <c r="AY1254" s="239" t="s">
        <v>166</v>
      </c>
    </row>
    <row r="1255" s="13" customFormat="1">
      <c r="A1255" s="13"/>
      <c r="B1255" s="228"/>
      <c r="C1255" s="229"/>
      <c r="D1255" s="230" t="s">
        <v>176</v>
      </c>
      <c r="E1255" s="231" t="s">
        <v>19</v>
      </c>
      <c r="F1255" s="232" t="s">
        <v>2048</v>
      </c>
      <c r="G1255" s="229"/>
      <c r="H1255" s="233">
        <v>39.829999999999998</v>
      </c>
      <c r="I1255" s="234"/>
      <c r="J1255" s="229"/>
      <c r="K1255" s="229"/>
      <c r="L1255" s="235"/>
      <c r="M1255" s="236"/>
      <c r="N1255" s="237"/>
      <c r="O1255" s="237"/>
      <c r="P1255" s="237"/>
      <c r="Q1255" s="237"/>
      <c r="R1255" s="237"/>
      <c r="S1255" s="237"/>
      <c r="T1255" s="238"/>
      <c r="U1255" s="13"/>
      <c r="V1255" s="13"/>
      <c r="W1255" s="13"/>
      <c r="X1255" s="13"/>
      <c r="Y1255" s="13"/>
      <c r="Z1255" s="13"/>
      <c r="AA1255" s="13"/>
      <c r="AB1255" s="13"/>
      <c r="AC1255" s="13"/>
      <c r="AD1255" s="13"/>
      <c r="AE1255" s="13"/>
      <c r="AT1255" s="239" t="s">
        <v>176</v>
      </c>
      <c r="AU1255" s="239" t="s">
        <v>81</v>
      </c>
      <c r="AV1255" s="13" t="s">
        <v>81</v>
      </c>
      <c r="AW1255" s="13" t="s">
        <v>33</v>
      </c>
      <c r="AX1255" s="13" t="s">
        <v>72</v>
      </c>
      <c r="AY1255" s="239" t="s">
        <v>166</v>
      </c>
    </row>
    <row r="1256" s="13" customFormat="1">
      <c r="A1256" s="13"/>
      <c r="B1256" s="228"/>
      <c r="C1256" s="229"/>
      <c r="D1256" s="230" t="s">
        <v>176</v>
      </c>
      <c r="E1256" s="231" t="s">
        <v>19</v>
      </c>
      <c r="F1256" s="232" t="s">
        <v>2049</v>
      </c>
      <c r="G1256" s="229"/>
      <c r="H1256" s="233">
        <v>36.259999999999998</v>
      </c>
      <c r="I1256" s="234"/>
      <c r="J1256" s="229"/>
      <c r="K1256" s="229"/>
      <c r="L1256" s="235"/>
      <c r="M1256" s="236"/>
      <c r="N1256" s="237"/>
      <c r="O1256" s="237"/>
      <c r="P1256" s="237"/>
      <c r="Q1256" s="237"/>
      <c r="R1256" s="237"/>
      <c r="S1256" s="237"/>
      <c r="T1256" s="238"/>
      <c r="U1256" s="13"/>
      <c r="V1256" s="13"/>
      <c r="W1256" s="13"/>
      <c r="X1256" s="13"/>
      <c r="Y1256" s="13"/>
      <c r="Z1256" s="13"/>
      <c r="AA1256" s="13"/>
      <c r="AB1256" s="13"/>
      <c r="AC1256" s="13"/>
      <c r="AD1256" s="13"/>
      <c r="AE1256" s="13"/>
      <c r="AT1256" s="239" t="s">
        <v>176</v>
      </c>
      <c r="AU1256" s="239" t="s">
        <v>81</v>
      </c>
      <c r="AV1256" s="13" t="s">
        <v>81</v>
      </c>
      <c r="AW1256" s="13" t="s">
        <v>33</v>
      </c>
      <c r="AX1256" s="13" t="s">
        <v>72</v>
      </c>
      <c r="AY1256" s="239" t="s">
        <v>166</v>
      </c>
    </row>
    <row r="1257" s="13" customFormat="1">
      <c r="A1257" s="13"/>
      <c r="B1257" s="228"/>
      <c r="C1257" s="229"/>
      <c r="D1257" s="230" t="s">
        <v>176</v>
      </c>
      <c r="E1257" s="231" t="s">
        <v>19</v>
      </c>
      <c r="F1257" s="232" t="s">
        <v>2050</v>
      </c>
      <c r="G1257" s="229"/>
      <c r="H1257" s="233">
        <v>22.66</v>
      </c>
      <c r="I1257" s="234"/>
      <c r="J1257" s="229"/>
      <c r="K1257" s="229"/>
      <c r="L1257" s="235"/>
      <c r="M1257" s="236"/>
      <c r="N1257" s="237"/>
      <c r="O1257" s="237"/>
      <c r="P1257" s="237"/>
      <c r="Q1257" s="237"/>
      <c r="R1257" s="237"/>
      <c r="S1257" s="237"/>
      <c r="T1257" s="238"/>
      <c r="U1257" s="13"/>
      <c r="V1257" s="13"/>
      <c r="W1257" s="13"/>
      <c r="X1257" s="13"/>
      <c r="Y1257" s="13"/>
      <c r="Z1257" s="13"/>
      <c r="AA1257" s="13"/>
      <c r="AB1257" s="13"/>
      <c r="AC1257" s="13"/>
      <c r="AD1257" s="13"/>
      <c r="AE1257" s="13"/>
      <c r="AT1257" s="239" t="s">
        <v>176</v>
      </c>
      <c r="AU1257" s="239" t="s">
        <v>81</v>
      </c>
      <c r="AV1257" s="13" t="s">
        <v>81</v>
      </c>
      <c r="AW1257" s="13" t="s">
        <v>33</v>
      </c>
      <c r="AX1257" s="13" t="s">
        <v>72</v>
      </c>
      <c r="AY1257" s="239" t="s">
        <v>166</v>
      </c>
    </row>
    <row r="1258" s="13" customFormat="1">
      <c r="A1258" s="13"/>
      <c r="B1258" s="228"/>
      <c r="C1258" s="229"/>
      <c r="D1258" s="230" t="s">
        <v>176</v>
      </c>
      <c r="E1258" s="231" t="s">
        <v>19</v>
      </c>
      <c r="F1258" s="232" t="s">
        <v>2051</v>
      </c>
      <c r="G1258" s="229"/>
      <c r="H1258" s="233">
        <v>23.780000000000001</v>
      </c>
      <c r="I1258" s="234"/>
      <c r="J1258" s="229"/>
      <c r="K1258" s="229"/>
      <c r="L1258" s="235"/>
      <c r="M1258" s="236"/>
      <c r="N1258" s="237"/>
      <c r="O1258" s="237"/>
      <c r="P1258" s="237"/>
      <c r="Q1258" s="237"/>
      <c r="R1258" s="237"/>
      <c r="S1258" s="237"/>
      <c r="T1258" s="238"/>
      <c r="U1258" s="13"/>
      <c r="V1258" s="13"/>
      <c r="W1258" s="13"/>
      <c r="X1258" s="13"/>
      <c r="Y1258" s="13"/>
      <c r="Z1258" s="13"/>
      <c r="AA1258" s="13"/>
      <c r="AB1258" s="13"/>
      <c r="AC1258" s="13"/>
      <c r="AD1258" s="13"/>
      <c r="AE1258" s="13"/>
      <c r="AT1258" s="239" t="s">
        <v>176</v>
      </c>
      <c r="AU1258" s="239" t="s">
        <v>81</v>
      </c>
      <c r="AV1258" s="13" t="s">
        <v>81</v>
      </c>
      <c r="AW1258" s="13" t="s">
        <v>33</v>
      </c>
      <c r="AX1258" s="13" t="s">
        <v>72</v>
      </c>
      <c r="AY1258" s="239" t="s">
        <v>166</v>
      </c>
    </row>
    <row r="1259" s="13" customFormat="1">
      <c r="A1259" s="13"/>
      <c r="B1259" s="228"/>
      <c r="C1259" s="229"/>
      <c r="D1259" s="230" t="s">
        <v>176</v>
      </c>
      <c r="E1259" s="231" t="s">
        <v>19</v>
      </c>
      <c r="F1259" s="232" t="s">
        <v>2052</v>
      </c>
      <c r="G1259" s="229"/>
      <c r="H1259" s="233">
        <v>36.909999999999997</v>
      </c>
      <c r="I1259" s="234"/>
      <c r="J1259" s="229"/>
      <c r="K1259" s="229"/>
      <c r="L1259" s="235"/>
      <c r="M1259" s="236"/>
      <c r="N1259" s="237"/>
      <c r="O1259" s="237"/>
      <c r="P1259" s="237"/>
      <c r="Q1259" s="237"/>
      <c r="R1259" s="237"/>
      <c r="S1259" s="237"/>
      <c r="T1259" s="238"/>
      <c r="U1259" s="13"/>
      <c r="V1259" s="13"/>
      <c r="W1259" s="13"/>
      <c r="X1259" s="13"/>
      <c r="Y1259" s="13"/>
      <c r="Z1259" s="13"/>
      <c r="AA1259" s="13"/>
      <c r="AB1259" s="13"/>
      <c r="AC1259" s="13"/>
      <c r="AD1259" s="13"/>
      <c r="AE1259" s="13"/>
      <c r="AT1259" s="239" t="s">
        <v>176</v>
      </c>
      <c r="AU1259" s="239" t="s">
        <v>81</v>
      </c>
      <c r="AV1259" s="13" t="s">
        <v>81</v>
      </c>
      <c r="AW1259" s="13" t="s">
        <v>33</v>
      </c>
      <c r="AX1259" s="13" t="s">
        <v>72</v>
      </c>
      <c r="AY1259" s="239" t="s">
        <v>166</v>
      </c>
    </row>
    <row r="1260" s="13" customFormat="1">
      <c r="A1260" s="13"/>
      <c r="B1260" s="228"/>
      <c r="C1260" s="229"/>
      <c r="D1260" s="230" t="s">
        <v>176</v>
      </c>
      <c r="E1260" s="231" t="s">
        <v>19</v>
      </c>
      <c r="F1260" s="232" t="s">
        <v>2053</v>
      </c>
      <c r="G1260" s="229"/>
      <c r="H1260" s="233">
        <v>39.909999999999997</v>
      </c>
      <c r="I1260" s="234"/>
      <c r="J1260" s="229"/>
      <c r="K1260" s="229"/>
      <c r="L1260" s="235"/>
      <c r="M1260" s="236"/>
      <c r="N1260" s="237"/>
      <c r="O1260" s="237"/>
      <c r="P1260" s="237"/>
      <c r="Q1260" s="237"/>
      <c r="R1260" s="237"/>
      <c r="S1260" s="237"/>
      <c r="T1260" s="238"/>
      <c r="U1260" s="13"/>
      <c r="V1260" s="13"/>
      <c r="W1260" s="13"/>
      <c r="X1260" s="13"/>
      <c r="Y1260" s="13"/>
      <c r="Z1260" s="13"/>
      <c r="AA1260" s="13"/>
      <c r="AB1260" s="13"/>
      <c r="AC1260" s="13"/>
      <c r="AD1260" s="13"/>
      <c r="AE1260" s="13"/>
      <c r="AT1260" s="239" t="s">
        <v>176</v>
      </c>
      <c r="AU1260" s="239" t="s">
        <v>81</v>
      </c>
      <c r="AV1260" s="13" t="s">
        <v>81</v>
      </c>
      <c r="AW1260" s="13" t="s">
        <v>33</v>
      </c>
      <c r="AX1260" s="13" t="s">
        <v>72</v>
      </c>
      <c r="AY1260" s="239" t="s">
        <v>166</v>
      </c>
    </row>
    <row r="1261" s="14" customFormat="1">
      <c r="A1261" s="14"/>
      <c r="B1261" s="240"/>
      <c r="C1261" s="241"/>
      <c r="D1261" s="230" t="s">
        <v>176</v>
      </c>
      <c r="E1261" s="242" t="s">
        <v>19</v>
      </c>
      <c r="F1261" s="243" t="s">
        <v>178</v>
      </c>
      <c r="G1261" s="241"/>
      <c r="H1261" s="244">
        <v>233.80000000000001</v>
      </c>
      <c r="I1261" s="245"/>
      <c r="J1261" s="241"/>
      <c r="K1261" s="241"/>
      <c r="L1261" s="246"/>
      <c r="M1261" s="247"/>
      <c r="N1261" s="248"/>
      <c r="O1261" s="248"/>
      <c r="P1261" s="248"/>
      <c r="Q1261" s="248"/>
      <c r="R1261" s="248"/>
      <c r="S1261" s="248"/>
      <c r="T1261" s="249"/>
      <c r="U1261" s="14"/>
      <c r="V1261" s="14"/>
      <c r="W1261" s="14"/>
      <c r="X1261" s="14"/>
      <c r="Y1261" s="14"/>
      <c r="Z1261" s="14"/>
      <c r="AA1261" s="14"/>
      <c r="AB1261" s="14"/>
      <c r="AC1261" s="14"/>
      <c r="AD1261" s="14"/>
      <c r="AE1261" s="14"/>
      <c r="AT1261" s="250" t="s">
        <v>176</v>
      </c>
      <c r="AU1261" s="250" t="s">
        <v>81</v>
      </c>
      <c r="AV1261" s="14" t="s">
        <v>167</v>
      </c>
      <c r="AW1261" s="14" t="s">
        <v>33</v>
      </c>
      <c r="AX1261" s="14" t="s">
        <v>79</v>
      </c>
      <c r="AY1261" s="250" t="s">
        <v>166</v>
      </c>
    </row>
    <row r="1262" s="2" customFormat="1" ht="16.5" customHeight="1">
      <c r="A1262" s="41"/>
      <c r="B1262" s="42"/>
      <c r="C1262" s="261" t="s">
        <v>2054</v>
      </c>
      <c r="D1262" s="261" t="s">
        <v>263</v>
      </c>
      <c r="E1262" s="263" t="s">
        <v>2055</v>
      </c>
      <c r="F1262" s="264" t="s">
        <v>2056</v>
      </c>
      <c r="G1262" s="265" t="s">
        <v>229</v>
      </c>
      <c r="H1262" s="266">
        <v>245.49000000000001</v>
      </c>
      <c r="I1262" s="267"/>
      <c r="J1262" s="268">
        <f>ROUND(I1262*H1262,2)</f>
        <v>0</v>
      </c>
      <c r="K1262" s="264" t="s">
        <v>19</v>
      </c>
      <c r="L1262" s="269"/>
      <c r="M1262" s="270" t="s">
        <v>19</v>
      </c>
      <c r="N1262" s="271" t="s">
        <v>43</v>
      </c>
      <c r="O1262" s="87"/>
      <c r="P1262" s="224">
        <f>O1262*H1262</f>
        <v>0</v>
      </c>
      <c r="Q1262" s="224">
        <v>0</v>
      </c>
      <c r="R1262" s="224">
        <f>Q1262*H1262</f>
        <v>0</v>
      </c>
      <c r="S1262" s="224">
        <v>0</v>
      </c>
      <c r="T1262" s="225">
        <f>S1262*H1262</f>
        <v>0</v>
      </c>
      <c r="U1262" s="41"/>
      <c r="V1262" s="41"/>
      <c r="W1262" s="41"/>
      <c r="X1262" s="41"/>
      <c r="Y1262" s="41"/>
      <c r="Z1262" s="41"/>
      <c r="AA1262" s="41"/>
      <c r="AB1262" s="41"/>
      <c r="AC1262" s="41"/>
      <c r="AD1262" s="41"/>
      <c r="AE1262" s="41"/>
      <c r="AR1262" s="226" t="s">
        <v>344</v>
      </c>
      <c r="AT1262" s="226" t="s">
        <v>263</v>
      </c>
      <c r="AU1262" s="226" t="s">
        <v>81</v>
      </c>
      <c r="AY1262" s="20" t="s">
        <v>166</v>
      </c>
      <c r="BE1262" s="227">
        <f>IF(N1262="základní",J1262,0)</f>
        <v>0</v>
      </c>
      <c r="BF1262" s="227">
        <f>IF(N1262="snížená",J1262,0)</f>
        <v>0</v>
      </c>
      <c r="BG1262" s="227">
        <f>IF(N1262="zákl. přenesená",J1262,0)</f>
        <v>0</v>
      </c>
      <c r="BH1262" s="227">
        <f>IF(N1262="sníž. přenesená",J1262,0)</f>
        <v>0</v>
      </c>
      <c r="BI1262" s="227">
        <f>IF(N1262="nulová",J1262,0)</f>
        <v>0</v>
      </c>
      <c r="BJ1262" s="20" t="s">
        <v>79</v>
      </c>
      <c r="BK1262" s="227">
        <f>ROUND(I1262*H1262,2)</f>
        <v>0</v>
      </c>
      <c r="BL1262" s="20" t="s">
        <v>257</v>
      </c>
      <c r="BM1262" s="226" t="s">
        <v>2057</v>
      </c>
    </row>
    <row r="1263" s="13" customFormat="1">
      <c r="A1263" s="13"/>
      <c r="B1263" s="228"/>
      <c r="C1263" s="229"/>
      <c r="D1263" s="230" t="s">
        <v>176</v>
      </c>
      <c r="E1263" s="229"/>
      <c r="F1263" s="232" t="s">
        <v>2058</v>
      </c>
      <c r="G1263" s="229"/>
      <c r="H1263" s="233">
        <v>245.49000000000001</v>
      </c>
      <c r="I1263" s="234"/>
      <c r="J1263" s="229"/>
      <c r="K1263" s="229"/>
      <c r="L1263" s="235"/>
      <c r="M1263" s="236"/>
      <c r="N1263" s="237"/>
      <c r="O1263" s="237"/>
      <c r="P1263" s="237"/>
      <c r="Q1263" s="237"/>
      <c r="R1263" s="237"/>
      <c r="S1263" s="237"/>
      <c r="T1263" s="238"/>
      <c r="U1263" s="13"/>
      <c r="V1263" s="13"/>
      <c r="W1263" s="13"/>
      <c r="X1263" s="13"/>
      <c r="Y1263" s="13"/>
      <c r="Z1263" s="13"/>
      <c r="AA1263" s="13"/>
      <c r="AB1263" s="13"/>
      <c r="AC1263" s="13"/>
      <c r="AD1263" s="13"/>
      <c r="AE1263" s="13"/>
      <c r="AT1263" s="239" t="s">
        <v>176</v>
      </c>
      <c r="AU1263" s="239" t="s">
        <v>81</v>
      </c>
      <c r="AV1263" s="13" t="s">
        <v>81</v>
      </c>
      <c r="AW1263" s="13" t="s">
        <v>4</v>
      </c>
      <c r="AX1263" s="13" t="s">
        <v>79</v>
      </c>
      <c r="AY1263" s="239" t="s">
        <v>166</v>
      </c>
    </row>
    <row r="1264" s="2" customFormat="1" ht="16.5" customHeight="1">
      <c r="A1264" s="41"/>
      <c r="B1264" s="42"/>
      <c r="C1264" s="215" t="s">
        <v>2059</v>
      </c>
      <c r="D1264" s="215" t="s">
        <v>169</v>
      </c>
      <c r="E1264" s="216" t="s">
        <v>2060</v>
      </c>
      <c r="F1264" s="217" t="s">
        <v>2061</v>
      </c>
      <c r="G1264" s="218" t="s">
        <v>229</v>
      </c>
      <c r="H1264" s="219">
        <v>233.80000000000001</v>
      </c>
      <c r="I1264" s="220"/>
      <c r="J1264" s="221">
        <f>ROUND(I1264*H1264,2)</f>
        <v>0</v>
      </c>
      <c r="K1264" s="217" t="s">
        <v>173</v>
      </c>
      <c r="L1264" s="47"/>
      <c r="M1264" s="222" t="s">
        <v>19</v>
      </c>
      <c r="N1264" s="223" t="s">
        <v>43</v>
      </c>
      <c r="O1264" s="87"/>
      <c r="P1264" s="224">
        <f>O1264*H1264</f>
        <v>0</v>
      </c>
      <c r="Q1264" s="224">
        <v>0</v>
      </c>
      <c r="R1264" s="224">
        <f>Q1264*H1264</f>
        <v>0</v>
      </c>
      <c r="S1264" s="224">
        <v>0</v>
      </c>
      <c r="T1264" s="225">
        <f>S1264*H1264</f>
        <v>0</v>
      </c>
      <c r="U1264" s="41"/>
      <c r="V1264" s="41"/>
      <c r="W1264" s="41"/>
      <c r="X1264" s="41"/>
      <c r="Y1264" s="41"/>
      <c r="Z1264" s="41"/>
      <c r="AA1264" s="41"/>
      <c r="AB1264" s="41"/>
      <c r="AC1264" s="41"/>
      <c r="AD1264" s="41"/>
      <c r="AE1264" s="41"/>
      <c r="AR1264" s="226" t="s">
        <v>257</v>
      </c>
      <c r="AT1264" s="226" t="s">
        <v>169</v>
      </c>
      <c r="AU1264" s="226" t="s">
        <v>81</v>
      </c>
      <c r="AY1264" s="20" t="s">
        <v>166</v>
      </c>
      <c r="BE1264" s="227">
        <f>IF(N1264="základní",J1264,0)</f>
        <v>0</v>
      </c>
      <c r="BF1264" s="227">
        <f>IF(N1264="snížená",J1264,0)</f>
        <v>0</v>
      </c>
      <c r="BG1264" s="227">
        <f>IF(N1264="zákl. přenesená",J1264,0)</f>
        <v>0</v>
      </c>
      <c r="BH1264" s="227">
        <f>IF(N1264="sníž. přenesená",J1264,0)</f>
        <v>0</v>
      </c>
      <c r="BI1264" s="227">
        <f>IF(N1264="nulová",J1264,0)</f>
        <v>0</v>
      </c>
      <c r="BJ1264" s="20" t="s">
        <v>79</v>
      </c>
      <c r="BK1264" s="227">
        <f>ROUND(I1264*H1264,2)</f>
        <v>0</v>
      </c>
      <c r="BL1264" s="20" t="s">
        <v>257</v>
      </c>
      <c r="BM1264" s="226" t="s">
        <v>2062</v>
      </c>
    </row>
    <row r="1265" s="13" customFormat="1">
      <c r="A1265" s="13"/>
      <c r="B1265" s="228"/>
      <c r="C1265" s="229"/>
      <c r="D1265" s="230" t="s">
        <v>176</v>
      </c>
      <c r="E1265" s="231" t="s">
        <v>19</v>
      </c>
      <c r="F1265" s="232" t="s">
        <v>2047</v>
      </c>
      <c r="G1265" s="229"/>
      <c r="H1265" s="233">
        <v>34.450000000000003</v>
      </c>
      <c r="I1265" s="234"/>
      <c r="J1265" s="229"/>
      <c r="K1265" s="229"/>
      <c r="L1265" s="235"/>
      <c r="M1265" s="236"/>
      <c r="N1265" s="237"/>
      <c r="O1265" s="237"/>
      <c r="P1265" s="237"/>
      <c r="Q1265" s="237"/>
      <c r="R1265" s="237"/>
      <c r="S1265" s="237"/>
      <c r="T1265" s="238"/>
      <c r="U1265" s="13"/>
      <c r="V1265" s="13"/>
      <c r="W1265" s="13"/>
      <c r="X1265" s="13"/>
      <c r="Y1265" s="13"/>
      <c r="Z1265" s="13"/>
      <c r="AA1265" s="13"/>
      <c r="AB1265" s="13"/>
      <c r="AC1265" s="13"/>
      <c r="AD1265" s="13"/>
      <c r="AE1265" s="13"/>
      <c r="AT1265" s="239" t="s">
        <v>176</v>
      </c>
      <c r="AU1265" s="239" t="s">
        <v>81</v>
      </c>
      <c r="AV1265" s="13" t="s">
        <v>81</v>
      </c>
      <c r="AW1265" s="13" t="s">
        <v>33</v>
      </c>
      <c r="AX1265" s="13" t="s">
        <v>72</v>
      </c>
      <c r="AY1265" s="239" t="s">
        <v>166</v>
      </c>
    </row>
    <row r="1266" s="13" customFormat="1">
      <c r="A1266" s="13"/>
      <c r="B1266" s="228"/>
      <c r="C1266" s="229"/>
      <c r="D1266" s="230" t="s">
        <v>176</v>
      </c>
      <c r="E1266" s="231" t="s">
        <v>19</v>
      </c>
      <c r="F1266" s="232" t="s">
        <v>2048</v>
      </c>
      <c r="G1266" s="229"/>
      <c r="H1266" s="233">
        <v>39.829999999999998</v>
      </c>
      <c r="I1266" s="234"/>
      <c r="J1266" s="229"/>
      <c r="K1266" s="229"/>
      <c r="L1266" s="235"/>
      <c r="M1266" s="236"/>
      <c r="N1266" s="237"/>
      <c r="O1266" s="237"/>
      <c r="P1266" s="237"/>
      <c r="Q1266" s="237"/>
      <c r="R1266" s="237"/>
      <c r="S1266" s="237"/>
      <c r="T1266" s="238"/>
      <c r="U1266" s="13"/>
      <c r="V1266" s="13"/>
      <c r="W1266" s="13"/>
      <c r="X1266" s="13"/>
      <c r="Y1266" s="13"/>
      <c r="Z1266" s="13"/>
      <c r="AA1266" s="13"/>
      <c r="AB1266" s="13"/>
      <c r="AC1266" s="13"/>
      <c r="AD1266" s="13"/>
      <c r="AE1266" s="13"/>
      <c r="AT1266" s="239" t="s">
        <v>176</v>
      </c>
      <c r="AU1266" s="239" t="s">
        <v>81</v>
      </c>
      <c r="AV1266" s="13" t="s">
        <v>81</v>
      </c>
      <c r="AW1266" s="13" t="s">
        <v>33</v>
      </c>
      <c r="AX1266" s="13" t="s">
        <v>72</v>
      </c>
      <c r="AY1266" s="239" t="s">
        <v>166</v>
      </c>
    </row>
    <row r="1267" s="13" customFormat="1">
      <c r="A1267" s="13"/>
      <c r="B1267" s="228"/>
      <c r="C1267" s="229"/>
      <c r="D1267" s="230" t="s">
        <v>176</v>
      </c>
      <c r="E1267" s="231" t="s">
        <v>19</v>
      </c>
      <c r="F1267" s="232" t="s">
        <v>2049</v>
      </c>
      <c r="G1267" s="229"/>
      <c r="H1267" s="233">
        <v>36.259999999999998</v>
      </c>
      <c r="I1267" s="234"/>
      <c r="J1267" s="229"/>
      <c r="K1267" s="229"/>
      <c r="L1267" s="235"/>
      <c r="M1267" s="236"/>
      <c r="N1267" s="237"/>
      <c r="O1267" s="237"/>
      <c r="P1267" s="237"/>
      <c r="Q1267" s="237"/>
      <c r="R1267" s="237"/>
      <c r="S1267" s="237"/>
      <c r="T1267" s="238"/>
      <c r="U1267" s="13"/>
      <c r="V1267" s="13"/>
      <c r="W1267" s="13"/>
      <c r="X1267" s="13"/>
      <c r="Y1267" s="13"/>
      <c r="Z1267" s="13"/>
      <c r="AA1267" s="13"/>
      <c r="AB1267" s="13"/>
      <c r="AC1267" s="13"/>
      <c r="AD1267" s="13"/>
      <c r="AE1267" s="13"/>
      <c r="AT1267" s="239" t="s">
        <v>176</v>
      </c>
      <c r="AU1267" s="239" t="s">
        <v>81</v>
      </c>
      <c r="AV1267" s="13" t="s">
        <v>81</v>
      </c>
      <c r="AW1267" s="13" t="s">
        <v>33</v>
      </c>
      <c r="AX1267" s="13" t="s">
        <v>72</v>
      </c>
      <c r="AY1267" s="239" t="s">
        <v>166</v>
      </c>
    </row>
    <row r="1268" s="13" customFormat="1">
      <c r="A1268" s="13"/>
      <c r="B1268" s="228"/>
      <c r="C1268" s="229"/>
      <c r="D1268" s="230" t="s">
        <v>176</v>
      </c>
      <c r="E1268" s="231" t="s">
        <v>19</v>
      </c>
      <c r="F1268" s="232" t="s">
        <v>2050</v>
      </c>
      <c r="G1268" s="229"/>
      <c r="H1268" s="233">
        <v>22.66</v>
      </c>
      <c r="I1268" s="234"/>
      <c r="J1268" s="229"/>
      <c r="K1268" s="229"/>
      <c r="L1268" s="235"/>
      <c r="M1268" s="236"/>
      <c r="N1268" s="237"/>
      <c r="O1268" s="237"/>
      <c r="P1268" s="237"/>
      <c r="Q1268" s="237"/>
      <c r="R1268" s="237"/>
      <c r="S1268" s="237"/>
      <c r="T1268" s="238"/>
      <c r="U1268" s="13"/>
      <c r="V1268" s="13"/>
      <c r="W1268" s="13"/>
      <c r="X1268" s="13"/>
      <c r="Y1268" s="13"/>
      <c r="Z1268" s="13"/>
      <c r="AA1268" s="13"/>
      <c r="AB1268" s="13"/>
      <c r="AC1268" s="13"/>
      <c r="AD1268" s="13"/>
      <c r="AE1268" s="13"/>
      <c r="AT1268" s="239" t="s">
        <v>176</v>
      </c>
      <c r="AU1268" s="239" t="s">
        <v>81</v>
      </c>
      <c r="AV1268" s="13" t="s">
        <v>81</v>
      </c>
      <c r="AW1268" s="13" t="s">
        <v>33</v>
      </c>
      <c r="AX1268" s="13" t="s">
        <v>72</v>
      </c>
      <c r="AY1268" s="239" t="s">
        <v>166</v>
      </c>
    </row>
    <row r="1269" s="13" customFormat="1">
      <c r="A1269" s="13"/>
      <c r="B1269" s="228"/>
      <c r="C1269" s="229"/>
      <c r="D1269" s="230" t="s">
        <v>176</v>
      </c>
      <c r="E1269" s="231" t="s">
        <v>19</v>
      </c>
      <c r="F1269" s="232" t="s">
        <v>2051</v>
      </c>
      <c r="G1269" s="229"/>
      <c r="H1269" s="233">
        <v>23.780000000000001</v>
      </c>
      <c r="I1269" s="234"/>
      <c r="J1269" s="229"/>
      <c r="K1269" s="229"/>
      <c r="L1269" s="235"/>
      <c r="M1269" s="236"/>
      <c r="N1269" s="237"/>
      <c r="O1269" s="237"/>
      <c r="P1269" s="237"/>
      <c r="Q1269" s="237"/>
      <c r="R1269" s="237"/>
      <c r="S1269" s="237"/>
      <c r="T1269" s="238"/>
      <c r="U1269" s="13"/>
      <c r="V1269" s="13"/>
      <c r="W1269" s="13"/>
      <c r="X1269" s="13"/>
      <c r="Y1269" s="13"/>
      <c r="Z1269" s="13"/>
      <c r="AA1269" s="13"/>
      <c r="AB1269" s="13"/>
      <c r="AC1269" s="13"/>
      <c r="AD1269" s="13"/>
      <c r="AE1269" s="13"/>
      <c r="AT1269" s="239" t="s">
        <v>176</v>
      </c>
      <c r="AU1269" s="239" t="s">
        <v>81</v>
      </c>
      <c r="AV1269" s="13" t="s">
        <v>81</v>
      </c>
      <c r="AW1269" s="13" t="s">
        <v>33</v>
      </c>
      <c r="AX1269" s="13" t="s">
        <v>72</v>
      </c>
      <c r="AY1269" s="239" t="s">
        <v>166</v>
      </c>
    </row>
    <row r="1270" s="13" customFormat="1">
      <c r="A1270" s="13"/>
      <c r="B1270" s="228"/>
      <c r="C1270" s="229"/>
      <c r="D1270" s="230" t="s">
        <v>176</v>
      </c>
      <c r="E1270" s="231" t="s">
        <v>19</v>
      </c>
      <c r="F1270" s="232" t="s">
        <v>2052</v>
      </c>
      <c r="G1270" s="229"/>
      <c r="H1270" s="233">
        <v>36.909999999999997</v>
      </c>
      <c r="I1270" s="234"/>
      <c r="J1270" s="229"/>
      <c r="K1270" s="229"/>
      <c r="L1270" s="235"/>
      <c r="M1270" s="236"/>
      <c r="N1270" s="237"/>
      <c r="O1270" s="237"/>
      <c r="P1270" s="237"/>
      <c r="Q1270" s="237"/>
      <c r="R1270" s="237"/>
      <c r="S1270" s="237"/>
      <c r="T1270" s="238"/>
      <c r="U1270" s="13"/>
      <c r="V1270" s="13"/>
      <c r="W1270" s="13"/>
      <c r="X1270" s="13"/>
      <c r="Y1270" s="13"/>
      <c r="Z1270" s="13"/>
      <c r="AA1270" s="13"/>
      <c r="AB1270" s="13"/>
      <c r="AC1270" s="13"/>
      <c r="AD1270" s="13"/>
      <c r="AE1270" s="13"/>
      <c r="AT1270" s="239" t="s">
        <v>176</v>
      </c>
      <c r="AU1270" s="239" t="s">
        <v>81</v>
      </c>
      <c r="AV1270" s="13" t="s">
        <v>81</v>
      </c>
      <c r="AW1270" s="13" t="s">
        <v>33</v>
      </c>
      <c r="AX1270" s="13" t="s">
        <v>72</v>
      </c>
      <c r="AY1270" s="239" t="s">
        <v>166</v>
      </c>
    </row>
    <row r="1271" s="13" customFormat="1">
      <c r="A1271" s="13"/>
      <c r="B1271" s="228"/>
      <c r="C1271" s="229"/>
      <c r="D1271" s="230" t="s">
        <v>176</v>
      </c>
      <c r="E1271" s="231" t="s">
        <v>19</v>
      </c>
      <c r="F1271" s="232" t="s">
        <v>2053</v>
      </c>
      <c r="G1271" s="229"/>
      <c r="H1271" s="233">
        <v>39.909999999999997</v>
      </c>
      <c r="I1271" s="234"/>
      <c r="J1271" s="229"/>
      <c r="K1271" s="229"/>
      <c r="L1271" s="235"/>
      <c r="M1271" s="236"/>
      <c r="N1271" s="237"/>
      <c r="O1271" s="237"/>
      <c r="P1271" s="237"/>
      <c r="Q1271" s="237"/>
      <c r="R1271" s="237"/>
      <c r="S1271" s="237"/>
      <c r="T1271" s="238"/>
      <c r="U1271" s="13"/>
      <c r="V1271" s="13"/>
      <c r="W1271" s="13"/>
      <c r="X1271" s="13"/>
      <c r="Y1271" s="13"/>
      <c r="Z1271" s="13"/>
      <c r="AA1271" s="13"/>
      <c r="AB1271" s="13"/>
      <c r="AC1271" s="13"/>
      <c r="AD1271" s="13"/>
      <c r="AE1271" s="13"/>
      <c r="AT1271" s="239" t="s">
        <v>176</v>
      </c>
      <c r="AU1271" s="239" t="s">
        <v>81</v>
      </c>
      <c r="AV1271" s="13" t="s">
        <v>81</v>
      </c>
      <c r="AW1271" s="13" t="s">
        <v>33</v>
      </c>
      <c r="AX1271" s="13" t="s">
        <v>72</v>
      </c>
      <c r="AY1271" s="239" t="s">
        <v>166</v>
      </c>
    </row>
    <row r="1272" s="14" customFormat="1">
      <c r="A1272" s="14"/>
      <c r="B1272" s="240"/>
      <c r="C1272" s="241"/>
      <c r="D1272" s="230" t="s">
        <v>176</v>
      </c>
      <c r="E1272" s="242" t="s">
        <v>19</v>
      </c>
      <c r="F1272" s="243" t="s">
        <v>178</v>
      </c>
      <c r="G1272" s="241"/>
      <c r="H1272" s="244">
        <v>233.80000000000001</v>
      </c>
      <c r="I1272" s="245"/>
      <c r="J1272" s="241"/>
      <c r="K1272" s="241"/>
      <c r="L1272" s="246"/>
      <c r="M1272" s="247"/>
      <c r="N1272" s="248"/>
      <c r="O1272" s="248"/>
      <c r="P1272" s="248"/>
      <c r="Q1272" s="248"/>
      <c r="R1272" s="248"/>
      <c r="S1272" s="248"/>
      <c r="T1272" s="249"/>
      <c r="U1272" s="14"/>
      <c r="V1272" s="14"/>
      <c r="W1272" s="14"/>
      <c r="X1272" s="14"/>
      <c r="Y1272" s="14"/>
      <c r="Z1272" s="14"/>
      <c r="AA1272" s="14"/>
      <c r="AB1272" s="14"/>
      <c r="AC1272" s="14"/>
      <c r="AD1272" s="14"/>
      <c r="AE1272" s="14"/>
      <c r="AT1272" s="250" t="s">
        <v>176</v>
      </c>
      <c r="AU1272" s="250" t="s">
        <v>81</v>
      </c>
      <c r="AV1272" s="14" t="s">
        <v>167</v>
      </c>
      <c r="AW1272" s="14" t="s">
        <v>33</v>
      </c>
      <c r="AX1272" s="14" t="s">
        <v>79</v>
      </c>
      <c r="AY1272" s="250" t="s">
        <v>166</v>
      </c>
    </row>
    <row r="1273" s="2" customFormat="1">
      <c r="A1273" s="41"/>
      <c r="B1273" s="42"/>
      <c r="C1273" s="261" t="s">
        <v>2063</v>
      </c>
      <c r="D1273" s="261" t="s">
        <v>263</v>
      </c>
      <c r="E1273" s="263" t="s">
        <v>2034</v>
      </c>
      <c r="F1273" s="264" t="s">
        <v>2035</v>
      </c>
      <c r="G1273" s="265" t="s">
        <v>172</v>
      </c>
      <c r="H1273" s="266">
        <v>25.718</v>
      </c>
      <c r="I1273" s="267"/>
      <c r="J1273" s="268">
        <f>ROUND(I1273*H1273,2)</f>
        <v>0</v>
      </c>
      <c r="K1273" s="264" t="s">
        <v>173</v>
      </c>
      <c r="L1273" s="269"/>
      <c r="M1273" s="270" t="s">
        <v>19</v>
      </c>
      <c r="N1273" s="271" t="s">
        <v>43</v>
      </c>
      <c r="O1273" s="87"/>
      <c r="P1273" s="224">
        <f>O1273*H1273</f>
        <v>0</v>
      </c>
      <c r="Q1273" s="224">
        <v>0.0042900000000000004</v>
      </c>
      <c r="R1273" s="224">
        <f>Q1273*H1273</f>
        <v>0.11033022000000001</v>
      </c>
      <c r="S1273" s="224">
        <v>0</v>
      </c>
      <c r="T1273" s="225">
        <f>S1273*H1273</f>
        <v>0</v>
      </c>
      <c r="U1273" s="41"/>
      <c r="V1273" s="41"/>
      <c r="W1273" s="41"/>
      <c r="X1273" s="41"/>
      <c r="Y1273" s="41"/>
      <c r="Z1273" s="41"/>
      <c r="AA1273" s="41"/>
      <c r="AB1273" s="41"/>
      <c r="AC1273" s="41"/>
      <c r="AD1273" s="41"/>
      <c r="AE1273" s="41"/>
      <c r="AR1273" s="226" t="s">
        <v>344</v>
      </c>
      <c r="AT1273" s="226" t="s">
        <v>263</v>
      </c>
      <c r="AU1273" s="226" t="s">
        <v>81</v>
      </c>
      <c r="AY1273" s="20" t="s">
        <v>166</v>
      </c>
      <c r="BE1273" s="227">
        <f>IF(N1273="základní",J1273,0)</f>
        <v>0</v>
      </c>
      <c r="BF1273" s="227">
        <f>IF(N1273="snížená",J1273,0)</f>
        <v>0</v>
      </c>
      <c r="BG1273" s="227">
        <f>IF(N1273="zákl. přenesená",J1273,0)</f>
        <v>0</v>
      </c>
      <c r="BH1273" s="227">
        <f>IF(N1273="sníž. přenesená",J1273,0)</f>
        <v>0</v>
      </c>
      <c r="BI1273" s="227">
        <f>IF(N1273="nulová",J1273,0)</f>
        <v>0</v>
      </c>
      <c r="BJ1273" s="20" t="s">
        <v>79</v>
      </c>
      <c r="BK1273" s="227">
        <f>ROUND(I1273*H1273,2)</f>
        <v>0</v>
      </c>
      <c r="BL1273" s="20" t="s">
        <v>257</v>
      </c>
      <c r="BM1273" s="226" t="s">
        <v>2064</v>
      </c>
    </row>
    <row r="1274" s="13" customFormat="1">
      <c r="A1274" s="13"/>
      <c r="B1274" s="228"/>
      <c r="C1274" s="229"/>
      <c r="D1274" s="230" t="s">
        <v>176</v>
      </c>
      <c r="E1274" s="229"/>
      <c r="F1274" s="232" t="s">
        <v>2065</v>
      </c>
      <c r="G1274" s="229"/>
      <c r="H1274" s="233">
        <v>25.718</v>
      </c>
      <c r="I1274" s="234"/>
      <c r="J1274" s="229"/>
      <c r="K1274" s="229"/>
      <c r="L1274" s="235"/>
      <c r="M1274" s="236"/>
      <c r="N1274" s="237"/>
      <c r="O1274" s="237"/>
      <c r="P1274" s="237"/>
      <c r="Q1274" s="237"/>
      <c r="R1274" s="237"/>
      <c r="S1274" s="237"/>
      <c r="T1274" s="238"/>
      <c r="U1274" s="13"/>
      <c r="V1274" s="13"/>
      <c r="W1274" s="13"/>
      <c r="X1274" s="13"/>
      <c r="Y1274" s="13"/>
      <c r="Z1274" s="13"/>
      <c r="AA1274" s="13"/>
      <c r="AB1274" s="13"/>
      <c r="AC1274" s="13"/>
      <c r="AD1274" s="13"/>
      <c r="AE1274" s="13"/>
      <c r="AT1274" s="239" t="s">
        <v>176</v>
      </c>
      <c r="AU1274" s="239" t="s">
        <v>81</v>
      </c>
      <c r="AV1274" s="13" t="s">
        <v>81</v>
      </c>
      <c r="AW1274" s="13" t="s">
        <v>4</v>
      </c>
      <c r="AX1274" s="13" t="s">
        <v>79</v>
      </c>
      <c r="AY1274" s="239" t="s">
        <v>166</v>
      </c>
    </row>
    <row r="1275" s="2" customFormat="1">
      <c r="A1275" s="41"/>
      <c r="B1275" s="42"/>
      <c r="C1275" s="215" t="s">
        <v>2066</v>
      </c>
      <c r="D1275" s="215" t="s">
        <v>169</v>
      </c>
      <c r="E1275" s="216" t="s">
        <v>2067</v>
      </c>
      <c r="F1275" s="217" t="s">
        <v>2068</v>
      </c>
      <c r="G1275" s="218" t="s">
        <v>191</v>
      </c>
      <c r="H1275" s="219">
        <v>4.5060000000000002</v>
      </c>
      <c r="I1275" s="220"/>
      <c r="J1275" s="221">
        <f>ROUND(I1275*H1275,2)</f>
        <v>0</v>
      </c>
      <c r="K1275" s="217" t="s">
        <v>173</v>
      </c>
      <c r="L1275" s="47"/>
      <c r="M1275" s="222" t="s">
        <v>19</v>
      </c>
      <c r="N1275" s="223" t="s">
        <v>43</v>
      </c>
      <c r="O1275" s="87"/>
      <c r="P1275" s="224">
        <f>O1275*H1275</f>
        <v>0</v>
      </c>
      <c r="Q1275" s="224">
        <v>0</v>
      </c>
      <c r="R1275" s="224">
        <f>Q1275*H1275</f>
        <v>0</v>
      </c>
      <c r="S1275" s="224">
        <v>0</v>
      </c>
      <c r="T1275" s="225">
        <f>S1275*H1275</f>
        <v>0</v>
      </c>
      <c r="U1275" s="41"/>
      <c r="V1275" s="41"/>
      <c r="W1275" s="41"/>
      <c r="X1275" s="41"/>
      <c r="Y1275" s="41"/>
      <c r="Z1275" s="41"/>
      <c r="AA1275" s="41"/>
      <c r="AB1275" s="41"/>
      <c r="AC1275" s="41"/>
      <c r="AD1275" s="41"/>
      <c r="AE1275" s="41"/>
      <c r="AR1275" s="226" t="s">
        <v>257</v>
      </c>
      <c r="AT1275" s="226" t="s">
        <v>169</v>
      </c>
      <c r="AU1275" s="226" t="s">
        <v>81</v>
      </c>
      <c r="AY1275" s="20" t="s">
        <v>166</v>
      </c>
      <c r="BE1275" s="227">
        <f>IF(N1275="základní",J1275,0)</f>
        <v>0</v>
      </c>
      <c r="BF1275" s="227">
        <f>IF(N1275="snížená",J1275,0)</f>
        <v>0</v>
      </c>
      <c r="BG1275" s="227">
        <f>IF(N1275="zákl. přenesená",J1275,0)</f>
        <v>0</v>
      </c>
      <c r="BH1275" s="227">
        <f>IF(N1275="sníž. přenesená",J1275,0)</f>
        <v>0</v>
      </c>
      <c r="BI1275" s="227">
        <f>IF(N1275="nulová",J1275,0)</f>
        <v>0</v>
      </c>
      <c r="BJ1275" s="20" t="s">
        <v>79</v>
      </c>
      <c r="BK1275" s="227">
        <f>ROUND(I1275*H1275,2)</f>
        <v>0</v>
      </c>
      <c r="BL1275" s="20" t="s">
        <v>257</v>
      </c>
      <c r="BM1275" s="226" t="s">
        <v>2069</v>
      </c>
    </row>
    <row r="1276" s="12" customFormat="1" ht="22.8" customHeight="1">
      <c r="A1276" s="12"/>
      <c r="B1276" s="199"/>
      <c r="C1276" s="200"/>
      <c r="D1276" s="201" t="s">
        <v>71</v>
      </c>
      <c r="E1276" s="213" t="s">
        <v>2070</v>
      </c>
      <c r="F1276" s="213" t="s">
        <v>2071</v>
      </c>
      <c r="G1276" s="200"/>
      <c r="H1276" s="200"/>
      <c r="I1276" s="203"/>
      <c r="J1276" s="214">
        <f>BK1276</f>
        <v>0</v>
      </c>
      <c r="K1276" s="200"/>
      <c r="L1276" s="205"/>
      <c r="M1276" s="206"/>
      <c r="N1276" s="207"/>
      <c r="O1276" s="207"/>
      <c r="P1276" s="208">
        <f>SUM(P1277:P1320)</f>
        <v>0</v>
      </c>
      <c r="Q1276" s="207"/>
      <c r="R1276" s="208">
        <f>SUM(R1277:R1320)</f>
        <v>2.3356713</v>
      </c>
      <c r="S1276" s="207"/>
      <c r="T1276" s="209">
        <f>SUM(T1277:T1320)</f>
        <v>0</v>
      </c>
      <c r="U1276" s="12"/>
      <c r="V1276" s="12"/>
      <c r="W1276" s="12"/>
      <c r="X1276" s="12"/>
      <c r="Y1276" s="12"/>
      <c r="Z1276" s="12"/>
      <c r="AA1276" s="12"/>
      <c r="AB1276" s="12"/>
      <c r="AC1276" s="12"/>
      <c r="AD1276" s="12"/>
      <c r="AE1276" s="12"/>
      <c r="AR1276" s="210" t="s">
        <v>81</v>
      </c>
      <c r="AT1276" s="211" t="s">
        <v>71</v>
      </c>
      <c r="AU1276" s="211" t="s">
        <v>79</v>
      </c>
      <c r="AY1276" s="210" t="s">
        <v>166</v>
      </c>
      <c r="BK1276" s="212">
        <f>SUM(BK1277:BK1320)</f>
        <v>0</v>
      </c>
    </row>
    <row r="1277" s="2" customFormat="1" ht="16.5" customHeight="1">
      <c r="A1277" s="41"/>
      <c r="B1277" s="42"/>
      <c r="C1277" s="215" t="s">
        <v>2072</v>
      </c>
      <c r="D1277" s="215" t="s">
        <v>169</v>
      </c>
      <c r="E1277" s="216" t="s">
        <v>2073</v>
      </c>
      <c r="F1277" s="217" t="s">
        <v>2074</v>
      </c>
      <c r="G1277" s="218" t="s">
        <v>172</v>
      </c>
      <c r="H1277" s="219">
        <v>118.74800000000001</v>
      </c>
      <c r="I1277" s="220"/>
      <c r="J1277" s="221">
        <f>ROUND(I1277*H1277,2)</f>
        <v>0</v>
      </c>
      <c r="K1277" s="217" t="s">
        <v>173</v>
      </c>
      <c r="L1277" s="47"/>
      <c r="M1277" s="222" t="s">
        <v>19</v>
      </c>
      <c r="N1277" s="223" t="s">
        <v>43</v>
      </c>
      <c r="O1277" s="87"/>
      <c r="P1277" s="224">
        <f>O1277*H1277</f>
        <v>0</v>
      </c>
      <c r="Q1277" s="224">
        <v>0.00029999999999999997</v>
      </c>
      <c r="R1277" s="224">
        <f>Q1277*H1277</f>
        <v>0.035624400000000001</v>
      </c>
      <c r="S1277" s="224">
        <v>0</v>
      </c>
      <c r="T1277" s="225">
        <f>S1277*H1277</f>
        <v>0</v>
      </c>
      <c r="U1277" s="41"/>
      <c r="V1277" s="41"/>
      <c r="W1277" s="41"/>
      <c r="X1277" s="41"/>
      <c r="Y1277" s="41"/>
      <c r="Z1277" s="41"/>
      <c r="AA1277" s="41"/>
      <c r="AB1277" s="41"/>
      <c r="AC1277" s="41"/>
      <c r="AD1277" s="41"/>
      <c r="AE1277" s="41"/>
      <c r="AR1277" s="226" t="s">
        <v>257</v>
      </c>
      <c r="AT1277" s="226" t="s">
        <v>169</v>
      </c>
      <c r="AU1277" s="226" t="s">
        <v>81</v>
      </c>
      <c r="AY1277" s="20" t="s">
        <v>166</v>
      </c>
      <c r="BE1277" s="227">
        <f>IF(N1277="základní",J1277,0)</f>
        <v>0</v>
      </c>
      <c r="BF1277" s="227">
        <f>IF(N1277="snížená",J1277,0)</f>
        <v>0</v>
      </c>
      <c r="BG1277" s="227">
        <f>IF(N1277="zákl. přenesená",J1277,0)</f>
        <v>0</v>
      </c>
      <c r="BH1277" s="227">
        <f>IF(N1277="sníž. přenesená",J1277,0)</f>
        <v>0</v>
      </c>
      <c r="BI1277" s="227">
        <f>IF(N1277="nulová",J1277,0)</f>
        <v>0</v>
      </c>
      <c r="BJ1277" s="20" t="s">
        <v>79</v>
      </c>
      <c r="BK1277" s="227">
        <f>ROUND(I1277*H1277,2)</f>
        <v>0</v>
      </c>
      <c r="BL1277" s="20" t="s">
        <v>257</v>
      </c>
      <c r="BM1277" s="226" t="s">
        <v>2075</v>
      </c>
    </row>
    <row r="1278" s="2" customFormat="1">
      <c r="A1278" s="41"/>
      <c r="B1278" s="42"/>
      <c r="C1278" s="215" t="s">
        <v>2076</v>
      </c>
      <c r="D1278" s="215" t="s">
        <v>169</v>
      </c>
      <c r="E1278" s="216" t="s">
        <v>2077</v>
      </c>
      <c r="F1278" s="217" t="s">
        <v>2078</v>
      </c>
      <c r="G1278" s="218" t="s">
        <v>172</v>
      </c>
      <c r="H1278" s="219">
        <v>118.74800000000001</v>
      </c>
      <c r="I1278" s="220"/>
      <c r="J1278" s="221">
        <f>ROUND(I1278*H1278,2)</f>
        <v>0</v>
      </c>
      <c r="K1278" s="217" t="s">
        <v>173</v>
      </c>
      <c r="L1278" s="47"/>
      <c r="M1278" s="222" t="s">
        <v>19</v>
      </c>
      <c r="N1278" s="223" t="s">
        <v>43</v>
      </c>
      <c r="O1278" s="87"/>
      <c r="P1278" s="224">
        <f>O1278*H1278</f>
        <v>0</v>
      </c>
      <c r="Q1278" s="224">
        <v>0.0060000000000000001</v>
      </c>
      <c r="R1278" s="224">
        <f>Q1278*H1278</f>
        <v>0.71248800000000001</v>
      </c>
      <c r="S1278" s="224">
        <v>0</v>
      </c>
      <c r="T1278" s="225">
        <f>S1278*H1278</f>
        <v>0</v>
      </c>
      <c r="U1278" s="41"/>
      <c r="V1278" s="41"/>
      <c r="W1278" s="41"/>
      <c r="X1278" s="41"/>
      <c r="Y1278" s="41"/>
      <c r="Z1278" s="41"/>
      <c r="AA1278" s="41"/>
      <c r="AB1278" s="41"/>
      <c r="AC1278" s="41"/>
      <c r="AD1278" s="41"/>
      <c r="AE1278" s="41"/>
      <c r="AR1278" s="226" t="s">
        <v>257</v>
      </c>
      <c r="AT1278" s="226" t="s">
        <v>169</v>
      </c>
      <c r="AU1278" s="226" t="s">
        <v>81</v>
      </c>
      <c r="AY1278" s="20" t="s">
        <v>166</v>
      </c>
      <c r="BE1278" s="227">
        <f>IF(N1278="základní",J1278,0)</f>
        <v>0</v>
      </c>
      <c r="BF1278" s="227">
        <f>IF(N1278="snížená",J1278,0)</f>
        <v>0</v>
      </c>
      <c r="BG1278" s="227">
        <f>IF(N1278="zákl. přenesená",J1278,0)</f>
        <v>0</v>
      </c>
      <c r="BH1278" s="227">
        <f>IF(N1278="sníž. přenesená",J1278,0)</f>
        <v>0</v>
      </c>
      <c r="BI1278" s="227">
        <f>IF(N1278="nulová",J1278,0)</f>
        <v>0</v>
      </c>
      <c r="BJ1278" s="20" t="s">
        <v>79</v>
      </c>
      <c r="BK1278" s="227">
        <f>ROUND(I1278*H1278,2)</f>
        <v>0</v>
      </c>
      <c r="BL1278" s="20" t="s">
        <v>257</v>
      </c>
      <c r="BM1278" s="226" t="s">
        <v>2079</v>
      </c>
    </row>
    <row r="1279" s="15" customFormat="1">
      <c r="A1279" s="15"/>
      <c r="B1279" s="251"/>
      <c r="C1279" s="252"/>
      <c r="D1279" s="230" t="s">
        <v>176</v>
      </c>
      <c r="E1279" s="253" t="s">
        <v>19</v>
      </c>
      <c r="F1279" s="254" t="s">
        <v>479</v>
      </c>
      <c r="G1279" s="252"/>
      <c r="H1279" s="253" t="s">
        <v>19</v>
      </c>
      <c r="I1279" s="255"/>
      <c r="J1279" s="252"/>
      <c r="K1279" s="252"/>
      <c r="L1279" s="256"/>
      <c r="M1279" s="257"/>
      <c r="N1279" s="258"/>
      <c r="O1279" s="258"/>
      <c r="P1279" s="258"/>
      <c r="Q1279" s="258"/>
      <c r="R1279" s="258"/>
      <c r="S1279" s="258"/>
      <c r="T1279" s="259"/>
      <c r="U1279" s="15"/>
      <c r="V1279" s="15"/>
      <c r="W1279" s="15"/>
      <c r="X1279" s="15"/>
      <c r="Y1279" s="15"/>
      <c r="Z1279" s="15"/>
      <c r="AA1279" s="15"/>
      <c r="AB1279" s="15"/>
      <c r="AC1279" s="15"/>
      <c r="AD1279" s="15"/>
      <c r="AE1279" s="15"/>
      <c r="AT1279" s="260" t="s">
        <v>176</v>
      </c>
      <c r="AU1279" s="260" t="s">
        <v>81</v>
      </c>
      <c r="AV1279" s="15" t="s">
        <v>79</v>
      </c>
      <c r="AW1279" s="15" t="s">
        <v>33</v>
      </c>
      <c r="AX1279" s="15" t="s">
        <v>72</v>
      </c>
      <c r="AY1279" s="260" t="s">
        <v>166</v>
      </c>
    </row>
    <row r="1280" s="13" customFormat="1">
      <c r="A1280" s="13"/>
      <c r="B1280" s="228"/>
      <c r="C1280" s="229"/>
      <c r="D1280" s="230" t="s">
        <v>176</v>
      </c>
      <c r="E1280" s="231" t="s">
        <v>19</v>
      </c>
      <c r="F1280" s="232" t="s">
        <v>2080</v>
      </c>
      <c r="G1280" s="229"/>
      <c r="H1280" s="233">
        <v>2.25</v>
      </c>
      <c r="I1280" s="234"/>
      <c r="J1280" s="229"/>
      <c r="K1280" s="229"/>
      <c r="L1280" s="235"/>
      <c r="M1280" s="236"/>
      <c r="N1280" s="237"/>
      <c r="O1280" s="237"/>
      <c r="P1280" s="237"/>
      <c r="Q1280" s="237"/>
      <c r="R1280" s="237"/>
      <c r="S1280" s="237"/>
      <c r="T1280" s="238"/>
      <c r="U1280" s="13"/>
      <c r="V1280" s="13"/>
      <c r="W1280" s="13"/>
      <c r="X1280" s="13"/>
      <c r="Y1280" s="13"/>
      <c r="Z1280" s="13"/>
      <c r="AA1280" s="13"/>
      <c r="AB1280" s="13"/>
      <c r="AC1280" s="13"/>
      <c r="AD1280" s="13"/>
      <c r="AE1280" s="13"/>
      <c r="AT1280" s="239" t="s">
        <v>176</v>
      </c>
      <c r="AU1280" s="239" t="s">
        <v>81</v>
      </c>
      <c r="AV1280" s="13" t="s">
        <v>81</v>
      </c>
      <c r="AW1280" s="13" t="s">
        <v>33</v>
      </c>
      <c r="AX1280" s="13" t="s">
        <v>72</v>
      </c>
      <c r="AY1280" s="239" t="s">
        <v>166</v>
      </c>
    </row>
    <row r="1281" s="13" customFormat="1">
      <c r="A1281" s="13"/>
      <c r="B1281" s="228"/>
      <c r="C1281" s="229"/>
      <c r="D1281" s="230" t="s">
        <v>176</v>
      </c>
      <c r="E1281" s="231" t="s">
        <v>19</v>
      </c>
      <c r="F1281" s="232" t="s">
        <v>2081</v>
      </c>
      <c r="G1281" s="229"/>
      <c r="H1281" s="233">
        <v>10.51</v>
      </c>
      <c r="I1281" s="234"/>
      <c r="J1281" s="229"/>
      <c r="K1281" s="229"/>
      <c r="L1281" s="235"/>
      <c r="M1281" s="236"/>
      <c r="N1281" s="237"/>
      <c r="O1281" s="237"/>
      <c r="P1281" s="237"/>
      <c r="Q1281" s="237"/>
      <c r="R1281" s="237"/>
      <c r="S1281" s="237"/>
      <c r="T1281" s="238"/>
      <c r="U1281" s="13"/>
      <c r="V1281" s="13"/>
      <c r="W1281" s="13"/>
      <c r="X1281" s="13"/>
      <c r="Y1281" s="13"/>
      <c r="Z1281" s="13"/>
      <c r="AA1281" s="13"/>
      <c r="AB1281" s="13"/>
      <c r="AC1281" s="13"/>
      <c r="AD1281" s="13"/>
      <c r="AE1281" s="13"/>
      <c r="AT1281" s="239" t="s">
        <v>176</v>
      </c>
      <c r="AU1281" s="239" t="s">
        <v>81</v>
      </c>
      <c r="AV1281" s="13" t="s">
        <v>81</v>
      </c>
      <c r="AW1281" s="13" t="s">
        <v>33</v>
      </c>
      <c r="AX1281" s="13" t="s">
        <v>72</v>
      </c>
      <c r="AY1281" s="239" t="s">
        <v>166</v>
      </c>
    </row>
    <row r="1282" s="13" customFormat="1">
      <c r="A1282" s="13"/>
      <c r="B1282" s="228"/>
      <c r="C1282" s="229"/>
      <c r="D1282" s="230" t="s">
        <v>176</v>
      </c>
      <c r="E1282" s="231" t="s">
        <v>19</v>
      </c>
      <c r="F1282" s="232" t="s">
        <v>2082</v>
      </c>
      <c r="G1282" s="229"/>
      <c r="H1282" s="233">
        <v>10.810000000000001</v>
      </c>
      <c r="I1282" s="234"/>
      <c r="J1282" s="229"/>
      <c r="K1282" s="229"/>
      <c r="L1282" s="235"/>
      <c r="M1282" s="236"/>
      <c r="N1282" s="237"/>
      <c r="O1282" s="237"/>
      <c r="P1282" s="237"/>
      <c r="Q1282" s="237"/>
      <c r="R1282" s="237"/>
      <c r="S1282" s="237"/>
      <c r="T1282" s="238"/>
      <c r="U1282" s="13"/>
      <c r="V1282" s="13"/>
      <c r="W1282" s="13"/>
      <c r="X1282" s="13"/>
      <c r="Y1282" s="13"/>
      <c r="Z1282" s="13"/>
      <c r="AA1282" s="13"/>
      <c r="AB1282" s="13"/>
      <c r="AC1282" s="13"/>
      <c r="AD1282" s="13"/>
      <c r="AE1282" s="13"/>
      <c r="AT1282" s="239" t="s">
        <v>176</v>
      </c>
      <c r="AU1282" s="239" t="s">
        <v>81</v>
      </c>
      <c r="AV1282" s="13" t="s">
        <v>81</v>
      </c>
      <c r="AW1282" s="13" t="s">
        <v>33</v>
      </c>
      <c r="AX1282" s="13" t="s">
        <v>72</v>
      </c>
      <c r="AY1282" s="239" t="s">
        <v>166</v>
      </c>
    </row>
    <row r="1283" s="13" customFormat="1">
      <c r="A1283" s="13"/>
      <c r="B1283" s="228"/>
      <c r="C1283" s="229"/>
      <c r="D1283" s="230" t="s">
        <v>176</v>
      </c>
      <c r="E1283" s="231" t="s">
        <v>19</v>
      </c>
      <c r="F1283" s="232" t="s">
        <v>2083</v>
      </c>
      <c r="G1283" s="229"/>
      <c r="H1283" s="233">
        <v>37.340000000000003</v>
      </c>
      <c r="I1283" s="234"/>
      <c r="J1283" s="229"/>
      <c r="K1283" s="229"/>
      <c r="L1283" s="235"/>
      <c r="M1283" s="236"/>
      <c r="N1283" s="237"/>
      <c r="O1283" s="237"/>
      <c r="P1283" s="237"/>
      <c r="Q1283" s="237"/>
      <c r="R1283" s="237"/>
      <c r="S1283" s="237"/>
      <c r="T1283" s="238"/>
      <c r="U1283" s="13"/>
      <c r="V1283" s="13"/>
      <c r="W1283" s="13"/>
      <c r="X1283" s="13"/>
      <c r="Y1283" s="13"/>
      <c r="Z1283" s="13"/>
      <c r="AA1283" s="13"/>
      <c r="AB1283" s="13"/>
      <c r="AC1283" s="13"/>
      <c r="AD1283" s="13"/>
      <c r="AE1283" s="13"/>
      <c r="AT1283" s="239" t="s">
        <v>176</v>
      </c>
      <c r="AU1283" s="239" t="s">
        <v>81</v>
      </c>
      <c r="AV1283" s="13" t="s">
        <v>81</v>
      </c>
      <c r="AW1283" s="13" t="s">
        <v>33</v>
      </c>
      <c r="AX1283" s="13" t="s">
        <v>72</v>
      </c>
      <c r="AY1283" s="239" t="s">
        <v>166</v>
      </c>
    </row>
    <row r="1284" s="13" customFormat="1">
      <c r="A1284" s="13"/>
      <c r="B1284" s="228"/>
      <c r="C1284" s="229"/>
      <c r="D1284" s="230" t="s">
        <v>176</v>
      </c>
      <c r="E1284" s="231" t="s">
        <v>19</v>
      </c>
      <c r="F1284" s="232" t="s">
        <v>2084</v>
      </c>
      <c r="G1284" s="229"/>
      <c r="H1284" s="233">
        <v>36.350000000000001</v>
      </c>
      <c r="I1284" s="234"/>
      <c r="J1284" s="229"/>
      <c r="K1284" s="229"/>
      <c r="L1284" s="235"/>
      <c r="M1284" s="236"/>
      <c r="N1284" s="237"/>
      <c r="O1284" s="237"/>
      <c r="P1284" s="237"/>
      <c r="Q1284" s="237"/>
      <c r="R1284" s="237"/>
      <c r="S1284" s="237"/>
      <c r="T1284" s="238"/>
      <c r="U1284" s="13"/>
      <c r="V1284" s="13"/>
      <c r="W1284" s="13"/>
      <c r="X1284" s="13"/>
      <c r="Y1284" s="13"/>
      <c r="Z1284" s="13"/>
      <c r="AA1284" s="13"/>
      <c r="AB1284" s="13"/>
      <c r="AC1284" s="13"/>
      <c r="AD1284" s="13"/>
      <c r="AE1284" s="13"/>
      <c r="AT1284" s="239" t="s">
        <v>176</v>
      </c>
      <c r="AU1284" s="239" t="s">
        <v>81</v>
      </c>
      <c r="AV1284" s="13" t="s">
        <v>81</v>
      </c>
      <c r="AW1284" s="13" t="s">
        <v>33</v>
      </c>
      <c r="AX1284" s="13" t="s">
        <v>72</v>
      </c>
      <c r="AY1284" s="239" t="s">
        <v>166</v>
      </c>
    </row>
    <row r="1285" s="13" customFormat="1">
      <c r="A1285" s="13"/>
      <c r="B1285" s="228"/>
      <c r="C1285" s="229"/>
      <c r="D1285" s="230" t="s">
        <v>176</v>
      </c>
      <c r="E1285" s="231" t="s">
        <v>19</v>
      </c>
      <c r="F1285" s="232" t="s">
        <v>2085</v>
      </c>
      <c r="G1285" s="229"/>
      <c r="H1285" s="233">
        <v>10.92</v>
      </c>
      <c r="I1285" s="234"/>
      <c r="J1285" s="229"/>
      <c r="K1285" s="229"/>
      <c r="L1285" s="235"/>
      <c r="M1285" s="236"/>
      <c r="N1285" s="237"/>
      <c r="O1285" s="237"/>
      <c r="P1285" s="237"/>
      <c r="Q1285" s="237"/>
      <c r="R1285" s="237"/>
      <c r="S1285" s="237"/>
      <c r="T1285" s="238"/>
      <c r="U1285" s="13"/>
      <c r="V1285" s="13"/>
      <c r="W1285" s="13"/>
      <c r="X1285" s="13"/>
      <c r="Y1285" s="13"/>
      <c r="Z1285" s="13"/>
      <c r="AA1285" s="13"/>
      <c r="AB1285" s="13"/>
      <c r="AC1285" s="13"/>
      <c r="AD1285" s="13"/>
      <c r="AE1285" s="13"/>
      <c r="AT1285" s="239" t="s">
        <v>176</v>
      </c>
      <c r="AU1285" s="239" t="s">
        <v>81</v>
      </c>
      <c r="AV1285" s="13" t="s">
        <v>81</v>
      </c>
      <c r="AW1285" s="13" t="s">
        <v>33</v>
      </c>
      <c r="AX1285" s="13" t="s">
        <v>72</v>
      </c>
      <c r="AY1285" s="239" t="s">
        <v>166</v>
      </c>
    </row>
    <row r="1286" s="13" customFormat="1">
      <c r="A1286" s="13"/>
      <c r="B1286" s="228"/>
      <c r="C1286" s="229"/>
      <c r="D1286" s="230" t="s">
        <v>176</v>
      </c>
      <c r="E1286" s="231" t="s">
        <v>19</v>
      </c>
      <c r="F1286" s="232" t="s">
        <v>2086</v>
      </c>
      <c r="G1286" s="229"/>
      <c r="H1286" s="233">
        <v>2.25</v>
      </c>
      <c r="I1286" s="234"/>
      <c r="J1286" s="229"/>
      <c r="K1286" s="229"/>
      <c r="L1286" s="235"/>
      <c r="M1286" s="236"/>
      <c r="N1286" s="237"/>
      <c r="O1286" s="237"/>
      <c r="P1286" s="237"/>
      <c r="Q1286" s="237"/>
      <c r="R1286" s="237"/>
      <c r="S1286" s="237"/>
      <c r="T1286" s="238"/>
      <c r="U1286" s="13"/>
      <c r="V1286" s="13"/>
      <c r="W1286" s="13"/>
      <c r="X1286" s="13"/>
      <c r="Y1286" s="13"/>
      <c r="Z1286" s="13"/>
      <c r="AA1286" s="13"/>
      <c r="AB1286" s="13"/>
      <c r="AC1286" s="13"/>
      <c r="AD1286" s="13"/>
      <c r="AE1286" s="13"/>
      <c r="AT1286" s="239" t="s">
        <v>176</v>
      </c>
      <c r="AU1286" s="239" t="s">
        <v>81</v>
      </c>
      <c r="AV1286" s="13" t="s">
        <v>81</v>
      </c>
      <c r="AW1286" s="13" t="s">
        <v>33</v>
      </c>
      <c r="AX1286" s="13" t="s">
        <v>72</v>
      </c>
      <c r="AY1286" s="239" t="s">
        <v>166</v>
      </c>
    </row>
    <row r="1287" s="13" customFormat="1">
      <c r="A1287" s="13"/>
      <c r="B1287" s="228"/>
      <c r="C1287" s="229"/>
      <c r="D1287" s="230" t="s">
        <v>176</v>
      </c>
      <c r="E1287" s="231" t="s">
        <v>19</v>
      </c>
      <c r="F1287" s="232" t="s">
        <v>2087</v>
      </c>
      <c r="G1287" s="229"/>
      <c r="H1287" s="233">
        <v>2.25</v>
      </c>
      <c r="I1287" s="234"/>
      <c r="J1287" s="229"/>
      <c r="K1287" s="229"/>
      <c r="L1287" s="235"/>
      <c r="M1287" s="236"/>
      <c r="N1287" s="237"/>
      <c r="O1287" s="237"/>
      <c r="P1287" s="237"/>
      <c r="Q1287" s="237"/>
      <c r="R1287" s="237"/>
      <c r="S1287" s="237"/>
      <c r="T1287" s="238"/>
      <c r="U1287" s="13"/>
      <c r="V1287" s="13"/>
      <c r="W1287" s="13"/>
      <c r="X1287" s="13"/>
      <c r="Y1287" s="13"/>
      <c r="Z1287" s="13"/>
      <c r="AA1287" s="13"/>
      <c r="AB1287" s="13"/>
      <c r="AC1287" s="13"/>
      <c r="AD1287" s="13"/>
      <c r="AE1287" s="13"/>
      <c r="AT1287" s="239" t="s">
        <v>176</v>
      </c>
      <c r="AU1287" s="239" t="s">
        <v>81</v>
      </c>
      <c r="AV1287" s="13" t="s">
        <v>81</v>
      </c>
      <c r="AW1287" s="13" t="s">
        <v>33</v>
      </c>
      <c r="AX1287" s="13" t="s">
        <v>72</v>
      </c>
      <c r="AY1287" s="239" t="s">
        <v>166</v>
      </c>
    </row>
    <row r="1288" s="13" customFormat="1">
      <c r="A1288" s="13"/>
      <c r="B1288" s="228"/>
      <c r="C1288" s="229"/>
      <c r="D1288" s="230" t="s">
        <v>176</v>
      </c>
      <c r="E1288" s="231" t="s">
        <v>19</v>
      </c>
      <c r="F1288" s="232" t="s">
        <v>2088</v>
      </c>
      <c r="G1288" s="229"/>
      <c r="H1288" s="233">
        <v>3.4129999999999998</v>
      </c>
      <c r="I1288" s="234"/>
      <c r="J1288" s="229"/>
      <c r="K1288" s="229"/>
      <c r="L1288" s="235"/>
      <c r="M1288" s="236"/>
      <c r="N1288" s="237"/>
      <c r="O1288" s="237"/>
      <c r="P1288" s="237"/>
      <c r="Q1288" s="237"/>
      <c r="R1288" s="237"/>
      <c r="S1288" s="237"/>
      <c r="T1288" s="238"/>
      <c r="U1288" s="13"/>
      <c r="V1288" s="13"/>
      <c r="W1288" s="13"/>
      <c r="X1288" s="13"/>
      <c r="Y1288" s="13"/>
      <c r="Z1288" s="13"/>
      <c r="AA1288" s="13"/>
      <c r="AB1288" s="13"/>
      <c r="AC1288" s="13"/>
      <c r="AD1288" s="13"/>
      <c r="AE1288" s="13"/>
      <c r="AT1288" s="239" t="s">
        <v>176</v>
      </c>
      <c r="AU1288" s="239" t="s">
        <v>81</v>
      </c>
      <c r="AV1288" s="13" t="s">
        <v>81</v>
      </c>
      <c r="AW1288" s="13" t="s">
        <v>33</v>
      </c>
      <c r="AX1288" s="13" t="s">
        <v>72</v>
      </c>
      <c r="AY1288" s="239" t="s">
        <v>166</v>
      </c>
    </row>
    <row r="1289" s="13" customFormat="1">
      <c r="A1289" s="13"/>
      <c r="B1289" s="228"/>
      <c r="C1289" s="229"/>
      <c r="D1289" s="230" t="s">
        <v>176</v>
      </c>
      <c r="E1289" s="231" t="s">
        <v>19</v>
      </c>
      <c r="F1289" s="232" t="s">
        <v>2089</v>
      </c>
      <c r="G1289" s="229"/>
      <c r="H1289" s="233">
        <v>2.6549999999999998</v>
      </c>
      <c r="I1289" s="234"/>
      <c r="J1289" s="229"/>
      <c r="K1289" s="229"/>
      <c r="L1289" s="235"/>
      <c r="M1289" s="236"/>
      <c r="N1289" s="237"/>
      <c r="O1289" s="237"/>
      <c r="P1289" s="237"/>
      <c r="Q1289" s="237"/>
      <c r="R1289" s="237"/>
      <c r="S1289" s="237"/>
      <c r="T1289" s="238"/>
      <c r="U1289" s="13"/>
      <c r="V1289" s="13"/>
      <c r="W1289" s="13"/>
      <c r="X1289" s="13"/>
      <c r="Y1289" s="13"/>
      <c r="Z1289" s="13"/>
      <c r="AA1289" s="13"/>
      <c r="AB1289" s="13"/>
      <c r="AC1289" s="13"/>
      <c r="AD1289" s="13"/>
      <c r="AE1289" s="13"/>
      <c r="AT1289" s="239" t="s">
        <v>176</v>
      </c>
      <c r="AU1289" s="239" t="s">
        <v>81</v>
      </c>
      <c r="AV1289" s="13" t="s">
        <v>81</v>
      </c>
      <c r="AW1289" s="13" t="s">
        <v>33</v>
      </c>
      <c r="AX1289" s="13" t="s">
        <v>72</v>
      </c>
      <c r="AY1289" s="239" t="s">
        <v>166</v>
      </c>
    </row>
    <row r="1290" s="14" customFormat="1">
      <c r="A1290" s="14"/>
      <c r="B1290" s="240"/>
      <c r="C1290" s="241"/>
      <c r="D1290" s="230" t="s">
        <v>176</v>
      </c>
      <c r="E1290" s="242" t="s">
        <v>19</v>
      </c>
      <c r="F1290" s="243" t="s">
        <v>178</v>
      </c>
      <c r="G1290" s="241"/>
      <c r="H1290" s="244">
        <v>118.74800000000001</v>
      </c>
      <c r="I1290" s="245"/>
      <c r="J1290" s="241"/>
      <c r="K1290" s="241"/>
      <c r="L1290" s="246"/>
      <c r="M1290" s="247"/>
      <c r="N1290" s="248"/>
      <c r="O1290" s="248"/>
      <c r="P1290" s="248"/>
      <c r="Q1290" s="248"/>
      <c r="R1290" s="248"/>
      <c r="S1290" s="248"/>
      <c r="T1290" s="249"/>
      <c r="U1290" s="14"/>
      <c r="V1290" s="14"/>
      <c r="W1290" s="14"/>
      <c r="X1290" s="14"/>
      <c r="Y1290" s="14"/>
      <c r="Z1290" s="14"/>
      <c r="AA1290" s="14"/>
      <c r="AB1290" s="14"/>
      <c r="AC1290" s="14"/>
      <c r="AD1290" s="14"/>
      <c r="AE1290" s="14"/>
      <c r="AT1290" s="250" t="s">
        <v>176</v>
      </c>
      <c r="AU1290" s="250" t="s">
        <v>81</v>
      </c>
      <c r="AV1290" s="14" t="s">
        <v>167</v>
      </c>
      <c r="AW1290" s="14" t="s">
        <v>33</v>
      </c>
      <c r="AX1290" s="14" t="s">
        <v>79</v>
      </c>
      <c r="AY1290" s="250" t="s">
        <v>166</v>
      </c>
    </row>
    <row r="1291" s="2" customFormat="1" ht="16.5" customHeight="1">
      <c r="A1291" s="41"/>
      <c r="B1291" s="42"/>
      <c r="C1291" s="261" t="s">
        <v>2090</v>
      </c>
      <c r="D1291" s="261" t="s">
        <v>263</v>
      </c>
      <c r="E1291" s="263" t="s">
        <v>2091</v>
      </c>
      <c r="F1291" s="264" t="s">
        <v>2092</v>
      </c>
      <c r="G1291" s="265" t="s">
        <v>172</v>
      </c>
      <c r="H1291" s="266">
        <v>130.62299999999999</v>
      </c>
      <c r="I1291" s="267"/>
      <c r="J1291" s="268">
        <f>ROUND(I1291*H1291,2)</f>
        <v>0</v>
      </c>
      <c r="K1291" s="264" t="s">
        <v>173</v>
      </c>
      <c r="L1291" s="269"/>
      <c r="M1291" s="270" t="s">
        <v>19</v>
      </c>
      <c r="N1291" s="271" t="s">
        <v>43</v>
      </c>
      <c r="O1291" s="87"/>
      <c r="P1291" s="224">
        <f>O1291*H1291</f>
        <v>0</v>
      </c>
      <c r="Q1291" s="224">
        <v>0.0118</v>
      </c>
      <c r="R1291" s="224">
        <f>Q1291*H1291</f>
        <v>1.5413513999999999</v>
      </c>
      <c r="S1291" s="224">
        <v>0</v>
      </c>
      <c r="T1291" s="225">
        <f>S1291*H1291</f>
        <v>0</v>
      </c>
      <c r="U1291" s="41"/>
      <c r="V1291" s="41"/>
      <c r="W1291" s="41"/>
      <c r="X1291" s="41"/>
      <c r="Y1291" s="41"/>
      <c r="Z1291" s="41"/>
      <c r="AA1291" s="41"/>
      <c r="AB1291" s="41"/>
      <c r="AC1291" s="41"/>
      <c r="AD1291" s="41"/>
      <c r="AE1291" s="41"/>
      <c r="AR1291" s="226" t="s">
        <v>344</v>
      </c>
      <c r="AT1291" s="226" t="s">
        <v>263</v>
      </c>
      <c r="AU1291" s="226" t="s">
        <v>81</v>
      </c>
      <c r="AY1291" s="20" t="s">
        <v>166</v>
      </c>
      <c r="BE1291" s="227">
        <f>IF(N1291="základní",J1291,0)</f>
        <v>0</v>
      </c>
      <c r="BF1291" s="227">
        <f>IF(N1291="snížená",J1291,0)</f>
        <v>0</v>
      </c>
      <c r="BG1291" s="227">
        <f>IF(N1291="zákl. přenesená",J1291,0)</f>
        <v>0</v>
      </c>
      <c r="BH1291" s="227">
        <f>IF(N1291="sníž. přenesená",J1291,0)</f>
        <v>0</v>
      </c>
      <c r="BI1291" s="227">
        <f>IF(N1291="nulová",J1291,0)</f>
        <v>0</v>
      </c>
      <c r="BJ1291" s="20" t="s">
        <v>79</v>
      </c>
      <c r="BK1291" s="227">
        <f>ROUND(I1291*H1291,2)</f>
        <v>0</v>
      </c>
      <c r="BL1291" s="20" t="s">
        <v>257</v>
      </c>
      <c r="BM1291" s="226" t="s">
        <v>2093</v>
      </c>
    </row>
    <row r="1292" s="13" customFormat="1">
      <c r="A1292" s="13"/>
      <c r="B1292" s="228"/>
      <c r="C1292" s="229"/>
      <c r="D1292" s="230" t="s">
        <v>176</v>
      </c>
      <c r="E1292" s="229"/>
      <c r="F1292" s="232" t="s">
        <v>2094</v>
      </c>
      <c r="G1292" s="229"/>
      <c r="H1292" s="233">
        <v>130.62299999999999</v>
      </c>
      <c r="I1292" s="234"/>
      <c r="J1292" s="229"/>
      <c r="K1292" s="229"/>
      <c r="L1292" s="235"/>
      <c r="M1292" s="236"/>
      <c r="N1292" s="237"/>
      <c r="O1292" s="237"/>
      <c r="P1292" s="237"/>
      <c r="Q1292" s="237"/>
      <c r="R1292" s="237"/>
      <c r="S1292" s="237"/>
      <c r="T1292" s="238"/>
      <c r="U1292" s="13"/>
      <c r="V1292" s="13"/>
      <c r="W1292" s="13"/>
      <c r="X1292" s="13"/>
      <c r="Y1292" s="13"/>
      <c r="Z1292" s="13"/>
      <c r="AA1292" s="13"/>
      <c r="AB1292" s="13"/>
      <c r="AC1292" s="13"/>
      <c r="AD1292" s="13"/>
      <c r="AE1292" s="13"/>
      <c r="AT1292" s="239" t="s">
        <v>176</v>
      </c>
      <c r="AU1292" s="239" t="s">
        <v>81</v>
      </c>
      <c r="AV1292" s="13" t="s">
        <v>81</v>
      </c>
      <c r="AW1292" s="13" t="s">
        <v>4</v>
      </c>
      <c r="AX1292" s="13" t="s">
        <v>79</v>
      </c>
      <c r="AY1292" s="239" t="s">
        <v>166</v>
      </c>
    </row>
    <row r="1293" s="2" customFormat="1" ht="21.75" customHeight="1">
      <c r="A1293" s="41"/>
      <c r="B1293" s="42"/>
      <c r="C1293" s="215" t="s">
        <v>2095</v>
      </c>
      <c r="D1293" s="215" t="s">
        <v>169</v>
      </c>
      <c r="E1293" s="216" t="s">
        <v>2096</v>
      </c>
      <c r="F1293" s="217" t="s">
        <v>2097</v>
      </c>
      <c r="G1293" s="218" t="s">
        <v>172</v>
      </c>
      <c r="H1293" s="219">
        <v>41.618000000000002</v>
      </c>
      <c r="I1293" s="220"/>
      <c r="J1293" s="221">
        <f>ROUND(I1293*H1293,2)</f>
        <v>0</v>
      </c>
      <c r="K1293" s="217" t="s">
        <v>173</v>
      </c>
      <c r="L1293" s="47"/>
      <c r="M1293" s="222" t="s">
        <v>19</v>
      </c>
      <c r="N1293" s="223" t="s">
        <v>43</v>
      </c>
      <c r="O1293" s="87"/>
      <c r="P1293" s="224">
        <f>O1293*H1293</f>
        <v>0</v>
      </c>
      <c r="Q1293" s="224">
        <v>0</v>
      </c>
      <c r="R1293" s="224">
        <f>Q1293*H1293</f>
        <v>0</v>
      </c>
      <c r="S1293" s="224">
        <v>0</v>
      </c>
      <c r="T1293" s="225">
        <f>S1293*H1293</f>
        <v>0</v>
      </c>
      <c r="U1293" s="41"/>
      <c r="V1293" s="41"/>
      <c r="W1293" s="41"/>
      <c r="X1293" s="41"/>
      <c r="Y1293" s="41"/>
      <c r="Z1293" s="41"/>
      <c r="AA1293" s="41"/>
      <c r="AB1293" s="41"/>
      <c r="AC1293" s="41"/>
      <c r="AD1293" s="41"/>
      <c r="AE1293" s="41"/>
      <c r="AR1293" s="226" t="s">
        <v>257</v>
      </c>
      <c r="AT1293" s="226" t="s">
        <v>169</v>
      </c>
      <c r="AU1293" s="226" t="s">
        <v>81</v>
      </c>
      <c r="AY1293" s="20" t="s">
        <v>166</v>
      </c>
      <c r="BE1293" s="227">
        <f>IF(N1293="základní",J1293,0)</f>
        <v>0</v>
      </c>
      <c r="BF1293" s="227">
        <f>IF(N1293="snížená",J1293,0)</f>
        <v>0</v>
      </c>
      <c r="BG1293" s="227">
        <f>IF(N1293="zákl. přenesená",J1293,0)</f>
        <v>0</v>
      </c>
      <c r="BH1293" s="227">
        <f>IF(N1293="sníž. přenesená",J1293,0)</f>
        <v>0</v>
      </c>
      <c r="BI1293" s="227">
        <f>IF(N1293="nulová",J1293,0)</f>
        <v>0</v>
      </c>
      <c r="BJ1293" s="20" t="s">
        <v>79</v>
      </c>
      <c r="BK1293" s="227">
        <f>ROUND(I1293*H1293,2)</f>
        <v>0</v>
      </c>
      <c r="BL1293" s="20" t="s">
        <v>257</v>
      </c>
      <c r="BM1293" s="226" t="s">
        <v>2098</v>
      </c>
    </row>
    <row r="1294" s="15" customFormat="1">
      <c r="A1294" s="15"/>
      <c r="B1294" s="251"/>
      <c r="C1294" s="252"/>
      <c r="D1294" s="230" t="s">
        <v>176</v>
      </c>
      <c r="E1294" s="253" t="s">
        <v>19</v>
      </c>
      <c r="F1294" s="254" t="s">
        <v>479</v>
      </c>
      <c r="G1294" s="252"/>
      <c r="H1294" s="253" t="s">
        <v>19</v>
      </c>
      <c r="I1294" s="255"/>
      <c r="J1294" s="252"/>
      <c r="K1294" s="252"/>
      <c r="L1294" s="256"/>
      <c r="M1294" s="257"/>
      <c r="N1294" s="258"/>
      <c r="O1294" s="258"/>
      <c r="P1294" s="258"/>
      <c r="Q1294" s="258"/>
      <c r="R1294" s="258"/>
      <c r="S1294" s="258"/>
      <c r="T1294" s="259"/>
      <c r="U1294" s="15"/>
      <c r="V1294" s="15"/>
      <c r="W1294" s="15"/>
      <c r="X1294" s="15"/>
      <c r="Y1294" s="15"/>
      <c r="Z1294" s="15"/>
      <c r="AA1294" s="15"/>
      <c r="AB1294" s="15"/>
      <c r="AC1294" s="15"/>
      <c r="AD1294" s="15"/>
      <c r="AE1294" s="15"/>
      <c r="AT1294" s="260" t="s">
        <v>176</v>
      </c>
      <c r="AU1294" s="260" t="s">
        <v>81</v>
      </c>
      <c r="AV1294" s="15" t="s">
        <v>79</v>
      </c>
      <c r="AW1294" s="15" t="s">
        <v>33</v>
      </c>
      <c r="AX1294" s="15" t="s">
        <v>72</v>
      </c>
      <c r="AY1294" s="260" t="s">
        <v>166</v>
      </c>
    </row>
    <row r="1295" s="13" customFormat="1">
      <c r="A1295" s="13"/>
      <c r="B1295" s="228"/>
      <c r="C1295" s="229"/>
      <c r="D1295" s="230" t="s">
        <v>176</v>
      </c>
      <c r="E1295" s="231" t="s">
        <v>19</v>
      </c>
      <c r="F1295" s="232" t="s">
        <v>2080</v>
      </c>
      <c r="G1295" s="229"/>
      <c r="H1295" s="233">
        <v>2.25</v>
      </c>
      <c r="I1295" s="234"/>
      <c r="J1295" s="229"/>
      <c r="K1295" s="229"/>
      <c r="L1295" s="235"/>
      <c r="M1295" s="236"/>
      <c r="N1295" s="237"/>
      <c r="O1295" s="237"/>
      <c r="P1295" s="237"/>
      <c r="Q1295" s="237"/>
      <c r="R1295" s="237"/>
      <c r="S1295" s="237"/>
      <c r="T1295" s="238"/>
      <c r="U1295" s="13"/>
      <c r="V1295" s="13"/>
      <c r="W1295" s="13"/>
      <c r="X1295" s="13"/>
      <c r="Y1295" s="13"/>
      <c r="Z1295" s="13"/>
      <c r="AA1295" s="13"/>
      <c r="AB1295" s="13"/>
      <c r="AC1295" s="13"/>
      <c r="AD1295" s="13"/>
      <c r="AE1295" s="13"/>
      <c r="AT1295" s="239" t="s">
        <v>176</v>
      </c>
      <c r="AU1295" s="239" t="s">
        <v>81</v>
      </c>
      <c r="AV1295" s="13" t="s">
        <v>81</v>
      </c>
      <c r="AW1295" s="13" t="s">
        <v>33</v>
      </c>
      <c r="AX1295" s="13" t="s">
        <v>72</v>
      </c>
      <c r="AY1295" s="239" t="s">
        <v>166</v>
      </c>
    </row>
    <row r="1296" s="13" customFormat="1">
      <c r="A1296" s="13"/>
      <c r="B1296" s="228"/>
      <c r="C1296" s="229"/>
      <c r="D1296" s="230" t="s">
        <v>176</v>
      </c>
      <c r="E1296" s="231" t="s">
        <v>19</v>
      </c>
      <c r="F1296" s="232" t="s">
        <v>2099</v>
      </c>
      <c r="G1296" s="229"/>
      <c r="H1296" s="233">
        <v>9.3000000000000007</v>
      </c>
      <c r="I1296" s="234"/>
      <c r="J1296" s="229"/>
      <c r="K1296" s="229"/>
      <c r="L1296" s="235"/>
      <c r="M1296" s="236"/>
      <c r="N1296" s="237"/>
      <c r="O1296" s="237"/>
      <c r="P1296" s="237"/>
      <c r="Q1296" s="237"/>
      <c r="R1296" s="237"/>
      <c r="S1296" s="237"/>
      <c r="T1296" s="238"/>
      <c r="U1296" s="13"/>
      <c r="V1296" s="13"/>
      <c r="W1296" s="13"/>
      <c r="X1296" s="13"/>
      <c r="Y1296" s="13"/>
      <c r="Z1296" s="13"/>
      <c r="AA1296" s="13"/>
      <c r="AB1296" s="13"/>
      <c r="AC1296" s="13"/>
      <c r="AD1296" s="13"/>
      <c r="AE1296" s="13"/>
      <c r="AT1296" s="239" t="s">
        <v>176</v>
      </c>
      <c r="AU1296" s="239" t="s">
        <v>81</v>
      </c>
      <c r="AV1296" s="13" t="s">
        <v>81</v>
      </c>
      <c r="AW1296" s="13" t="s">
        <v>33</v>
      </c>
      <c r="AX1296" s="13" t="s">
        <v>72</v>
      </c>
      <c r="AY1296" s="239" t="s">
        <v>166</v>
      </c>
    </row>
    <row r="1297" s="13" customFormat="1">
      <c r="A1297" s="13"/>
      <c r="B1297" s="228"/>
      <c r="C1297" s="229"/>
      <c r="D1297" s="230" t="s">
        <v>176</v>
      </c>
      <c r="E1297" s="231" t="s">
        <v>19</v>
      </c>
      <c r="F1297" s="232" t="s">
        <v>2100</v>
      </c>
      <c r="G1297" s="229"/>
      <c r="H1297" s="233">
        <v>9.6999999999999993</v>
      </c>
      <c r="I1297" s="234"/>
      <c r="J1297" s="229"/>
      <c r="K1297" s="229"/>
      <c r="L1297" s="235"/>
      <c r="M1297" s="236"/>
      <c r="N1297" s="237"/>
      <c r="O1297" s="237"/>
      <c r="P1297" s="237"/>
      <c r="Q1297" s="237"/>
      <c r="R1297" s="237"/>
      <c r="S1297" s="237"/>
      <c r="T1297" s="238"/>
      <c r="U1297" s="13"/>
      <c r="V1297" s="13"/>
      <c r="W1297" s="13"/>
      <c r="X1297" s="13"/>
      <c r="Y1297" s="13"/>
      <c r="Z1297" s="13"/>
      <c r="AA1297" s="13"/>
      <c r="AB1297" s="13"/>
      <c r="AC1297" s="13"/>
      <c r="AD1297" s="13"/>
      <c r="AE1297" s="13"/>
      <c r="AT1297" s="239" t="s">
        <v>176</v>
      </c>
      <c r="AU1297" s="239" t="s">
        <v>81</v>
      </c>
      <c r="AV1297" s="13" t="s">
        <v>81</v>
      </c>
      <c r="AW1297" s="13" t="s">
        <v>33</v>
      </c>
      <c r="AX1297" s="13" t="s">
        <v>72</v>
      </c>
      <c r="AY1297" s="239" t="s">
        <v>166</v>
      </c>
    </row>
    <row r="1298" s="13" customFormat="1">
      <c r="A1298" s="13"/>
      <c r="B1298" s="228"/>
      <c r="C1298" s="229"/>
      <c r="D1298" s="230" t="s">
        <v>176</v>
      </c>
      <c r="E1298" s="231" t="s">
        <v>19</v>
      </c>
      <c r="F1298" s="232" t="s">
        <v>2101</v>
      </c>
      <c r="G1298" s="229"/>
      <c r="H1298" s="233">
        <v>9.8000000000000007</v>
      </c>
      <c r="I1298" s="234"/>
      <c r="J1298" s="229"/>
      <c r="K1298" s="229"/>
      <c r="L1298" s="235"/>
      <c r="M1298" s="236"/>
      <c r="N1298" s="237"/>
      <c r="O1298" s="237"/>
      <c r="P1298" s="237"/>
      <c r="Q1298" s="237"/>
      <c r="R1298" s="237"/>
      <c r="S1298" s="237"/>
      <c r="T1298" s="238"/>
      <c r="U1298" s="13"/>
      <c r="V1298" s="13"/>
      <c r="W1298" s="13"/>
      <c r="X1298" s="13"/>
      <c r="Y1298" s="13"/>
      <c r="Z1298" s="13"/>
      <c r="AA1298" s="13"/>
      <c r="AB1298" s="13"/>
      <c r="AC1298" s="13"/>
      <c r="AD1298" s="13"/>
      <c r="AE1298" s="13"/>
      <c r="AT1298" s="239" t="s">
        <v>176</v>
      </c>
      <c r="AU1298" s="239" t="s">
        <v>81</v>
      </c>
      <c r="AV1298" s="13" t="s">
        <v>81</v>
      </c>
      <c r="AW1298" s="13" t="s">
        <v>33</v>
      </c>
      <c r="AX1298" s="13" t="s">
        <v>72</v>
      </c>
      <c r="AY1298" s="239" t="s">
        <v>166</v>
      </c>
    </row>
    <row r="1299" s="13" customFormat="1">
      <c r="A1299" s="13"/>
      <c r="B1299" s="228"/>
      <c r="C1299" s="229"/>
      <c r="D1299" s="230" t="s">
        <v>176</v>
      </c>
      <c r="E1299" s="231" t="s">
        <v>19</v>
      </c>
      <c r="F1299" s="232" t="s">
        <v>2086</v>
      </c>
      <c r="G1299" s="229"/>
      <c r="H1299" s="233">
        <v>2.25</v>
      </c>
      <c r="I1299" s="234"/>
      <c r="J1299" s="229"/>
      <c r="K1299" s="229"/>
      <c r="L1299" s="235"/>
      <c r="M1299" s="236"/>
      <c r="N1299" s="237"/>
      <c r="O1299" s="237"/>
      <c r="P1299" s="237"/>
      <c r="Q1299" s="237"/>
      <c r="R1299" s="237"/>
      <c r="S1299" s="237"/>
      <c r="T1299" s="238"/>
      <c r="U1299" s="13"/>
      <c r="V1299" s="13"/>
      <c r="W1299" s="13"/>
      <c r="X1299" s="13"/>
      <c r="Y1299" s="13"/>
      <c r="Z1299" s="13"/>
      <c r="AA1299" s="13"/>
      <c r="AB1299" s="13"/>
      <c r="AC1299" s="13"/>
      <c r="AD1299" s="13"/>
      <c r="AE1299" s="13"/>
      <c r="AT1299" s="239" t="s">
        <v>176</v>
      </c>
      <c r="AU1299" s="239" t="s">
        <v>81</v>
      </c>
      <c r="AV1299" s="13" t="s">
        <v>81</v>
      </c>
      <c r="AW1299" s="13" t="s">
        <v>33</v>
      </c>
      <c r="AX1299" s="13" t="s">
        <v>72</v>
      </c>
      <c r="AY1299" s="239" t="s">
        <v>166</v>
      </c>
    </row>
    <row r="1300" s="13" customFormat="1">
      <c r="A1300" s="13"/>
      <c r="B1300" s="228"/>
      <c r="C1300" s="229"/>
      <c r="D1300" s="230" t="s">
        <v>176</v>
      </c>
      <c r="E1300" s="231" t="s">
        <v>19</v>
      </c>
      <c r="F1300" s="232" t="s">
        <v>2087</v>
      </c>
      <c r="G1300" s="229"/>
      <c r="H1300" s="233">
        <v>2.25</v>
      </c>
      <c r="I1300" s="234"/>
      <c r="J1300" s="229"/>
      <c r="K1300" s="229"/>
      <c r="L1300" s="235"/>
      <c r="M1300" s="236"/>
      <c r="N1300" s="237"/>
      <c r="O1300" s="237"/>
      <c r="P1300" s="237"/>
      <c r="Q1300" s="237"/>
      <c r="R1300" s="237"/>
      <c r="S1300" s="237"/>
      <c r="T1300" s="238"/>
      <c r="U1300" s="13"/>
      <c r="V1300" s="13"/>
      <c r="W1300" s="13"/>
      <c r="X1300" s="13"/>
      <c r="Y1300" s="13"/>
      <c r="Z1300" s="13"/>
      <c r="AA1300" s="13"/>
      <c r="AB1300" s="13"/>
      <c r="AC1300" s="13"/>
      <c r="AD1300" s="13"/>
      <c r="AE1300" s="13"/>
      <c r="AT1300" s="239" t="s">
        <v>176</v>
      </c>
      <c r="AU1300" s="239" t="s">
        <v>81</v>
      </c>
      <c r="AV1300" s="13" t="s">
        <v>81</v>
      </c>
      <c r="AW1300" s="13" t="s">
        <v>33</v>
      </c>
      <c r="AX1300" s="13" t="s">
        <v>72</v>
      </c>
      <c r="AY1300" s="239" t="s">
        <v>166</v>
      </c>
    </row>
    <row r="1301" s="13" customFormat="1">
      <c r="A1301" s="13"/>
      <c r="B1301" s="228"/>
      <c r="C1301" s="229"/>
      <c r="D1301" s="230" t="s">
        <v>176</v>
      </c>
      <c r="E1301" s="231" t="s">
        <v>19</v>
      </c>
      <c r="F1301" s="232" t="s">
        <v>2088</v>
      </c>
      <c r="G1301" s="229"/>
      <c r="H1301" s="233">
        <v>3.4129999999999998</v>
      </c>
      <c r="I1301" s="234"/>
      <c r="J1301" s="229"/>
      <c r="K1301" s="229"/>
      <c r="L1301" s="235"/>
      <c r="M1301" s="236"/>
      <c r="N1301" s="237"/>
      <c r="O1301" s="237"/>
      <c r="P1301" s="237"/>
      <c r="Q1301" s="237"/>
      <c r="R1301" s="237"/>
      <c r="S1301" s="237"/>
      <c r="T1301" s="238"/>
      <c r="U1301" s="13"/>
      <c r="V1301" s="13"/>
      <c r="W1301" s="13"/>
      <c r="X1301" s="13"/>
      <c r="Y1301" s="13"/>
      <c r="Z1301" s="13"/>
      <c r="AA1301" s="13"/>
      <c r="AB1301" s="13"/>
      <c r="AC1301" s="13"/>
      <c r="AD1301" s="13"/>
      <c r="AE1301" s="13"/>
      <c r="AT1301" s="239" t="s">
        <v>176</v>
      </c>
      <c r="AU1301" s="239" t="s">
        <v>81</v>
      </c>
      <c r="AV1301" s="13" t="s">
        <v>81</v>
      </c>
      <c r="AW1301" s="13" t="s">
        <v>33</v>
      </c>
      <c r="AX1301" s="13" t="s">
        <v>72</v>
      </c>
      <c r="AY1301" s="239" t="s">
        <v>166</v>
      </c>
    </row>
    <row r="1302" s="13" customFormat="1">
      <c r="A1302" s="13"/>
      <c r="B1302" s="228"/>
      <c r="C1302" s="229"/>
      <c r="D1302" s="230" t="s">
        <v>176</v>
      </c>
      <c r="E1302" s="231" t="s">
        <v>19</v>
      </c>
      <c r="F1302" s="232" t="s">
        <v>2089</v>
      </c>
      <c r="G1302" s="229"/>
      <c r="H1302" s="233">
        <v>2.6549999999999998</v>
      </c>
      <c r="I1302" s="234"/>
      <c r="J1302" s="229"/>
      <c r="K1302" s="229"/>
      <c r="L1302" s="235"/>
      <c r="M1302" s="236"/>
      <c r="N1302" s="237"/>
      <c r="O1302" s="237"/>
      <c r="P1302" s="237"/>
      <c r="Q1302" s="237"/>
      <c r="R1302" s="237"/>
      <c r="S1302" s="237"/>
      <c r="T1302" s="238"/>
      <c r="U1302" s="13"/>
      <c r="V1302" s="13"/>
      <c r="W1302" s="13"/>
      <c r="X1302" s="13"/>
      <c r="Y1302" s="13"/>
      <c r="Z1302" s="13"/>
      <c r="AA1302" s="13"/>
      <c r="AB1302" s="13"/>
      <c r="AC1302" s="13"/>
      <c r="AD1302" s="13"/>
      <c r="AE1302" s="13"/>
      <c r="AT1302" s="239" t="s">
        <v>176</v>
      </c>
      <c r="AU1302" s="239" t="s">
        <v>81</v>
      </c>
      <c r="AV1302" s="13" t="s">
        <v>81</v>
      </c>
      <c r="AW1302" s="13" t="s">
        <v>33</v>
      </c>
      <c r="AX1302" s="13" t="s">
        <v>72</v>
      </c>
      <c r="AY1302" s="239" t="s">
        <v>166</v>
      </c>
    </row>
    <row r="1303" s="14" customFormat="1">
      <c r="A1303" s="14"/>
      <c r="B1303" s="240"/>
      <c r="C1303" s="241"/>
      <c r="D1303" s="230" t="s">
        <v>176</v>
      </c>
      <c r="E1303" s="242" t="s">
        <v>19</v>
      </c>
      <c r="F1303" s="243" t="s">
        <v>178</v>
      </c>
      <c r="G1303" s="241"/>
      <c r="H1303" s="244">
        <v>41.618000000000002</v>
      </c>
      <c r="I1303" s="245"/>
      <c r="J1303" s="241"/>
      <c r="K1303" s="241"/>
      <c r="L1303" s="246"/>
      <c r="M1303" s="247"/>
      <c r="N1303" s="248"/>
      <c r="O1303" s="248"/>
      <c r="P1303" s="248"/>
      <c r="Q1303" s="248"/>
      <c r="R1303" s="248"/>
      <c r="S1303" s="248"/>
      <c r="T1303" s="249"/>
      <c r="U1303" s="14"/>
      <c r="V1303" s="14"/>
      <c r="W1303" s="14"/>
      <c r="X1303" s="14"/>
      <c r="Y1303" s="14"/>
      <c r="Z1303" s="14"/>
      <c r="AA1303" s="14"/>
      <c r="AB1303" s="14"/>
      <c r="AC1303" s="14"/>
      <c r="AD1303" s="14"/>
      <c r="AE1303" s="14"/>
      <c r="AT1303" s="250" t="s">
        <v>176</v>
      </c>
      <c r="AU1303" s="250" t="s">
        <v>81</v>
      </c>
      <c r="AV1303" s="14" t="s">
        <v>167</v>
      </c>
      <c r="AW1303" s="14" t="s">
        <v>33</v>
      </c>
      <c r="AX1303" s="14" t="s">
        <v>79</v>
      </c>
      <c r="AY1303" s="250" t="s">
        <v>166</v>
      </c>
    </row>
    <row r="1304" s="2" customFormat="1" ht="21.75" customHeight="1">
      <c r="A1304" s="41"/>
      <c r="B1304" s="42"/>
      <c r="C1304" s="215" t="s">
        <v>2102</v>
      </c>
      <c r="D1304" s="215" t="s">
        <v>169</v>
      </c>
      <c r="E1304" s="216" t="s">
        <v>2103</v>
      </c>
      <c r="F1304" s="217" t="s">
        <v>2104</v>
      </c>
      <c r="G1304" s="218" t="s">
        <v>229</v>
      </c>
      <c r="H1304" s="219">
        <v>15.199999999999999</v>
      </c>
      <c r="I1304" s="220"/>
      <c r="J1304" s="221">
        <f>ROUND(I1304*H1304,2)</f>
        <v>0</v>
      </c>
      <c r="K1304" s="217" t="s">
        <v>173</v>
      </c>
      <c r="L1304" s="47"/>
      <c r="M1304" s="222" t="s">
        <v>19</v>
      </c>
      <c r="N1304" s="223" t="s">
        <v>43</v>
      </c>
      <c r="O1304" s="87"/>
      <c r="P1304" s="224">
        <f>O1304*H1304</f>
        <v>0</v>
      </c>
      <c r="Q1304" s="224">
        <v>0.00055000000000000003</v>
      </c>
      <c r="R1304" s="224">
        <f>Q1304*H1304</f>
        <v>0.0083599999999999994</v>
      </c>
      <c r="S1304" s="224">
        <v>0</v>
      </c>
      <c r="T1304" s="225">
        <f>S1304*H1304</f>
        <v>0</v>
      </c>
      <c r="U1304" s="41"/>
      <c r="V1304" s="41"/>
      <c r="W1304" s="41"/>
      <c r="X1304" s="41"/>
      <c r="Y1304" s="41"/>
      <c r="Z1304" s="41"/>
      <c r="AA1304" s="41"/>
      <c r="AB1304" s="41"/>
      <c r="AC1304" s="41"/>
      <c r="AD1304" s="41"/>
      <c r="AE1304" s="41"/>
      <c r="AR1304" s="226" t="s">
        <v>174</v>
      </c>
      <c r="AT1304" s="226" t="s">
        <v>169</v>
      </c>
      <c r="AU1304" s="226" t="s">
        <v>81</v>
      </c>
      <c r="AY1304" s="20" t="s">
        <v>166</v>
      </c>
      <c r="BE1304" s="227">
        <f>IF(N1304="základní",J1304,0)</f>
        <v>0</v>
      </c>
      <c r="BF1304" s="227">
        <f>IF(N1304="snížená",J1304,0)</f>
        <v>0</v>
      </c>
      <c r="BG1304" s="227">
        <f>IF(N1304="zákl. přenesená",J1304,0)</f>
        <v>0</v>
      </c>
      <c r="BH1304" s="227">
        <f>IF(N1304="sníž. přenesená",J1304,0)</f>
        <v>0</v>
      </c>
      <c r="BI1304" s="227">
        <f>IF(N1304="nulová",J1304,0)</f>
        <v>0</v>
      </c>
      <c r="BJ1304" s="20" t="s">
        <v>79</v>
      </c>
      <c r="BK1304" s="227">
        <f>ROUND(I1304*H1304,2)</f>
        <v>0</v>
      </c>
      <c r="BL1304" s="20" t="s">
        <v>174</v>
      </c>
      <c r="BM1304" s="226" t="s">
        <v>2105</v>
      </c>
    </row>
    <row r="1305" s="13" customFormat="1">
      <c r="A1305" s="13"/>
      <c r="B1305" s="228"/>
      <c r="C1305" s="229"/>
      <c r="D1305" s="230" t="s">
        <v>176</v>
      </c>
      <c r="E1305" s="231" t="s">
        <v>19</v>
      </c>
      <c r="F1305" s="232" t="s">
        <v>2106</v>
      </c>
      <c r="G1305" s="229"/>
      <c r="H1305" s="233">
        <v>15.199999999999999</v>
      </c>
      <c r="I1305" s="234"/>
      <c r="J1305" s="229"/>
      <c r="K1305" s="229"/>
      <c r="L1305" s="235"/>
      <c r="M1305" s="236"/>
      <c r="N1305" s="237"/>
      <c r="O1305" s="237"/>
      <c r="P1305" s="237"/>
      <c r="Q1305" s="237"/>
      <c r="R1305" s="237"/>
      <c r="S1305" s="237"/>
      <c r="T1305" s="238"/>
      <c r="U1305" s="13"/>
      <c r="V1305" s="13"/>
      <c r="W1305" s="13"/>
      <c r="X1305" s="13"/>
      <c r="Y1305" s="13"/>
      <c r="Z1305" s="13"/>
      <c r="AA1305" s="13"/>
      <c r="AB1305" s="13"/>
      <c r="AC1305" s="13"/>
      <c r="AD1305" s="13"/>
      <c r="AE1305" s="13"/>
      <c r="AT1305" s="239" t="s">
        <v>176</v>
      </c>
      <c r="AU1305" s="239" t="s">
        <v>81</v>
      </c>
      <c r="AV1305" s="13" t="s">
        <v>81</v>
      </c>
      <c r="AW1305" s="13" t="s">
        <v>33</v>
      </c>
      <c r="AX1305" s="13" t="s">
        <v>72</v>
      </c>
      <c r="AY1305" s="239" t="s">
        <v>166</v>
      </c>
    </row>
    <row r="1306" s="14" customFormat="1">
      <c r="A1306" s="14"/>
      <c r="B1306" s="240"/>
      <c r="C1306" s="241"/>
      <c r="D1306" s="230" t="s">
        <v>176</v>
      </c>
      <c r="E1306" s="242" t="s">
        <v>19</v>
      </c>
      <c r="F1306" s="243" t="s">
        <v>178</v>
      </c>
      <c r="G1306" s="241"/>
      <c r="H1306" s="244">
        <v>15.199999999999999</v>
      </c>
      <c r="I1306" s="245"/>
      <c r="J1306" s="241"/>
      <c r="K1306" s="241"/>
      <c r="L1306" s="246"/>
      <c r="M1306" s="247"/>
      <c r="N1306" s="248"/>
      <c r="O1306" s="248"/>
      <c r="P1306" s="248"/>
      <c r="Q1306" s="248"/>
      <c r="R1306" s="248"/>
      <c r="S1306" s="248"/>
      <c r="T1306" s="249"/>
      <c r="U1306" s="14"/>
      <c r="V1306" s="14"/>
      <c r="W1306" s="14"/>
      <c r="X1306" s="14"/>
      <c r="Y1306" s="14"/>
      <c r="Z1306" s="14"/>
      <c r="AA1306" s="14"/>
      <c r="AB1306" s="14"/>
      <c r="AC1306" s="14"/>
      <c r="AD1306" s="14"/>
      <c r="AE1306" s="14"/>
      <c r="AT1306" s="250" t="s">
        <v>176</v>
      </c>
      <c r="AU1306" s="250" t="s">
        <v>81</v>
      </c>
      <c r="AV1306" s="14" t="s">
        <v>167</v>
      </c>
      <c r="AW1306" s="14" t="s">
        <v>33</v>
      </c>
      <c r="AX1306" s="14" t="s">
        <v>79</v>
      </c>
      <c r="AY1306" s="250" t="s">
        <v>166</v>
      </c>
    </row>
    <row r="1307" s="2" customFormat="1" ht="21.75" customHeight="1">
      <c r="A1307" s="41"/>
      <c r="B1307" s="42"/>
      <c r="C1307" s="215" t="s">
        <v>2107</v>
      </c>
      <c r="D1307" s="215" t="s">
        <v>169</v>
      </c>
      <c r="E1307" s="216" t="s">
        <v>2108</v>
      </c>
      <c r="F1307" s="217" t="s">
        <v>2109</v>
      </c>
      <c r="G1307" s="218" t="s">
        <v>229</v>
      </c>
      <c r="H1307" s="219">
        <v>75.694999999999993</v>
      </c>
      <c r="I1307" s="220"/>
      <c r="J1307" s="221">
        <f>ROUND(I1307*H1307,2)</f>
        <v>0</v>
      </c>
      <c r="K1307" s="217" t="s">
        <v>173</v>
      </c>
      <c r="L1307" s="47"/>
      <c r="M1307" s="222" t="s">
        <v>19</v>
      </c>
      <c r="N1307" s="223" t="s">
        <v>43</v>
      </c>
      <c r="O1307" s="87"/>
      <c r="P1307" s="224">
        <f>O1307*H1307</f>
        <v>0</v>
      </c>
      <c r="Q1307" s="224">
        <v>0.00050000000000000001</v>
      </c>
      <c r="R1307" s="224">
        <f>Q1307*H1307</f>
        <v>0.037847499999999999</v>
      </c>
      <c r="S1307" s="224">
        <v>0</v>
      </c>
      <c r="T1307" s="225">
        <f>S1307*H1307</f>
        <v>0</v>
      </c>
      <c r="U1307" s="41"/>
      <c r="V1307" s="41"/>
      <c r="W1307" s="41"/>
      <c r="X1307" s="41"/>
      <c r="Y1307" s="41"/>
      <c r="Z1307" s="41"/>
      <c r="AA1307" s="41"/>
      <c r="AB1307" s="41"/>
      <c r="AC1307" s="41"/>
      <c r="AD1307" s="41"/>
      <c r="AE1307" s="41"/>
      <c r="AR1307" s="226" t="s">
        <v>257</v>
      </c>
      <c r="AT1307" s="226" t="s">
        <v>169</v>
      </c>
      <c r="AU1307" s="226" t="s">
        <v>81</v>
      </c>
      <c r="AY1307" s="20" t="s">
        <v>166</v>
      </c>
      <c r="BE1307" s="227">
        <f>IF(N1307="základní",J1307,0)</f>
        <v>0</v>
      </c>
      <c r="BF1307" s="227">
        <f>IF(N1307="snížená",J1307,0)</f>
        <v>0</v>
      </c>
      <c r="BG1307" s="227">
        <f>IF(N1307="zákl. přenesená",J1307,0)</f>
        <v>0</v>
      </c>
      <c r="BH1307" s="227">
        <f>IF(N1307="sníž. přenesená",J1307,0)</f>
        <v>0</v>
      </c>
      <c r="BI1307" s="227">
        <f>IF(N1307="nulová",J1307,0)</f>
        <v>0</v>
      </c>
      <c r="BJ1307" s="20" t="s">
        <v>79</v>
      </c>
      <c r="BK1307" s="227">
        <f>ROUND(I1307*H1307,2)</f>
        <v>0</v>
      </c>
      <c r="BL1307" s="20" t="s">
        <v>257</v>
      </c>
      <c r="BM1307" s="226" t="s">
        <v>2110</v>
      </c>
    </row>
    <row r="1308" s="15" customFormat="1">
      <c r="A1308" s="15"/>
      <c r="B1308" s="251"/>
      <c r="C1308" s="252"/>
      <c r="D1308" s="230" t="s">
        <v>176</v>
      </c>
      <c r="E1308" s="253" t="s">
        <v>19</v>
      </c>
      <c r="F1308" s="254" t="s">
        <v>479</v>
      </c>
      <c r="G1308" s="252"/>
      <c r="H1308" s="253" t="s">
        <v>19</v>
      </c>
      <c r="I1308" s="255"/>
      <c r="J1308" s="252"/>
      <c r="K1308" s="252"/>
      <c r="L1308" s="256"/>
      <c r="M1308" s="257"/>
      <c r="N1308" s="258"/>
      <c r="O1308" s="258"/>
      <c r="P1308" s="258"/>
      <c r="Q1308" s="258"/>
      <c r="R1308" s="258"/>
      <c r="S1308" s="258"/>
      <c r="T1308" s="259"/>
      <c r="U1308" s="15"/>
      <c r="V1308" s="15"/>
      <c r="W1308" s="15"/>
      <c r="X1308" s="15"/>
      <c r="Y1308" s="15"/>
      <c r="Z1308" s="15"/>
      <c r="AA1308" s="15"/>
      <c r="AB1308" s="15"/>
      <c r="AC1308" s="15"/>
      <c r="AD1308" s="15"/>
      <c r="AE1308" s="15"/>
      <c r="AT1308" s="260" t="s">
        <v>176</v>
      </c>
      <c r="AU1308" s="260" t="s">
        <v>81</v>
      </c>
      <c r="AV1308" s="15" t="s">
        <v>79</v>
      </c>
      <c r="AW1308" s="15" t="s">
        <v>33</v>
      </c>
      <c r="AX1308" s="15" t="s">
        <v>72</v>
      </c>
      <c r="AY1308" s="260" t="s">
        <v>166</v>
      </c>
    </row>
    <row r="1309" s="13" customFormat="1">
      <c r="A1309" s="13"/>
      <c r="B1309" s="228"/>
      <c r="C1309" s="229"/>
      <c r="D1309" s="230" t="s">
        <v>176</v>
      </c>
      <c r="E1309" s="231" t="s">
        <v>19</v>
      </c>
      <c r="F1309" s="232" t="s">
        <v>2111</v>
      </c>
      <c r="G1309" s="229"/>
      <c r="H1309" s="233">
        <v>4.5</v>
      </c>
      <c r="I1309" s="234"/>
      <c r="J1309" s="229"/>
      <c r="K1309" s="229"/>
      <c r="L1309" s="235"/>
      <c r="M1309" s="236"/>
      <c r="N1309" s="237"/>
      <c r="O1309" s="237"/>
      <c r="P1309" s="237"/>
      <c r="Q1309" s="237"/>
      <c r="R1309" s="237"/>
      <c r="S1309" s="237"/>
      <c r="T1309" s="238"/>
      <c r="U1309" s="13"/>
      <c r="V1309" s="13"/>
      <c r="W1309" s="13"/>
      <c r="X1309" s="13"/>
      <c r="Y1309" s="13"/>
      <c r="Z1309" s="13"/>
      <c r="AA1309" s="13"/>
      <c r="AB1309" s="13"/>
      <c r="AC1309" s="13"/>
      <c r="AD1309" s="13"/>
      <c r="AE1309" s="13"/>
      <c r="AT1309" s="239" t="s">
        <v>176</v>
      </c>
      <c r="AU1309" s="239" t="s">
        <v>81</v>
      </c>
      <c r="AV1309" s="13" t="s">
        <v>81</v>
      </c>
      <c r="AW1309" s="13" t="s">
        <v>33</v>
      </c>
      <c r="AX1309" s="13" t="s">
        <v>72</v>
      </c>
      <c r="AY1309" s="239" t="s">
        <v>166</v>
      </c>
    </row>
    <row r="1310" s="13" customFormat="1">
      <c r="A1310" s="13"/>
      <c r="B1310" s="228"/>
      <c r="C1310" s="229"/>
      <c r="D1310" s="230" t="s">
        <v>176</v>
      </c>
      <c r="E1310" s="231" t="s">
        <v>19</v>
      </c>
      <c r="F1310" s="232" t="s">
        <v>1017</v>
      </c>
      <c r="G1310" s="229"/>
      <c r="H1310" s="233">
        <v>6.0499999999999998</v>
      </c>
      <c r="I1310" s="234"/>
      <c r="J1310" s="229"/>
      <c r="K1310" s="229"/>
      <c r="L1310" s="235"/>
      <c r="M1310" s="236"/>
      <c r="N1310" s="237"/>
      <c r="O1310" s="237"/>
      <c r="P1310" s="237"/>
      <c r="Q1310" s="237"/>
      <c r="R1310" s="237"/>
      <c r="S1310" s="237"/>
      <c r="T1310" s="238"/>
      <c r="U1310" s="13"/>
      <c r="V1310" s="13"/>
      <c r="W1310" s="13"/>
      <c r="X1310" s="13"/>
      <c r="Y1310" s="13"/>
      <c r="Z1310" s="13"/>
      <c r="AA1310" s="13"/>
      <c r="AB1310" s="13"/>
      <c r="AC1310" s="13"/>
      <c r="AD1310" s="13"/>
      <c r="AE1310" s="13"/>
      <c r="AT1310" s="239" t="s">
        <v>176</v>
      </c>
      <c r="AU1310" s="239" t="s">
        <v>81</v>
      </c>
      <c r="AV1310" s="13" t="s">
        <v>81</v>
      </c>
      <c r="AW1310" s="13" t="s">
        <v>33</v>
      </c>
      <c r="AX1310" s="13" t="s">
        <v>72</v>
      </c>
      <c r="AY1310" s="239" t="s">
        <v>166</v>
      </c>
    </row>
    <row r="1311" s="13" customFormat="1">
      <c r="A1311" s="13"/>
      <c r="B1311" s="228"/>
      <c r="C1311" s="229"/>
      <c r="D1311" s="230" t="s">
        <v>176</v>
      </c>
      <c r="E1311" s="231" t="s">
        <v>19</v>
      </c>
      <c r="F1311" s="232" t="s">
        <v>1018</v>
      </c>
      <c r="G1311" s="229"/>
      <c r="H1311" s="233">
        <v>5.5499999999999998</v>
      </c>
      <c r="I1311" s="234"/>
      <c r="J1311" s="229"/>
      <c r="K1311" s="229"/>
      <c r="L1311" s="235"/>
      <c r="M1311" s="236"/>
      <c r="N1311" s="237"/>
      <c r="O1311" s="237"/>
      <c r="P1311" s="237"/>
      <c r="Q1311" s="237"/>
      <c r="R1311" s="237"/>
      <c r="S1311" s="237"/>
      <c r="T1311" s="238"/>
      <c r="U1311" s="13"/>
      <c r="V1311" s="13"/>
      <c r="W1311" s="13"/>
      <c r="X1311" s="13"/>
      <c r="Y1311" s="13"/>
      <c r="Z1311" s="13"/>
      <c r="AA1311" s="13"/>
      <c r="AB1311" s="13"/>
      <c r="AC1311" s="13"/>
      <c r="AD1311" s="13"/>
      <c r="AE1311" s="13"/>
      <c r="AT1311" s="239" t="s">
        <v>176</v>
      </c>
      <c r="AU1311" s="239" t="s">
        <v>81</v>
      </c>
      <c r="AV1311" s="13" t="s">
        <v>81</v>
      </c>
      <c r="AW1311" s="13" t="s">
        <v>33</v>
      </c>
      <c r="AX1311" s="13" t="s">
        <v>72</v>
      </c>
      <c r="AY1311" s="239" t="s">
        <v>166</v>
      </c>
    </row>
    <row r="1312" s="13" customFormat="1">
      <c r="A1312" s="13"/>
      <c r="B1312" s="228"/>
      <c r="C1312" s="229"/>
      <c r="D1312" s="230" t="s">
        <v>176</v>
      </c>
      <c r="E1312" s="231" t="s">
        <v>19</v>
      </c>
      <c r="F1312" s="232" t="s">
        <v>1019</v>
      </c>
      <c r="G1312" s="229"/>
      <c r="H1312" s="233">
        <v>17.699999999999999</v>
      </c>
      <c r="I1312" s="234"/>
      <c r="J1312" s="229"/>
      <c r="K1312" s="229"/>
      <c r="L1312" s="235"/>
      <c r="M1312" s="236"/>
      <c r="N1312" s="237"/>
      <c r="O1312" s="237"/>
      <c r="P1312" s="237"/>
      <c r="Q1312" s="237"/>
      <c r="R1312" s="237"/>
      <c r="S1312" s="237"/>
      <c r="T1312" s="238"/>
      <c r="U1312" s="13"/>
      <c r="V1312" s="13"/>
      <c r="W1312" s="13"/>
      <c r="X1312" s="13"/>
      <c r="Y1312" s="13"/>
      <c r="Z1312" s="13"/>
      <c r="AA1312" s="13"/>
      <c r="AB1312" s="13"/>
      <c r="AC1312" s="13"/>
      <c r="AD1312" s="13"/>
      <c r="AE1312" s="13"/>
      <c r="AT1312" s="239" t="s">
        <v>176</v>
      </c>
      <c r="AU1312" s="239" t="s">
        <v>81</v>
      </c>
      <c r="AV1312" s="13" t="s">
        <v>81</v>
      </c>
      <c r="AW1312" s="13" t="s">
        <v>33</v>
      </c>
      <c r="AX1312" s="13" t="s">
        <v>72</v>
      </c>
      <c r="AY1312" s="239" t="s">
        <v>166</v>
      </c>
    </row>
    <row r="1313" s="13" customFormat="1">
      <c r="A1313" s="13"/>
      <c r="B1313" s="228"/>
      <c r="C1313" s="229"/>
      <c r="D1313" s="230" t="s">
        <v>176</v>
      </c>
      <c r="E1313" s="231" t="s">
        <v>19</v>
      </c>
      <c r="F1313" s="232" t="s">
        <v>1020</v>
      </c>
      <c r="G1313" s="229"/>
      <c r="H1313" s="233">
        <v>17.25</v>
      </c>
      <c r="I1313" s="234"/>
      <c r="J1313" s="229"/>
      <c r="K1313" s="229"/>
      <c r="L1313" s="235"/>
      <c r="M1313" s="236"/>
      <c r="N1313" s="237"/>
      <c r="O1313" s="237"/>
      <c r="P1313" s="237"/>
      <c r="Q1313" s="237"/>
      <c r="R1313" s="237"/>
      <c r="S1313" s="237"/>
      <c r="T1313" s="238"/>
      <c r="U1313" s="13"/>
      <c r="V1313" s="13"/>
      <c r="W1313" s="13"/>
      <c r="X1313" s="13"/>
      <c r="Y1313" s="13"/>
      <c r="Z1313" s="13"/>
      <c r="AA1313" s="13"/>
      <c r="AB1313" s="13"/>
      <c r="AC1313" s="13"/>
      <c r="AD1313" s="13"/>
      <c r="AE1313" s="13"/>
      <c r="AT1313" s="239" t="s">
        <v>176</v>
      </c>
      <c r="AU1313" s="239" t="s">
        <v>81</v>
      </c>
      <c r="AV1313" s="13" t="s">
        <v>81</v>
      </c>
      <c r="AW1313" s="13" t="s">
        <v>33</v>
      </c>
      <c r="AX1313" s="13" t="s">
        <v>72</v>
      </c>
      <c r="AY1313" s="239" t="s">
        <v>166</v>
      </c>
    </row>
    <row r="1314" s="13" customFormat="1">
      <c r="A1314" s="13"/>
      <c r="B1314" s="228"/>
      <c r="C1314" s="229"/>
      <c r="D1314" s="230" t="s">
        <v>176</v>
      </c>
      <c r="E1314" s="231" t="s">
        <v>19</v>
      </c>
      <c r="F1314" s="232" t="s">
        <v>1021</v>
      </c>
      <c r="G1314" s="229"/>
      <c r="H1314" s="233">
        <v>5.5999999999999996</v>
      </c>
      <c r="I1314" s="234"/>
      <c r="J1314" s="229"/>
      <c r="K1314" s="229"/>
      <c r="L1314" s="235"/>
      <c r="M1314" s="236"/>
      <c r="N1314" s="237"/>
      <c r="O1314" s="237"/>
      <c r="P1314" s="237"/>
      <c r="Q1314" s="237"/>
      <c r="R1314" s="237"/>
      <c r="S1314" s="237"/>
      <c r="T1314" s="238"/>
      <c r="U1314" s="13"/>
      <c r="V1314" s="13"/>
      <c r="W1314" s="13"/>
      <c r="X1314" s="13"/>
      <c r="Y1314" s="13"/>
      <c r="Z1314" s="13"/>
      <c r="AA1314" s="13"/>
      <c r="AB1314" s="13"/>
      <c r="AC1314" s="13"/>
      <c r="AD1314" s="13"/>
      <c r="AE1314" s="13"/>
      <c r="AT1314" s="239" t="s">
        <v>176</v>
      </c>
      <c r="AU1314" s="239" t="s">
        <v>81</v>
      </c>
      <c r="AV1314" s="13" t="s">
        <v>81</v>
      </c>
      <c r="AW1314" s="13" t="s">
        <v>33</v>
      </c>
      <c r="AX1314" s="13" t="s">
        <v>72</v>
      </c>
      <c r="AY1314" s="239" t="s">
        <v>166</v>
      </c>
    </row>
    <row r="1315" s="13" customFormat="1">
      <c r="A1315" s="13"/>
      <c r="B1315" s="228"/>
      <c r="C1315" s="229"/>
      <c r="D1315" s="230" t="s">
        <v>176</v>
      </c>
      <c r="E1315" s="231" t="s">
        <v>19</v>
      </c>
      <c r="F1315" s="232" t="s">
        <v>2112</v>
      </c>
      <c r="G1315" s="229"/>
      <c r="H1315" s="233">
        <v>4.5</v>
      </c>
      <c r="I1315" s="234"/>
      <c r="J1315" s="229"/>
      <c r="K1315" s="229"/>
      <c r="L1315" s="235"/>
      <c r="M1315" s="236"/>
      <c r="N1315" s="237"/>
      <c r="O1315" s="237"/>
      <c r="P1315" s="237"/>
      <c r="Q1315" s="237"/>
      <c r="R1315" s="237"/>
      <c r="S1315" s="237"/>
      <c r="T1315" s="238"/>
      <c r="U1315" s="13"/>
      <c r="V1315" s="13"/>
      <c r="W1315" s="13"/>
      <c r="X1315" s="13"/>
      <c r="Y1315" s="13"/>
      <c r="Z1315" s="13"/>
      <c r="AA1315" s="13"/>
      <c r="AB1315" s="13"/>
      <c r="AC1315" s="13"/>
      <c r="AD1315" s="13"/>
      <c r="AE1315" s="13"/>
      <c r="AT1315" s="239" t="s">
        <v>176</v>
      </c>
      <c r="AU1315" s="239" t="s">
        <v>81</v>
      </c>
      <c r="AV1315" s="13" t="s">
        <v>81</v>
      </c>
      <c r="AW1315" s="13" t="s">
        <v>33</v>
      </c>
      <c r="AX1315" s="13" t="s">
        <v>72</v>
      </c>
      <c r="AY1315" s="239" t="s">
        <v>166</v>
      </c>
    </row>
    <row r="1316" s="13" customFormat="1">
      <c r="A1316" s="13"/>
      <c r="B1316" s="228"/>
      <c r="C1316" s="229"/>
      <c r="D1316" s="230" t="s">
        <v>176</v>
      </c>
      <c r="E1316" s="231" t="s">
        <v>19</v>
      </c>
      <c r="F1316" s="232" t="s">
        <v>2113</v>
      </c>
      <c r="G1316" s="229"/>
      <c r="H1316" s="233">
        <v>4.5</v>
      </c>
      <c r="I1316" s="234"/>
      <c r="J1316" s="229"/>
      <c r="K1316" s="229"/>
      <c r="L1316" s="235"/>
      <c r="M1316" s="236"/>
      <c r="N1316" s="237"/>
      <c r="O1316" s="237"/>
      <c r="P1316" s="237"/>
      <c r="Q1316" s="237"/>
      <c r="R1316" s="237"/>
      <c r="S1316" s="237"/>
      <c r="T1316" s="238"/>
      <c r="U1316" s="13"/>
      <c r="V1316" s="13"/>
      <c r="W1316" s="13"/>
      <c r="X1316" s="13"/>
      <c r="Y1316" s="13"/>
      <c r="Z1316" s="13"/>
      <c r="AA1316" s="13"/>
      <c r="AB1316" s="13"/>
      <c r="AC1316" s="13"/>
      <c r="AD1316" s="13"/>
      <c r="AE1316" s="13"/>
      <c r="AT1316" s="239" t="s">
        <v>176</v>
      </c>
      <c r="AU1316" s="239" t="s">
        <v>81</v>
      </c>
      <c r="AV1316" s="13" t="s">
        <v>81</v>
      </c>
      <c r="AW1316" s="13" t="s">
        <v>33</v>
      </c>
      <c r="AX1316" s="13" t="s">
        <v>72</v>
      </c>
      <c r="AY1316" s="239" t="s">
        <v>166</v>
      </c>
    </row>
    <row r="1317" s="13" customFormat="1">
      <c r="A1317" s="13"/>
      <c r="B1317" s="228"/>
      <c r="C1317" s="229"/>
      <c r="D1317" s="230" t="s">
        <v>176</v>
      </c>
      <c r="E1317" s="231" t="s">
        <v>19</v>
      </c>
      <c r="F1317" s="232" t="s">
        <v>2114</v>
      </c>
      <c r="G1317" s="229"/>
      <c r="H1317" s="233">
        <v>5.2750000000000004</v>
      </c>
      <c r="I1317" s="234"/>
      <c r="J1317" s="229"/>
      <c r="K1317" s="229"/>
      <c r="L1317" s="235"/>
      <c r="M1317" s="236"/>
      <c r="N1317" s="237"/>
      <c r="O1317" s="237"/>
      <c r="P1317" s="237"/>
      <c r="Q1317" s="237"/>
      <c r="R1317" s="237"/>
      <c r="S1317" s="237"/>
      <c r="T1317" s="238"/>
      <c r="U1317" s="13"/>
      <c r="V1317" s="13"/>
      <c r="W1317" s="13"/>
      <c r="X1317" s="13"/>
      <c r="Y1317" s="13"/>
      <c r="Z1317" s="13"/>
      <c r="AA1317" s="13"/>
      <c r="AB1317" s="13"/>
      <c r="AC1317" s="13"/>
      <c r="AD1317" s="13"/>
      <c r="AE1317" s="13"/>
      <c r="AT1317" s="239" t="s">
        <v>176</v>
      </c>
      <c r="AU1317" s="239" t="s">
        <v>81</v>
      </c>
      <c r="AV1317" s="13" t="s">
        <v>81</v>
      </c>
      <c r="AW1317" s="13" t="s">
        <v>33</v>
      </c>
      <c r="AX1317" s="13" t="s">
        <v>72</v>
      </c>
      <c r="AY1317" s="239" t="s">
        <v>166</v>
      </c>
    </row>
    <row r="1318" s="13" customFormat="1">
      <c r="A1318" s="13"/>
      <c r="B1318" s="228"/>
      <c r="C1318" s="229"/>
      <c r="D1318" s="230" t="s">
        <v>176</v>
      </c>
      <c r="E1318" s="231" t="s">
        <v>19</v>
      </c>
      <c r="F1318" s="232" t="s">
        <v>2115</v>
      </c>
      <c r="G1318" s="229"/>
      <c r="H1318" s="233">
        <v>4.7699999999999996</v>
      </c>
      <c r="I1318" s="234"/>
      <c r="J1318" s="229"/>
      <c r="K1318" s="229"/>
      <c r="L1318" s="235"/>
      <c r="M1318" s="236"/>
      <c r="N1318" s="237"/>
      <c r="O1318" s="237"/>
      <c r="P1318" s="237"/>
      <c r="Q1318" s="237"/>
      <c r="R1318" s="237"/>
      <c r="S1318" s="237"/>
      <c r="T1318" s="238"/>
      <c r="U1318" s="13"/>
      <c r="V1318" s="13"/>
      <c r="W1318" s="13"/>
      <c r="X1318" s="13"/>
      <c r="Y1318" s="13"/>
      <c r="Z1318" s="13"/>
      <c r="AA1318" s="13"/>
      <c r="AB1318" s="13"/>
      <c r="AC1318" s="13"/>
      <c r="AD1318" s="13"/>
      <c r="AE1318" s="13"/>
      <c r="AT1318" s="239" t="s">
        <v>176</v>
      </c>
      <c r="AU1318" s="239" t="s">
        <v>81</v>
      </c>
      <c r="AV1318" s="13" t="s">
        <v>81</v>
      </c>
      <c r="AW1318" s="13" t="s">
        <v>33</v>
      </c>
      <c r="AX1318" s="13" t="s">
        <v>72</v>
      </c>
      <c r="AY1318" s="239" t="s">
        <v>166</v>
      </c>
    </row>
    <row r="1319" s="14" customFormat="1">
      <c r="A1319" s="14"/>
      <c r="B1319" s="240"/>
      <c r="C1319" s="241"/>
      <c r="D1319" s="230" t="s">
        <v>176</v>
      </c>
      <c r="E1319" s="242" t="s">
        <v>19</v>
      </c>
      <c r="F1319" s="243" t="s">
        <v>178</v>
      </c>
      <c r="G1319" s="241"/>
      <c r="H1319" s="244">
        <v>75.694999999999993</v>
      </c>
      <c r="I1319" s="245"/>
      <c r="J1319" s="241"/>
      <c r="K1319" s="241"/>
      <c r="L1319" s="246"/>
      <c r="M1319" s="247"/>
      <c r="N1319" s="248"/>
      <c r="O1319" s="248"/>
      <c r="P1319" s="248"/>
      <c r="Q1319" s="248"/>
      <c r="R1319" s="248"/>
      <c r="S1319" s="248"/>
      <c r="T1319" s="249"/>
      <c r="U1319" s="14"/>
      <c r="V1319" s="14"/>
      <c r="W1319" s="14"/>
      <c r="X1319" s="14"/>
      <c r="Y1319" s="14"/>
      <c r="Z1319" s="14"/>
      <c r="AA1319" s="14"/>
      <c r="AB1319" s="14"/>
      <c r="AC1319" s="14"/>
      <c r="AD1319" s="14"/>
      <c r="AE1319" s="14"/>
      <c r="AT1319" s="250" t="s">
        <v>176</v>
      </c>
      <c r="AU1319" s="250" t="s">
        <v>81</v>
      </c>
      <c r="AV1319" s="14" t="s">
        <v>167</v>
      </c>
      <c r="AW1319" s="14" t="s">
        <v>33</v>
      </c>
      <c r="AX1319" s="14" t="s">
        <v>79</v>
      </c>
      <c r="AY1319" s="250" t="s">
        <v>166</v>
      </c>
    </row>
    <row r="1320" s="2" customFormat="1">
      <c r="A1320" s="41"/>
      <c r="B1320" s="42"/>
      <c r="C1320" s="215" t="s">
        <v>2116</v>
      </c>
      <c r="D1320" s="215" t="s">
        <v>169</v>
      </c>
      <c r="E1320" s="216" t="s">
        <v>2117</v>
      </c>
      <c r="F1320" s="217" t="s">
        <v>2118</v>
      </c>
      <c r="G1320" s="218" t="s">
        <v>191</v>
      </c>
      <c r="H1320" s="219">
        <v>2.327</v>
      </c>
      <c r="I1320" s="220"/>
      <c r="J1320" s="221">
        <f>ROUND(I1320*H1320,2)</f>
        <v>0</v>
      </c>
      <c r="K1320" s="217" t="s">
        <v>173</v>
      </c>
      <c r="L1320" s="47"/>
      <c r="M1320" s="222" t="s">
        <v>19</v>
      </c>
      <c r="N1320" s="223" t="s">
        <v>43</v>
      </c>
      <c r="O1320" s="87"/>
      <c r="P1320" s="224">
        <f>O1320*H1320</f>
        <v>0</v>
      </c>
      <c r="Q1320" s="224">
        <v>0</v>
      </c>
      <c r="R1320" s="224">
        <f>Q1320*H1320</f>
        <v>0</v>
      </c>
      <c r="S1320" s="224">
        <v>0</v>
      </c>
      <c r="T1320" s="225">
        <f>S1320*H1320</f>
        <v>0</v>
      </c>
      <c r="U1320" s="41"/>
      <c r="V1320" s="41"/>
      <c r="W1320" s="41"/>
      <c r="X1320" s="41"/>
      <c r="Y1320" s="41"/>
      <c r="Z1320" s="41"/>
      <c r="AA1320" s="41"/>
      <c r="AB1320" s="41"/>
      <c r="AC1320" s="41"/>
      <c r="AD1320" s="41"/>
      <c r="AE1320" s="41"/>
      <c r="AR1320" s="226" t="s">
        <v>257</v>
      </c>
      <c r="AT1320" s="226" t="s">
        <v>169</v>
      </c>
      <c r="AU1320" s="226" t="s">
        <v>81</v>
      </c>
      <c r="AY1320" s="20" t="s">
        <v>166</v>
      </c>
      <c r="BE1320" s="227">
        <f>IF(N1320="základní",J1320,0)</f>
        <v>0</v>
      </c>
      <c r="BF1320" s="227">
        <f>IF(N1320="snížená",J1320,0)</f>
        <v>0</v>
      </c>
      <c r="BG1320" s="227">
        <f>IF(N1320="zákl. přenesená",J1320,0)</f>
        <v>0</v>
      </c>
      <c r="BH1320" s="227">
        <f>IF(N1320="sníž. přenesená",J1320,0)</f>
        <v>0</v>
      </c>
      <c r="BI1320" s="227">
        <f>IF(N1320="nulová",J1320,0)</f>
        <v>0</v>
      </c>
      <c r="BJ1320" s="20" t="s">
        <v>79</v>
      </c>
      <c r="BK1320" s="227">
        <f>ROUND(I1320*H1320,2)</f>
        <v>0</v>
      </c>
      <c r="BL1320" s="20" t="s">
        <v>257</v>
      </c>
      <c r="BM1320" s="226" t="s">
        <v>2119</v>
      </c>
    </row>
    <row r="1321" s="12" customFormat="1" ht="22.8" customHeight="1">
      <c r="A1321" s="12"/>
      <c r="B1321" s="199"/>
      <c r="C1321" s="200"/>
      <c r="D1321" s="201" t="s">
        <v>71</v>
      </c>
      <c r="E1321" s="213" t="s">
        <v>2120</v>
      </c>
      <c r="F1321" s="213" t="s">
        <v>2121</v>
      </c>
      <c r="G1321" s="200"/>
      <c r="H1321" s="200"/>
      <c r="I1321" s="203"/>
      <c r="J1321" s="214">
        <f>BK1321</f>
        <v>0</v>
      </c>
      <c r="K1321" s="200"/>
      <c r="L1321" s="205"/>
      <c r="M1321" s="206"/>
      <c r="N1321" s="207"/>
      <c r="O1321" s="207"/>
      <c r="P1321" s="208">
        <f>SUM(P1322:P1327)</f>
        <v>0</v>
      </c>
      <c r="Q1321" s="207"/>
      <c r="R1321" s="208">
        <f>SUM(R1322:R1327)</f>
        <v>0.26497968</v>
      </c>
      <c r="S1321" s="207"/>
      <c r="T1321" s="209">
        <f>SUM(T1322:T1327)</f>
        <v>0</v>
      </c>
      <c r="U1321" s="12"/>
      <c r="V1321" s="12"/>
      <c r="W1321" s="12"/>
      <c r="X1321" s="12"/>
      <c r="Y1321" s="12"/>
      <c r="Z1321" s="12"/>
      <c r="AA1321" s="12"/>
      <c r="AB1321" s="12"/>
      <c r="AC1321" s="12"/>
      <c r="AD1321" s="12"/>
      <c r="AE1321" s="12"/>
      <c r="AR1321" s="210" t="s">
        <v>81</v>
      </c>
      <c r="AT1321" s="211" t="s">
        <v>71</v>
      </c>
      <c r="AU1321" s="211" t="s">
        <v>79</v>
      </c>
      <c r="AY1321" s="210" t="s">
        <v>166</v>
      </c>
      <c r="BK1321" s="212">
        <f>SUM(BK1322:BK1327)</f>
        <v>0</v>
      </c>
    </row>
    <row r="1322" s="2" customFormat="1">
      <c r="A1322" s="41"/>
      <c r="B1322" s="42"/>
      <c r="C1322" s="215" t="s">
        <v>2122</v>
      </c>
      <c r="D1322" s="215" t="s">
        <v>169</v>
      </c>
      <c r="E1322" s="216" t="s">
        <v>2123</v>
      </c>
      <c r="F1322" s="217" t="s">
        <v>2124</v>
      </c>
      <c r="G1322" s="218" t="s">
        <v>172</v>
      </c>
      <c r="H1322" s="219">
        <v>1892.712</v>
      </c>
      <c r="I1322" s="220"/>
      <c r="J1322" s="221">
        <f>ROUND(I1322*H1322,2)</f>
        <v>0</v>
      </c>
      <c r="K1322" s="217" t="s">
        <v>173</v>
      </c>
      <c r="L1322" s="47"/>
      <c r="M1322" s="222" t="s">
        <v>19</v>
      </c>
      <c r="N1322" s="223" t="s">
        <v>43</v>
      </c>
      <c r="O1322" s="87"/>
      <c r="P1322" s="224">
        <f>O1322*H1322</f>
        <v>0</v>
      </c>
      <c r="Q1322" s="224">
        <v>0.00013999999999999999</v>
      </c>
      <c r="R1322" s="224">
        <f>Q1322*H1322</f>
        <v>0.26497968</v>
      </c>
      <c r="S1322" s="224">
        <v>0</v>
      </c>
      <c r="T1322" s="225">
        <f>S1322*H1322</f>
        <v>0</v>
      </c>
      <c r="U1322" s="41"/>
      <c r="V1322" s="41"/>
      <c r="W1322" s="41"/>
      <c r="X1322" s="41"/>
      <c r="Y1322" s="41"/>
      <c r="Z1322" s="41"/>
      <c r="AA1322" s="41"/>
      <c r="AB1322" s="41"/>
      <c r="AC1322" s="41"/>
      <c r="AD1322" s="41"/>
      <c r="AE1322" s="41"/>
      <c r="AR1322" s="226" t="s">
        <v>257</v>
      </c>
      <c r="AT1322" s="226" t="s">
        <v>169</v>
      </c>
      <c r="AU1322" s="226" t="s">
        <v>81</v>
      </c>
      <c r="AY1322" s="20" t="s">
        <v>166</v>
      </c>
      <c r="BE1322" s="227">
        <f>IF(N1322="základní",J1322,0)</f>
        <v>0</v>
      </c>
      <c r="BF1322" s="227">
        <f>IF(N1322="snížená",J1322,0)</f>
        <v>0</v>
      </c>
      <c r="BG1322" s="227">
        <f>IF(N1322="zákl. přenesená",J1322,0)</f>
        <v>0</v>
      </c>
      <c r="BH1322" s="227">
        <f>IF(N1322="sníž. přenesená",J1322,0)</f>
        <v>0</v>
      </c>
      <c r="BI1322" s="227">
        <f>IF(N1322="nulová",J1322,0)</f>
        <v>0</v>
      </c>
      <c r="BJ1322" s="20" t="s">
        <v>79</v>
      </c>
      <c r="BK1322" s="227">
        <f>ROUND(I1322*H1322,2)</f>
        <v>0</v>
      </c>
      <c r="BL1322" s="20" t="s">
        <v>257</v>
      </c>
      <c r="BM1322" s="226" t="s">
        <v>2125</v>
      </c>
    </row>
    <row r="1323" s="13" customFormat="1">
      <c r="A1323" s="13"/>
      <c r="B1323" s="228"/>
      <c r="C1323" s="229"/>
      <c r="D1323" s="230" t="s">
        <v>176</v>
      </c>
      <c r="E1323" s="231" t="s">
        <v>19</v>
      </c>
      <c r="F1323" s="232" t="s">
        <v>2126</v>
      </c>
      <c r="G1323" s="229"/>
      <c r="H1323" s="233">
        <v>688</v>
      </c>
      <c r="I1323" s="234"/>
      <c r="J1323" s="229"/>
      <c r="K1323" s="229"/>
      <c r="L1323" s="235"/>
      <c r="M1323" s="236"/>
      <c r="N1323" s="237"/>
      <c r="O1323" s="237"/>
      <c r="P1323" s="237"/>
      <c r="Q1323" s="237"/>
      <c r="R1323" s="237"/>
      <c r="S1323" s="237"/>
      <c r="T1323" s="238"/>
      <c r="U1323" s="13"/>
      <c r="V1323" s="13"/>
      <c r="W1323" s="13"/>
      <c r="X1323" s="13"/>
      <c r="Y1323" s="13"/>
      <c r="Z1323" s="13"/>
      <c r="AA1323" s="13"/>
      <c r="AB1323" s="13"/>
      <c r="AC1323" s="13"/>
      <c r="AD1323" s="13"/>
      <c r="AE1323" s="13"/>
      <c r="AT1323" s="239" t="s">
        <v>176</v>
      </c>
      <c r="AU1323" s="239" t="s">
        <v>81</v>
      </c>
      <c r="AV1323" s="13" t="s">
        <v>81</v>
      </c>
      <c r="AW1323" s="13" t="s">
        <v>33</v>
      </c>
      <c r="AX1323" s="13" t="s">
        <v>72</v>
      </c>
      <c r="AY1323" s="239" t="s">
        <v>166</v>
      </c>
    </row>
    <row r="1324" s="13" customFormat="1">
      <c r="A1324" s="13"/>
      <c r="B1324" s="228"/>
      <c r="C1324" s="229"/>
      <c r="D1324" s="230" t="s">
        <v>176</v>
      </c>
      <c r="E1324" s="231" t="s">
        <v>19</v>
      </c>
      <c r="F1324" s="232" t="s">
        <v>2127</v>
      </c>
      <c r="G1324" s="229"/>
      <c r="H1324" s="233">
        <v>685.02999999999997</v>
      </c>
      <c r="I1324" s="234"/>
      <c r="J1324" s="229"/>
      <c r="K1324" s="229"/>
      <c r="L1324" s="235"/>
      <c r="M1324" s="236"/>
      <c r="N1324" s="237"/>
      <c r="O1324" s="237"/>
      <c r="P1324" s="237"/>
      <c r="Q1324" s="237"/>
      <c r="R1324" s="237"/>
      <c r="S1324" s="237"/>
      <c r="T1324" s="238"/>
      <c r="U1324" s="13"/>
      <c r="V1324" s="13"/>
      <c r="W1324" s="13"/>
      <c r="X1324" s="13"/>
      <c r="Y1324" s="13"/>
      <c r="Z1324" s="13"/>
      <c r="AA1324" s="13"/>
      <c r="AB1324" s="13"/>
      <c r="AC1324" s="13"/>
      <c r="AD1324" s="13"/>
      <c r="AE1324" s="13"/>
      <c r="AT1324" s="239" t="s">
        <v>176</v>
      </c>
      <c r="AU1324" s="239" t="s">
        <v>81</v>
      </c>
      <c r="AV1324" s="13" t="s">
        <v>81</v>
      </c>
      <c r="AW1324" s="13" t="s">
        <v>33</v>
      </c>
      <c r="AX1324" s="13" t="s">
        <v>72</v>
      </c>
      <c r="AY1324" s="239" t="s">
        <v>166</v>
      </c>
    </row>
    <row r="1325" s="13" customFormat="1">
      <c r="A1325" s="13"/>
      <c r="B1325" s="228"/>
      <c r="C1325" s="229"/>
      <c r="D1325" s="230" t="s">
        <v>176</v>
      </c>
      <c r="E1325" s="231" t="s">
        <v>19</v>
      </c>
      <c r="F1325" s="232" t="s">
        <v>2128</v>
      </c>
      <c r="G1325" s="229"/>
      <c r="H1325" s="233">
        <v>455</v>
      </c>
      <c r="I1325" s="234"/>
      <c r="J1325" s="229"/>
      <c r="K1325" s="229"/>
      <c r="L1325" s="235"/>
      <c r="M1325" s="236"/>
      <c r="N1325" s="237"/>
      <c r="O1325" s="237"/>
      <c r="P1325" s="237"/>
      <c r="Q1325" s="237"/>
      <c r="R1325" s="237"/>
      <c r="S1325" s="237"/>
      <c r="T1325" s="238"/>
      <c r="U1325" s="13"/>
      <c r="V1325" s="13"/>
      <c r="W1325" s="13"/>
      <c r="X1325" s="13"/>
      <c r="Y1325" s="13"/>
      <c r="Z1325" s="13"/>
      <c r="AA1325" s="13"/>
      <c r="AB1325" s="13"/>
      <c r="AC1325" s="13"/>
      <c r="AD1325" s="13"/>
      <c r="AE1325" s="13"/>
      <c r="AT1325" s="239" t="s">
        <v>176</v>
      </c>
      <c r="AU1325" s="239" t="s">
        <v>81</v>
      </c>
      <c r="AV1325" s="13" t="s">
        <v>81</v>
      </c>
      <c r="AW1325" s="13" t="s">
        <v>33</v>
      </c>
      <c r="AX1325" s="13" t="s">
        <v>72</v>
      </c>
      <c r="AY1325" s="239" t="s">
        <v>166</v>
      </c>
    </row>
    <row r="1326" s="13" customFormat="1">
      <c r="A1326" s="13"/>
      <c r="B1326" s="228"/>
      <c r="C1326" s="229"/>
      <c r="D1326" s="230" t="s">
        <v>176</v>
      </c>
      <c r="E1326" s="231" t="s">
        <v>19</v>
      </c>
      <c r="F1326" s="232" t="s">
        <v>2129</v>
      </c>
      <c r="G1326" s="229"/>
      <c r="H1326" s="233">
        <v>64.682000000000002</v>
      </c>
      <c r="I1326" s="234"/>
      <c r="J1326" s="229"/>
      <c r="K1326" s="229"/>
      <c r="L1326" s="235"/>
      <c r="M1326" s="236"/>
      <c r="N1326" s="237"/>
      <c r="O1326" s="237"/>
      <c r="P1326" s="237"/>
      <c r="Q1326" s="237"/>
      <c r="R1326" s="237"/>
      <c r="S1326" s="237"/>
      <c r="T1326" s="238"/>
      <c r="U1326" s="13"/>
      <c r="V1326" s="13"/>
      <c r="W1326" s="13"/>
      <c r="X1326" s="13"/>
      <c r="Y1326" s="13"/>
      <c r="Z1326" s="13"/>
      <c r="AA1326" s="13"/>
      <c r="AB1326" s="13"/>
      <c r="AC1326" s="13"/>
      <c r="AD1326" s="13"/>
      <c r="AE1326" s="13"/>
      <c r="AT1326" s="239" t="s">
        <v>176</v>
      </c>
      <c r="AU1326" s="239" t="s">
        <v>81</v>
      </c>
      <c r="AV1326" s="13" t="s">
        <v>81</v>
      </c>
      <c r="AW1326" s="13" t="s">
        <v>33</v>
      </c>
      <c r="AX1326" s="13" t="s">
        <v>72</v>
      </c>
      <c r="AY1326" s="239" t="s">
        <v>166</v>
      </c>
    </row>
    <row r="1327" s="14" customFormat="1">
      <c r="A1327" s="14"/>
      <c r="B1327" s="240"/>
      <c r="C1327" s="241"/>
      <c r="D1327" s="230" t="s">
        <v>176</v>
      </c>
      <c r="E1327" s="242" t="s">
        <v>19</v>
      </c>
      <c r="F1327" s="243" t="s">
        <v>178</v>
      </c>
      <c r="G1327" s="241"/>
      <c r="H1327" s="244">
        <v>1892.712</v>
      </c>
      <c r="I1327" s="245"/>
      <c r="J1327" s="241"/>
      <c r="K1327" s="241"/>
      <c r="L1327" s="246"/>
      <c r="M1327" s="247"/>
      <c r="N1327" s="248"/>
      <c r="O1327" s="248"/>
      <c r="P1327" s="248"/>
      <c r="Q1327" s="248"/>
      <c r="R1327" s="248"/>
      <c r="S1327" s="248"/>
      <c r="T1327" s="249"/>
      <c r="U1327" s="14"/>
      <c r="V1327" s="14"/>
      <c r="W1327" s="14"/>
      <c r="X1327" s="14"/>
      <c r="Y1327" s="14"/>
      <c r="Z1327" s="14"/>
      <c r="AA1327" s="14"/>
      <c r="AB1327" s="14"/>
      <c r="AC1327" s="14"/>
      <c r="AD1327" s="14"/>
      <c r="AE1327" s="14"/>
      <c r="AT1327" s="250" t="s">
        <v>176</v>
      </c>
      <c r="AU1327" s="250" t="s">
        <v>81</v>
      </c>
      <c r="AV1327" s="14" t="s">
        <v>167</v>
      </c>
      <c r="AW1327" s="14" t="s">
        <v>33</v>
      </c>
      <c r="AX1327" s="14" t="s">
        <v>79</v>
      </c>
      <c r="AY1327" s="250" t="s">
        <v>166</v>
      </c>
    </row>
    <row r="1328" s="12" customFormat="1" ht="22.8" customHeight="1">
      <c r="A1328" s="12"/>
      <c r="B1328" s="199"/>
      <c r="C1328" s="200"/>
      <c r="D1328" s="201" t="s">
        <v>71</v>
      </c>
      <c r="E1328" s="213" t="s">
        <v>2130</v>
      </c>
      <c r="F1328" s="213" t="s">
        <v>2131</v>
      </c>
      <c r="G1328" s="200"/>
      <c r="H1328" s="200"/>
      <c r="I1328" s="203"/>
      <c r="J1328" s="214">
        <f>BK1328</f>
        <v>0</v>
      </c>
      <c r="K1328" s="200"/>
      <c r="L1328" s="205"/>
      <c r="M1328" s="206"/>
      <c r="N1328" s="207"/>
      <c r="O1328" s="207"/>
      <c r="P1328" s="208">
        <f>SUM(P1329:P1388)</f>
        <v>0</v>
      </c>
      <c r="Q1328" s="207"/>
      <c r="R1328" s="208">
        <f>SUM(R1329:R1388)</f>
        <v>0.25793767999999995</v>
      </c>
      <c r="S1328" s="207"/>
      <c r="T1328" s="209">
        <f>SUM(T1329:T1388)</f>
        <v>0</v>
      </c>
      <c r="U1328" s="12"/>
      <c r="V1328" s="12"/>
      <c r="W1328" s="12"/>
      <c r="X1328" s="12"/>
      <c r="Y1328" s="12"/>
      <c r="Z1328" s="12"/>
      <c r="AA1328" s="12"/>
      <c r="AB1328" s="12"/>
      <c r="AC1328" s="12"/>
      <c r="AD1328" s="12"/>
      <c r="AE1328" s="12"/>
      <c r="AR1328" s="210" t="s">
        <v>81</v>
      </c>
      <c r="AT1328" s="211" t="s">
        <v>71</v>
      </c>
      <c r="AU1328" s="211" t="s">
        <v>79</v>
      </c>
      <c r="AY1328" s="210" t="s">
        <v>166</v>
      </c>
      <c r="BK1328" s="212">
        <f>SUM(BK1329:BK1388)</f>
        <v>0</v>
      </c>
    </row>
    <row r="1329" s="2" customFormat="1" ht="21.75" customHeight="1">
      <c r="A1329" s="41"/>
      <c r="B1329" s="42"/>
      <c r="C1329" s="215" t="s">
        <v>2132</v>
      </c>
      <c r="D1329" s="215" t="s">
        <v>169</v>
      </c>
      <c r="E1329" s="216" t="s">
        <v>2133</v>
      </c>
      <c r="F1329" s="217" t="s">
        <v>2134</v>
      </c>
      <c r="G1329" s="218" t="s">
        <v>172</v>
      </c>
      <c r="H1329" s="219">
        <v>592.98099999999999</v>
      </c>
      <c r="I1329" s="220"/>
      <c r="J1329" s="221">
        <f>ROUND(I1329*H1329,2)</f>
        <v>0</v>
      </c>
      <c r="K1329" s="217" t="s">
        <v>173</v>
      </c>
      <c r="L1329" s="47"/>
      <c r="M1329" s="222" t="s">
        <v>19</v>
      </c>
      <c r="N1329" s="223" t="s">
        <v>43</v>
      </c>
      <c r="O1329" s="87"/>
      <c r="P1329" s="224">
        <f>O1329*H1329</f>
        <v>0</v>
      </c>
      <c r="Q1329" s="224">
        <v>0</v>
      </c>
      <c r="R1329" s="224">
        <f>Q1329*H1329</f>
        <v>0</v>
      </c>
      <c r="S1329" s="224">
        <v>0</v>
      </c>
      <c r="T1329" s="225">
        <f>S1329*H1329</f>
        <v>0</v>
      </c>
      <c r="U1329" s="41"/>
      <c r="V1329" s="41"/>
      <c r="W1329" s="41"/>
      <c r="X1329" s="41"/>
      <c r="Y1329" s="41"/>
      <c r="Z1329" s="41"/>
      <c r="AA1329" s="41"/>
      <c r="AB1329" s="41"/>
      <c r="AC1329" s="41"/>
      <c r="AD1329" s="41"/>
      <c r="AE1329" s="41"/>
      <c r="AR1329" s="226" t="s">
        <v>174</v>
      </c>
      <c r="AT1329" s="226" t="s">
        <v>169</v>
      </c>
      <c r="AU1329" s="226" t="s">
        <v>81</v>
      </c>
      <c r="AY1329" s="20" t="s">
        <v>166</v>
      </c>
      <c r="BE1329" s="227">
        <f>IF(N1329="základní",J1329,0)</f>
        <v>0</v>
      </c>
      <c r="BF1329" s="227">
        <f>IF(N1329="snížená",J1329,0)</f>
        <v>0</v>
      </c>
      <c r="BG1329" s="227">
        <f>IF(N1329="zákl. přenesená",J1329,0)</f>
        <v>0</v>
      </c>
      <c r="BH1329" s="227">
        <f>IF(N1329="sníž. přenesená",J1329,0)</f>
        <v>0</v>
      </c>
      <c r="BI1329" s="227">
        <f>IF(N1329="nulová",J1329,0)</f>
        <v>0</v>
      </c>
      <c r="BJ1329" s="20" t="s">
        <v>79</v>
      </c>
      <c r="BK1329" s="227">
        <f>ROUND(I1329*H1329,2)</f>
        <v>0</v>
      </c>
      <c r="BL1329" s="20" t="s">
        <v>174</v>
      </c>
      <c r="BM1329" s="226" t="s">
        <v>2135</v>
      </c>
    </row>
    <row r="1330" s="15" customFormat="1">
      <c r="A1330" s="15"/>
      <c r="B1330" s="251"/>
      <c r="C1330" s="252"/>
      <c r="D1330" s="230" t="s">
        <v>176</v>
      </c>
      <c r="E1330" s="253" t="s">
        <v>19</v>
      </c>
      <c r="F1330" s="254" t="s">
        <v>2136</v>
      </c>
      <c r="G1330" s="252"/>
      <c r="H1330" s="253" t="s">
        <v>19</v>
      </c>
      <c r="I1330" s="255"/>
      <c r="J1330" s="252"/>
      <c r="K1330" s="252"/>
      <c r="L1330" s="256"/>
      <c r="M1330" s="257"/>
      <c r="N1330" s="258"/>
      <c r="O1330" s="258"/>
      <c r="P1330" s="258"/>
      <c r="Q1330" s="258"/>
      <c r="R1330" s="258"/>
      <c r="S1330" s="258"/>
      <c r="T1330" s="259"/>
      <c r="U1330" s="15"/>
      <c r="V1330" s="15"/>
      <c r="W1330" s="15"/>
      <c r="X1330" s="15"/>
      <c r="Y1330" s="15"/>
      <c r="Z1330" s="15"/>
      <c r="AA1330" s="15"/>
      <c r="AB1330" s="15"/>
      <c r="AC1330" s="15"/>
      <c r="AD1330" s="15"/>
      <c r="AE1330" s="15"/>
      <c r="AT1330" s="260" t="s">
        <v>176</v>
      </c>
      <c r="AU1330" s="260" t="s">
        <v>81</v>
      </c>
      <c r="AV1330" s="15" t="s">
        <v>79</v>
      </c>
      <c r="AW1330" s="15" t="s">
        <v>33</v>
      </c>
      <c r="AX1330" s="15" t="s">
        <v>72</v>
      </c>
      <c r="AY1330" s="260" t="s">
        <v>166</v>
      </c>
    </row>
    <row r="1331" s="13" customFormat="1">
      <c r="A1331" s="13"/>
      <c r="B1331" s="228"/>
      <c r="C1331" s="229"/>
      <c r="D1331" s="230" t="s">
        <v>176</v>
      </c>
      <c r="E1331" s="231" t="s">
        <v>19</v>
      </c>
      <c r="F1331" s="232" t="s">
        <v>2137</v>
      </c>
      <c r="G1331" s="229"/>
      <c r="H1331" s="233">
        <v>565.98099999999999</v>
      </c>
      <c r="I1331" s="234"/>
      <c r="J1331" s="229"/>
      <c r="K1331" s="229"/>
      <c r="L1331" s="235"/>
      <c r="M1331" s="236"/>
      <c r="N1331" s="237"/>
      <c r="O1331" s="237"/>
      <c r="P1331" s="237"/>
      <c r="Q1331" s="237"/>
      <c r="R1331" s="237"/>
      <c r="S1331" s="237"/>
      <c r="T1331" s="238"/>
      <c r="U1331" s="13"/>
      <c r="V1331" s="13"/>
      <c r="W1331" s="13"/>
      <c r="X1331" s="13"/>
      <c r="Y1331" s="13"/>
      <c r="Z1331" s="13"/>
      <c r="AA1331" s="13"/>
      <c r="AB1331" s="13"/>
      <c r="AC1331" s="13"/>
      <c r="AD1331" s="13"/>
      <c r="AE1331" s="13"/>
      <c r="AT1331" s="239" t="s">
        <v>176</v>
      </c>
      <c r="AU1331" s="239" t="s">
        <v>81</v>
      </c>
      <c r="AV1331" s="13" t="s">
        <v>81</v>
      </c>
      <c r="AW1331" s="13" t="s">
        <v>33</v>
      </c>
      <c r="AX1331" s="13" t="s">
        <v>72</v>
      </c>
      <c r="AY1331" s="239" t="s">
        <v>166</v>
      </c>
    </row>
    <row r="1332" s="13" customFormat="1">
      <c r="A1332" s="13"/>
      <c r="B1332" s="228"/>
      <c r="C1332" s="229"/>
      <c r="D1332" s="230" t="s">
        <v>176</v>
      </c>
      <c r="E1332" s="231" t="s">
        <v>19</v>
      </c>
      <c r="F1332" s="232" t="s">
        <v>2138</v>
      </c>
      <c r="G1332" s="229"/>
      <c r="H1332" s="233">
        <v>27</v>
      </c>
      <c r="I1332" s="234"/>
      <c r="J1332" s="229"/>
      <c r="K1332" s="229"/>
      <c r="L1332" s="235"/>
      <c r="M1332" s="236"/>
      <c r="N1332" s="237"/>
      <c r="O1332" s="237"/>
      <c r="P1332" s="237"/>
      <c r="Q1332" s="237"/>
      <c r="R1332" s="237"/>
      <c r="S1332" s="237"/>
      <c r="T1332" s="238"/>
      <c r="U1332" s="13"/>
      <c r="V1332" s="13"/>
      <c r="W1332" s="13"/>
      <c r="X1332" s="13"/>
      <c r="Y1332" s="13"/>
      <c r="Z1332" s="13"/>
      <c r="AA1332" s="13"/>
      <c r="AB1332" s="13"/>
      <c r="AC1332" s="13"/>
      <c r="AD1332" s="13"/>
      <c r="AE1332" s="13"/>
      <c r="AT1332" s="239" t="s">
        <v>176</v>
      </c>
      <c r="AU1332" s="239" t="s">
        <v>81</v>
      </c>
      <c r="AV1332" s="13" t="s">
        <v>81</v>
      </c>
      <c r="AW1332" s="13" t="s">
        <v>33</v>
      </c>
      <c r="AX1332" s="13" t="s">
        <v>72</v>
      </c>
      <c r="AY1332" s="239" t="s">
        <v>166</v>
      </c>
    </row>
    <row r="1333" s="14" customFormat="1">
      <c r="A1333" s="14"/>
      <c r="B1333" s="240"/>
      <c r="C1333" s="241"/>
      <c r="D1333" s="230" t="s">
        <v>176</v>
      </c>
      <c r="E1333" s="242" t="s">
        <v>19</v>
      </c>
      <c r="F1333" s="243" t="s">
        <v>178</v>
      </c>
      <c r="G1333" s="241"/>
      <c r="H1333" s="244">
        <v>592.98099999999999</v>
      </c>
      <c r="I1333" s="245"/>
      <c r="J1333" s="241"/>
      <c r="K1333" s="241"/>
      <c r="L1333" s="246"/>
      <c r="M1333" s="247"/>
      <c r="N1333" s="248"/>
      <c r="O1333" s="248"/>
      <c r="P1333" s="248"/>
      <c r="Q1333" s="248"/>
      <c r="R1333" s="248"/>
      <c r="S1333" s="248"/>
      <c r="T1333" s="249"/>
      <c r="U1333" s="14"/>
      <c r="V1333" s="14"/>
      <c r="W1333" s="14"/>
      <c r="X1333" s="14"/>
      <c r="Y1333" s="14"/>
      <c r="Z1333" s="14"/>
      <c r="AA1333" s="14"/>
      <c r="AB1333" s="14"/>
      <c r="AC1333" s="14"/>
      <c r="AD1333" s="14"/>
      <c r="AE1333" s="14"/>
      <c r="AT1333" s="250" t="s">
        <v>176</v>
      </c>
      <c r="AU1333" s="250" t="s">
        <v>81</v>
      </c>
      <c r="AV1333" s="14" t="s">
        <v>167</v>
      </c>
      <c r="AW1333" s="14" t="s">
        <v>33</v>
      </c>
      <c r="AX1333" s="14" t="s">
        <v>79</v>
      </c>
      <c r="AY1333" s="250" t="s">
        <v>166</v>
      </c>
    </row>
    <row r="1334" s="2" customFormat="1">
      <c r="A1334" s="41"/>
      <c r="B1334" s="42"/>
      <c r="C1334" s="215" t="s">
        <v>2139</v>
      </c>
      <c r="D1334" s="215" t="s">
        <v>169</v>
      </c>
      <c r="E1334" s="216" t="s">
        <v>2140</v>
      </c>
      <c r="F1334" s="217" t="s">
        <v>2141</v>
      </c>
      <c r="G1334" s="218" t="s">
        <v>172</v>
      </c>
      <c r="H1334" s="219">
        <v>118.74800000000001</v>
      </c>
      <c r="I1334" s="220"/>
      <c r="J1334" s="221">
        <f>ROUND(I1334*H1334,2)</f>
        <v>0</v>
      </c>
      <c r="K1334" s="217" t="s">
        <v>173</v>
      </c>
      <c r="L1334" s="47"/>
      <c r="M1334" s="222" t="s">
        <v>19</v>
      </c>
      <c r="N1334" s="223" t="s">
        <v>43</v>
      </c>
      <c r="O1334" s="87"/>
      <c r="P1334" s="224">
        <f>O1334*H1334</f>
        <v>0</v>
      </c>
      <c r="Q1334" s="224">
        <v>0</v>
      </c>
      <c r="R1334" s="224">
        <f>Q1334*H1334</f>
        <v>0</v>
      </c>
      <c r="S1334" s="224">
        <v>0</v>
      </c>
      <c r="T1334" s="225">
        <f>S1334*H1334</f>
        <v>0</v>
      </c>
      <c r="U1334" s="41"/>
      <c r="V1334" s="41"/>
      <c r="W1334" s="41"/>
      <c r="X1334" s="41"/>
      <c r="Y1334" s="41"/>
      <c r="Z1334" s="41"/>
      <c r="AA1334" s="41"/>
      <c r="AB1334" s="41"/>
      <c r="AC1334" s="41"/>
      <c r="AD1334" s="41"/>
      <c r="AE1334" s="41"/>
      <c r="AR1334" s="226" t="s">
        <v>174</v>
      </c>
      <c r="AT1334" s="226" t="s">
        <v>169</v>
      </c>
      <c r="AU1334" s="226" t="s">
        <v>81</v>
      </c>
      <c r="AY1334" s="20" t="s">
        <v>166</v>
      </c>
      <c r="BE1334" s="227">
        <f>IF(N1334="základní",J1334,0)</f>
        <v>0</v>
      </c>
      <c r="BF1334" s="227">
        <f>IF(N1334="snížená",J1334,0)</f>
        <v>0</v>
      </c>
      <c r="BG1334" s="227">
        <f>IF(N1334="zákl. přenesená",J1334,0)</f>
        <v>0</v>
      </c>
      <c r="BH1334" s="227">
        <f>IF(N1334="sníž. přenesená",J1334,0)</f>
        <v>0</v>
      </c>
      <c r="BI1334" s="227">
        <f>IF(N1334="nulová",J1334,0)</f>
        <v>0</v>
      </c>
      <c r="BJ1334" s="20" t="s">
        <v>79</v>
      </c>
      <c r="BK1334" s="227">
        <f>ROUND(I1334*H1334,2)</f>
        <v>0</v>
      </c>
      <c r="BL1334" s="20" t="s">
        <v>174</v>
      </c>
      <c r="BM1334" s="226" t="s">
        <v>2142</v>
      </c>
    </row>
    <row r="1335" s="13" customFormat="1">
      <c r="A1335" s="13"/>
      <c r="B1335" s="228"/>
      <c r="C1335" s="229"/>
      <c r="D1335" s="230" t="s">
        <v>176</v>
      </c>
      <c r="E1335" s="231" t="s">
        <v>19</v>
      </c>
      <c r="F1335" s="232" t="s">
        <v>2143</v>
      </c>
      <c r="G1335" s="229"/>
      <c r="H1335" s="233">
        <v>118.74800000000001</v>
      </c>
      <c r="I1335" s="234"/>
      <c r="J1335" s="229"/>
      <c r="K1335" s="229"/>
      <c r="L1335" s="235"/>
      <c r="M1335" s="236"/>
      <c r="N1335" s="237"/>
      <c r="O1335" s="237"/>
      <c r="P1335" s="237"/>
      <c r="Q1335" s="237"/>
      <c r="R1335" s="237"/>
      <c r="S1335" s="237"/>
      <c r="T1335" s="238"/>
      <c r="U1335" s="13"/>
      <c r="V1335" s="13"/>
      <c r="W1335" s="13"/>
      <c r="X1335" s="13"/>
      <c r="Y1335" s="13"/>
      <c r="Z1335" s="13"/>
      <c r="AA1335" s="13"/>
      <c r="AB1335" s="13"/>
      <c r="AC1335" s="13"/>
      <c r="AD1335" s="13"/>
      <c r="AE1335" s="13"/>
      <c r="AT1335" s="239" t="s">
        <v>176</v>
      </c>
      <c r="AU1335" s="239" t="s">
        <v>81</v>
      </c>
      <c r="AV1335" s="13" t="s">
        <v>81</v>
      </c>
      <c r="AW1335" s="13" t="s">
        <v>33</v>
      </c>
      <c r="AX1335" s="13" t="s">
        <v>72</v>
      </c>
      <c r="AY1335" s="239" t="s">
        <v>166</v>
      </c>
    </row>
    <row r="1336" s="14" customFormat="1">
      <c r="A1336" s="14"/>
      <c r="B1336" s="240"/>
      <c r="C1336" s="241"/>
      <c r="D1336" s="230" t="s">
        <v>176</v>
      </c>
      <c r="E1336" s="242" t="s">
        <v>19</v>
      </c>
      <c r="F1336" s="243" t="s">
        <v>178</v>
      </c>
      <c r="G1336" s="241"/>
      <c r="H1336" s="244">
        <v>118.74800000000001</v>
      </c>
      <c r="I1336" s="245"/>
      <c r="J1336" s="241"/>
      <c r="K1336" s="241"/>
      <c r="L1336" s="246"/>
      <c r="M1336" s="247"/>
      <c r="N1336" s="248"/>
      <c r="O1336" s="248"/>
      <c r="P1336" s="248"/>
      <c r="Q1336" s="248"/>
      <c r="R1336" s="248"/>
      <c r="S1336" s="248"/>
      <c r="T1336" s="249"/>
      <c r="U1336" s="14"/>
      <c r="V1336" s="14"/>
      <c r="W1336" s="14"/>
      <c r="X1336" s="14"/>
      <c r="Y1336" s="14"/>
      <c r="Z1336" s="14"/>
      <c r="AA1336" s="14"/>
      <c r="AB1336" s="14"/>
      <c r="AC1336" s="14"/>
      <c r="AD1336" s="14"/>
      <c r="AE1336" s="14"/>
      <c r="AT1336" s="250" t="s">
        <v>176</v>
      </c>
      <c r="AU1336" s="250" t="s">
        <v>81</v>
      </c>
      <c r="AV1336" s="14" t="s">
        <v>167</v>
      </c>
      <c r="AW1336" s="14" t="s">
        <v>33</v>
      </c>
      <c r="AX1336" s="14" t="s">
        <v>79</v>
      </c>
      <c r="AY1336" s="250" t="s">
        <v>166</v>
      </c>
    </row>
    <row r="1337" s="2" customFormat="1">
      <c r="A1337" s="41"/>
      <c r="B1337" s="42"/>
      <c r="C1337" s="215" t="s">
        <v>2144</v>
      </c>
      <c r="D1337" s="215" t="s">
        <v>169</v>
      </c>
      <c r="E1337" s="216" t="s">
        <v>2145</v>
      </c>
      <c r="F1337" s="217" t="s">
        <v>2146</v>
      </c>
      <c r="G1337" s="218" t="s">
        <v>229</v>
      </c>
      <c r="H1337" s="219">
        <v>307.46499999999997</v>
      </c>
      <c r="I1337" s="220"/>
      <c r="J1337" s="221">
        <f>ROUND(I1337*H1337,2)</f>
        <v>0</v>
      </c>
      <c r="K1337" s="217" t="s">
        <v>173</v>
      </c>
      <c r="L1337" s="47"/>
      <c r="M1337" s="222" t="s">
        <v>19</v>
      </c>
      <c r="N1337" s="223" t="s">
        <v>43</v>
      </c>
      <c r="O1337" s="87"/>
      <c r="P1337" s="224">
        <f>O1337*H1337</f>
        <v>0</v>
      </c>
      <c r="Q1337" s="224">
        <v>0</v>
      </c>
      <c r="R1337" s="224">
        <f>Q1337*H1337</f>
        <v>0</v>
      </c>
      <c r="S1337" s="224">
        <v>0</v>
      </c>
      <c r="T1337" s="225">
        <f>S1337*H1337</f>
        <v>0</v>
      </c>
      <c r="U1337" s="41"/>
      <c r="V1337" s="41"/>
      <c r="W1337" s="41"/>
      <c r="X1337" s="41"/>
      <c r="Y1337" s="41"/>
      <c r="Z1337" s="41"/>
      <c r="AA1337" s="41"/>
      <c r="AB1337" s="41"/>
      <c r="AC1337" s="41"/>
      <c r="AD1337" s="41"/>
      <c r="AE1337" s="41"/>
      <c r="AR1337" s="226" t="s">
        <v>174</v>
      </c>
      <c r="AT1337" s="226" t="s">
        <v>169</v>
      </c>
      <c r="AU1337" s="226" t="s">
        <v>81</v>
      </c>
      <c r="AY1337" s="20" t="s">
        <v>166</v>
      </c>
      <c r="BE1337" s="227">
        <f>IF(N1337="základní",J1337,0)</f>
        <v>0</v>
      </c>
      <c r="BF1337" s="227">
        <f>IF(N1337="snížená",J1337,0)</f>
        <v>0</v>
      </c>
      <c r="BG1337" s="227">
        <f>IF(N1337="zákl. přenesená",J1337,0)</f>
        <v>0</v>
      </c>
      <c r="BH1337" s="227">
        <f>IF(N1337="sníž. přenesená",J1337,0)</f>
        <v>0</v>
      </c>
      <c r="BI1337" s="227">
        <f>IF(N1337="nulová",J1337,0)</f>
        <v>0</v>
      </c>
      <c r="BJ1337" s="20" t="s">
        <v>79</v>
      </c>
      <c r="BK1337" s="227">
        <f>ROUND(I1337*H1337,2)</f>
        <v>0</v>
      </c>
      <c r="BL1337" s="20" t="s">
        <v>174</v>
      </c>
      <c r="BM1337" s="226" t="s">
        <v>2147</v>
      </c>
    </row>
    <row r="1338" s="13" customFormat="1">
      <c r="A1338" s="13"/>
      <c r="B1338" s="228"/>
      <c r="C1338" s="229"/>
      <c r="D1338" s="230" t="s">
        <v>176</v>
      </c>
      <c r="E1338" s="231" t="s">
        <v>19</v>
      </c>
      <c r="F1338" s="232" t="s">
        <v>2148</v>
      </c>
      <c r="G1338" s="229"/>
      <c r="H1338" s="233">
        <v>307.46499999999997</v>
      </c>
      <c r="I1338" s="234"/>
      <c r="J1338" s="229"/>
      <c r="K1338" s="229"/>
      <c r="L1338" s="235"/>
      <c r="M1338" s="236"/>
      <c r="N1338" s="237"/>
      <c r="O1338" s="237"/>
      <c r="P1338" s="237"/>
      <c r="Q1338" s="237"/>
      <c r="R1338" s="237"/>
      <c r="S1338" s="237"/>
      <c r="T1338" s="238"/>
      <c r="U1338" s="13"/>
      <c r="V1338" s="13"/>
      <c r="W1338" s="13"/>
      <c r="X1338" s="13"/>
      <c r="Y1338" s="13"/>
      <c r="Z1338" s="13"/>
      <c r="AA1338" s="13"/>
      <c r="AB1338" s="13"/>
      <c r="AC1338" s="13"/>
      <c r="AD1338" s="13"/>
      <c r="AE1338" s="13"/>
      <c r="AT1338" s="239" t="s">
        <v>176</v>
      </c>
      <c r="AU1338" s="239" t="s">
        <v>81</v>
      </c>
      <c r="AV1338" s="13" t="s">
        <v>81</v>
      </c>
      <c r="AW1338" s="13" t="s">
        <v>33</v>
      </c>
      <c r="AX1338" s="13" t="s">
        <v>72</v>
      </c>
      <c r="AY1338" s="239" t="s">
        <v>166</v>
      </c>
    </row>
    <row r="1339" s="14" customFormat="1">
      <c r="A1339" s="14"/>
      <c r="B1339" s="240"/>
      <c r="C1339" s="241"/>
      <c r="D1339" s="230" t="s">
        <v>176</v>
      </c>
      <c r="E1339" s="242" t="s">
        <v>19</v>
      </c>
      <c r="F1339" s="243" t="s">
        <v>178</v>
      </c>
      <c r="G1339" s="241"/>
      <c r="H1339" s="244">
        <v>307.46499999999997</v>
      </c>
      <c r="I1339" s="245"/>
      <c r="J1339" s="241"/>
      <c r="K1339" s="241"/>
      <c r="L1339" s="246"/>
      <c r="M1339" s="247"/>
      <c r="N1339" s="248"/>
      <c r="O1339" s="248"/>
      <c r="P1339" s="248"/>
      <c r="Q1339" s="248"/>
      <c r="R1339" s="248"/>
      <c r="S1339" s="248"/>
      <c r="T1339" s="249"/>
      <c r="U1339" s="14"/>
      <c r="V1339" s="14"/>
      <c r="W1339" s="14"/>
      <c r="X1339" s="14"/>
      <c r="Y1339" s="14"/>
      <c r="Z1339" s="14"/>
      <c r="AA1339" s="14"/>
      <c r="AB1339" s="14"/>
      <c r="AC1339" s="14"/>
      <c r="AD1339" s="14"/>
      <c r="AE1339" s="14"/>
      <c r="AT1339" s="250" t="s">
        <v>176</v>
      </c>
      <c r="AU1339" s="250" t="s">
        <v>81</v>
      </c>
      <c r="AV1339" s="14" t="s">
        <v>167</v>
      </c>
      <c r="AW1339" s="14" t="s">
        <v>33</v>
      </c>
      <c r="AX1339" s="14" t="s">
        <v>79</v>
      </c>
      <c r="AY1339" s="250" t="s">
        <v>166</v>
      </c>
    </row>
    <row r="1340" s="2" customFormat="1">
      <c r="A1340" s="41"/>
      <c r="B1340" s="42"/>
      <c r="C1340" s="215" t="s">
        <v>2149</v>
      </c>
      <c r="D1340" s="215" t="s">
        <v>169</v>
      </c>
      <c r="E1340" s="216" t="s">
        <v>2150</v>
      </c>
      <c r="F1340" s="217" t="s">
        <v>2151</v>
      </c>
      <c r="G1340" s="218" t="s">
        <v>172</v>
      </c>
      <c r="H1340" s="219">
        <v>488.54399999999998</v>
      </c>
      <c r="I1340" s="220"/>
      <c r="J1340" s="221">
        <f>ROUND(I1340*H1340,2)</f>
        <v>0</v>
      </c>
      <c r="K1340" s="217" t="s">
        <v>173</v>
      </c>
      <c r="L1340" s="47"/>
      <c r="M1340" s="222" t="s">
        <v>19</v>
      </c>
      <c r="N1340" s="223" t="s">
        <v>43</v>
      </c>
      <c r="O1340" s="87"/>
      <c r="P1340" s="224">
        <f>O1340*H1340</f>
        <v>0</v>
      </c>
      <c r="Q1340" s="224">
        <v>0</v>
      </c>
      <c r="R1340" s="224">
        <f>Q1340*H1340</f>
        <v>0</v>
      </c>
      <c r="S1340" s="224">
        <v>0</v>
      </c>
      <c r="T1340" s="225">
        <f>S1340*H1340</f>
        <v>0</v>
      </c>
      <c r="U1340" s="41"/>
      <c r="V1340" s="41"/>
      <c r="W1340" s="41"/>
      <c r="X1340" s="41"/>
      <c r="Y1340" s="41"/>
      <c r="Z1340" s="41"/>
      <c r="AA1340" s="41"/>
      <c r="AB1340" s="41"/>
      <c r="AC1340" s="41"/>
      <c r="AD1340" s="41"/>
      <c r="AE1340" s="41"/>
      <c r="AR1340" s="226" t="s">
        <v>257</v>
      </c>
      <c r="AT1340" s="226" t="s">
        <v>169</v>
      </c>
      <c r="AU1340" s="226" t="s">
        <v>81</v>
      </c>
      <c r="AY1340" s="20" t="s">
        <v>166</v>
      </c>
      <c r="BE1340" s="227">
        <f>IF(N1340="základní",J1340,0)</f>
        <v>0</v>
      </c>
      <c r="BF1340" s="227">
        <f>IF(N1340="snížená",J1340,0)</f>
        <v>0</v>
      </c>
      <c r="BG1340" s="227">
        <f>IF(N1340="zákl. přenesená",J1340,0)</f>
        <v>0</v>
      </c>
      <c r="BH1340" s="227">
        <f>IF(N1340="sníž. přenesená",J1340,0)</f>
        <v>0</v>
      </c>
      <c r="BI1340" s="227">
        <f>IF(N1340="nulová",J1340,0)</f>
        <v>0</v>
      </c>
      <c r="BJ1340" s="20" t="s">
        <v>79</v>
      </c>
      <c r="BK1340" s="227">
        <f>ROUND(I1340*H1340,2)</f>
        <v>0</v>
      </c>
      <c r="BL1340" s="20" t="s">
        <v>257</v>
      </c>
      <c r="BM1340" s="226" t="s">
        <v>2152</v>
      </c>
    </row>
    <row r="1341" s="15" customFormat="1">
      <c r="A1341" s="15"/>
      <c r="B1341" s="251"/>
      <c r="C1341" s="252"/>
      <c r="D1341" s="230" t="s">
        <v>176</v>
      </c>
      <c r="E1341" s="253" t="s">
        <v>19</v>
      </c>
      <c r="F1341" s="254" t="s">
        <v>2153</v>
      </c>
      <c r="G1341" s="252"/>
      <c r="H1341" s="253" t="s">
        <v>19</v>
      </c>
      <c r="I1341" s="255"/>
      <c r="J1341" s="252"/>
      <c r="K1341" s="252"/>
      <c r="L1341" s="256"/>
      <c r="M1341" s="257"/>
      <c r="N1341" s="258"/>
      <c r="O1341" s="258"/>
      <c r="P1341" s="258"/>
      <c r="Q1341" s="258"/>
      <c r="R1341" s="258"/>
      <c r="S1341" s="258"/>
      <c r="T1341" s="259"/>
      <c r="U1341" s="15"/>
      <c r="V1341" s="15"/>
      <c r="W1341" s="15"/>
      <c r="X1341" s="15"/>
      <c r="Y1341" s="15"/>
      <c r="Z1341" s="15"/>
      <c r="AA1341" s="15"/>
      <c r="AB1341" s="15"/>
      <c r="AC1341" s="15"/>
      <c r="AD1341" s="15"/>
      <c r="AE1341" s="15"/>
      <c r="AT1341" s="260" t="s">
        <v>176</v>
      </c>
      <c r="AU1341" s="260" t="s">
        <v>81</v>
      </c>
      <c r="AV1341" s="15" t="s">
        <v>79</v>
      </c>
      <c r="AW1341" s="15" t="s">
        <v>33</v>
      </c>
      <c r="AX1341" s="15" t="s">
        <v>72</v>
      </c>
      <c r="AY1341" s="260" t="s">
        <v>166</v>
      </c>
    </row>
    <row r="1342" s="13" customFormat="1">
      <c r="A1342" s="13"/>
      <c r="B1342" s="228"/>
      <c r="C1342" s="229"/>
      <c r="D1342" s="230" t="s">
        <v>176</v>
      </c>
      <c r="E1342" s="231" t="s">
        <v>19</v>
      </c>
      <c r="F1342" s="232" t="s">
        <v>2154</v>
      </c>
      <c r="G1342" s="229"/>
      <c r="H1342" s="233">
        <v>54.314999999999998</v>
      </c>
      <c r="I1342" s="234"/>
      <c r="J1342" s="229"/>
      <c r="K1342" s="229"/>
      <c r="L1342" s="235"/>
      <c r="M1342" s="236"/>
      <c r="N1342" s="237"/>
      <c r="O1342" s="237"/>
      <c r="P1342" s="237"/>
      <c r="Q1342" s="237"/>
      <c r="R1342" s="237"/>
      <c r="S1342" s="237"/>
      <c r="T1342" s="238"/>
      <c r="U1342" s="13"/>
      <c r="V1342" s="13"/>
      <c r="W1342" s="13"/>
      <c r="X1342" s="13"/>
      <c r="Y1342" s="13"/>
      <c r="Z1342" s="13"/>
      <c r="AA1342" s="13"/>
      <c r="AB1342" s="13"/>
      <c r="AC1342" s="13"/>
      <c r="AD1342" s="13"/>
      <c r="AE1342" s="13"/>
      <c r="AT1342" s="239" t="s">
        <v>176</v>
      </c>
      <c r="AU1342" s="239" t="s">
        <v>81</v>
      </c>
      <c r="AV1342" s="13" t="s">
        <v>81</v>
      </c>
      <c r="AW1342" s="13" t="s">
        <v>33</v>
      </c>
      <c r="AX1342" s="13" t="s">
        <v>72</v>
      </c>
      <c r="AY1342" s="239" t="s">
        <v>166</v>
      </c>
    </row>
    <row r="1343" s="13" customFormat="1">
      <c r="A1343" s="13"/>
      <c r="B1343" s="228"/>
      <c r="C1343" s="229"/>
      <c r="D1343" s="230" t="s">
        <v>176</v>
      </c>
      <c r="E1343" s="231" t="s">
        <v>19</v>
      </c>
      <c r="F1343" s="232" t="s">
        <v>2155</v>
      </c>
      <c r="G1343" s="229"/>
      <c r="H1343" s="233">
        <v>79.120000000000005</v>
      </c>
      <c r="I1343" s="234"/>
      <c r="J1343" s="229"/>
      <c r="K1343" s="229"/>
      <c r="L1343" s="235"/>
      <c r="M1343" s="236"/>
      <c r="N1343" s="237"/>
      <c r="O1343" s="237"/>
      <c r="P1343" s="237"/>
      <c r="Q1343" s="237"/>
      <c r="R1343" s="237"/>
      <c r="S1343" s="237"/>
      <c r="T1343" s="238"/>
      <c r="U1343" s="13"/>
      <c r="V1343" s="13"/>
      <c r="W1343" s="13"/>
      <c r="X1343" s="13"/>
      <c r="Y1343" s="13"/>
      <c r="Z1343" s="13"/>
      <c r="AA1343" s="13"/>
      <c r="AB1343" s="13"/>
      <c r="AC1343" s="13"/>
      <c r="AD1343" s="13"/>
      <c r="AE1343" s="13"/>
      <c r="AT1343" s="239" t="s">
        <v>176</v>
      </c>
      <c r="AU1343" s="239" t="s">
        <v>81</v>
      </c>
      <c r="AV1343" s="13" t="s">
        <v>81</v>
      </c>
      <c r="AW1343" s="13" t="s">
        <v>33</v>
      </c>
      <c r="AX1343" s="13" t="s">
        <v>72</v>
      </c>
      <c r="AY1343" s="239" t="s">
        <v>166</v>
      </c>
    </row>
    <row r="1344" s="15" customFormat="1">
      <c r="A1344" s="15"/>
      <c r="B1344" s="251"/>
      <c r="C1344" s="252"/>
      <c r="D1344" s="230" t="s">
        <v>176</v>
      </c>
      <c r="E1344" s="253" t="s">
        <v>19</v>
      </c>
      <c r="F1344" s="254" t="s">
        <v>2156</v>
      </c>
      <c r="G1344" s="252"/>
      <c r="H1344" s="253" t="s">
        <v>19</v>
      </c>
      <c r="I1344" s="255"/>
      <c r="J1344" s="252"/>
      <c r="K1344" s="252"/>
      <c r="L1344" s="256"/>
      <c r="M1344" s="257"/>
      <c r="N1344" s="258"/>
      <c r="O1344" s="258"/>
      <c r="P1344" s="258"/>
      <c r="Q1344" s="258"/>
      <c r="R1344" s="258"/>
      <c r="S1344" s="258"/>
      <c r="T1344" s="259"/>
      <c r="U1344" s="15"/>
      <c r="V1344" s="15"/>
      <c r="W1344" s="15"/>
      <c r="X1344" s="15"/>
      <c r="Y1344" s="15"/>
      <c r="Z1344" s="15"/>
      <c r="AA1344" s="15"/>
      <c r="AB1344" s="15"/>
      <c r="AC1344" s="15"/>
      <c r="AD1344" s="15"/>
      <c r="AE1344" s="15"/>
      <c r="AT1344" s="260" t="s">
        <v>176</v>
      </c>
      <c r="AU1344" s="260" t="s">
        <v>81</v>
      </c>
      <c r="AV1344" s="15" t="s">
        <v>79</v>
      </c>
      <c r="AW1344" s="15" t="s">
        <v>33</v>
      </c>
      <c r="AX1344" s="15" t="s">
        <v>72</v>
      </c>
      <c r="AY1344" s="260" t="s">
        <v>166</v>
      </c>
    </row>
    <row r="1345" s="13" customFormat="1">
      <c r="A1345" s="13"/>
      <c r="B1345" s="228"/>
      <c r="C1345" s="229"/>
      <c r="D1345" s="230" t="s">
        <v>176</v>
      </c>
      <c r="E1345" s="231" t="s">
        <v>19</v>
      </c>
      <c r="F1345" s="232" t="s">
        <v>2157</v>
      </c>
      <c r="G1345" s="229"/>
      <c r="H1345" s="233">
        <v>85.328999999999994</v>
      </c>
      <c r="I1345" s="234"/>
      <c r="J1345" s="229"/>
      <c r="K1345" s="229"/>
      <c r="L1345" s="235"/>
      <c r="M1345" s="236"/>
      <c r="N1345" s="237"/>
      <c r="O1345" s="237"/>
      <c r="P1345" s="237"/>
      <c r="Q1345" s="237"/>
      <c r="R1345" s="237"/>
      <c r="S1345" s="237"/>
      <c r="T1345" s="238"/>
      <c r="U1345" s="13"/>
      <c r="V1345" s="13"/>
      <c r="W1345" s="13"/>
      <c r="X1345" s="13"/>
      <c r="Y1345" s="13"/>
      <c r="Z1345" s="13"/>
      <c r="AA1345" s="13"/>
      <c r="AB1345" s="13"/>
      <c r="AC1345" s="13"/>
      <c r="AD1345" s="13"/>
      <c r="AE1345" s="13"/>
      <c r="AT1345" s="239" t="s">
        <v>176</v>
      </c>
      <c r="AU1345" s="239" t="s">
        <v>81</v>
      </c>
      <c r="AV1345" s="13" t="s">
        <v>81</v>
      </c>
      <c r="AW1345" s="13" t="s">
        <v>33</v>
      </c>
      <c r="AX1345" s="13" t="s">
        <v>72</v>
      </c>
      <c r="AY1345" s="239" t="s">
        <v>166</v>
      </c>
    </row>
    <row r="1346" s="13" customFormat="1">
      <c r="A1346" s="13"/>
      <c r="B1346" s="228"/>
      <c r="C1346" s="229"/>
      <c r="D1346" s="230" t="s">
        <v>176</v>
      </c>
      <c r="E1346" s="231" t="s">
        <v>19</v>
      </c>
      <c r="F1346" s="232" t="s">
        <v>2158</v>
      </c>
      <c r="G1346" s="229"/>
      <c r="H1346" s="233">
        <v>112.66</v>
      </c>
      <c r="I1346" s="234"/>
      <c r="J1346" s="229"/>
      <c r="K1346" s="229"/>
      <c r="L1346" s="235"/>
      <c r="M1346" s="236"/>
      <c r="N1346" s="237"/>
      <c r="O1346" s="237"/>
      <c r="P1346" s="237"/>
      <c r="Q1346" s="237"/>
      <c r="R1346" s="237"/>
      <c r="S1346" s="237"/>
      <c r="T1346" s="238"/>
      <c r="U1346" s="13"/>
      <c r="V1346" s="13"/>
      <c r="W1346" s="13"/>
      <c r="X1346" s="13"/>
      <c r="Y1346" s="13"/>
      <c r="Z1346" s="13"/>
      <c r="AA1346" s="13"/>
      <c r="AB1346" s="13"/>
      <c r="AC1346" s="13"/>
      <c r="AD1346" s="13"/>
      <c r="AE1346" s="13"/>
      <c r="AT1346" s="239" t="s">
        <v>176</v>
      </c>
      <c r="AU1346" s="239" t="s">
        <v>81</v>
      </c>
      <c r="AV1346" s="13" t="s">
        <v>81</v>
      </c>
      <c r="AW1346" s="13" t="s">
        <v>33</v>
      </c>
      <c r="AX1346" s="13" t="s">
        <v>72</v>
      </c>
      <c r="AY1346" s="239" t="s">
        <v>166</v>
      </c>
    </row>
    <row r="1347" s="15" customFormat="1">
      <c r="A1347" s="15"/>
      <c r="B1347" s="251"/>
      <c r="C1347" s="252"/>
      <c r="D1347" s="230" t="s">
        <v>176</v>
      </c>
      <c r="E1347" s="253" t="s">
        <v>19</v>
      </c>
      <c r="F1347" s="254" t="s">
        <v>2159</v>
      </c>
      <c r="G1347" s="252"/>
      <c r="H1347" s="253" t="s">
        <v>19</v>
      </c>
      <c r="I1347" s="255"/>
      <c r="J1347" s="252"/>
      <c r="K1347" s="252"/>
      <c r="L1347" s="256"/>
      <c r="M1347" s="257"/>
      <c r="N1347" s="258"/>
      <c r="O1347" s="258"/>
      <c r="P1347" s="258"/>
      <c r="Q1347" s="258"/>
      <c r="R1347" s="258"/>
      <c r="S1347" s="258"/>
      <c r="T1347" s="259"/>
      <c r="U1347" s="15"/>
      <c r="V1347" s="15"/>
      <c r="W1347" s="15"/>
      <c r="X1347" s="15"/>
      <c r="Y1347" s="15"/>
      <c r="Z1347" s="15"/>
      <c r="AA1347" s="15"/>
      <c r="AB1347" s="15"/>
      <c r="AC1347" s="15"/>
      <c r="AD1347" s="15"/>
      <c r="AE1347" s="15"/>
      <c r="AT1347" s="260" t="s">
        <v>176</v>
      </c>
      <c r="AU1347" s="260" t="s">
        <v>81</v>
      </c>
      <c r="AV1347" s="15" t="s">
        <v>79</v>
      </c>
      <c r="AW1347" s="15" t="s">
        <v>33</v>
      </c>
      <c r="AX1347" s="15" t="s">
        <v>72</v>
      </c>
      <c r="AY1347" s="260" t="s">
        <v>166</v>
      </c>
    </row>
    <row r="1348" s="13" customFormat="1">
      <c r="A1348" s="13"/>
      <c r="B1348" s="228"/>
      <c r="C1348" s="229"/>
      <c r="D1348" s="230" t="s">
        <v>176</v>
      </c>
      <c r="E1348" s="231" t="s">
        <v>19</v>
      </c>
      <c r="F1348" s="232" t="s">
        <v>2160</v>
      </c>
      <c r="G1348" s="229"/>
      <c r="H1348" s="233">
        <v>7.9980000000000002</v>
      </c>
      <c r="I1348" s="234"/>
      <c r="J1348" s="229"/>
      <c r="K1348" s="229"/>
      <c r="L1348" s="235"/>
      <c r="M1348" s="236"/>
      <c r="N1348" s="237"/>
      <c r="O1348" s="237"/>
      <c r="P1348" s="237"/>
      <c r="Q1348" s="237"/>
      <c r="R1348" s="237"/>
      <c r="S1348" s="237"/>
      <c r="T1348" s="238"/>
      <c r="U1348" s="13"/>
      <c r="V1348" s="13"/>
      <c r="W1348" s="13"/>
      <c r="X1348" s="13"/>
      <c r="Y1348" s="13"/>
      <c r="Z1348" s="13"/>
      <c r="AA1348" s="13"/>
      <c r="AB1348" s="13"/>
      <c r="AC1348" s="13"/>
      <c r="AD1348" s="13"/>
      <c r="AE1348" s="13"/>
      <c r="AT1348" s="239" t="s">
        <v>176</v>
      </c>
      <c r="AU1348" s="239" t="s">
        <v>81</v>
      </c>
      <c r="AV1348" s="13" t="s">
        <v>81</v>
      </c>
      <c r="AW1348" s="13" t="s">
        <v>33</v>
      </c>
      <c r="AX1348" s="13" t="s">
        <v>72</v>
      </c>
      <c r="AY1348" s="239" t="s">
        <v>166</v>
      </c>
    </row>
    <row r="1349" s="13" customFormat="1">
      <c r="A1349" s="13"/>
      <c r="B1349" s="228"/>
      <c r="C1349" s="229"/>
      <c r="D1349" s="230" t="s">
        <v>176</v>
      </c>
      <c r="E1349" s="231" t="s">
        <v>19</v>
      </c>
      <c r="F1349" s="232" t="s">
        <v>2161</v>
      </c>
      <c r="G1349" s="229"/>
      <c r="H1349" s="233">
        <v>1.22</v>
      </c>
      <c r="I1349" s="234"/>
      <c r="J1349" s="229"/>
      <c r="K1349" s="229"/>
      <c r="L1349" s="235"/>
      <c r="M1349" s="236"/>
      <c r="N1349" s="237"/>
      <c r="O1349" s="237"/>
      <c r="P1349" s="237"/>
      <c r="Q1349" s="237"/>
      <c r="R1349" s="237"/>
      <c r="S1349" s="237"/>
      <c r="T1349" s="238"/>
      <c r="U1349" s="13"/>
      <c r="V1349" s="13"/>
      <c r="W1349" s="13"/>
      <c r="X1349" s="13"/>
      <c r="Y1349" s="13"/>
      <c r="Z1349" s="13"/>
      <c r="AA1349" s="13"/>
      <c r="AB1349" s="13"/>
      <c r="AC1349" s="13"/>
      <c r="AD1349" s="13"/>
      <c r="AE1349" s="13"/>
      <c r="AT1349" s="239" t="s">
        <v>176</v>
      </c>
      <c r="AU1349" s="239" t="s">
        <v>81</v>
      </c>
      <c r="AV1349" s="13" t="s">
        <v>81</v>
      </c>
      <c r="AW1349" s="13" t="s">
        <v>33</v>
      </c>
      <c r="AX1349" s="13" t="s">
        <v>72</v>
      </c>
      <c r="AY1349" s="239" t="s">
        <v>166</v>
      </c>
    </row>
    <row r="1350" s="14" customFormat="1">
      <c r="A1350" s="14"/>
      <c r="B1350" s="240"/>
      <c r="C1350" s="241"/>
      <c r="D1350" s="230" t="s">
        <v>176</v>
      </c>
      <c r="E1350" s="242" t="s">
        <v>19</v>
      </c>
      <c r="F1350" s="243" t="s">
        <v>178</v>
      </c>
      <c r="G1350" s="241"/>
      <c r="H1350" s="244">
        <v>340.642</v>
      </c>
      <c r="I1350" s="245"/>
      <c r="J1350" s="241"/>
      <c r="K1350" s="241"/>
      <c r="L1350" s="246"/>
      <c r="M1350" s="247"/>
      <c r="N1350" s="248"/>
      <c r="O1350" s="248"/>
      <c r="P1350" s="248"/>
      <c r="Q1350" s="248"/>
      <c r="R1350" s="248"/>
      <c r="S1350" s="248"/>
      <c r="T1350" s="249"/>
      <c r="U1350" s="14"/>
      <c r="V1350" s="14"/>
      <c r="W1350" s="14"/>
      <c r="X1350" s="14"/>
      <c r="Y1350" s="14"/>
      <c r="Z1350" s="14"/>
      <c r="AA1350" s="14"/>
      <c r="AB1350" s="14"/>
      <c r="AC1350" s="14"/>
      <c r="AD1350" s="14"/>
      <c r="AE1350" s="14"/>
      <c r="AT1350" s="250" t="s">
        <v>176</v>
      </c>
      <c r="AU1350" s="250" t="s">
        <v>81</v>
      </c>
      <c r="AV1350" s="14" t="s">
        <v>167</v>
      </c>
      <c r="AW1350" s="14" t="s">
        <v>33</v>
      </c>
      <c r="AX1350" s="14" t="s">
        <v>72</v>
      </c>
      <c r="AY1350" s="250" t="s">
        <v>166</v>
      </c>
    </row>
    <row r="1351" s="15" customFormat="1">
      <c r="A1351" s="15"/>
      <c r="B1351" s="251"/>
      <c r="C1351" s="252"/>
      <c r="D1351" s="230" t="s">
        <v>176</v>
      </c>
      <c r="E1351" s="253" t="s">
        <v>19</v>
      </c>
      <c r="F1351" s="254" t="s">
        <v>2162</v>
      </c>
      <c r="G1351" s="252"/>
      <c r="H1351" s="253" t="s">
        <v>19</v>
      </c>
      <c r="I1351" s="255"/>
      <c r="J1351" s="252"/>
      <c r="K1351" s="252"/>
      <c r="L1351" s="256"/>
      <c r="M1351" s="257"/>
      <c r="N1351" s="258"/>
      <c r="O1351" s="258"/>
      <c r="P1351" s="258"/>
      <c r="Q1351" s="258"/>
      <c r="R1351" s="258"/>
      <c r="S1351" s="258"/>
      <c r="T1351" s="259"/>
      <c r="U1351" s="15"/>
      <c r="V1351" s="15"/>
      <c r="W1351" s="15"/>
      <c r="X1351" s="15"/>
      <c r="Y1351" s="15"/>
      <c r="Z1351" s="15"/>
      <c r="AA1351" s="15"/>
      <c r="AB1351" s="15"/>
      <c r="AC1351" s="15"/>
      <c r="AD1351" s="15"/>
      <c r="AE1351" s="15"/>
      <c r="AT1351" s="260" t="s">
        <v>176</v>
      </c>
      <c r="AU1351" s="260" t="s">
        <v>81</v>
      </c>
      <c r="AV1351" s="15" t="s">
        <v>79</v>
      </c>
      <c r="AW1351" s="15" t="s">
        <v>33</v>
      </c>
      <c r="AX1351" s="15" t="s">
        <v>72</v>
      </c>
      <c r="AY1351" s="260" t="s">
        <v>166</v>
      </c>
    </row>
    <row r="1352" s="13" customFormat="1">
      <c r="A1352" s="13"/>
      <c r="B1352" s="228"/>
      <c r="C1352" s="229"/>
      <c r="D1352" s="230" t="s">
        <v>176</v>
      </c>
      <c r="E1352" s="231" t="s">
        <v>19</v>
      </c>
      <c r="F1352" s="232" t="s">
        <v>2163</v>
      </c>
      <c r="G1352" s="229"/>
      <c r="H1352" s="233">
        <v>48</v>
      </c>
      <c r="I1352" s="234"/>
      <c r="J1352" s="229"/>
      <c r="K1352" s="229"/>
      <c r="L1352" s="235"/>
      <c r="M1352" s="236"/>
      <c r="N1352" s="237"/>
      <c r="O1352" s="237"/>
      <c r="P1352" s="237"/>
      <c r="Q1352" s="237"/>
      <c r="R1352" s="237"/>
      <c r="S1352" s="237"/>
      <c r="T1352" s="238"/>
      <c r="U1352" s="13"/>
      <c r="V1352" s="13"/>
      <c r="W1352" s="13"/>
      <c r="X1352" s="13"/>
      <c r="Y1352" s="13"/>
      <c r="Z1352" s="13"/>
      <c r="AA1352" s="13"/>
      <c r="AB1352" s="13"/>
      <c r="AC1352" s="13"/>
      <c r="AD1352" s="13"/>
      <c r="AE1352" s="13"/>
      <c r="AT1352" s="239" t="s">
        <v>176</v>
      </c>
      <c r="AU1352" s="239" t="s">
        <v>81</v>
      </c>
      <c r="AV1352" s="13" t="s">
        <v>81</v>
      </c>
      <c r="AW1352" s="13" t="s">
        <v>33</v>
      </c>
      <c r="AX1352" s="13" t="s">
        <v>72</v>
      </c>
      <c r="AY1352" s="239" t="s">
        <v>166</v>
      </c>
    </row>
    <row r="1353" s="15" customFormat="1">
      <c r="A1353" s="15"/>
      <c r="B1353" s="251"/>
      <c r="C1353" s="252"/>
      <c r="D1353" s="230" t="s">
        <v>176</v>
      </c>
      <c r="E1353" s="253" t="s">
        <v>19</v>
      </c>
      <c r="F1353" s="254" t="s">
        <v>2164</v>
      </c>
      <c r="G1353" s="252"/>
      <c r="H1353" s="253" t="s">
        <v>19</v>
      </c>
      <c r="I1353" s="255"/>
      <c r="J1353" s="252"/>
      <c r="K1353" s="252"/>
      <c r="L1353" s="256"/>
      <c r="M1353" s="257"/>
      <c r="N1353" s="258"/>
      <c r="O1353" s="258"/>
      <c r="P1353" s="258"/>
      <c r="Q1353" s="258"/>
      <c r="R1353" s="258"/>
      <c r="S1353" s="258"/>
      <c r="T1353" s="259"/>
      <c r="U1353" s="15"/>
      <c r="V1353" s="15"/>
      <c r="W1353" s="15"/>
      <c r="X1353" s="15"/>
      <c r="Y1353" s="15"/>
      <c r="Z1353" s="15"/>
      <c r="AA1353" s="15"/>
      <c r="AB1353" s="15"/>
      <c r="AC1353" s="15"/>
      <c r="AD1353" s="15"/>
      <c r="AE1353" s="15"/>
      <c r="AT1353" s="260" t="s">
        <v>176</v>
      </c>
      <c r="AU1353" s="260" t="s">
        <v>81</v>
      </c>
      <c r="AV1353" s="15" t="s">
        <v>79</v>
      </c>
      <c r="AW1353" s="15" t="s">
        <v>33</v>
      </c>
      <c r="AX1353" s="15" t="s">
        <v>72</v>
      </c>
      <c r="AY1353" s="260" t="s">
        <v>166</v>
      </c>
    </row>
    <row r="1354" s="13" customFormat="1">
      <c r="A1354" s="13"/>
      <c r="B1354" s="228"/>
      <c r="C1354" s="229"/>
      <c r="D1354" s="230" t="s">
        <v>176</v>
      </c>
      <c r="E1354" s="231" t="s">
        <v>19</v>
      </c>
      <c r="F1354" s="232" t="s">
        <v>2165</v>
      </c>
      <c r="G1354" s="229"/>
      <c r="H1354" s="233">
        <v>33.902000000000001</v>
      </c>
      <c r="I1354" s="234"/>
      <c r="J1354" s="229"/>
      <c r="K1354" s="229"/>
      <c r="L1354" s="235"/>
      <c r="M1354" s="236"/>
      <c r="N1354" s="237"/>
      <c r="O1354" s="237"/>
      <c r="P1354" s="237"/>
      <c r="Q1354" s="237"/>
      <c r="R1354" s="237"/>
      <c r="S1354" s="237"/>
      <c r="T1354" s="238"/>
      <c r="U1354" s="13"/>
      <c r="V1354" s="13"/>
      <c r="W1354" s="13"/>
      <c r="X1354" s="13"/>
      <c r="Y1354" s="13"/>
      <c r="Z1354" s="13"/>
      <c r="AA1354" s="13"/>
      <c r="AB1354" s="13"/>
      <c r="AC1354" s="13"/>
      <c r="AD1354" s="13"/>
      <c r="AE1354" s="13"/>
      <c r="AT1354" s="239" t="s">
        <v>176</v>
      </c>
      <c r="AU1354" s="239" t="s">
        <v>81</v>
      </c>
      <c r="AV1354" s="13" t="s">
        <v>81</v>
      </c>
      <c r="AW1354" s="13" t="s">
        <v>33</v>
      </c>
      <c r="AX1354" s="13" t="s">
        <v>72</v>
      </c>
      <c r="AY1354" s="239" t="s">
        <v>166</v>
      </c>
    </row>
    <row r="1355" s="14" customFormat="1">
      <c r="A1355" s="14"/>
      <c r="B1355" s="240"/>
      <c r="C1355" s="241"/>
      <c r="D1355" s="230" t="s">
        <v>176</v>
      </c>
      <c r="E1355" s="242" t="s">
        <v>19</v>
      </c>
      <c r="F1355" s="243" t="s">
        <v>178</v>
      </c>
      <c r="G1355" s="241"/>
      <c r="H1355" s="244">
        <v>81.902000000000001</v>
      </c>
      <c r="I1355" s="245"/>
      <c r="J1355" s="241"/>
      <c r="K1355" s="241"/>
      <c r="L1355" s="246"/>
      <c r="M1355" s="247"/>
      <c r="N1355" s="248"/>
      <c r="O1355" s="248"/>
      <c r="P1355" s="248"/>
      <c r="Q1355" s="248"/>
      <c r="R1355" s="248"/>
      <c r="S1355" s="248"/>
      <c r="T1355" s="249"/>
      <c r="U1355" s="14"/>
      <c r="V1355" s="14"/>
      <c r="W1355" s="14"/>
      <c r="X1355" s="14"/>
      <c r="Y1355" s="14"/>
      <c r="Z1355" s="14"/>
      <c r="AA1355" s="14"/>
      <c r="AB1355" s="14"/>
      <c r="AC1355" s="14"/>
      <c r="AD1355" s="14"/>
      <c r="AE1355" s="14"/>
      <c r="AT1355" s="250" t="s">
        <v>176</v>
      </c>
      <c r="AU1355" s="250" t="s">
        <v>81</v>
      </c>
      <c r="AV1355" s="14" t="s">
        <v>167</v>
      </c>
      <c r="AW1355" s="14" t="s">
        <v>33</v>
      </c>
      <c r="AX1355" s="14" t="s">
        <v>72</v>
      </c>
      <c r="AY1355" s="250" t="s">
        <v>166</v>
      </c>
    </row>
    <row r="1356" s="15" customFormat="1">
      <c r="A1356" s="15"/>
      <c r="B1356" s="251"/>
      <c r="C1356" s="252"/>
      <c r="D1356" s="230" t="s">
        <v>176</v>
      </c>
      <c r="E1356" s="253" t="s">
        <v>19</v>
      </c>
      <c r="F1356" s="254" t="s">
        <v>2166</v>
      </c>
      <c r="G1356" s="252"/>
      <c r="H1356" s="253" t="s">
        <v>19</v>
      </c>
      <c r="I1356" s="255"/>
      <c r="J1356" s="252"/>
      <c r="K1356" s="252"/>
      <c r="L1356" s="256"/>
      <c r="M1356" s="257"/>
      <c r="N1356" s="258"/>
      <c r="O1356" s="258"/>
      <c r="P1356" s="258"/>
      <c r="Q1356" s="258"/>
      <c r="R1356" s="258"/>
      <c r="S1356" s="258"/>
      <c r="T1356" s="259"/>
      <c r="U1356" s="15"/>
      <c r="V1356" s="15"/>
      <c r="W1356" s="15"/>
      <c r="X1356" s="15"/>
      <c r="Y1356" s="15"/>
      <c r="Z1356" s="15"/>
      <c r="AA1356" s="15"/>
      <c r="AB1356" s="15"/>
      <c r="AC1356" s="15"/>
      <c r="AD1356" s="15"/>
      <c r="AE1356" s="15"/>
      <c r="AT1356" s="260" t="s">
        <v>176</v>
      </c>
      <c r="AU1356" s="260" t="s">
        <v>81</v>
      </c>
      <c r="AV1356" s="15" t="s">
        <v>79</v>
      </c>
      <c r="AW1356" s="15" t="s">
        <v>33</v>
      </c>
      <c r="AX1356" s="15" t="s">
        <v>72</v>
      </c>
      <c r="AY1356" s="260" t="s">
        <v>166</v>
      </c>
    </row>
    <row r="1357" s="13" customFormat="1">
      <c r="A1357" s="13"/>
      <c r="B1357" s="228"/>
      <c r="C1357" s="229"/>
      <c r="D1357" s="230" t="s">
        <v>176</v>
      </c>
      <c r="E1357" s="231" t="s">
        <v>19</v>
      </c>
      <c r="F1357" s="232" t="s">
        <v>2167</v>
      </c>
      <c r="G1357" s="229"/>
      <c r="H1357" s="233">
        <v>66</v>
      </c>
      <c r="I1357" s="234"/>
      <c r="J1357" s="229"/>
      <c r="K1357" s="229"/>
      <c r="L1357" s="235"/>
      <c r="M1357" s="236"/>
      <c r="N1357" s="237"/>
      <c r="O1357" s="237"/>
      <c r="P1357" s="237"/>
      <c r="Q1357" s="237"/>
      <c r="R1357" s="237"/>
      <c r="S1357" s="237"/>
      <c r="T1357" s="238"/>
      <c r="U1357" s="13"/>
      <c r="V1357" s="13"/>
      <c r="W1357" s="13"/>
      <c r="X1357" s="13"/>
      <c r="Y1357" s="13"/>
      <c r="Z1357" s="13"/>
      <c r="AA1357" s="13"/>
      <c r="AB1357" s="13"/>
      <c r="AC1357" s="13"/>
      <c r="AD1357" s="13"/>
      <c r="AE1357" s="13"/>
      <c r="AT1357" s="239" t="s">
        <v>176</v>
      </c>
      <c r="AU1357" s="239" t="s">
        <v>81</v>
      </c>
      <c r="AV1357" s="13" t="s">
        <v>81</v>
      </c>
      <c r="AW1357" s="13" t="s">
        <v>33</v>
      </c>
      <c r="AX1357" s="13" t="s">
        <v>72</v>
      </c>
      <c r="AY1357" s="239" t="s">
        <v>166</v>
      </c>
    </row>
    <row r="1358" s="14" customFormat="1">
      <c r="A1358" s="14"/>
      <c r="B1358" s="240"/>
      <c r="C1358" s="241"/>
      <c r="D1358" s="230" t="s">
        <v>176</v>
      </c>
      <c r="E1358" s="242" t="s">
        <v>19</v>
      </c>
      <c r="F1358" s="243" t="s">
        <v>178</v>
      </c>
      <c r="G1358" s="241"/>
      <c r="H1358" s="244">
        <v>66</v>
      </c>
      <c r="I1358" s="245"/>
      <c r="J1358" s="241"/>
      <c r="K1358" s="241"/>
      <c r="L1358" s="246"/>
      <c r="M1358" s="247"/>
      <c r="N1358" s="248"/>
      <c r="O1358" s="248"/>
      <c r="P1358" s="248"/>
      <c r="Q1358" s="248"/>
      <c r="R1358" s="248"/>
      <c r="S1358" s="248"/>
      <c r="T1358" s="249"/>
      <c r="U1358" s="14"/>
      <c r="V1358" s="14"/>
      <c r="W1358" s="14"/>
      <c r="X1358" s="14"/>
      <c r="Y1358" s="14"/>
      <c r="Z1358" s="14"/>
      <c r="AA1358" s="14"/>
      <c r="AB1358" s="14"/>
      <c r="AC1358" s="14"/>
      <c r="AD1358" s="14"/>
      <c r="AE1358" s="14"/>
      <c r="AT1358" s="250" t="s">
        <v>176</v>
      </c>
      <c r="AU1358" s="250" t="s">
        <v>81</v>
      </c>
      <c r="AV1358" s="14" t="s">
        <v>167</v>
      </c>
      <c r="AW1358" s="14" t="s">
        <v>33</v>
      </c>
      <c r="AX1358" s="14" t="s">
        <v>72</v>
      </c>
      <c r="AY1358" s="250" t="s">
        <v>166</v>
      </c>
    </row>
    <row r="1359" s="16" customFormat="1">
      <c r="A1359" s="16"/>
      <c r="B1359" s="273"/>
      <c r="C1359" s="274"/>
      <c r="D1359" s="230" t="s">
        <v>176</v>
      </c>
      <c r="E1359" s="275" t="s">
        <v>19</v>
      </c>
      <c r="F1359" s="276" t="s">
        <v>338</v>
      </c>
      <c r="G1359" s="274"/>
      <c r="H1359" s="277">
        <v>488.54399999999998</v>
      </c>
      <c r="I1359" s="278"/>
      <c r="J1359" s="274"/>
      <c r="K1359" s="274"/>
      <c r="L1359" s="279"/>
      <c r="M1359" s="280"/>
      <c r="N1359" s="281"/>
      <c r="O1359" s="281"/>
      <c r="P1359" s="281"/>
      <c r="Q1359" s="281"/>
      <c r="R1359" s="281"/>
      <c r="S1359" s="281"/>
      <c r="T1359" s="282"/>
      <c r="U1359" s="16"/>
      <c r="V1359" s="16"/>
      <c r="W1359" s="16"/>
      <c r="X1359" s="16"/>
      <c r="Y1359" s="16"/>
      <c r="Z1359" s="16"/>
      <c r="AA1359" s="16"/>
      <c r="AB1359" s="16"/>
      <c r="AC1359" s="16"/>
      <c r="AD1359" s="16"/>
      <c r="AE1359" s="16"/>
      <c r="AT1359" s="283" t="s">
        <v>176</v>
      </c>
      <c r="AU1359" s="283" t="s">
        <v>81</v>
      </c>
      <c r="AV1359" s="16" t="s">
        <v>174</v>
      </c>
      <c r="AW1359" s="16" t="s">
        <v>33</v>
      </c>
      <c r="AX1359" s="16" t="s">
        <v>79</v>
      </c>
      <c r="AY1359" s="283" t="s">
        <v>166</v>
      </c>
    </row>
    <row r="1360" s="2" customFormat="1" ht="16.5" customHeight="1">
      <c r="A1360" s="41"/>
      <c r="B1360" s="42"/>
      <c r="C1360" s="261" t="s">
        <v>2168</v>
      </c>
      <c r="D1360" s="261" t="s">
        <v>263</v>
      </c>
      <c r="E1360" s="263" t="s">
        <v>2169</v>
      </c>
      <c r="F1360" s="264" t="s">
        <v>2170</v>
      </c>
      <c r="G1360" s="265" t="s">
        <v>172</v>
      </c>
      <c r="H1360" s="266">
        <v>537.39800000000002</v>
      </c>
      <c r="I1360" s="267"/>
      <c r="J1360" s="268">
        <f>ROUND(I1360*H1360,2)</f>
        <v>0</v>
      </c>
      <c r="K1360" s="264" t="s">
        <v>173</v>
      </c>
      <c r="L1360" s="269"/>
      <c r="M1360" s="270" t="s">
        <v>19</v>
      </c>
      <c r="N1360" s="271" t="s">
        <v>43</v>
      </c>
      <c r="O1360" s="87"/>
      <c r="P1360" s="224">
        <f>O1360*H1360</f>
        <v>0</v>
      </c>
      <c r="Q1360" s="224">
        <v>0</v>
      </c>
      <c r="R1360" s="224">
        <f>Q1360*H1360</f>
        <v>0</v>
      </c>
      <c r="S1360" s="224">
        <v>0</v>
      </c>
      <c r="T1360" s="225">
        <f>S1360*H1360</f>
        <v>0</v>
      </c>
      <c r="U1360" s="41"/>
      <c r="V1360" s="41"/>
      <c r="W1360" s="41"/>
      <c r="X1360" s="41"/>
      <c r="Y1360" s="41"/>
      <c r="Z1360" s="41"/>
      <c r="AA1360" s="41"/>
      <c r="AB1360" s="41"/>
      <c r="AC1360" s="41"/>
      <c r="AD1360" s="41"/>
      <c r="AE1360" s="41"/>
      <c r="AR1360" s="226" t="s">
        <v>344</v>
      </c>
      <c r="AT1360" s="226" t="s">
        <v>263</v>
      </c>
      <c r="AU1360" s="226" t="s">
        <v>81</v>
      </c>
      <c r="AY1360" s="20" t="s">
        <v>166</v>
      </c>
      <c r="BE1360" s="227">
        <f>IF(N1360="základní",J1360,0)</f>
        <v>0</v>
      </c>
      <c r="BF1360" s="227">
        <f>IF(N1360="snížená",J1360,0)</f>
        <v>0</v>
      </c>
      <c r="BG1360" s="227">
        <f>IF(N1360="zákl. přenesená",J1360,0)</f>
        <v>0</v>
      </c>
      <c r="BH1360" s="227">
        <f>IF(N1360="sníž. přenesená",J1360,0)</f>
        <v>0</v>
      </c>
      <c r="BI1360" s="227">
        <f>IF(N1360="nulová",J1360,0)</f>
        <v>0</v>
      </c>
      <c r="BJ1360" s="20" t="s">
        <v>79</v>
      </c>
      <c r="BK1360" s="227">
        <f>ROUND(I1360*H1360,2)</f>
        <v>0</v>
      </c>
      <c r="BL1360" s="20" t="s">
        <v>257</v>
      </c>
      <c r="BM1360" s="226" t="s">
        <v>2171</v>
      </c>
    </row>
    <row r="1361" s="13" customFormat="1">
      <c r="A1361" s="13"/>
      <c r="B1361" s="228"/>
      <c r="C1361" s="229"/>
      <c r="D1361" s="230" t="s">
        <v>176</v>
      </c>
      <c r="E1361" s="229"/>
      <c r="F1361" s="232" t="s">
        <v>2172</v>
      </c>
      <c r="G1361" s="229"/>
      <c r="H1361" s="233">
        <v>537.39800000000002</v>
      </c>
      <c r="I1361" s="234"/>
      <c r="J1361" s="229"/>
      <c r="K1361" s="229"/>
      <c r="L1361" s="235"/>
      <c r="M1361" s="236"/>
      <c r="N1361" s="237"/>
      <c r="O1361" s="237"/>
      <c r="P1361" s="237"/>
      <c r="Q1361" s="237"/>
      <c r="R1361" s="237"/>
      <c r="S1361" s="237"/>
      <c r="T1361" s="238"/>
      <c r="U1361" s="13"/>
      <c r="V1361" s="13"/>
      <c r="W1361" s="13"/>
      <c r="X1361" s="13"/>
      <c r="Y1361" s="13"/>
      <c r="Z1361" s="13"/>
      <c r="AA1361" s="13"/>
      <c r="AB1361" s="13"/>
      <c r="AC1361" s="13"/>
      <c r="AD1361" s="13"/>
      <c r="AE1361" s="13"/>
      <c r="AT1361" s="239" t="s">
        <v>176</v>
      </c>
      <c r="AU1361" s="239" t="s">
        <v>81</v>
      </c>
      <c r="AV1361" s="13" t="s">
        <v>81</v>
      </c>
      <c r="AW1361" s="13" t="s">
        <v>4</v>
      </c>
      <c r="AX1361" s="13" t="s">
        <v>79</v>
      </c>
      <c r="AY1361" s="239" t="s">
        <v>166</v>
      </c>
    </row>
    <row r="1362" s="2" customFormat="1">
      <c r="A1362" s="41"/>
      <c r="B1362" s="42"/>
      <c r="C1362" s="215" t="s">
        <v>2173</v>
      </c>
      <c r="D1362" s="215" t="s">
        <v>169</v>
      </c>
      <c r="E1362" s="216" t="s">
        <v>2174</v>
      </c>
      <c r="F1362" s="217" t="s">
        <v>2175</v>
      </c>
      <c r="G1362" s="218" t="s">
        <v>172</v>
      </c>
      <c r="H1362" s="219">
        <v>992.06799999999998</v>
      </c>
      <c r="I1362" s="220"/>
      <c r="J1362" s="221">
        <f>ROUND(I1362*H1362,2)</f>
        <v>0</v>
      </c>
      <c r="K1362" s="217" t="s">
        <v>173</v>
      </c>
      <c r="L1362" s="47"/>
      <c r="M1362" s="222" t="s">
        <v>19</v>
      </c>
      <c r="N1362" s="223" t="s">
        <v>43</v>
      </c>
      <c r="O1362" s="87"/>
      <c r="P1362" s="224">
        <f>O1362*H1362</f>
        <v>0</v>
      </c>
      <c r="Q1362" s="224">
        <v>0.00025999999999999998</v>
      </c>
      <c r="R1362" s="224">
        <f>Q1362*H1362</f>
        <v>0.25793767999999995</v>
      </c>
      <c r="S1362" s="224">
        <v>0</v>
      </c>
      <c r="T1362" s="225">
        <f>S1362*H1362</f>
        <v>0</v>
      </c>
      <c r="U1362" s="41"/>
      <c r="V1362" s="41"/>
      <c r="W1362" s="41"/>
      <c r="X1362" s="41"/>
      <c r="Y1362" s="41"/>
      <c r="Z1362" s="41"/>
      <c r="AA1362" s="41"/>
      <c r="AB1362" s="41"/>
      <c r="AC1362" s="41"/>
      <c r="AD1362" s="41"/>
      <c r="AE1362" s="41"/>
      <c r="AR1362" s="226" t="s">
        <v>257</v>
      </c>
      <c r="AT1362" s="226" t="s">
        <v>169</v>
      </c>
      <c r="AU1362" s="226" t="s">
        <v>81</v>
      </c>
      <c r="AY1362" s="20" t="s">
        <v>166</v>
      </c>
      <c r="BE1362" s="227">
        <f>IF(N1362="základní",J1362,0)</f>
        <v>0</v>
      </c>
      <c r="BF1362" s="227">
        <f>IF(N1362="snížená",J1362,0)</f>
        <v>0</v>
      </c>
      <c r="BG1362" s="227">
        <f>IF(N1362="zákl. přenesená",J1362,0)</f>
        <v>0</v>
      </c>
      <c r="BH1362" s="227">
        <f>IF(N1362="sníž. přenesená",J1362,0)</f>
        <v>0</v>
      </c>
      <c r="BI1362" s="227">
        <f>IF(N1362="nulová",J1362,0)</f>
        <v>0</v>
      </c>
      <c r="BJ1362" s="20" t="s">
        <v>79</v>
      </c>
      <c r="BK1362" s="227">
        <f>ROUND(I1362*H1362,2)</f>
        <v>0</v>
      </c>
      <c r="BL1362" s="20" t="s">
        <v>257</v>
      </c>
      <c r="BM1362" s="226" t="s">
        <v>2176</v>
      </c>
    </row>
    <row r="1363" s="15" customFormat="1">
      <c r="A1363" s="15"/>
      <c r="B1363" s="251"/>
      <c r="C1363" s="252"/>
      <c r="D1363" s="230" t="s">
        <v>176</v>
      </c>
      <c r="E1363" s="253" t="s">
        <v>19</v>
      </c>
      <c r="F1363" s="254" t="s">
        <v>2177</v>
      </c>
      <c r="G1363" s="252"/>
      <c r="H1363" s="253" t="s">
        <v>19</v>
      </c>
      <c r="I1363" s="255"/>
      <c r="J1363" s="252"/>
      <c r="K1363" s="252"/>
      <c r="L1363" s="256"/>
      <c r="M1363" s="257"/>
      <c r="N1363" s="258"/>
      <c r="O1363" s="258"/>
      <c r="P1363" s="258"/>
      <c r="Q1363" s="258"/>
      <c r="R1363" s="258"/>
      <c r="S1363" s="258"/>
      <c r="T1363" s="259"/>
      <c r="U1363" s="15"/>
      <c r="V1363" s="15"/>
      <c r="W1363" s="15"/>
      <c r="X1363" s="15"/>
      <c r="Y1363" s="15"/>
      <c r="Z1363" s="15"/>
      <c r="AA1363" s="15"/>
      <c r="AB1363" s="15"/>
      <c r="AC1363" s="15"/>
      <c r="AD1363" s="15"/>
      <c r="AE1363" s="15"/>
      <c r="AT1363" s="260" t="s">
        <v>176</v>
      </c>
      <c r="AU1363" s="260" t="s">
        <v>81</v>
      </c>
      <c r="AV1363" s="15" t="s">
        <v>79</v>
      </c>
      <c r="AW1363" s="15" t="s">
        <v>33</v>
      </c>
      <c r="AX1363" s="15" t="s">
        <v>72</v>
      </c>
      <c r="AY1363" s="260" t="s">
        <v>166</v>
      </c>
    </row>
    <row r="1364" s="13" customFormat="1">
      <c r="A1364" s="13"/>
      <c r="B1364" s="228"/>
      <c r="C1364" s="229"/>
      <c r="D1364" s="230" t="s">
        <v>176</v>
      </c>
      <c r="E1364" s="231" t="s">
        <v>19</v>
      </c>
      <c r="F1364" s="232" t="s">
        <v>2178</v>
      </c>
      <c r="G1364" s="229"/>
      <c r="H1364" s="233">
        <v>0</v>
      </c>
      <c r="I1364" s="234"/>
      <c r="J1364" s="229"/>
      <c r="K1364" s="229"/>
      <c r="L1364" s="235"/>
      <c r="M1364" s="236"/>
      <c r="N1364" s="237"/>
      <c r="O1364" s="237"/>
      <c r="P1364" s="237"/>
      <c r="Q1364" s="237"/>
      <c r="R1364" s="237"/>
      <c r="S1364" s="237"/>
      <c r="T1364" s="238"/>
      <c r="U1364" s="13"/>
      <c r="V1364" s="13"/>
      <c r="W1364" s="13"/>
      <c r="X1364" s="13"/>
      <c r="Y1364" s="13"/>
      <c r="Z1364" s="13"/>
      <c r="AA1364" s="13"/>
      <c r="AB1364" s="13"/>
      <c r="AC1364" s="13"/>
      <c r="AD1364" s="13"/>
      <c r="AE1364" s="13"/>
      <c r="AT1364" s="239" t="s">
        <v>176</v>
      </c>
      <c r="AU1364" s="239" t="s">
        <v>81</v>
      </c>
      <c r="AV1364" s="13" t="s">
        <v>81</v>
      </c>
      <c r="AW1364" s="13" t="s">
        <v>33</v>
      </c>
      <c r="AX1364" s="13" t="s">
        <v>72</v>
      </c>
      <c r="AY1364" s="239" t="s">
        <v>166</v>
      </c>
    </row>
    <row r="1365" s="14" customFormat="1">
      <c r="A1365" s="14"/>
      <c r="B1365" s="240"/>
      <c r="C1365" s="241"/>
      <c r="D1365" s="230" t="s">
        <v>176</v>
      </c>
      <c r="E1365" s="242" t="s">
        <v>19</v>
      </c>
      <c r="F1365" s="243" t="s">
        <v>178</v>
      </c>
      <c r="G1365" s="241"/>
      <c r="H1365" s="244">
        <v>0</v>
      </c>
      <c r="I1365" s="245"/>
      <c r="J1365" s="241"/>
      <c r="K1365" s="241"/>
      <c r="L1365" s="246"/>
      <c r="M1365" s="247"/>
      <c r="N1365" s="248"/>
      <c r="O1365" s="248"/>
      <c r="P1365" s="248"/>
      <c r="Q1365" s="248"/>
      <c r="R1365" s="248"/>
      <c r="S1365" s="248"/>
      <c r="T1365" s="249"/>
      <c r="U1365" s="14"/>
      <c r="V1365" s="14"/>
      <c r="W1365" s="14"/>
      <c r="X1365" s="14"/>
      <c r="Y1365" s="14"/>
      <c r="Z1365" s="14"/>
      <c r="AA1365" s="14"/>
      <c r="AB1365" s="14"/>
      <c r="AC1365" s="14"/>
      <c r="AD1365" s="14"/>
      <c r="AE1365" s="14"/>
      <c r="AT1365" s="250" t="s">
        <v>176</v>
      </c>
      <c r="AU1365" s="250" t="s">
        <v>81</v>
      </c>
      <c r="AV1365" s="14" t="s">
        <v>167</v>
      </c>
      <c r="AW1365" s="14" t="s">
        <v>33</v>
      </c>
      <c r="AX1365" s="14" t="s">
        <v>72</v>
      </c>
      <c r="AY1365" s="250" t="s">
        <v>166</v>
      </c>
    </row>
    <row r="1366" s="15" customFormat="1">
      <c r="A1366" s="15"/>
      <c r="B1366" s="251"/>
      <c r="C1366" s="252"/>
      <c r="D1366" s="230" t="s">
        <v>176</v>
      </c>
      <c r="E1366" s="253" t="s">
        <v>19</v>
      </c>
      <c r="F1366" s="254" t="s">
        <v>2179</v>
      </c>
      <c r="G1366" s="252"/>
      <c r="H1366" s="253" t="s">
        <v>19</v>
      </c>
      <c r="I1366" s="255"/>
      <c r="J1366" s="252"/>
      <c r="K1366" s="252"/>
      <c r="L1366" s="256"/>
      <c r="M1366" s="257"/>
      <c r="N1366" s="258"/>
      <c r="O1366" s="258"/>
      <c r="P1366" s="258"/>
      <c r="Q1366" s="258"/>
      <c r="R1366" s="258"/>
      <c r="S1366" s="258"/>
      <c r="T1366" s="259"/>
      <c r="U1366" s="15"/>
      <c r="V1366" s="15"/>
      <c r="W1366" s="15"/>
      <c r="X1366" s="15"/>
      <c r="Y1366" s="15"/>
      <c r="Z1366" s="15"/>
      <c r="AA1366" s="15"/>
      <c r="AB1366" s="15"/>
      <c r="AC1366" s="15"/>
      <c r="AD1366" s="15"/>
      <c r="AE1366" s="15"/>
      <c r="AT1366" s="260" t="s">
        <v>176</v>
      </c>
      <c r="AU1366" s="260" t="s">
        <v>81</v>
      </c>
      <c r="AV1366" s="15" t="s">
        <v>79</v>
      </c>
      <c r="AW1366" s="15" t="s">
        <v>33</v>
      </c>
      <c r="AX1366" s="15" t="s">
        <v>72</v>
      </c>
      <c r="AY1366" s="260" t="s">
        <v>166</v>
      </c>
    </row>
    <row r="1367" s="15" customFormat="1">
      <c r="A1367" s="15"/>
      <c r="B1367" s="251"/>
      <c r="C1367" s="252"/>
      <c r="D1367" s="230" t="s">
        <v>176</v>
      </c>
      <c r="E1367" s="253" t="s">
        <v>19</v>
      </c>
      <c r="F1367" s="254" t="s">
        <v>479</v>
      </c>
      <c r="G1367" s="252"/>
      <c r="H1367" s="253" t="s">
        <v>19</v>
      </c>
      <c r="I1367" s="255"/>
      <c r="J1367" s="252"/>
      <c r="K1367" s="252"/>
      <c r="L1367" s="256"/>
      <c r="M1367" s="257"/>
      <c r="N1367" s="258"/>
      <c r="O1367" s="258"/>
      <c r="P1367" s="258"/>
      <c r="Q1367" s="258"/>
      <c r="R1367" s="258"/>
      <c r="S1367" s="258"/>
      <c r="T1367" s="259"/>
      <c r="U1367" s="15"/>
      <c r="V1367" s="15"/>
      <c r="W1367" s="15"/>
      <c r="X1367" s="15"/>
      <c r="Y1367" s="15"/>
      <c r="Z1367" s="15"/>
      <c r="AA1367" s="15"/>
      <c r="AB1367" s="15"/>
      <c r="AC1367" s="15"/>
      <c r="AD1367" s="15"/>
      <c r="AE1367" s="15"/>
      <c r="AT1367" s="260" t="s">
        <v>176</v>
      </c>
      <c r="AU1367" s="260" t="s">
        <v>81</v>
      </c>
      <c r="AV1367" s="15" t="s">
        <v>79</v>
      </c>
      <c r="AW1367" s="15" t="s">
        <v>33</v>
      </c>
      <c r="AX1367" s="15" t="s">
        <v>72</v>
      </c>
      <c r="AY1367" s="260" t="s">
        <v>166</v>
      </c>
    </row>
    <row r="1368" s="13" customFormat="1">
      <c r="A1368" s="13"/>
      <c r="B1368" s="228"/>
      <c r="C1368" s="229"/>
      <c r="D1368" s="230" t="s">
        <v>176</v>
      </c>
      <c r="E1368" s="231" t="s">
        <v>19</v>
      </c>
      <c r="F1368" s="232" t="s">
        <v>2180</v>
      </c>
      <c r="G1368" s="229"/>
      <c r="H1368" s="233">
        <v>79.430999999999997</v>
      </c>
      <c r="I1368" s="234"/>
      <c r="J1368" s="229"/>
      <c r="K1368" s="229"/>
      <c r="L1368" s="235"/>
      <c r="M1368" s="236"/>
      <c r="N1368" s="237"/>
      <c r="O1368" s="237"/>
      <c r="P1368" s="237"/>
      <c r="Q1368" s="237"/>
      <c r="R1368" s="237"/>
      <c r="S1368" s="237"/>
      <c r="T1368" s="238"/>
      <c r="U1368" s="13"/>
      <c r="V1368" s="13"/>
      <c r="W1368" s="13"/>
      <c r="X1368" s="13"/>
      <c r="Y1368" s="13"/>
      <c r="Z1368" s="13"/>
      <c r="AA1368" s="13"/>
      <c r="AB1368" s="13"/>
      <c r="AC1368" s="13"/>
      <c r="AD1368" s="13"/>
      <c r="AE1368" s="13"/>
      <c r="AT1368" s="239" t="s">
        <v>176</v>
      </c>
      <c r="AU1368" s="239" t="s">
        <v>81</v>
      </c>
      <c r="AV1368" s="13" t="s">
        <v>81</v>
      </c>
      <c r="AW1368" s="13" t="s">
        <v>33</v>
      </c>
      <c r="AX1368" s="13" t="s">
        <v>72</v>
      </c>
      <c r="AY1368" s="239" t="s">
        <v>166</v>
      </c>
    </row>
    <row r="1369" s="13" customFormat="1">
      <c r="A1369" s="13"/>
      <c r="B1369" s="228"/>
      <c r="C1369" s="229"/>
      <c r="D1369" s="230" t="s">
        <v>176</v>
      </c>
      <c r="E1369" s="231" t="s">
        <v>19</v>
      </c>
      <c r="F1369" s="232" t="s">
        <v>2181</v>
      </c>
      <c r="G1369" s="229"/>
      <c r="H1369" s="233">
        <v>28.050000000000001</v>
      </c>
      <c r="I1369" s="234"/>
      <c r="J1369" s="229"/>
      <c r="K1369" s="229"/>
      <c r="L1369" s="235"/>
      <c r="M1369" s="236"/>
      <c r="N1369" s="237"/>
      <c r="O1369" s="237"/>
      <c r="P1369" s="237"/>
      <c r="Q1369" s="237"/>
      <c r="R1369" s="237"/>
      <c r="S1369" s="237"/>
      <c r="T1369" s="238"/>
      <c r="U1369" s="13"/>
      <c r="V1369" s="13"/>
      <c r="W1369" s="13"/>
      <c r="X1369" s="13"/>
      <c r="Y1369" s="13"/>
      <c r="Z1369" s="13"/>
      <c r="AA1369" s="13"/>
      <c r="AB1369" s="13"/>
      <c r="AC1369" s="13"/>
      <c r="AD1369" s="13"/>
      <c r="AE1369" s="13"/>
      <c r="AT1369" s="239" t="s">
        <v>176</v>
      </c>
      <c r="AU1369" s="239" t="s">
        <v>81</v>
      </c>
      <c r="AV1369" s="13" t="s">
        <v>81</v>
      </c>
      <c r="AW1369" s="13" t="s">
        <v>33</v>
      </c>
      <c r="AX1369" s="13" t="s">
        <v>72</v>
      </c>
      <c r="AY1369" s="239" t="s">
        <v>166</v>
      </c>
    </row>
    <row r="1370" s="13" customFormat="1">
      <c r="A1370" s="13"/>
      <c r="B1370" s="228"/>
      <c r="C1370" s="229"/>
      <c r="D1370" s="230" t="s">
        <v>176</v>
      </c>
      <c r="E1370" s="231" t="s">
        <v>19</v>
      </c>
      <c r="F1370" s="232" t="s">
        <v>2182</v>
      </c>
      <c r="G1370" s="229"/>
      <c r="H1370" s="233">
        <v>130.54499999999999</v>
      </c>
      <c r="I1370" s="234"/>
      <c r="J1370" s="229"/>
      <c r="K1370" s="229"/>
      <c r="L1370" s="235"/>
      <c r="M1370" s="236"/>
      <c r="N1370" s="237"/>
      <c r="O1370" s="237"/>
      <c r="P1370" s="237"/>
      <c r="Q1370" s="237"/>
      <c r="R1370" s="237"/>
      <c r="S1370" s="237"/>
      <c r="T1370" s="238"/>
      <c r="U1370" s="13"/>
      <c r="V1370" s="13"/>
      <c r="W1370" s="13"/>
      <c r="X1370" s="13"/>
      <c r="Y1370" s="13"/>
      <c r="Z1370" s="13"/>
      <c r="AA1370" s="13"/>
      <c r="AB1370" s="13"/>
      <c r="AC1370" s="13"/>
      <c r="AD1370" s="13"/>
      <c r="AE1370" s="13"/>
      <c r="AT1370" s="239" t="s">
        <v>176</v>
      </c>
      <c r="AU1370" s="239" t="s">
        <v>81</v>
      </c>
      <c r="AV1370" s="13" t="s">
        <v>81</v>
      </c>
      <c r="AW1370" s="13" t="s">
        <v>33</v>
      </c>
      <c r="AX1370" s="13" t="s">
        <v>72</v>
      </c>
      <c r="AY1370" s="239" t="s">
        <v>166</v>
      </c>
    </row>
    <row r="1371" s="13" customFormat="1">
      <c r="A1371" s="13"/>
      <c r="B1371" s="228"/>
      <c r="C1371" s="229"/>
      <c r="D1371" s="230" t="s">
        <v>176</v>
      </c>
      <c r="E1371" s="231" t="s">
        <v>19</v>
      </c>
      <c r="F1371" s="232" t="s">
        <v>2183</v>
      </c>
      <c r="G1371" s="229"/>
      <c r="H1371" s="233">
        <v>106.05</v>
      </c>
      <c r="I1371" s="234"/>
      <c r="J1371" s="229"/>
      <c r="K1371" s="229"/>
      <c r="L1371" s="235"/>
      <c r="M1371" s="236"/>
      <c r="N1371" s="237"/>
      <c r="O1371" s="237"/>
      <c r="P1371" s="237"/>
      <c r="Q1371" s="237"/>
      <c r="R1371" s="237"/>
      <c r="S1371" s="237"/>
      <c r="T1371" s="238"/>
      <c r="U1371" s="13"/>
      <c r="V1371" s="13"/>
      <c r="W1371" s="13"/>
      <c r="X1371" s="13"/>
      <c r="Y1371" s="13"/>
      <c r="Z1371" s="13"/>
      <c r="AA1371" s="13"/>
      <c r="AB1371" s="13"/>
      <c r="AC1371" s="13"/>
      <c r="AD1371" s="13"/>
      <c r="AE1371" s="13"/>
      <c r="AT1371" s="239" t="s">
        <v>176</v>
      </c>
      <c r="AU1371" s="239" t="s">
        <v>81</v>
      </c>
      <c r="AV1371" s="13" t="s">
        <v>81</v>
      </c>
      <c r="AW1371" s="13" t="s">
        <v>33</v>
      </c>
      <c r="AX1371" s="13" t="s">
        <v>72</v>
      </c>
      <c r="AY1371" s="239" t="s">
        <v>166</v>
      </c>
    </row>
    <row r="1372" s="13" customFormat="1">
      <c r="A1372" s="13"/>
      <c r="B1372" s="228"/>
      <c r="C1372" s="229"/>
      <c r="D1372" s="230" t="s">
        <v>176</v>
      </c>
      <c r="E1372" s="231" t="s">
        <v>19</v>
      </c>
      <c r="F1372" s="232" t="s">
        <v>2184</v>
      </c>
      <c r="G1372" s="229"/>
      <c r="H1372" s="233">
        <v>27.75</v>
      </c>
      <c r="I1372" s="234"/>
      <c r="J1372" s="229"/>
      <c r="K1372" s="229"/>
      <c r="L1372" s="235"/>
      <c r="M1372" s="236"/>
      <c r="N1372" s="237"/>
      <c r="O1372" s="237"/>
      <c r="P1372" s="237"/>
      <c r="Q1372" s="237"/>
      <c r="R1372" s="237"/>
      <c r="S1372" s="237"/>
      <c r="T1372" s="238"/>
      <c r="U1372" s="13"/>
      <c r="V1372" s="13"/>
      <c r="W1372" s="13"/>
      <c r="X1372" s="13"/>
      <c r="Y1372" s="13"/>
      <c r="Z1372" s="13"/>
      <c r="AA1372" s="13"/>
      <c r="AB1372" s="13"/>
      <c r="AC1372" s="13"/>
      <c r="AD1372" s="13"/>
      <c r="AE1372" s="13"/>
      <c r="AT1372" s="239" t="s">
        <v>176</v>
      </c>
      <c r="AU1372" s="239" t="s">
        <v>81</v>
      </c>
      <c r="AV1372" s="13" t="s">
        <v>81</v>
      </c>
      <c r="AW1372" s="13" t="s">
        <v>33</v>
      </c>
      <c r="AX1372" s="13" t="s">
        <v>72</v>
      </c>
      <c r="AY1372" s="239" t="s">
        <v>166</v>
      </c>
    </row>
    <row r="1373" s="13" customFormat="1">
      <c r="A1373" s="13"/>
      <c r="B1373" s="228"/>
      <c r="C1373" s="229"/>
      <c r="D1373" s="230" t="s">
        <v>176</v>
      </c>
      <c r="E1373" s="231" t="s">
        <v>19</v>
      </c>
      <c r="F1373" s="232" t="s">
        <v>2185</v>
      </c>
      <c r="G1373" s="229"/>
      <c r="H1373" s="233">
        <v>53.100000000000001</v>
      </c>
      <c r="I1373" s="234"/>
      <c r="J1373" s="229"/>
      <c r="K1373" s="229"/>
      <c r="L1373" s="235"/>
      <c r="M1373" s="236"/>
      <c r="N1373" s="237"/>
      <c r="O1373" s="237"/>
      <c r="P1373" s="237"/>
      <c r="Q1373" s="237"/>
      <c r="R1373" s="237"/>
      <c r="S1373" s="237"/>
      <c r="T1373" s="238"/>
      <c r="U1373" s="13"/>
      <c r="V1373" s="13"/>
      <c r="W1373" s="13"/>
      <c r="X1373" s="13"/>
      <c r="Y1373" s="13"/>
      <c r="Z1373" s="13"/>
      <c r="AA1373" s="13"/>
      <c r="AB1373" s="13"/>
      <c r="AC1373" s="13"/>
      <c r="AD1373" s="13"/>
      <c r="AE1373" s="13"/>
      <c r="AT1373" s="239" t="s">
        <v>176</v>
      </c>
      <c r="AU1373" s="239" t="s">
        <v>81</v>
      </c>
      <c r="AV1373" s="13" t="s">
        <v>81</v>
      </c>
      <c r="AW1373" s="13" t="s">
        <v>33</v>
      </c>
      <c r="AX1373" s="13" t="s">
        <v>72</v>
      </c>
      <c r="AY1373" s="239" t="s">
        <v>166</v>
      </c>
    </row>
    <row r="1374" s="13" customFormat="1">
      <c r="A1374" s="13"/>
      <c r="B1374" s="228"/>
      <c r="C1374" s="229"/>
      <c r="D1374" s="230" t="s">
        <v>176</v>
      </c>
      <c r="E1374" s="231" t="s">
        <v>19</v>
      </c>
      <c r="F1374" s="232" t="s">
        <v>2186</v>
      </c>
      <c r="G1374" s="229"/>
      <c r="H1374" s="233">
        <v>51.75</v>
      </c>
      <c r="I1374" s="234"/>
      <c r="J1374" s="229"/>
      <c r="K1374" s="229"/>
      <c r="L1374" s="235"/>
      <c r="M1374" s="236"/>
      <c r="N1374" s="237"/>
      <c r="O1374" s="237"/>
      <c r="P1374" s="237"/>
      <c r="Q1374" s="237"/>
      <c r="R1374" s="237"/>
      <c r="S1374" s="237"/>
      <c r="T1374" s="238"/>
      <c r="U1374" s="13"/>
      <c r="V1374" s="13"/>
      <c r="W1374" s="13"/>
      <c r="X1374" s="13"/>
      <c r="Y1374" s="13"/>
      <c r="Z1374" s="13"/>
      <c r="AA1374" s="13"/>
      <c r="AB1374" s="13"/>
      <c r="AC1374" s="13"/>
      <c r="AD1374" s="13"/>
      <c r="AE1374" s="13"/>
      <c r="AT1374" s="239" t="s">
        <v>176</v>
      </c>
      <c r="AU1374" s="239" t="s">
        <v>81</v>
      </c>
      <c r="AV1374" s="13" t="s">
        <v>81</v>
      </c>
      <c r="AW1374" s="13" t="s">
        <v>33</v>
      </c>
      <c r="AX1374" s="13" t="s">
        <v>72</v>
      </c>
      <c r="AY1374" s="239" t="s">
        <v>166</v>
      </c>
    </row>
    <row r="1375" s="13" customFormat="1">
      <c r="A1375" s="13"/>
      <c r="B1375" s="228"/>
      <c r="C1375" s="229"/>
      <c r="D1375" s="230" t="s">
        <v>176</v>
      </c>
      <c r="E1375" s="231" t="s">
        <v>19</v>
      </c>
      <c r="F1375" s="232" t="s">
        <v>2187</v>
      </c>
      <c r="G1375" s="229"/>
      <c r="H1375" s="233">
        <v>16.800000000000001</v>
      </c>
      <c r="I1375" s="234"/>
      <c r="J1375" s="229"/>
      <c r="K1375" s="229"/>
      <c r="L1375" s="235"/>
      <c r="M1375" s="236"/>
      <c r="N1375" s="237"/>
      <c r="O1375" s="237"/>
      <c r="P1375" s="237"/>
      <c r="Q1375" s="237"/>
      <c r="R1375" s="237"/>
      <c r="S1375" s="237"/>
      <c r="T1375" s="238"/>
      <c r="U1375" s="13"/>
      <c r="V1375" s="13"/>
      <c r="W1375" s="13"/>
      <c r="X1375" s="13"/>
      <c r="Y1375" s="13"/>
      <c r="Z1375" s="13"/>
      <c r="AA1375" s="13"/>
      <c r="AB1375" s="13"/>
      <c r="AC1375" s="13"/>
      <c r="AD1375" s="13"/>
      <c r="AE1375" s="13"/>
      <c r="AT1375" s="239" t="s">
        <v>176</v>
      </c>
      <c r="AU1375" s="239" t="s">
        <v>81</v>
      </c>
      <c r="AV1375" s="13" t="s">
        <v>81</v>
      </c>
      <c r="AW1375" s="13" t="s">
        <v>33</v>
      </c>
      <c r="AX1375" s="13" t="s">
        <v>72</v>
      </c>
      <c r="AY1375" s="239" t="s">
        <v>166</v>
      </c>
    </row>
    <row r="1376" s="13" customFormat="1">
      <c r="A1376" s="13"/>
      <c r="B1376" s="228"/>
      <c r="C1376" s="229"/>
      <c r="D1376" s="230" t="s">
        <v>176</v>
      </c>
      <c r="E1376" s="231" t="s">
        <v>19</v>
      </c>
      <c r="F1376" s="232" t="s">
        <v>2188</v>
      </c>
      <c r="G1376" s="229"/>
      <c r="H1376" s="233">
        <v>121.59</v>
      </c>
      <c r="I1376" s="234"/>
      <c r="J1376" s="229"/>
      <c r="K1376" s="229"/>
      <c r="L1376" s="235"/>
      <c r="M1376" s="236"/>
      <c r="N1376" s="237"/>
      <c r="O1376" s="237"/>
      <c r="P1376" s="237"/>
      <c r="Q1376" s="237"/>
      <c r="R1376" s="237"/>
      <c r="S1376" s="237"/>
      <c r="T1376" s="238"/>
      <c r="U1376" s="13"/>
      <c r="V1376" s="13"/>
      <c r="W1376" s="13"/>
      <c r="X1376" s="13"/>
      <c r="Y1376" s="13"/>
      <c r="Z1376" s="13"/>
      <c r="AA1376" s="13"/>
      <c r="AB1376" s="13"/>
      <c r="AC1376" s="13"/>
      <c r="AD1376" s="13"/>
      <c r="AE1376" s="13"/>
      <c r="AT1376" s="239" t="s">
        <v>176</v>
      </c>
      <c r="AU1376" s="239" t="s">
        <v>81</v>
      </c>
      <c r="AV1376" s="13" t="s">
        <v>81</v>
      </c>
      <c r="AW1376" s="13" t="s">
        <v>33</v>
      </c>
      <c r="AX1376" s="13" t="s">
        <v>72</v>
      </c>
      <c r="AY1376" s="239" t="s">
        <v>166</v>
      </c>
    </row>
    <row r="1377" s="13" customFormat="1">
      <c r="A1377" s="13"/>
      <c r="B1377" s="228"/>
      <c r="C1377" s="229"/>
      <c r="D1377" s="230" t="s">
        <v>176</v>
      </c>
      <c r="E1377" s="231" t="s">
        <v>19</v>
      </c>
      <c r="F1377" s="232" t="s">
        <v>2189</v>
      </c>
      <c r="G1377" s="229"/>
      <c r="H1377" s="233">
        <v>110.88</v>
      </c>
      <c r="I1377" s="234"/>
      <c r="J1377" s="229"/>
      <c r="K1377" s="229"/>
      <c r="L1377" s="235"/>
      <c r="M1377" s="236"/>
      <c r="N1377" s="237"/>
      <c r="O1377" s="237"/>
      <c r="P1377" s="237"/>
      <c r="Q1377" s="237"/>
      <c r="R1377" s="237"/>
      <c r="S1377" s="237"/>
      <c r="T1377" s="238"/>
      <c r="U1377" s="13"/>
      <c r="V1377" s="13"/>
      <c r="W1377" s="13"/>
      <c r="X1377" s="13"/>
      <c r="Y1377" s="13"/>
      <c r="Z1377" s="13"/>
      <c r="AA1377" s="13"/>
      <c r="AB1377" s="13"/>
      <c r="AC1377" s="13"/>
      <c r="AD1377" s="13"/>
      <c r="AE1377" s="13"/>
      <c r="AT1377" s="239" t="s">
        <v>176</v>
      </c>
      <c r="AU1377" s="239" t="s">
        <v>81</v>
      </c>
      <c r="AV1377" s="13" t="s">
        <v>81</v>
      </c>
      <c r="AW1377" s="13" t="s">
        <v>33</v>
      </c>
      <c r="AX1377" s="13" t="s">
        <v>72</v>
      </c>
      <c r="AY1377" s="239" t="s">
        <v>166</v>
      </c>
    </row>
    <row r="1378" s="13" customFormat="1">
      <c r="A1378" s="13"/>
      <c r="B1378" s="228"/>
      <c r="C1378" s="229"/>
      <c r="D1378" s="230" t="s">
        <v>176</v>
      </c>
      <c r="E1378" s="231" t="s">
        <v>19</v>
      </c>
      <c r="F1378" s="232" t="s">
        <v>2190</v>
      </c>
      <c r="G1378" s="229"/>
      <c r="H1378" s="233">
        <v>69.780000000000001</v>
      </c>
      <c r="I1378" s="234"/>
      <c r="J1378" s="229"/>
      <c r="K1378" s="229"/>
      <c r="L1378" s="235"/>
      <c r="M1378" s="236"/>
      <c r="N1378" s="237"/>
      <c r="O1378" s="237"/>
      <c r="P1378" s="237"/>
      <c r="Q1378" s="237"/>
      <c r="R1378" s="237"/>
      <c r="S1378" s="237"/>
      <c r="T1378" s="238"/>
      <c r="U1378" s="13"/>
      <c r="V1378" s="13"/>
      <c r="W1378" s="13"/>
      <c r="X1378" s="13"/>
      <c r="Y1378" s="13"/>
      <c r="Z1378" s="13"/>
      <c r="AA1378" s="13"/>
      <c r="AB1378" s="13"/>
      <c r="AC1378" s="13"/>
      <c r="AD1378" s="13"/>
      <c r="AE1378" s="13"/>
      <c r="AT1378" s="239" t="s">
        <v>176</v>
      </c>
      <c r="AU1378" s="239" t="s">
        <v>81</v>
      </c>
      <c r="AV1378" s="13" t="s">
        <v>81</v>
      </c>
      <c r="AW1378" s="13" t="s">
        <v>33</v>
      </c>
      <c r="AX1378" s="13" t="s">
        <v>72</v>
      </c>
      <c r="AY1378" s="239" t="s">
        <v>166</v>
      </c>
    </row>
    <row r="1379" s="13" customFormat="1">
      <c r="A1379" s="13"/>
      <c r="B1379" s="228"/>
      <c r="C1379" s="229"/>
      <c r="D1379" s="230" t="s">
        <v>176</v>
      </c>
      <c r="E1379" s="231" t="s">
        <v>19</v>
      </c>
      <c r="F1379" s="232" t="s">
        <v>2191</v>
      </c>
      <c r="G1379" s="229"/>
      <c r="H1379" s="233">
        <v>73.739999999999995</v>
      </c>
      <c r="I1379" s="234"/>
      <c r="J1379" s="229"/>
      <c r="K1379" s="229"/>
      <c r="L1379" s="235"/>
      <c r="M1379" s="236"/>
      <c r="N1379" s="237"/>
      <c r="O1379" s="237"/>
      <c r="P1379" s="237"/>
      <c r="Q1379" s="237"/>
      <c r="R1379" s="237"/>
      <c r="S1379" s="237"/>
      <c r="T1379" s="238"/>
      <c r="U1379" s="13"/>
      <c r="V1379" s="13"/>
      <c r="W1379" s="13"/>
      <c r="X1379" s="13"/>
      <c r="Y1379" s="13"/>
      <c r="Z1379" s="13"/>
      <c r="AA1379" s="13"/>
      <c r="AB1379" s="13"/>
      <c r="AC1379" s="13"/>
      <c r="AD1379" s="13"/>
      <c r="AE1379" s="13"/>
      <c r="AT1379" s="239" t="s">
        <v>176</v>
      </c>
      <c r="AU1379" s="239" t="s">
        <v>81</v>
      </c>
      <c r="AV1379" s="13" t="s">
        <v>81</v>
      </c>
      <c r="AW1379" s="13" t="s">
        <v>33</v>
      </c>
      <c r="AX1379" s="13" t="s">
        <v>72</v>
      </c>
      <c r="AY1379" s="239" t="s">
        <v>166</v>
      </c>
    </row>
    <row r="1380" s="13" customFormat="1">
      <c r="A1380" s="13"/>
      <c r="B1380" s="228"/>
      <c r="C1380" s="229"/>
      <c r="D1380" s="230" t="s">
        <v>176</v>
      </c>
      <c r="E1380" s="231" t="s">
        <v>19</v>
      </c>
      <c r="F1380" s="232" t="s">
        <v>2192</v>
      </c>
      <c r="G1380" s="229"/>
      <c r="H1380" s="233">
        <v>29.25</v>
      </c>
      <c r="I1380" s="234"/>
      <c r="J1380" s="229"/>
      <c r="K1380" s="229"/>
      <c r="L1380" s="235"/>
      <c r="M1380" s="236"/>
      <c r="N1380" s="237"/>
      <c r="O1380" s="237"/>
      <c r="P1380" s="237"/>
      <c r="Q1380" s="237"/>
      <c r="R1380" s="237"/>
      <c r="S1380" s="237"/>
      <c r="T1380" s="238"/>
      <c r="U1380" s="13"/>
      <c r="V1380" s="13"/>
      <c r="W1380" s="13"/>
      <c r="X1380" s="13"/>
      <c r="Y1380" s="13"/>
      <c r="Z1380" s="13"/>
      <c r="AA1380" s="13"/>
      <c r="AB1380" s="13"/>
      <c r="AC1380" s="13"/>
      <c r="AD1380" s="13"/>
      <c r="AE1380" s="13"/>
      <c r="AT1380" s="239" t="s">
        <v>176</v>
      </c>
      <c r="AU1380" s="239" t="s">
        <v>81</v>
      </c>
      <c r="AV1380" s="13" t="s">
        <v>81</v>
      </c>
      <c r="AW1380" s="13" t="s">
        <v>33</v>
      </c>
      <c r="AX1380" s="13" t="s">
        <v>72</v>
      </c>
      <c r="AY1380" s="239" t="s">
        <v>166</v>
      </c>
    </row>
    <row r="1381" s="13" customFormat="1">
      <c r="A1381" s="13"/>
      <c r="B1381" s="228"/>
      <c r="C1381" s="229"/>
      <c r="D1381" s="230" t="s">
        <v>176</v>
      </c>
      <c r="E1381" s="231" t="s">
        <v>19</v>
      </c>
      <c r="F1381" s="232" t="s">
        <v>2193</v>
      </c>
      <c r="G1381" s="229"/>
      <c r="H1381" s="233">
        <v>113.76000000000001</v>
      </c>
      <c r="I1381" s="234"/>
      <c r="J1381" s="229"/>
      <c r="K1381" s="229"/>
      <c r="L1381" s="235"/>
      <c r="M1381" s="236"/>
      <c r="N1381" s="237"/>
      <c r="O1381" s="237"/>
      <c r="P1381" s="237"/>
      <c r="Q1381" s="237"/>
      <c r="R1381" s="237"/>
      <c r="S1381" s="237"/>
      <c r="T1381" s="238"/>
      <c r="U1381" s="13"/>
      <c r="V1381" s="13"/>
      <c r="W1381" s="13"/>
      <c r="X1381" s="13"/>
      <c r="Y1381" s="13"/>
      <c r="Z1381" s="13"/>
      <c r="AA1381" s="13"/>
      <c r="AB1381" s="13"/>
      <c r="AC1381" s="13"/>
      <c r="AD1381" s="13"/>
      <c r="AE1381" s="13"/>
      <c r="AT1381" s="239" t="s">
        <v>176</v>
      </c>
      <c r="AU1381" s="239" t="s">
        <v>81</v>
      </c>
      <c r="AV1381" s="13" t="s">
        <v>81</v>
      </c>
      <c r="AW1381" s="13" t="s">
        <v>33</v>
      </c>
      <c r="AX1381" s="13" t="s">
        <v>72</v>
      </c>
      <c r="AY1381" s="239" t="s">
        <v>166</v>
      </c>
    </row>
    <row r="1382" s="13" customFormat="1">
      <c r="A1382" s="13"/>
      <c r="B1382" s="228"/>
      <c r="C1382" s="229"/>
      <c r="D1382" s="230" t="s">
        <v>176</v>
      </c>
      <c r="E1382" s="231" t="s">
        <v>19</v>
      </c>
      <c r="F1382" s="232" t="s">
        <v>2194</v>
      </c>
      <c r="G1382" s="229"/>
      <c r="H1382" s="233">
        <v>120.78</v>
      </c>
      <c r="I1382" s="234"/>
      <c r="J1382" s="229"/>
      <c r="K1382" s="229"/>
      <c r="L1382" s="235"/>
      <c r="M1382" s="236"/>
      <c r="N1382" s="237"/>
      <c r="O1382" s="237"/>
      <c r="P1382" s="237"/>
      <c r="Q1382" s="237"/>
      <c r="R1382" s="237"/>
      <c r="S1382" s="237"/>
      <c r="T1382" s="238"/>
      <c r="U1382" s="13"/>
      <c r="V1382" s="13"/>
      <c r="W1382" s="13"/>
      <c r="X1382" s="13"/>
      <c r="Y1382" s="13"/>
      <c r="Z1382" s="13"/>
      <c r="AA1382" s="13"/>
      <c r="AB1382" s="13"/>
      <c r="AC1382" s="13"/>
      <c r="AD1382" s="13"/>
      <c r="AE1382" s="13"/>
      <c r="AT1382" s="239" t="s">
        <v>176</v>
      </c>
      <c r="AU1382" s="239" t="s">
        <v>81</v>
      </c>
      <c r="AV1382" s="13" t="s">
        <v>81</v>
      </c>
      <c r="AW1382" s="13" t="s">
        <v>33</v>
      </c>
      <c r="AX1382" s="13" t="s">
        <v>72</v>
      </c>
      <c r="AY1382" s="239" t="s">
        <v>166</v>
      </c>
    </row>
    <row r="1383" s="14" customFormat="1">
      <c r="A1383" s="14"/>
      <c r="B1383" s="240"/>
      <c r="C1383" s="241"/>
      <c r="D1383" s="230" t="s">
        <v>176</v>
      </c>
      <c r="E1383" s="242" t="s">
        <v>19</v>
      </c>
      <c r="F1383" s="243" t="s">
        <v>178</v>
      </c>
      <c r="G1383" s="241"/>
      <c r="H1383" s="244">
        <v>1133.2560000000001</v>
      </c>
      <c r="I1383" s="245"/>
      <c r="J1383" s="241"/>
      <c r="K1383" s="241"/>
      <c r="L1383" s="246"/>
      <c r="M1383" s="247"/>
      <c r="N1383" s="248"/>
      <c r="O1383" s="248"/>
      <c r="P1383" s="248"/>
      <c r="Q1383" s="248"/>
      <c r="R1383" s="248"/>
      <c r="S1383" s="248"/>
      <c r="T1383" s="249"/>
      <c r="U1383" s="14"/>
      <c r="V1383" s="14"/>
      <c r="W1383" s="14"/>
      <c r="X1383" s="14"/>
      <c r="Y1383" s="14"/>
      <c r="Z1383" s="14"/>
      <c r="AA1383" s="14"/>
      <c r="AB1383" s="14"/>
      <c r="AC1383" s="14"/>
      <c r="AD1383" s="14"/>
      <c r="AE1383" s="14"/>
      <c r="AT1383" s="250" t="s">
        <v>176</v>
      </c>
      <c r="AU1383" s="250" t="s">
        <v>81</v>
      </c>
      <c r="AV1383" s="14" t="s">
        <v>167</v>
      </c>
      <c r="AW1383" s="14" t="s">
        <v>33</v>
      </c>
      <c r="AX1383" s="14" t="s">
        <v>72</v>
      </c>
      <c r="AY1383" s="250" t="s">
        <v>166</v>
      </c>
    </row>
    <row r="1384" s="13" customFormat="1">
      <c r="A1384" s="13"/>
      <c r="B1384" s="228"/>
      <c r="C1384" s="229"/>
      <c r="D1384" s="230" t="s">
        <v>176</v>
      </c>
      <c r="E1384" s="231" t="s">
        <v>19</v>
      </c>
      <c r="F1384" s="232" t="s">
        <v>2195</v>
      </c>
      <c r="G1384" s="229"/>
      <c r="H1384" s="233">
        <v>-22.440000000000001</v>
      </c>
      <c r="I1384" s="234"/>
      <c r="J1384" s="229"/>
      <c r="K1384" s="229"/>
      <c r="L1384" s="235"/>
      <c r="M1384" s="236"/>
      <c r="N1384" s="237"/>
      <c r="O1384" s="237"/>
      <c r="P1384" s="237"/>
      <c r="Q1384" s="237"/>
      <c r="R1384" s="237"/>
      <c r="S1384" s="237"/>
      <c r="T1384" s="238"/>
      <c r="U1384" s="13"/>
      <c r="V1384" s="13"/>
      <c r="W1384" s="13"/>
      <c r="X1384" s="13"/>
      <c r="Y1384" s="13"/>
      <c r="Z1384" s="13"/>
      <c r="AA1384" s="13"/>
      <c r="AB1384" s="13"/>
      <c r="AC1384" s="13"/>
      <c r="AD1384" s="13"/>
      <c r="AE1384" s="13"/>
      <c r="AT1384" s="239" t="s">
        <v>176</v>
      </c>
      <c r="AU1384" s="239" t="s">
        <v>81</v>
      </c>
      <c r="AV1384" s="13" t="s">
        <v>81</v>
      </c>
      <c r="AW1384" s="13" t="s">
        <v>33</v>
      </c>
      <c r="AX1384" s="13" t="s">
        <v>72</v>
      </c>
      <c r="AY1384" s="239" t="s">
        <v>166</v>
      </c>
    </row>
    <row r="1385" s="15" customFormat="1">
      <c r="A1385" s="15"/>
      <c r="B1385" s="251"/>
      <c r="C1385" s="252"/>
      <c r="D1385" s="230" t="s">
        <v>176</v>
      </c>
      <c r="E1385" s="253" t="s">
        <v>19</v>
      </c>
      <c r="F1385" s="254" t="s">
        <v>503</v>
      </c>
      <c r="G1385" s="252"/>
      <c r="H1385" s="253" t="s">
        <v>19</v>
      </c>
      <c r="I1385" s="255"/>
      <c r="J1385" s="252"/>
      <c r="K1385" s="252"/>
      <c r="L1385" s="256"/>
      <c r="M1385" s="257"/>
      <c r="N1385" s="258"/>
      <c r="O1385" s="258"/>
      <c r="P1385" s="258"/>
      <c r="Q1385" s="258"/>
      <c r="R1385" s="258"/>
      <c r="S1385" s="258"/>
      <c r="T1385" s="259"/>
      <c r="U1385" s="15"/>
      <c r="V1385" s="15"/>
      <c r="W1385" s="15"/>
      <c r="X1385" s="15"/>
      <c r="Y1385" s="15"/>
      <c r="Z1385" s="15"/>
      <c r="AA1385" s="15"/>
      <c r="AB1385" s="15"/>
      <c r="AC1385" s="15"/>
      <c r="AD1385" s="15"/>
      <c r="AE1385" s="15"/>
      <c r="AT1385" s="260" t="s">
        <v>176</v>
      </c>
      <c r="AU1385" s="260" t="s">
        <v>81</v>
      </c>
      <c r="AV1385" s="15" t="s">
        <v>79</v>
      </c>
      <c r="AW1385" s="15" t="s">
        <v>33</v>
      </c>
      <c r="AX1385" s="15" t="s">
        <v>72</v>
      </c>
      <c r="AY1385" s="260" t="s">
        <v>166</v>
      </c>
    </row>
    <row r="1386" s="13" customFormat="1">
      <c r="A1386" s="13"/>
      <c r="B1386" s="228"/>
      <c r="C1386" s="229"/>
      <c r="D1386" s="230" t="s">
        <v>176</v>
      </c>
      <c r="E1386" s="231" t="s">
        <v>19</v>
      </c>
      <c r="F1386" s="232" t="s">
        <v>2196</v>
      </c>
      <c r="G1386" s="229"/>
      <c r="H1386" s="233">
        <v>-118.74800000000001</v>
      </c>
      <c r="I1386" s="234"/>
      <c r="J1386" s="229"/>
      <c r="K1386" s="229"/>
      <c r="L1386" s="235"/>
      <c r="M1386" s="236"/>
      <c r="N1386" s="237"/>
      <c r="O1386" s="237"/>
      <c r="P1386" s="237"/>
      <c r="Q1386" s="237"/>
      <c r="R1386" s="237"/>
      <c r="S1386" s="237"/>
      <c r="T1386" s="238"/>
      <c r="U1386" s="13"/>
      <c r="V1386" s="13"/>
      <c r="W1386" s="13"/>
      <c r="X1386" s="13"/>
      <c r="Y1386" s="13"/>
      <c r="Z1386" s="13"/>
      <c r="AA1386" s="13"/>
      <c r="AB1386" s="13"/>
      <c r="AC1386" s="13"/>
      <c r="AD1386" s="13"/>
      <c r="AE1386" s="13"/>
      <c r="AT1386" s="239" t="s">
        <v>176</v>
      </c>
      <c r="AU1386" s="239" t="s">
        <v>81</v>
      </c>
      <c r="AV1386" s="13" t="s">
        <v>81</v>
      </c>
      <c r="AW1386" s="13" t="s">
        <v>33</v>
      </c>
      <c r="AX1386" s="13" t="s">
        <v>72</v>
      </c>
      <c r="AY1386" s="239" t="s">
        <v>166</v>
      </c>
    </row>
    <row r="1387" s="14" customFormat="1">
      <c r="A1387" s="14"/>
      <c r="B1387" s="240"/>
      <c r="C1387" s="241"/>
      <c r="D1387" s="230" t="s">
        <v>176</v>
      </c>
      <c r="E1387" s="242" t="s">
        <v>19</v>
      </c>
      <c r="F1387" s="243" t="s">
        <v>178</v>
      </c>
      <c r="G1387" s="241"/>
      <c r="H1387" s="244">
        <v>-141.18799999999999</v>
      </c>
      <c r="I1387" s="245"/>
      <c r="J1387" s="241"/>
      <c r="K1387" s="241"/>
      <c r="L1387" s="246"/>
      <c r="M1387" s="247"/>
      <c r="N1387" s="248"/>
      <c r="O1387" s="248"/>
      <c r="P1387" s="248"/>
      <c r="Q1387" s="248"/>
      <c r="R1387" s="248"/>
      <c r="S1387" s="248"/>
      <c r="T1387" s="249"/>
      <c r="U1387" s="14"/>
      <c r="V1387" s="14"/>
      <c r="W1387" s="14"/>
      <c r="X1387" s="14"/>
      <c r="Y1387" s="14"/>
      <c r="Z1387" s="14"/>
      <c r="AA1387" s="14"/>
      <c r="AB1387" s="14"/>
      <c r="AC1387" s="14"/>
      <c r="AD1387" s="14"/>
      <c r="AE1387" s="14"/>
      <c r="AT1387" s="250" t="s">
        <v>176</v>
      </c>
      <c r="AU1387" s="250" t="s">
        <v>81</v>
      </c>
      <c r="AV1387" s="14" t="s">
        <v>167</v>
      </c>
      <c r="AW1387" s="14" t="s">
        <v>33</v>
      </c>
      <c r="AX1387" s="14" t="s">
        <v>72</v>
      </c>
      <c r="AY1387" s="250" t="s">
        <v>166</v>
      </c>
    </row>
    <row r="1388" s="16" customFormat="1">
      <c r="A1388" s="16"/>
      <c r="B1388" s="273"/>
      <c r="C1388" s="274"/>
      <c r="D1388" s="230" t="s">
        <v>176</v>
      </c>
      <c r="E1388" s="275" t="s">
        <v>19</v>
      </c>
      <c r="F1388" s="276" t="s">
        <v>338</v>
      </c>
      <c r="G1388" s="274"/>
      <c r="H1388" s="277">
        <v>992.06799999999998</v>
      </c>
      <c r="I1388" s="278"/>
      <c r="J1388" s="274"/>
      <c r="K1388" s="274"/>
      <c r="L1388" s="279"/>
      <c r="M1388" s="280"/>
      <c r="N1388" s="281"/>
      <c r="O1388" s="281"/>
      <c r="P1388" s="281"/>
      <c r="Q1388" s="281"/>
      <c r="R1388" s="281"/>
      <c r="S1388" s="281"/>
      <c r="T1388" s="282"/>
      <c r="U1388" s="16"/>
      <c r="V1388" s="16"/>
      <c r="W1388" s="16"/>
      <c r="X1388" s="16"/>
      <c r="Y1388" s="16"/>
      <c r="Z1388" s="16"/>
      <c r="AA1388" s="16"/>
      <c r="AB1388" s="16"/>
      <c r="AC1388" s="16"/>
      <c r="AD1388" s="16"/>
      <c r="AE1388" s="16"/>
      <c r="AT1388" s="283" t="s">
        <v>176</v>
      </c>
      <c r="AU1388" s="283" t="s">
        <v>81</v>
      </c>
      <c r="AV1388" s="16" t="s">
        <v>174</v>
      </c>
      <c r="AW1388" s="16" t="s">
        <v>33</v>
      </c>
      <c r="AX1388" s="16" t="s">
        <v>79</v>
      </c>
      <c r="AY1388" s="283" t="s">
        <v>166</v>
      </c>
    </row>
    <row r="1389" s="12" customFormat="1" ht="25.92" customHeight="1">
      <c r="A1389" s="12"/>
      <c r="B1389" s="199"/>
      <c r="C1389" s="200"/>
      <c r="D1389" s="201" t="s">
        <v>71</v>
      </c>
      <c r="E1389" s="202" t="s">
        <v>263</v>
      </c>
      <c r="F1389" s="202" t="s">
        <v>2197</v>
      </c>
      <c r="G1389" s="200"/>
      <c r="H1389" s="200"/>
      <c r="I1389" s="203"/>
      <c r="J1389" s="204">
        <f>BK1389</f>
        <v>0</v>
      </c>
      <c r="K1389" s="200"/>
      <c r="L1389" s="205"/>
      <c r="M1389" s="206"/>
      <c r="N1389" s="207"/>
      <c r="O1389" s="207"/>
      <c r="P1389" s="208">
        <f>P1390</f>
        <v>0</v>
      </c>
      <c r="Q1389" s="207"/>
      <c r="R1389" s="208">
        <f>R1390</f>
        <v>0</v>
      </c>
      <c r="S1389" s="207"/>
      <c r="T1389" s="209">
        <f>T1390</f>
        <v>0</v>
      </c>
      <c r="U1389" s="12"/>
      <c r="V1389" s="12"/>
      <c r="W1389" s="12"/>
      <c r="X1389" s="12"/>
      <c r="Y1389" s="12"/>
      <c r="Z1389" s="12"/>
      <c r="AA1389" s="12"/>
      <c r="AB1389" s="12"/>
      <c r="AC1389" s="12"/>
      <c r="AD1389" s="12"/>
      <c r="AE1389" s="12"/>
      <c r="AR1389" s="210" t="s">
        <v>167</v>
      </c>
      <c r="AT1389" s="211" t="s">
        <v>71</v>
      </c>
      <c r="AU1389" s="211" t="s">
        <v>72</v>
      </c>
      <c r="AY1389" s="210" t="s">
        <v>166</v>
      </c>
      <c r="BK1389" s="212">
        <f>BK1390</f>
        <v>0</v>
      </c>
    </row>
    <row r="1390" s="12" customFormat="1" ht="22.8" customHeight="1">
      <c r="A1390" s="12"/>
      <c r="B1390" s="199"/>
      <c r="C1390" s="200"/>
      <c r="D1390" s="201" t="s">
        <v>71</v>
      </c>
      <c r="E1390" s="213" t="s">
        <v>2198</v>
      </c>
      <c r="F1390" s="213" t="s">
        <v>2199</v>
      </c>
      <c r="G1390" s="200"/>
      <c r="H1390" s="200"/>
      <c r="I1390" s="203"/>
      <c r="J1390" s="214">
        <f>BK1390</f>
        <v>0</v>
      </c>
      <c r="K1390" s="200"/>
      <c r="L1390" s="205"/>
      <c r="M1390" s="206"/>
      <c r="N1390" s="207"/>
      <c r="O1390" s="207"/>
      <c r="P1390" s="208">
        <f>P1391</f>
        <v>0</v>
      </c>
      <c r="Q1390" s="207"/>
      <c r="R1390" s="208">
        <f>R1391</f>
        <v>0</v>
      </c>
      <c r="S1390" s="207"/>
      <c r="T1390" s="209">
        <f>T1391</f>
        <v>0</v>
      </c>
      <c r="U1390" s="12"/>
      <c r="V1390" s="12"/>
      <c r="W1390" s="12"/>
      <c r="X1390" s="12"/>
      <c r="Y1390" s="12"/>
      <c r="Z1390" s="12"/>
      <c r="AA1390" s="12"/>
      <c r="AB1390" s="12"/>
      <c r="AC1390" s="12"/>
      <c r="AD1390" s="12"/>
      <c r="AE1390" s="12"/>
      <c r="AR1390" s="210" t="s">
        <v>167</v>
      </c>
      <c r="AT1390" s="211" t="s">
        <v>71</v>
      </c>
      <c r="AU1390" s="211" t="s">
        <v>79</v>
      </c>
      <c r="AY1390" s="210" t="s">
        <v>166</v>
      </c>
      <c r="BK1390" s="212">
        <f>BK1391</f>
        <v>0</v>
      </c>
    </row>
    <row r="1391" s="2" customFormat="1">
      <c r="A1391" s="41"/>
      <c r="B1391" s="42"/>
      <c r="C1391" s="215" t="s">
        <v>2200</v>
      </c>
      <c r="D1391" s="215" t="s">
        <v>169</v>
      </c>
      <c r="E1391" s="216" t="s">
        <v>2201</v>
      </c>
      <c r="F1391" s="217" t="s">
        <v>2202</v>
      </c>
      <c r="G1391" s="218" t="s">
        <v>240</v>
      </c>
      <c r="H1391" s="219">
        <v>1</v>
      </c>
      <c r="I1391" s="220"/>
      <c r="J1391" s="221">
        <f>ROUND(I1391*H1391,2)</f>
        <v>0</v>
      </c>
      <c r="K1391" s="217" t="s">
        <v>19</v>
      </c>
      <c r="L1391" s="47"/>
      <c r="M1391" s="285" t="s">
        <v>19</v>
      </c>
      <c r="N1391" s="286" t="s">
        <v>43</v>
      </c>
      <c r="O1391" s="287"/>
      <c r="P1391" s="288">
        <f>O1391*H1391</f>
        <v>0</v>
      </c>
      <c r="Q1391" s="288">
        <v>0</v>
      </c>
      <c r="R1391" s="288">
        <f>Q1391*H1391</f>
        <v>0</v>
      </c>
      <c r="S1391" s="288">
        <v>0</v>
      </c>
      <c r="T1391" s="289">
        <f>S1391*H1391</f>
        <v>0</v>
      </c>
      <c r="U1391" s="41"/>
      <c r="V1391" s="41"/>
      <c r="W1391" s="41"/>
      <c r="X1391" s="41"/>
      <c r="Y1391" s="41"/>
      <c r="Z1391" s="41"/>
      <c r="AA1391" s="41"/>
      <c r="AB1391" s="41"/>
      <c r="AC1391" s="41"/>
      <c r="AD1391" s="41"/>
      <c r="AE1391" s="41"/>
      <c r="AR1391" s="226" t="s">
        <v>553</v>
      </c>
      <c r="AT1391" s="226" t="s">
        <v>169</v>
      </c>
      <c r="AU1391" s="226" t="s">
        <v>81</v>
      </c>
      <c r="AY1391" s="20" t="s">
        <v>166</v>
      </c>
      <c r="BE1391" s="227">
        <f>IF(N1391="základní",J1391,0)</f>
        <v>0</v>
      </c>
      <c r="BF1391" s="227">
        <f>IF(N1391="snížená",J1391,0)</f>
        <v>0</v>
      </c>
      <c r="BG1391" s="227">
        <f>IF(N1391="zákl. přenesená",J1391,0)</f>
        <v>0</v>
      </c>
      <c r="BH1391" s="227">
        <f>IF(N1391="sníž. přenesená",J1391,0)</f>
        <v>0</v>
      </c>
      <c r="BI1391" s="227">
        <f>IF(N1391="nulová",J1391,0)</f>
        <v>0</v>
      </c>
      <c r="BJ1391" s="20" t="s">
        <v>79</v>
      </c>
      <c r="BK1391" s="227">
        <f>ROUND(I1391*H1391,2)</f>
        <v>0</v>
      </c>
      <c r="BL1391" s="20" t="s">
        <v>553</v>
      </c>
      <c r="BM1391" s="226" t="s">
        <v>2203</v>
      </c>
    </row>
    <row r="1392" s="2" customFormat="1" ht="6.96" customHeight="1">
      <c r="A1392" s="41"/>
      <c r="B1392" s="62"/>
      <c r="C1392" s="63"/>
      <c r="D1392" s="63"/>
      <c r="E1392" s="63"/>
      <c r="F1392" s="63"/>
      <c r="G1392" s="63"/>
      <c r="H1392" s="63"/>
      <c r="I1392" s="63"/>
      <c r="J1392" s="63"/>
      <c r="K1392" s="63"/>
      <c r="L1392" s="47"/>
      <c r="M1392" s="41"/>
      <c r="O1392" s="41"/>
      <c r="P1392" s="41"/>
      <c r="Q1392" s="41"/>
      <c r="R1392" s="41"/>
      <c r="S1392" s="41"/>
      <c r="T1392" s="41"/>
      <c r="U1392" s="41"/>
      <c r="V1392" s="41"/>
      <c r="W1392" s="41"/>
      <c r="X1392" s="41"/>
      <c r="Y1392" s="41"/>
      <c r="Z1392" s="41"/>
      <c r="AA1392" s="41"/>
      <c r="AB1392" s="41"/>
      <c r="AC1392" s="41"/>
      <c r="AD1392" s="41"/>
      <c r="AE1392" s="41"/>
    </row>
  </sheetData>
  <sheetProtection sheet="1" autoFilter="0" formatColumns="0" formatRows="0" objects="1" scenarios="1" spinCount="100000" saltValue="aeEFLOxLQE13xONCzeeZr8MnQpKukQ45yB1B70gdVO7lQZiCkDlE4z8GTk/6anTzM/n0+hFFFTa4msfG4PFJmQ==" hashValue="IHNQsNOnuRSEmpZry848QSFqWEAufil8omxlg8X5FtQyf773jiFDsyEfuC+Cu41GP/KgkX3vNIe19TEakSw9ww==" algorithmName="SHA-512" password="CEE1"/>
  <autoFilter ref="C121:K139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89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81</v>
      </c>
    </row>
    <row r="4" s="1" customFormat="1" ht="24.96" customHeight="1">
      <c r="B4" s="23"/>
      <c r="D4" s="143" t="s">
        <v>105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 xml:space="preserve">Dostavba ZŠ Luka nad  Jihlavou</v>
      </c>
      <c r="F7" s="145"/>
      <c r="G7" s="145"/>
      <c r="H7" s="145"/>
      <c r="L7" s="23"/>
    </row>
    <row r="8" s="1" customFormat="1" ht="12" customHeight="1">
      <c r="B8" s="23"/>
      <c r="D8" s="145" t="s">
        <v>106</v>
      </c>
      <c r="L8" s="23"/>
    </row>
    <row r="9" s="2" customFormat="1" ht="16.5" customHeight="1">
      <c r="A9" s="41"/>
      <c r="B9" s="47"/>
      <c r="C9" s="41"/>
      <c r="D9" s="41"/>
      <c r="E9" s="146" t="s">
        <v>107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108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2204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3. 12. 2021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">
        <v>19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27</v>
      </c>
      <c r="F17" s="41"/>
      <c r="G17" s="41"/>
      <c r="H17" s="41"/>
      <c r="I17" s="145" t="s">
        <v>28</v>
      </c>
      <c r="J17" s="136" t="s">
        <v>19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29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28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31</v>
      </c>
      <c r="E22" s="41"/>
      <c r="F22" s="41"/>
      <c r="G22" s="41"/>
      <c r="H22" s="41"/>
      <c r="I22" s="145" t="s">
        <v>26</v>
      </c>
      <c r="J22" s="136" t="s">
        <v>19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32</v>
      </c>
      <c r="F23" s="41"/>
      <c r="G23" s="41"/>
      <c r="H23" s="41"/>
      <c r="I23" s="145" t="s">
        <v>28</v>
      </c>
      <c r="J23" s="136" t="s">
        <v>19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34</v>
      </c>
      <c r="E25" s="41"/>
      <c r="F25" s="41"/>
      <c r="G25" s="41"/>
      <c r="H25" s="41"/>
      <c r="I25" s="145" t="s">
        <v>26</v>
      </c>
      <c r="J25" s="136" t="s">
        <v>19</v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">
        <v>2205</v>
      </c>
      <c r="F26" s="41"/>
      <c r="G26" s="41"/>
      <c r="H26" s="41"/>
      <c r="I26" s="145" t="s">
        <v>28</v>
      </c>
      <c r="J26" s="136" t="s">
        <v>19</v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36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38</v>
      </c>
      <c r="E32" s="41"/>
      <c r="F32" s="41"/>
      <c r="G32" s="41"/>
      <c r="H32" s="41"/>
      <c r="I32" s="41"/>
      <c r="J32" s="156">
        <f>ROUND(J103,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40</v>
      </c>
      <c r="G34" s="41"/>
      <c r="H34" s="41"/>
      <c r="I34" s="157" t="s">
        <v>39</v>
      </c>
      <c r="J34" s="157" t="s">
        <v>41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42</v>
      </c>
      <c r="E35" s="145" t="s">
        <v>43</v>
      </c>
      <c r="F35" s="159">
        <f>ROUND((SUM(BE103:BE490)),  2)</f>
        <v>0</v>
      </c>
      <c r="G35" s="41"/>
      <c r="H35" s="41"/>
      <c r="I35" s="160">
        <v>0.20999999999999999</v>
      </c>
      <c r="J35" s="159">
        <f>ROUND(((SUM(BE103:BE490))*I35),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44</v>
      </c>
      <c r="F36" s="159">
        <f>ROUND((SUM(BF103:BF490)),  2)</f>
        <v>0</v>
      </c>
      <c r="G36" s="41"/>
      <c r="H36" s="41"/>
      <c r="I36" s="160">
        <v>0.14999999999999999</v>
      </c>
      <c r="J36" s="159">
        <f>ROUND(((SUM(BF103:BF490))*I36),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45</v>
      </c>
      <c r="F37" s="159">
        <f>ROUND((SUM(BG103:BG490)),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46</v>
      </c>
      <c r="F38" s="159">
        <f>ROUND((SUM(BH103:BH490)),  2)</f>
        <v>0</v>
      </c>
      <c r="G38" s="41"/>
      <c r="H38" s="41"/>
      <c r="I38" s="160">
        <v>0.14999999999999999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47</v>
      </c>
      <c r="F39" s="159">
        <f>ROUND((SUM(BI103:BI490)),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48</v>
      </c>
      <c r="E41" s="163"/>
      <c r="F41" s="163"/>
      <c r="G41" s="164" t="s">
        <v>49</v>
      </c>
      <c r="H41" s="165" t="s">
        <v>50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110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 xml:space="preserve">Dostavba ZŠ Luka nad  Jihlavou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106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107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108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01.2 - stavební část - 1.- 3.N.P. ( opravy a změna dispozice )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>Luka nad Jihlavou</v>
      </c>
      <c r="G56" s="43"/>
      <c r="H56" s="43"/>
      <c r="I56" s="35" t="s">
        <v>23</v>
      </c>
      <c r="J56" s="75" t="str">
        <f>IF(J14="","",J14)</f>
        <v>3. 12. 2021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40.05" customHeight="1">
      <c r="A58" s="41"/>
      <c r="B58" s="42"/>
      <c r="C58" s="35" t="s">
        <v>25</v>
      </c>
      <c r="D58" s="43"/>
      <c r="E58" s="43"/>
      <c r="F58" s="30" t="str">
        <f>E17</f>
        <v>Městys Luka nad Jihlavou, 1.máje 76, 58822</v>
      </c>
      <c r="G58" s="43"/>
      <c r="H58" s="43"/>
      <c r="I58" s="35" t="s">
        <v>31</v>
      </c>
      <c r="J58" s="39" t="str">
        <f>E23</f>
        <v>Ing.Josef Slabý, Arnolec 30, Jamné 58827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34</v>
      </c>
      <c r="J59" s="39" t="str">
        <f>E26</f>
        <v>Martin Lang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111</v>
      </c>
      <c r="D61" s="174"/>
      <c r="E61" s="174"/>
      <c r="F61" s="174"/>
      <c r="G61" s="174"/>
      <c r="H61" s="174"/>
      <c r="I61" s="174"/>
      <c r="J61" s="175" t="s">
        <v>112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70</v>
      </c>
      <c r="D63" s="43"/>
      <c r="E63" s="43"/>
      <c r="F63" s="43"/>
      <c r="G63" s="43"/>
      <c r="H63" s="43"/>
      <c r="I63" s="43"/>
      <c r="J63" s="105">
        <f>J103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113</v>
      </c>
    </row>
    <row r="64" s="9" customFormat="1" ht="24.96" customHeight="1">
      <c r="A64" s="9"/>
      <c r="B64" s="177"/>
      <c r="C64" s="178"/>
      <c r="D64" s="179" t="s">
        <v>114</v>
      </c>
      <c r="E64" s="180"/>
      <c r="F64" s="180"/>
      <c r="G64" s="180"/>
      <c r="H64" s="180"/>
      <c r="I64" s="180"/>
      <c r="J64" s="181">
        <f>J104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116</v>
      </c>
      <c r="E65" s="185"/>
      <c r="F65" s="185"/>
      <c r="G65" s="185"/>
      <c r="H65" s="185"/>
      <c r="I65" s="185"/>
      <c r="J65" s="186">
        <f>J105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118</v>
      </c>
      <c r="E66" s="185"/>
      <c r="F66" s="185"/>
      <c r="G66" s="185"/>
      <c r="H66" s="185"/>
      <c r="I66" s="185"/>
      <c r="J66" s="186">
        <f>J122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83"/>
      <c r="C67" s="128"/>
      <c r="D67" s="184" t="s">
        <v>119</v>
      </c>
      <c r="E67" s="185"/>
      <c r="F67" s="185"/>
      <c r="G67" s="185"/>
      <c r="H67" s="185"/>
      <c r="I67" s="185"/>
      <c r="J67" s="186">
        <f>J123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83"/>
      <c r="C68" s="128"/>
      <c r="D68" s="184" t="s">
        <v>121</v>
      </c>
      <c r="E68" s="185"/>
      <c r="F68" s="185"/>
      <c r="G68" s="185"/>
      <c r="H68" s="185"/>
      <c r="I68" s="185"/>
      <c r="J68" s="186">
        <f>J157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8"/>
      <c r="D69" s="184" t="s">
        <v>122</v>
      </c>
      <c r="E69" s="185"/>
      <c r="F69" s="185"/>
      <c r="G69" s="185"/>
      <c r="H69" s="185"/>
      <c r="I69" s="185"/>
      <c r="J69" s="186">
        <f>J174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83"/>
      <c r="C70" s="128"/>
      <c r="D70" s="184" t="s">
        <v>123</v>
      </c>
      <c r="E70" s="185"/>
      <c r="F70" s="185"/>
      <c r="G70" s="185"/>
      <c r="H70" s="185"/>
      <c r="I70" s="185"/>
      <c r="J70" s="186">
        <f>J175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83"/>
      <c r="C71" s="128"/>
      <c r="D71" s="184" t="s">
        <v>124</v>
      </c>
      <c r="E71" s="185"/>
      <c r="F71" s="185"/>
      <c r="G71" s="185"/>
      <c r="H71" s="185"/>
      <c r="I71" s="185"/>
      <c r="J71" s="186">
        <f>J182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4.88" customHeight="1">
      <c r="A72" s="10"/>
      <c r="B72" s="183"/>
      <c r="C72" s="128"/>
      <c r="D72" s="184" t="s">
        <v>125</v>
      </c>
      <c r="E72" s="185"/>
      <c r="F72" s="185"/>
      <c r="G72" s="185"/>
      <c r="H72" s="185"/>
      <c r="I72" s="185"/>
      <c r="J72" s="186">
        <f>J189</f>
        <v>0</v>
      </c>
      <c r="K72" s="128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3"/>
      <c r="C73" s="128"/>
      <c r="D73" s="184" t="s">
        <v>126</v>
      </c>
      <c r="E73" s="185"/>
      <c r="F73" s="185"/>
      <c r="G73" s="185"/>
      <c r="H73" s="185"/>
      <c r="I73" s="185"/>
      <c r="J73" s="186">
        <f>J348</f>
        <v>0</v>
      </c>
      <c r="K73" s="128"/>
      <c r="L73" s="18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3"/>
      <c r="C74" s="128"/>
      <c r="D74" s="184" t="s">
        <v>127</v>
      </c>
      <c r="E74" s="185"/>
      <c r="F74" s="185"/>
      <c r="G74" s="185"/>
      <c r="H74" s="185"/>
      <c r="I74" s="185"/>
      <c r="J74" s="186">
        <f>J354</f>
        <v>0</v>
      </c>
      <c r="K74" s="128"/>
      <c r="L74" s="18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9" customFormat="1" ht="24.96" customHeight="1">
      <c r="A75" s="9"/>
      <c r="B75" s="177"/>
      <c r="C75" s="178"/>
      <c r="D75" s="179" t="s">
        <v>128</v>
      </c>
      <c r="E75" s="180"/>
      <c r="F75" s="180"/>
      <c r="G75" s="180"/>
      <c r="H75" s="180"/>
      <c r="I75" s="180"/>
      <c r="J75" s="181">
        <f>J356</f>
        <v>0</v>
      </c>
      <c r="K75" s="178"/>
      <c r="L75" s="182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10" customFormat="1" ht="19.92" customHeight="1">
      <c r="A76" s="10"/>
      <c r="B76" s="183"/>
      <c r="C76" s="128"/>
      <c r="D76" s="184" t="s">
        <v>131</v>
      </c>
      <c r="E76" s="185"/>
      <c r="F76" s="185"/>
      <c r="G76" s="185"/>
      <c r="H76" s="185"/>
      <c r="I76" s="185"/>
      <c r="J76" s="186">
        <f>J357</f>
        <v>0</v>
      </c>
      <c r="K76" s="128"/>
      <c r="L76" s="187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3"/>
      <c r="C77" s="128"/>
      <c r="D77" s="184" t="s">
        <v>134</v>
      </c>
      <c r="E77" s="185"/>
      <c r="F77" s="185"/>
      <c r="G77" s="185"/>
      <c r="H77" s="185"/>
      <c r="I77" s="185"/>
      <c r="J77" s="186">
        <f>J371</f>
        <v>0</v>
      </c>
      <c r="K77" s="128"/>
      <c r="L77" s="187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3"/>
      <c r="C78" s="128"/>
      <c r="D78" s="184" t="s">
        <v>135</v>
      </c>
      <c r="E78" s="185"/>
      <c r="F78" s="185"/>
      <c r="G78" s="185"/>
      <c r="H78" s="185"/>
      <c r="I78" s="185"/>
      <c r="J78" s="186">
        <f>J397</f>
        <v>0</v>
      </c>
      <c r="K78" s="128"/>
      <c r="L78" s="187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3"/>
      <c r="C79" s="128"/>
      <c r="D79" s="184" t="s">
        <v>139</v>
      </c>
      <c r="E79" s="185"/>
      <c r="F79" s="185"/>
      <c r="G79" s="185"/>
      <c r="H79" s="185"/>
      <c r="I79" s="185"/>
      <c r="J79" s="186">
        <f>J415</f>
        <v>0</v>
      </c>
      <c r="K79" s="128"/>
      <c r="L79" s="187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3"/>
      <c r="C80" s="128"/>
      <c r="D80" s="184" t="s">
        <v>144</v>
      </c>
      <c r="E80" s="185"/>
      <c r="F80" s="185"/>
      <c r="G80" s="185"/>
      <c r="H80" s="185"/>
      <c r="I80" s="185"/>
      <c r="J80" s="186">
        <f>J433</f>
        <v>0</v>
      </c>
      <c r="K80" s="128"/>
      <c r="L80" s="187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83"/>
      <c r="C81" s="128"/>
      <c r="D81" s="184" t="s">
        <v>148</v>
      </c>
      <c r="E81" s="185"/>
      <c r="F81" s="185"/>
      <c r="G81" s="185"/>
      <c r="H81" s="185"/>
      <c r="I81" s="185"/>
      <c r="J81" s="186">
        <f>J460</f>
        <v>0</v>
      </c>
      <c r="K81" s="128"/>
      <c r="L81" s="187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2" customFormat="1" ht="21.84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62"/>
      <c r="C83" s="63"/>
      <c r="D83" s="63"/>
      <c r="E83" s="63"/>
      <c r="F83" s="63"/>
      <c r="G83" s="63"/>
      <c r="H83" s="63"/>
      <c r="I83" s="63"/>
      <c r="J83" s="63"/>
      <c r="K83" s="6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7" s="2" customFormat="1" ht="6.96" customHeight="1">
      <c r="A87" s="41"/>
      <c r="B87" s="64"/>
      <c r="C87" s="65"/>
      <c r="D87" s="65"/>
      <c r="E87" s="65"/>
      <c r="F87" s="65"/>
      <c r="G87" s="65"/>
      <c r="H87" s="65"/>
      <c r="I87" s="65"/>
      <c r="J87" s="65"/>
      <c r="K87" s="65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24.96" customHeight="1">
      <c r="A88" s="41"/>
      <c r="B88" s="42"/>
      <c r="C88" s="26" t="s">
        <v>151</v>
      </c>
      <c r="D88" s="43"/>
      <c r="E88" s="43"/>
      <c r="F88" s="43"/>
      <c r="G88" s="43"/>
      <c r="H88" s="43"/>
      <c r="I88" s="43"/>
      <c r="J88" s="43"/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6.96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2" customHeight="1">
      <c r="A90" s="41"/>
      <c r="B90" s="42"/>
      <c r="C90" s="35" t="s">
        <v>16</v>
      </c>
      <c r="D90" s="43"/>
      <c r="E90" s="43"/>
      <c r="F90" s="43"/>
      <c r="G90" s="43"/>
      <c r="H90" s="43"/>
      <c r="I90" s="43"/>
      <c r="J90" s="43"/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6.5" customHeight="1">
      <c r="A91" s="41"/>
      <c r="B91" s="42"/>
      <c r="C91" s="43"/>
      <c r="D91" s="43"/>
      <c r="E91" s="172" t="str">
        <f>E7</f>
        <v xml:space="preserve">Dostavba ZŠ Luka nad  Jihlavou</v>
      </c>
      <c r="F91" s="35"/>
      <c r="G91" s="35"/>
      <c r="H91" s="35"/>
      <c r="I91" s="43"/>
      <c r="J91" s="43"/>
      <c r="K91" s="43"/>
      <c r="L91" s="14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1" customFormat="1" ht="12" customHeight="1">
      <c r="B92" s="24"/>
      <c r="C92" s="35" t="s">
        <v>106</v>
      </c>
      <c r="D92" s="25"/>
      <c r="E92" s="25"/>
      <c r="F92" s="25"/>
      <c r="G92" s="25"/>
      <c r="H92" s="25"/>
      <c r="I92" s="25"/>
      <c r="J92" s="25"/>
      <c r="K92" s="25"/>
      <c r="L92" s="23"/>
    </row>
    <row r="93" s="2" customFormat="1" ht="16.5" customHeight="1">
      <c r="A93" s="41"/>
      <c r="B93" s="42"/>
      <c r="C93" s="43"/>
      <c r="D93" s="43"/>
      <c r="E93" s="172" t="s">
        <v>107</v>
      </c>
      <c r="F93" s="43"/>
      <c r="G93" s="43"/>
      <c r="H93" s="43"/>
      <c r="I93" s="43"/>
      <c r="J93" s="43"/>
      <c r="K93" s="43"/>
      <c r="L93" s="14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2" customHeight="1">
      <c r="A94" s="41"/>
      <c r="B94" s="42"/>
      <c r="C94" s="35" t="s">
        <v>108</v>
      </c>
      <c r="D94" s="43"/>
      <c r="E94" s="43"/>
      <c r="F94" s="43"/>
      <c r="G94" s="43"/>
      <c r="H94" s="43"/>
      <c r="I94" s="43"/>
      <c r="J94" s="43"/>
      <c r="K94" s="43"/>
      <c r="L94" s="14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6.5" customHeight="1">
      <c r="A95" s="41"/>
      <c r="B95" s="42"/>
      <c r="C95" s="43"/>
      <c r="D95" s="43"/>
      <c r="E95" s="72" t="str">
        <f>E11</f>
        <v>01.2 - stavební část - 1.- 3.N.P. ( opravy a změna dispozice )</v>
      </c>
      <c r="F95" s="43"/>
      <c r="G95" s="43"/>
      <c r="H95" s="43"/>
      <c r="I95" s="43"/>
      <c r="J95" s="43"/>
      <c r="K95" s="43"/>
      <c r="L95" s="147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6.96" customHeight="1">
      <c r="A96" s="41"/>
      <c r="B96" s="42"/>
      <c r="C96" s="43"/>
      <c r="D96" s="43"/>
      <c r="E96" s="43"/>
      <c r="F96" s="43"/>
      <c r="G96" s="43"/>
      <c r="H96" s="43"/>
      <c r="I96" s="43"/>
      <c r="J96" s="43"/>
      <c r="K96" s="43"/>
      <c r="L96" s="147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2" customFormat="1" ht="12" customHeight="1">
      <c r="A97" s="41"/>
      <c r="B97" s="42"/>
      <c r="C97" s="35" t="s">
        <v>21</v>
      </c>
      <c r="D97" s="43"/>
      <c r="E97" s="43"/>
      <c r="F97" s="30" t="str">
        <f>F14</f>
        <v>Luka nad Jihlavou</v>
      </c>
      <c r="G97" s="43"/>
      <c r="H97" s="43"/>
      <c r="I97" s="35" t="s">
        <v>23</v>
      </c>
      <c r="J97" s="75" t="str">
        <f>IF(J14="","",J14)</f>
        <v>3. 12. 2021</v>
      </c>
      <c r="K97" s="43"/>
      <c r="L97" s="147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="2" customFormat="1" ht="6.96" customHeight="1">
      <c r="A98" s="41"/>
      <c r="B98" s="42"/>
      <c r="C98" s="43"/>
      <c r="D98" s="43"/>
      <c r="E98" s="43"/>
      <c r="F98" s="43"/>
      <c r="G98" s="43"/>
      <c r="H98" s="43"/>
      <c r="I98" s="43"/>
      <c r="J98" s="43"/>
      <c r="K98" s="43"/>
      <c r="L98" s="147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 s="2" customFormat="1" ht="40.05" customHeight="1">
      <c r="A99" s="41"/>
      <c r="B99" s="42"/>
      <c r="C99" s="35" t="s">
        <v>25</v>
      </c>
      <c r="D99" s="43"/>
      <c r="E99" s="43"/>
      <c r="F99" s="30" t="str">
        <f>E17</f>
        <v>Městys Luka nad Jihlavou, 1.máje 76, 58822</v>
      </c>
      <c r="G99" s="43"/>
      <c r="H99" s="43"/>
      <c r="I99" s="35" t="s">
        <v>31</v>
      </c>
      <c r="J99" s="39" t="str">
        <f>E23</f>
        <v>Ing.Josef Slabý, Arnolec 30, Jamné 58827</v>
      </c>
      <c r="K99" s="43"/>
      <c r="L99" s="147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</row>
    <row r="100" s="2" customFormat="1" ht="15.15" customHeight="1">
      <c r="A100" s="41"/>
      <c r="B100" s="42"/>
      <c r="C100" s="35" t="s">
        <v>29</v>
      </c>
      <c r="D100" s="43"/>
      <c r="E100" s="43"/>
      <c r="F100" s="30" t="str">
        <f>IF(E20="","",E20)</f>
        <v>Vyplň údaj</v>
      </c>
      <c r="G100" s="43"/>
      <c r="H100" s="43"/>
      <c r="I100" s="35" t="s">
        <v>34</v>
      </c>
      <c r="J100" s="39" t="str">
        <f>E26</f>
        <v>Martin Lang</v>
      </c>
      <c r="K100" s="43"/>
      <c r="L100" s="147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  <row r="101" s="2" customFormat="1" ht="10.32" customHeight="1">
      <c r="A101" s="41"/>
      <c r="B101" s="42"/>
      <c r="C101" s="43"/>
      <c r="D101" s="43"/>
      <c r="E101" s="43"/>
      <c r="F101" s="43"/>
      <c r="G101" s="43"/>
      <c r="H101" s="43"/>
      <c r="I101" s="43"/>
      <c r="J101" s="43"/>
      <c r="K101" s="43"/>
      <c r="L101" s="147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</row>
    <row r="102" s="11" customFormat="1" ht="29.28" customHeight="1">
      <c r="A102" s="188"/>
      <c r="B102" s="189"/>
      <c r="C102" s="190" t="s">
        <v>152</v>
      </c>
      <c r="D102" s="191" t="s">
        <v>57</v>
      </c>
      <c r="E102" s="191" t="s">
        <v>53</v>
      </c>
      <c r="F102" s="191" t="s">
        <v>54</v>
      </c>
      <c r="G102" s="191" t="s">
        <v>153</v>
      </c>
      <c r="H102" s="191" t="s">
        <v>154</v>
      </c>
      <c r="I102" s="191" t="s">
        <v>155</v>
      </c>
      <c r="J102" s="191" t="s">
        <v>112</v>
      </c>
      <c r="K102" s="192" t="s">
        <v>156</v>
      </c>
      <c r="L102" s="193"/>
      <c r="M102" s="95" t="s">
        <v>19</v>
      </c>
      <c r="N102" s="96" t="s">
        <v>42</v>
      </c>
      <c r="O102" s="96" t="s">
        <v>157</v>
      </c>
      <c r="P102" s="96" t="s">
        <v>158</v>
      </c>
      <c r="Q102" s="96" t="s">
        <v>159</v>
      </c>
      <c r="R102" s="96" t="s">
        <v>160</v>
      </c>
      <c r="S102" s="96" t="s">
        <v>161</v>
      </c>
      <c r="T102" s="97" t="s">
        <v>162</v>
      </c>
      <c r="U102" s="188"/>
      <c r="V102" s="188"/>
      <c r="W102" s="188"/>
      <c r="X102" s="188"/>
      <c r="Y102" s="188"/>
      <c r="Z102" s="188"/>
      <c r="AA102" s="188"/>
      <c r="AB102" s="188"/>
      <c r="AC102" s="188"/>
      <c r="AD102" s="188"/>
      <c r="AE102" s="188"/>
    </row>
    <row r="103" s="2" customFormat="1" ht="22.8" customHeight="1">
      <c r="A103" s="41"/>
      <c r="B103" s="42"/>
      <c r="C103" s="102" t="s">
        <v>163</v>
      </c>
      <c r="D103" s="43"/>
      <c r="E103" s="43"/>
      <c r="F103" s="43"/>
      <c r="G103" s="43"/>
      <c r="H103" s="43"/>
      <c r="I103" s="43"/>
      <c r="J103" s="194">
        <f>BK103</f>
        <v>0</v>
      </c>
      <c r="K103" s="43"/>
      <c r="L103" s="47"/>
      <c r="M103" s="98"/>
      <c r="N103" s="195"/>
      <c r="O103" s="99"/>
      <c r="P103" s="196">
        <f>P104+P356</f>
        <v>0</v>
      </c>
      <c r="Q103" s="99"/>
      <c r="R103" s="196">
        <f>R104+R356</f>
        <v>24.234782670000001</v>
      </c>
      <c r="S103" s="99"/>
      <c r="T103" s="197">
        <f>T104+T356</f>
        <v>19.104989699999997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71</v>
      </c>
      <c r="AU103" s="20" t="s">
        <v>113</v>
      </c>
      <c r="BK103" s="198">
        <f>BK104+BK356</f>
        <v>0</v>
      </c>
    </row>
    <row r="104" s="12" customFormat="1" ht="25.92" customHeight="1">
      <c r="A104" s="12"/>
      <c r="B104" s="199"/>
      <c r="C104" s="200"/>
      <c r="D104" s="201" t="s">
        <v>71</v>
      </c>
      <c r="E104" s="202" t="s">
        <v>164</v>
      </c>
      <c r="F104" s="202" t="s">
        <v>165</v>
      </c>
      <c r="G104" s="200"/>
      <c r="H104" s="200"/>
      <c r="I104" s="203"/>
      <c r="J104" s="204">
        <f>BK104</f>
        <v>0</v>
      </c>
      <c r="K104" s="200"/>
      <c r="L104" s="205"/>
      <c r="M104" s="206"/>
      <c r="N104" s="207"/>
      <c r="O104" s="207"/>
      <c r="P104" s="208">
        <f>P105+P122+P174+P348+P354</f>
        <v>0</v>
      </c>
      <c r="Q104" s="207"/>
      <c r="R104" s="208">
        <f>R105+R122+R174+R348+R354</f>
        <v>19.722153240000001</v>
      </c>
      <c r="S104" s="207"/>
      <c r="T104" s="209">
        <f>T105+T122+T174+T348+T354</f>
        <v>18.620289699999997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10" t="s">
        <v>79</v>
      </c>
      <c r="AT104" s="211" t="s">
        <v>71</v>
      </c>
      <c r="AU104" s="211" t="s">
        <v>72</v>
      </c>
      <c r="AY104" s="210" t="s">
        <v>166</v>
      </c>
      <c r="BK104" s="212">
        <f>BK105+BK122+BK174+BK348+BK354</f>
        <v>0</v>
      </c>
    </row>
    <row r="105" s="12" customFormat="1" ht="22.8" customHeight="1">
      <c r="A105" s="12"/>
      <c r="B105" s="199"/>
      <c r="C105" s="200"/>
      <c r="D105" s="201" t="s">
        <v>71</v>
      </c>
      <c r="E105" s="213" t="s">
        <v>174</v>
      </c>
      <c r="F105" s="213" t="s">
        <v>296</v>
      </c>
      <c r="G105" s="200"/>
      <c r="H105" s="200"/>
      <c r="I105" s="203"/>
      <c r="J105" s="214">
        <f>BK105</f>
        <v>0</v>
      </c>
      <c r="K105" s="200"/>
      <c r="L105" s="205"/>
      <c r="M105" s="206"/>
      <c r="N105" s="207"/>
      <c r="O105" s="207"/>
      <c r="P105" s="208">
        <f>SUM(P106:P121)</f>
        <v>0</v>
      </c>
      <c r="Q105" s="207"/>
      <c r="R105" s="208">
        <f>SUM(R106:R121)</f>
        <v>1.3277073600000002</v>
      </c>
      <c r="S105" s="207"/>
      <c r="T105" s="209">
        <f>SUM(T106:T121)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10" t="s">
        <v>79</v>
      </c>
      <c r="AT105" s="211" t="s">
        <v>71</v>
      </c>
      <c r="AU105" s="211" t="s">
        <v>79</v>
      </c>
      <c r="AY105" s="210" t="s">
        <v>166</v>
      </c>
      <c r="BK105" s="212">
        <f>SUM(BK106:BK121)</f>
        <v>0</v>
      </c>
    </row>
    <row r="106" s="2" customFormat="1">
      <c r="A106" s="41"/>
      <c r="B106" s="42"/>
      <c r="C106" s="215" t="s">
        <v>79</v>
      </c>
      <c r="D106" s="215" t="s">
        <v>169</v>
      </c>
      <c r="E106" s="216" t="s">
        <v>2206</v>
      </c>
      <c r="F106" s="217" t="s">
        <v>2207</v>
      </c>
      <c r="G106" s="218" t="s">
        <v>197</v>
      </c>
      <c r="H106" s="219">
        <v>0.33600000000000002</v>
      </c>
      <c r="I106" s="220"/>
      <c r="J106" s="221">
        <f>ROUND(I106*H106,2)</f>
        <v>0</v>
      </c>
      <c r="K106" s="217" t="s">
        <v>2208</v>
      </c>
      <c r="L106" s="47"/>
      <c r="M106" s="222" t="s">
        <v>19</v>
      </c>
      <c r="N106" s="223" t="s">
        <v>43</v>
      </c>
      <c r="O106" s="87"/>
      <c r="P106" s="224">
        <f>O106*H106</f>
        <v>0</v>
      </c>
      <c r="Q106" s="224">
        <v>2.3427600000000002</v>
      </c>
      <c r="R106" s="224">
        <f>Q106*H106</f>
        <v>0.78716736000000009</v>
      </c>
      <c r="S106" s="224">
        <v>0</v>
      </c>
      <c r="T106" s="225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6" t="s">
        <v>174</v>
      </c>
      <c r="AT106" s="226" t="s">
        <v>169</v>
      </c>
      <c r="AU106" s="226" t="s">
        <v>81</v>
      </c>
      <c r="AY106" s="20" t="s">
        <v>166</v>
      </c>
      <c r="BE106" s="227">
        <f>IF(N106="základní",J106,0)</f>
        <v>0</v>
      </c>
      <c r="BF106" s="227">
        <f>IF(N106="snížená",J106,0)</f>
        <v>0</v>
      </c>
      <c r="BG106" s="227">
        <f>IF(N106="zákl. přenesená",J106,0)</f>
        <v>0</v>
      </c>
      <c r="BH106" s="227">
        <f>IF(N106="sníž. přenesená",J106,0)</f>
        <v>0</v>
      </c>
      <c r="BI106" s="227">
        <f>IF(N106="nulová",J106,0)</f>
        <v>0</v>
      </c>
      <c r="BJ106" s="20" t="s">
        <v>79</v>
      </c>
      <c r="BK106" s="227">
        <f>ROUND(I106*H106,2)</f>
        <v>0</v>
      </c>
      <c r="BL106" s="20" t="s">
        <v>174</v>
      </c>
      <c r="BM106" s="226" t="s">
        <v>2209</v>
      </c>
    </row>
    <row r="107" s="15" customFormat="1">
      <c r="A107" s="15"/>
      <c r="B107" s="251"/>
      <c r="C107" s="252"/>
      <c r="D107" s="230" t="s">
        <v>176</v>
      </c>
      <c r="E107" s="253" t="s">
        <v>19</v>
      </c>
      <c r="F107" s="254" t="s">
        <v>2210</v>
      </c>
      <c r="G107" s="252"/>
      <c r="H107" s="253" t="s">
        <v>19</v>
      </c>
      <c r="I107" s="255"/>
      <c r="J107" s="252"/>
      <c r="K107" s="252"/>
      <c r="L107" s="256"/>
      <c r="M107" s="257"/>
      <c r="N107" s="258"/>
      <c r="O107" s="258"/>
      <c r="P107" s="258"/>
      <c r="Q107" s="258"/>
      <c r="R107" s="258"/>
      <c r="S107" s="258"/>
      <c r="T107" s="259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T107" s="260" t="s">
        <v>176</v>
      </c>
      <c r="AU107" s="260" t="s">
        <v>81</v>
      </c>
      <c r="AV107" s="15" t="s">
        <v>79</v>
      </c>
      <c r="AW107" s="15" t="s">
        <v>33</v>
      </c>
      <c r="AX107" s="15" t="s">
        <v>72</v>
      </c>
      <c r="AY107" s="260" t="s">
        <v>166</v>
      </c>
    </row>
    <row r="108" s="13" customFormat="1">
      <c r="A108" s="13"/>
      <c r="B108" s="228"/>
      <c r="C108" s="229"/>
      <c r="D108" s="230" t="s">
        <v>176</v>
      </c>
      <c r="E108" s="231" t="s">
        <v>19</v>
      </c>
      <c r="F108" s="232" t="s">
        <v>2211</v>
      </c>
      <c r="G108" s="229"/>
      <c r="H108" s="233">
        <v>0.084000000000000005</v>
      </c>
      <c r="I108" s="234"/>
      <c r="J108" s="229"/>
      <c r="K108" s="229"/>
      <c r="L108" s="235"/>
      <c r="M108" s="236"/>
      <c r="N108" s="237"/>
      <c r="O108" s="237"/>
      <c r="P108" s="237"/>
      <c r="Q108" s="237"/>
      <c r="R108" s="237"/>
      <c r="S108" s="237"/>
      <c r="T108" s="238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9" t="s">
        <v>176</v>
      </c>
      <c r="AU108" s="239" t="s">
        <v>81</v>
      </c>
      <c r="AV108" s="13" t="s">
        <v>81</v>
      </c>
      <c r="AW108" s="13" t="s">
        <v>33</v>
      </c>
      <c r="AX108" s="13" t="s">
        <v>72</v>
      </c>
      <c r="AY108" s="239" t="s">
        <v>166</v>
      </c>
    </row>
    <row r="109" s="15" customFormat="1">
      <c r="A109" s="15"/>
      <c r="B109" s="251"/>
      <c r="C109" s="252"/>
      <c r="D109" s="230" t="s">
        <v>176</v>
      </c>
      <c r="E109" s="253" t="s">
        <v>19</v>
      </c>
      <c r="F109" s="254" t="s">
        <v>2212</v>
      </c>
      <c r="G109" s="252"/>
      <c r="H109" s="253" t="s">
        <v>19</v>
      </c>
      <c r="I109" s="255"/>
      <c r="J109" s="252"/>
      <c r="K109" s="252"/>
      <c r="L109" s="256"/>
      <c r="M109" s="257"/>
      <c r="N109" s="258"/>
      <c r="O109" s="258"/>
      <c r="P109" s="258"/>
      <c r="Q109" s="258"/>
      <c r="R109" s="258"/>
      <c r="S109" s="258"/>
      <c r="T109" s="259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60" t="s">
        <v>176</v>
      </c>
      <c r="AU109" s="260" t="s">
        <v>81</v>
      </c>
      <c r="AV109" s="15" t="s">
        <v>79</v>
      </c>
      <c r="AW109" s="15" t="s">
        <v>33</v>
      </c>
      <c r="AX109" s="15" t="s">
        <v>72</v>
      </c>
      <c r="AY109" s="260" t="s">
        <v>166</v>
      </c>
    </row>
    <row r="110" s="13" customFormat="1">
      <c r="A110" s="13"/>
      <c r="B110" s="228"/>
      <c r="C110" s="229"/>
      <c r="D110" s="230" t="s">
        <v>176</v>
      </c>
      <c r="E110" s="231" t="s">
        <v>19</v>
      </c>
      <c r="F110" s="232" t="s">
        <v>2213</v>
      </c>
      <c r="G110" s="229"/>
      <c r="H110" s="233">
        <v>0.084000000000000005</v>
      </c>
      <c r="I110" s="234"/>
      <c r="J110" s="229"/>
      <c r="K110" s="229"/>
      <c r="L110" s="235"/>
      <c r="M110" s="236"/>
      <c r="N110" s="237"/>
      <c r="O110" s="237"/>
      <c r="P110" s="237"/>
      <c r="Q110" s="237"/>
      <c r="R110" s="237"/>
      <c r="S110" s="237"/>
      <c r="T110" s="238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9" t="s">
        <v>176</v>
      </c>
      <c r="AU110" s="239" t="s">
        <v>81</v>
      </c>
      <c r="AV110" s="13" t="s">
        <v>81</v>
      </c>
      <c r="AW110" s="13" t="s">
        <v>33</v>
      </c>
      <c r="AX110" s="13" t="s">
        <v>72</v>
      </c>
      <c r="AY110" s="239" t="s">
        <v>166</v>
      </c>
    </row>
    <row r="111" s="15" customFormat="1">
      <c r="A111" s="15"/>
      <c r="B111" s="251"/>
      <c r="C111" s="252"/>
      <c r="D111" s="230" t="s">
        <v>176</v>
      </c>
      <c r="E111" s="253" t="s">
        <v>19</v>
      </c>
      <c r="F111" s="254" t="s">
        <v>2214</v>
      </c>
      <c r="G111" s="252"/>
      <c r="H111" s="253" t="s">
        <v>19</v>
      </c>
      <c r="I111" s="255"/>
      <c r="J111" s="252"/>
      <c r="K111" s="252"/>
      <c r="L111" s="256"/>
      <c r="M111" s="257"/>
      <c r="N111" s="258"/>
      <c r="O111" s="258"/>
      <c r="P111" s="258"/>
      <c r="Q111" s="258"/>
      <c r="R111" s="258"/>
      <c r="S111" s="258"/>
      <c r="T111" s="259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60" t="s">
        <v>176</v>
      </c>
      <c r="AU111" s="260" t="s">
        <v>81</v>
      </c>
      <c r="AV111" s="15" t="s">
        <v>79</v>
      </c>
      <c r="AW111" s="15" t="s">
        <v>33</v>
      </c>
      <c r="AX111" s="15" t="s">
        <v>72</v>
      </c>
      <c r="AY111" s="260" t="s">
        <v>166</v>
      </c>
    </row>
    <row r="112" s="13" customFormat="1">
      <c r="A112" s="13"/>
      <c r="B112" s="228"/>
      <c r="C112" s="229"/>
      <c r="D112" s="230" t="s">
        <v>176</v>
      </c>
      <c r="E112" s="231" t="s">
        <v>19</v>
      </c>
      <c r="F112" s="232" t="s">
        <v>2215</v>
      </c>
      <c r="G112" s="229"/>
      <c r="H112" s="233">
        <v>0.084000000000000005</v>
      </c>
      <c r="I112" s="234"/>
      <c r="J112" s="229"/>
      <c r="K112" s="229"/>
      <c r="L112" s="235"/>
      <c r="M112" s="236"/>
      <c r="N112" s="237"/>
      <c r="O112" s="237"/>
      <c r="P112" s="237"/>
      <c r="Q112" s="237"/>
      <c r="R112" s="237"/>
      <c r="S112" s="237"/>
      <c r="T112" s="238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9" t="s">
        <v>176</v>
      </c>
      <c r="AU112" s="239" t="s">
        <v>81</v>
      </c>
      <c r="AV112" s="13" t="s">
        <v>81</v>
      </c>
      <c r="AW112" s="13" t="s">
        <v>33</v>
      </c>
      <c r="AX112" s="13" t="s">
        <v>72</v>
      </c>
      <c r="AY112" s="239" t="s">
        <v>166</v>
      </c>
    </row>
    <row r="113" s="15" customFormat="1">
      <c r="A113" s="15"/>
      <c r="B113" s="251"/>
      <c r="C113" s="252"/>
      <c r="D113" s="230" t="s">
        <v>176</v>
      </c>
      <c r="E113" s="253" t="s">
        <v>19</v>
      </c>
      <c r="F113" s="254" t="s">
        <v>2216</v>
      </c>
      <c r="G113" s="252"/>
      <c r="H113" s="253" t="s">
        <v>19</v>
      </c>
      <c r="I113" s="255"/>
      <c r="J113" s="252"/>
      <c r="K113" s="252"/>
      <c r="L113" s="256"/>
      <c r="M113" s="257"/>
      <c r="N113" s="258"/>
      <c r="O113" s="258"/>
      <c r="P113" s="258"/>
      <c r="Q113" s="258"/>
      <c r="R113" s="258"/>
      <c r="S113" s="258"/>
      <c r="T113" s="259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T113" s="260" t="s">
        <v>176</v>
      </c>
      <c r="AU113" s="260" t="s">
        <v>81</v>
      </c>
      <c r="AV113" s="15" t="s">
        <v>79</v>
      </c>
      <c r="AW113" s="15" t="s">
        <v>33</v>
      </c>
      <c r="AX113" s="15" t="s">
        <v>72</v>
      </c>
      <c r="AY113" s="260" t="s">
        <v>166</v>
      </c>
    </row>
    <row r="114" s="13" customFormat="1">
      <c r="A114" s="13"/>
      <c r="B114" s="228"/>
      <c r="C114" s="229"/>
      <c r="D114" s="230" t="s">
        <v>176</v>
      </c>
      <c r="E114" s="231" t="s">
        <v>19</v>
      </c>
      <c r="F114" s="232" t="s">
        <v>2217</v>
      </c>
      <c r="G114" s="229"/>
      <c r="H114" s="233">
        <v>0.084000000000000005</v>
      </c>
      <c r="I114" s="234"/>
      <c r="J114" s="229"/>
      <c r="K114" s="229"/>
      <c r="L114" s="235"/>
      <c r="M114" s="236"/>
      <c r="N114" s="237"/>
      <c r="O114" s="237"/>
      <c r="P114" s="237"/>
      <c r="Q114" s="237"/>
      <c r="R114" s="237"/>
      <c r="S114" s="237"/>
      <c r="T114" s="238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9" t="s">
        <v>176</v>
      </c>
      <c r="AU114" s="239" t="s">
        <v>81</v>
      </c>
      <c r="AV114" s="13" t="s">
        <v>81</v>
      </c>
      <c r="AW114" s="13" t="s">
        <v>33</v>
      </c>
      <c r="AX114" s="13" t="s">
        <v>72</v>
      </c>
      <c r="AY114" s="239" t="s">
        <v>166</v>
      </c>
    </row>
    <row r="115" s="16" customFormat="1">
      <c r="A115" s="16"/>
      <c r="B115" s="273"/>
      <c r="C115" s="274"/>
      <c r="D115" s="230" t="s">
        <v>176</v>
      </c>
      <c r="E115" s="275" t="s">
        <v>19</v>
      </c>
      <c r="F115" s="276" t="s">
        <v>338</v>
      </c>
      <c r="G115" s="274"/>
      <c r="H115" s="277">
        <v>0.33600000000000002</v>
      </c>
      <c r="I115" s="278"/>
      <c r="J115" s="274"/>
      <c r="K115" s="274"/>
      <c r="L115" s="279"/>
      <c r="M115" s="280"/>
      <c r="N115" s="281"/>
      <c r="O115" s="281"/>
      <c r="P115" s="281"/>
      <c r="Q115" s="281"/>
      <c r="R115" s="281"/>
      <c r="S115" s="281"/>
      <c r="T115" s="282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T115" s="283" t="s">
        <v>176</v>
      </c>
      <c r="AU115" s="283" t="s">
        <v>81</v>
      </c>
      <c r="AV115" s="16" t="s">
        <v>174</v>
      </c>
      <c r="AW115" s="16" t="s">
        <v>33</v>
      </c>
      <c r="AX115" s="16" t="s">
        <v>79</v>
      </c>
      <c r="AY115" s="283" t="s">
        <v>166</v>
      </c>
    </row>
    <row r="116" s="2" customFormat="1">
      <c r="A116" s="41"/>
      <c r="B116" s="42"/>
      <c r="C116" s="215" t="s">
        <v>81</v>
      </c>
      <c r="D116" s="215" t="s">
        <v>169</v>
      </c>
      <c r="E116" s="216" t="s">
        <v>2218</v>
      </c>
      <c r="F116" s="217" t="s">
        <v>2219</v>
      </c>
      <c r="G116" s="218" t="s">
        <v>229</v>
      </c>
      <c r="H116" s="219">
        <v>15.6</v>
      </c>
      <c r="I116" s="220"/>
      <c r="J116" s="221">
        <f>ROUND(I116*H116,2)</f>
        <v>0</v>
      </c>
      <c r="K116" s="217" t="s">
        <v>2208</v>
      </c>
      <c r="L116" s="47"/>
      <c r="M116" s="222" t="s">
        <v>19</v>
      </c>
      <c r="N116" s="223" t="s">
        <v>43</v>
      </c>
      <c r="O116" s="87"/>
      <c r="P116" s="224">
        <f>O116*H116</f>
        <v>0</v>
      </c>
      <c r="Q116" s="224">
        <v>0.03465</v>
      </c>
      <c r="R116" s="224">
        <f>Q116*H116</f>
        <v>0.54054000000000002</v>
      </c>
      <c r="S116" s="224">
        <v>0</v>
      </c>
      <c r="T116" s="225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26" t="s">
        <v>174</v>
      </c>
      <c r="AT116" s="226" t="s">
        <v>169</v>
      </c>
      <c r="AU116" s="226" t="s">
        <v>81</v>
      </c>
      <c r="AY116" s="20" t="s">
        <v>166</v>
      </c>
      <c r="BE116" s="227">
        <f>IF(N116="základní",J116,0)</f>
        <v>0</v>
      </c>
      <c r="BF116" s="227">
        <f>IF(N116="snížená",J116,0)</f>
        <v>0</v>
      </c>
      <c r="BG116" s="227">
        <f>IF(N116="zákl. přenesená",J116,0)</f>
        <v>0</v>
      </c>
      <c r="BH116" s="227">
        <f>IF(N116="sníž. přenesená",J116,0)</f>
        <v>0</v>
      </c>
      <c r="BI116" s="227">
        <f>IF(N116="nulová",J116,0)</f>
        <v>0</v>
      </c>
      <c r="BJ116" s="20" t="s">
        <v>79</v>
      </c>
      <c r="BK116" s="227">
        <f>ROUND(I116*H116,2)</f>
        <v>0</v>
      </c>
      <c r="BL116" s="20" t="s">
        <v>174</v>
      </c>
      <c r="BM116" s="226" t="s">
        <v>2220</v>
      </c>
    </row>
    <row r="117" s="15" customFormat="1">
      <c r="A117" s="15"/>
      <c r="B117" s="251"/>
      <c r="C117" s="252"/>
      <c r="D117" s="230" t="s">
        <v>176</v>
      </c>
      <c r="E117" s="253" t="s">
        <v>19</v>
      </c>
      <c r="F117" s="254" t="s">
        <v>2212</v>
      </c>
      <c r="G117" s="252"/>
      <c r="H117" s="253" t="s">
        <v>19</v>
      </c>
      <c r="I117" s="255"/>
      <c r="J117" s="252"/>
      <c r="K117" s="252"/>
      <c r="L117" s="256"/>
      <c r="M117" s="257"/>
      <c r="N117" s="258"/>
      <c r="O117" s="258"/>
      <c r="P117" s="258"/>
      <c r="Q117" s="258"/>
      <c r="R117" s="258"/>
      <c r="S117" s="258"/>
      <c r="T117" s="259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60" t="s">
        <v>176</v>
      </c>
      <c r="AU117" s="260" t="s">
        <v>81</v>
      </c>
      <c r="AV117" s="15" t="s">
        <v>79</v>
      </c>
      <c r="AW117" s="15" t="s">
        <v>33</v>
      </c>
      <c r="AX117" s="15" t="s">
        <v>72</v>
      </c>
      <c r="AY117" s="260" t="s">
        <v>166</v>
      </c>
    </row>
    <row r="118" s="13" customFormat="1">
      <c r="A118" s="13"/>
      <c r="B118" s="228"/>
      <c r="C118" s="229"/>
      <c r="D118" s="230" t="s">
        <v>176</v>
      </c>
      <c r="E118" s="231" t="s">
        <v>19</v>
      </c>
      <c r="F118" s="232" t="s">
        <v>2221</v>
      </c>
      <c r="G118" s="229"/>
      <c r="H118" s="233">
        <v>7.7999999999999998</v>
      </c>
      <c r="I118" s="234"/>
      <c r="J118" s="229"/>
      <c r="K118" s="229"/>
      <c r="L118" s="235"/>
      <c r="M118" s="236"/>
      <c r="N118" s="237"/>
      <c r="O118" s="237"/>
      <c r="P118" s="237"/>
      <c r="Q118" s="237"/>
      <c r="R118" s="237"/>
      <c r="S118" s="237"/>
      <c r="T118" s="238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9" t="s">
        <v>176</v>
      </c>
      <c r="AU118" s="239" t="s">
        <v>81</v>
      </c>
      <c r="AV118" s="13" t="s">
        <v>81</v>
      </c>
      <c r="AW118" s="13" t="s">
        <v>33</v>
      </c>
      <c r="AX118" s="13" t="s">
        <v>72</v>
      </c>
      <c r="AY118" s="239" t="s">
        <v>166</v>
      </c>
    </row>
    <row r="119" s="15" customFormat="1">
      <c r="A119" s="15"/>
      <c r="B119" s="251"/>
      <c r="C119" s="252"/>
      <c r="D119" s="230" t="s">
        <v>176</v>
      </c>
      <c r="E119" s="253" t="s">
        <v>19</v>
      </c>
      <c r="F119" s="254" t="s">
        <v>2214</v>
      </c>
      <c r="G119" s="252"/>
      <c r="H119" s="253" t="s">
        <v>19</v>
      </c>
      <c r="I119" s="255"/>
      <c r="J119" s="252"/>
      <c r="K119" s="252"/>
      <c r="L119" s="256"/>
      <c r="M119" s="257"/>
      <c r="N119" s="258"/>
      <c r="O119" s="258"/>
      <c r="P119" s="258"/>
      <c r="Q119" s="258"/>
      <c r="R119" s="258"/>
      <c r="S119" s="258"/>
      <c r="T119" s="259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T119" s="260" t="s">
        <v>176</v>
      </c>
      <c r="AU119" s="260" t="s">
        <v>81</v>
      </c>
      <c r="AV119" s="15" t="s">
        <v>79</v>
      </c>
      <c r="AW119" s="15" t="s">
        <v>33</v>
      </c>
      <c r="AX119" s="15" t="s">
        <v>72</v>
      </c>
      <c r="AY119" s="260" t="s">
        <v>166</v>
      </c>
    </row>
    <row r="120" s="13" customFormat="1">
      <c r="A120" s="13"/>
      <c r="B120" s="228"/>
      <c r="C120" s="229"/>
      <c r="D120" s="230" t="s">
        <v>176</v>
      </c>
      <c r="E120" s="231" t="s">
        <v>19</v>
      </c>
      <c r="F120" s="232" t="s">
        <v>2222</v>
      </c>
      <c r="G120" s="229"/>
      <c r="H120" s="233">
        <v>7.7999999999999998</v>
      </c>
      <c r="I120" s="234"/>
      <c r="J120" s="229"/>
      <c r="K120" s="229"/>
      <c r="L120" s="235"/>
      <c r="M120" s="236"/>
      <c r="N120" s="237"/>
      <c r="O120" s="237"/>
      <c r="P120" s="237"/>
      <c r="Q120" s="237"/>
      <c r="R120" s="237"/>
      <c r="S120" s="237"/>
      <c r="T120" s="238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9" t="s">
        <v>176</v>
      </c>
      <c r="AU120" s="239" t="s">
        <v>81</v>
      </c>
      <c r="AV120" s="13" t="s">
        <v>81</v>
      </c>
      <c r="AW120" s="13" t="s">
        <v>33</v>
      </c>
      <c r="AX120" s="13" t="s">
        <v>72</v>
      </c>
      <c r="AY120" s="239" t="s">
        <v>166</v>
      </c>
    </row>
    <row r="121" s="16" customFormat="1">
      <c r="A121" s="16"/>
      <c r="B121" s="273"/>
      <c r="C121" s="274"/>
      <c r="D121" s="230" t="s">
        <v>176</v>
      </c>
      <c r="E121" s="275" t="s">
        <v>19</v>
      </c>
      <c r="F121" s="276" t="s">
        <v>338</v>
      </c>
      <c r="G121" s="274"/>
      <c r="H121" s="277">
        <v>15.6</v>
      </c>
      <c r="I121" s="278"/>
      <c r="J121" s="274"/>
      <c r="K121" s="274"/>
      <c r="L121" s="279"/>
      <c r="M121" s="280"/>
      <c r="N121" s="281"/>
      <c r="O121" s="281"/>
      <c r="P121" s="281"/>
      <c r="Q121" s="281"/>
      <c r="R121" s="281"/>
      <c r="S121" s="281"/>
      <c r="T121" s="282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T121" s="283" t="s">
        <v>176</v>
      </c>
      <c r="AU121" s="283" t="s">
        <v>81</v>
      </c>
      <c r="AV121" s="16" t="s">
        <v>174</v>
      </c>
      <c r="AW121" s="16" t="s">
        <v>33</v>
      </c>
      <c r="AX121" s="16" t="s">
        <v>79</v>
      </c>
      <c r="AY121" s="283" t="s">
        <v>166</v>
      </c>
    </row>
    <row r="122" s="12" customFormat="1" ht="22.8" customHeight="1">
      <c r="A122" s="12"/>
      <c r="B122" s="199"/>
      <c r="C122" s="200"/>
      <c r="D122" s="201" t="s">
        <v>71</v>
      </c>
      <c r="E122" s="213" t="s">
        <v>209</v>
      </c>
      <c r="F122" s="213" t="s">
        <v>468</v>
      </c>
      <c r="G122" s="200"/>
      <c r="H122" s="200"/>
      <c r="I122" s="203"/>
      <c r="J122" s="214">
        <f>BK122</f>
        <v>0</v>
      </c>
      <c r="K122" s="200"/>
      <c r="L122" s="205"/>
      <c r="M122" s="206"/>
      <c r="N122" s="207"/>
      <c r="O122" s="207"/>
      <c r="P122" s="208">
        <f>P123+P157</f>
        <v>0</v>
      </c>
      <c r="Q122" s="207"/>
      <c r="R122" s="208">
        <f>R123+R157</f>
        <v>18.31092288</v>
      </c>
      <c r="S122" s="207"/>
      <c r="T122" s="209">
        <f>T123+T157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0" t="s">
        <v>79</v>
      </c>
      <c r="AT122" s="211" t="s">
        <v>71</v>
      </c>
      <c r="AU122" s="211" t="s">
        <v>79</v>
      </c>
      <c r="AY122" s="210" t="s">
        <v>166</v>
      </c>
      <c r="BK122" s="212">
        <f>BK123+BK157</f>
        <v>0</v>
      </c>
    </row>
    <row r="123" s="12" customFormat="1" ht="20.88" customHeight="1">
      <c r="A123" s="12"/>
      <c r="B123" s="199"/>
      <c r="C123" s="200"/>
      <c r="D123" s="201" t="s">
        <v>71</v>
      </c>
      <c r="E123" s="213" t="s">
        <v>469</v>
      </c>
      <c r="F123" s="213" t="s">
        <v>470</v>
      </c>
      <c r="G123" s="200"/>
      <c r="H123" s="200"/>
      <c r="I123" s="203"/>
      <c r="J123" s="214">
        <f>BK123</f>
        <v>0</v>
      </c>
      <c r="K123" s="200"/>
      <c r="L123" s="205"/>
      <c r="M123" s="206"/>
      <c r="N123" s="207"/>
      <c r="O123" s="207"/>
      <c r="P123" s="208">
        <f>SUM(P124:P156)</f>
        <v>0</v>
      </c>
      <c r="Q123" s="207"/>
      <c r="R123" s="208">
        <f>SUM(R124:R156)</f>
        <v>16.005199999999999</v>
      </c>
      <c r="S123" s="207"/>
      <c r="T123" s="209">
        <f>SUM(T124:T156)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0" t="s">
        <v>79</v>
      </c>
      <c r="AT123" s="211" t="s">
        <v>71</v>
      </c>
      <c r="AU123" s="211" t="s">
        <v>81</v>
      </c>
      <c r="AY123" s="210" t="s">
        <v>166</v>
      </c>
      <c r="BK123" s="212">
        <f>SUM(BK124:BK156)</f>
        <v>0</v>
      </c>
    </row>
    <row r="124" s="2" customFormat="1">
      <c r="A124" s="41"/>
      <c r="B124" s="42"/>
      <c r="C124" s="215" t="s">
        <v>167</v>
      </c>
      <c r="D124" s="215" t="s">
        <v>169</v>
      </c>
      <c r="E124" s="216" t="s">
        <v>2223</v>
      </c>
      <c r="F124" s="217" t="s">
        <v>2224</v>
      </c>
      <c r="G124" s="218" t="s">
        <v>172</v>
      </c>
      <c r="H124" s="219">
        <v>140</v>
      </c>
      <c r="I124" s="220"/>
      <c r="J124" s="221">
        <f>ROUND(I124*H124,2)</f>
        <v>0</v>
      </c>
      <c r="K124" s="217" t="s">
        <v>2208</v>
      </c>
      <c r="L124" s="47"/>
      <c r="M124" s="222" t="s">
        <v>19</v>
      </c>
      <c r="N124" s="223" t="s">
        <v>43</v>
      </c>
      <c r="O124" s="87"/>
      <c r="P124" s="224">
        <f>O124*H124</f>
        <v>0</v>
      </c>
      <c r="Q124" s="224">
        <v>0.018380000000000001</v>
      </c>
      <c r="R124" s="224">
        <f>Q124*H124</f>
        <v>2.5731999999999999</v>
      </c>
      <c r="S124" s="224">
        <v>0</v>
      </c>
      <c r="T124" s="225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26" t="s">
        <v>174</v>
      </c>
      <c r="AT124" s="226" t="s">
        <v>169</v>
      </c>
      <c r="AU124" s="226" t="s">
        <v>167</v>
      </c>
      <c r="AY124" s="20" t="s">
        <v>166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20" t="s">
        <v>79</v>
      </c>
      <c r="BK124" s="227">
        <f>ROUND(I124*H124,2)</f>
        <v>0</v>
      </c>
      <c r="BL124" s="20" t="s">
        <v>174</v>
      </c>
      <c r="BM124" s="226" t="s">
        <v>2225</v>
      </c>
    </row>
    <row r="125" s="15" customFormat="1">
      <c r="A125" s="15"/>
      <c r="B125" s="251"/>
      <c r="C125" s="252"/>
      <c r="D125" s="230" t="s">
        <v>176</v>
      </c>
      <c r="E125" s="253" t="s">
        <v>19</v>
      </c>
      <c r="F125" s="254" t="s">
        <v>2210</v>
      </c>
      <c r="G125" s="252"/>
      <c r="H125" s="253" t="s">
        <v>19</v>
      </c>
      <c r="I125" s="255"/>
      <c r="J125" s="252"/>
      <c r="K125" s="252"/>
      <c r="L125" s="256"/>
      <c r="M125" s="257"/>
      <c r="N125" s="258"/>
      <c r="O125" s="258"/>
      <c r="P125" s="258"/>
      <c r="Q125" s="258"/>
      <c r="R125" s="258"/>
      <c r="S125" s="258"/>
      <c r="T125" s="259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60" t="s">
        <v>176</v>
      </c>
      <c r="AU125" s="260" t="s">
        <v>167</v>
      </c>
      <c r="AV125" s="15" t="s">
        <v>79</v>
      </c>
      <c r="AW125" s="15" t="s">
        <v>33</v>
      </c>
      <c r="AX125" s="15" t="s">
        <v>72</v>
      </c>
      <c r="AY125" s="260" t="s">
        <v>166</v>
      </c>
    </row>
    <row r="126" s="13" customFormat="1">
      <c r="A126" s="13"/>
      <c r="B126" s="228"/>
      <c r="C126" s="229"/>
      <c r="D126" s="230" t="s">
        <v>176</v>
      </c>
      <c r="E126" s="231" t="s">
        <v>19</v>
      </c>
      <c r="F126" s="232" t="s">
        <v>2226</v>
      </c>
      <c r="G126" s="229"/>
      <c r="H126" s="233">
        <v>20</v>
      </c>
      <c r="I126" s="234"/>
      <c r="J126" s="229"/>
      <c r="K126" s="229"/>
      <c r="L126" s="235"/>
      <c r="M126" s="236"/>
      <c r="N126" s="237"/>
      <c r="O126" s="237"/>
      <c r="P126" s="237"/>
      <c r="Q126" s="237"/>
      <c r="R126" s="237"/>
      <c r="S126" s="237"/>
      <c r="T126" s="238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9" t="s">
        <v>176</v>
      </c>
      <c r="AU126" s="239" t="s">
        <v>167</v>
      </c>
      <c r="AV126" s="13" t="s">
        <v>81</v>
      </c>
      <c r="AW126" s="13" t="s">
        <v>33</v>
      </c>
      <c r="AX126" s="13" t="s">
        <v>72</v>
      </c>
      <c r="AY126" s="239" t="s">
        <v>166</v>
      </c>
    </row>
    <row r="127" s="15" customFormat="1">
      <c r="A127" s="15"/>
      <c r="B127" s="251"/>
      <c r="C127" s="252"/>
      <c r="D127" s="230" t="s">
        <v>176</v>
      </c>
      <c r="E127" s="253" t="s">
        <v>19</v>
      </c>
      <c r="F127" s="254" t="s">
        <v>2212</v>
      </c>
      <c r="G127" s="252"/>
      <c r="H127" s="253" t="s">
        <v>19</v>
      </c>
      <c r="I127" s="255"/>
      <c r="J127" s="252"/>
      <c r="K127" s="252"/>
      <c r="L127" s="256"/>
      <c r="M127" s="257"/>
      <c r="N127" s="258"/>
      <c r="O127" s="258"/>
      <c r="P127" s="258"/>
      <c r="Q127" s="258"/>
      <c r="R127" s="258"/>
      <c r="S127" s="258"/>
      <c r="T127" s="259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60" t="s">
        <v>176</v>
      </c>
      <c r="AU127" s="260" t="s">
        <v>167</v>
      </c>
      <c r="AV127" s="15" t="s">
        <v>79</v>
      </c>
      <c r="AW127" s="15" t="s">
        <v>33</v>
      </c>
      <c r="AX127" s="15" t="s">
        <v>72</v>
      </c>
      <c r="AY127" s="260" t="s">
        <v>166</v>
      </c>
    </row>
    <row r="128" s="13" customFormat="1">
      <c r="A128" s="13"/>
      <c r="B128" s="228"/>
      <c r="C128" s="229"/>
      <c r="D128" s="230" t="s">
        <v>176</v>
      </c>
      <c r="E128" s="231" t="s">
        <v>19</v>
      </c>
      <c r="F128" s="232" t="s">
        <v>2227</v>
      </c>
      <c r="G128" s="229"/>
      <c r="H128" s="233">
        <v>40</v>
      </c>
      <c r="I128" s="234"/>
      <c r="J128" s="229"/>
      <c r="K128" s="229"/>
      <c r="L128" s="235"/>
      <c r="M128" s="236"/>
      <c r="N128" s="237"/>
      <c r="O128" s="237"/>
      <c r="P128" s="237"/>
      <c r="Q128" s="237"/>
      <c r="R128" s="237"/>
      <c r="S128" s="237"/>
      <c r="T128" s="238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9" t="s">
        <v>176</v>
      </c>
      <c r="AU128" s="239" t="s">
        <v>167</v>
      </c>
      <c r="AV128" s="13" t="s">
        <v>81</v>
      </c>
      <c r="AW128" s="13" t="s">
        <v>33</v>
      </c>
      <c r="AX128" s="13" t="s">
        <v>72</v>
      </c>
      <c r="AY128" s="239" t="s">
        <v>166</v>
      </c>
    </row>
    <row r="129" s="15" customFormat="1">
      <c r="A129" s="15"/>
      <c r="B129" s="251"/>
      <c r="C129" s="252"/>
      <c r="D129" s="230" t="s">
        <v>176</v>
      </c>
      <c r="E129" s="253" t="s">
        <v>19</v>
      </c>
      <c r="F129" s="254" t="s">
        <v>2214</v>
      </c>
      <c r="G129" s="252"/>
      <c r="H129" s="253" t="s">
        <v>19</v>
      </c>
      <c r="I129" s="255"/>
      <c r="J129" s="252"/>
      <c r="K129" s="252"/>
      <c r="L129" s="256"/>
      <c r="M129" s="257"/>
      <c r="N129" s="258"/>
      <c r="O129" s="258"/>
      <c r="P129" s="258"/>
      <c r="Q129" s="258"/>
      <c r="R129" s="258"/>
      <c r="S129" s="258"/>
      <c r="T129" s="259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60" t="s">
        <v>176</v>
      </c>
      <c r="AU129" s="260" t="s">
        <v>167</v>
      </c>
      <c r="AV129" s="15" t="s">
        <v>79</v>
      </c>
      <c r="AW129" s="15" t="s">
        <v>33</v>
      </c>
      <c r="AX129" s="15" t="s">
        <v>72</v>
      </c>
      <c r="AY129" s="260" t="s">
        <v>166</v>
      </c>
    </row>
    <row r="130" s="13" customFormat="1">
      <c r="A130" s="13"/>
      <c r="B130" s="228"/>
      <c r="C130" s="229"/>
      <c r="D130" s="230" t="s">
        <v>176</v>
      </c>
      <c r="E130" s="231" t="s">
        <v>19</v>
      </c>
      <c r="F130" s="232" t="s">
        <v>2228</v>
      </c>
      <c r="G130" s="229"/>
      <c r="H130" s="233">
        <v>40</v>
      </c>
      <c r="I130" s="234"/>
      <c r="J130" s="229"/>
      <c r="K130" s="229"/>
      <c r="L130" s="235"/>
      <c r="M130" s="236"/>
      <c r="N130" s="237"/>
      <c r="O130" s="237"/>
      <c r="P130" s="237"/>
      <c r="Q130" s="237"/>
      <c r="R130" s="237"/>
      <c r="S130" s="237"/>
      <c r="T130" s="238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9" t="s">
        <v>176</v>
      </c>
      <c r="AU130" s="239" t="s">
        <v>167</v>
      </c>
      <c r="AV130" s="13" t="s">
        <v>81</v>
      </c>
      <c r="AW130" s="13" t="s">
        <v>33</v>
      </c>
      <c r="AX130" s="13" t="s">
        <v>72</v>
      </c>
      <c r="AY130" s="239" t="s">
        <v>166</v>
      </c>
    </row>
    <row r="131" s="15" customFormat="1">
      <c r="A131" s="15"/>
      <c r="B131" s="251"/>
      <c r="C131" s="252"/>
      <c r="D131" s="230" t="s">
        <v>176</v>
      </c>
      <c r="E131" s="253" t="s">
        <v>19</v>
      </c>
      <c r="F131" s="254" t="s">
        <v>2216</v>
      </c>
      <c r="G131" s="252"/>
      <c r="H131" s="253" t="s">
        <v>19</v>
      </c>
      <c r="I131" s="255"/>
      <c r="J131" s="252"/>
      <c r="K131" s="252"/>
      <c r="L131" s="256"/>
      <c r="M131" s="257"/>
      <c r="N131" s="258"/>
      <c r="O131" s="258"/>
      <c r="P131" s="258"/>
      <c r="Q131" s="258"/>
      <c r="R131" s="258"/>
      <c r="S131" s="258"/>
      <c r="T131" s="259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60" t="s">
        <v>176</v>
      </c>
      <c r="AU131" s="260" t="s">
        <v>167</v>
      </c>
      <c r="AV131" s="15" t="s">
        <v>79</v>
      </c>
      <c r="AW131" s="15" t="s">
        <v>33</v>
      </c>
      <c r="AX131" s="15" t="s">
        <v>72</v>
      </c>
      <c r="AY131" s="260" t="s">
        <v>166</v>
      </c>
    </row>
    <row r="132" s="13" customFormat="1">
      <c r="A132" s="13"/>
      <c r="B132" s="228"/>
      <c r="C132" s="229"/>
      <c r="D132" s="230" t="s">
        <v>176</v>
      </c>
      <c r="E132" s="231" t="s">
        <v>19</v>
      </c>
      <c r="F132" s="232" t="s">
        <v>2229</v>
      </c>
      <c r="G132" s="229"/>
      <c r="H132" s="233">
        <v>40</v>
      </c>
      <c r="I132" s="234"/>
      <c r="J132" s="229"/>
      <c r="K132" s="229"/>
      <c r="L132" s="235"/>
      <c r="M132" s="236"/>
      <c r="N132" s="237"/>
      <c r="O132" s="237"/>
      <c r="P132" s="237"/>
      <c r="Q132" s="237"/>
      <c r="R132" s="237"/>
      <c r="S132" s="237"/>
      <c r="T132" s="238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9" t="s">
        <v>176</v>
      </c>
      <c r="AU132" s="239" t="s">
        <v>167</v>
      </c>
      <c r="AV132" s="13" t="s">
        <v>81</v>
      </c>
      <c r="AW132" s="13" t="s">
        <v>33</v>
      </c>
      <c r="AX132" s="13" t="s">
        <v>72</v>
      </c>
      <c r="AY132" s="239" t="s">
        <v>166</v>
      </c>
    </row>
    <row r="133" s="16" customFormat="1">
      <c r="A133" s="16"/>
      <c r="B133" s="273"/>
      <c r="C133" s="274"/>
      <c r="D133" s="230" t="s">
        <v>176</v>
      </c>
      <c r="E133" s="275" t="s">
        <v>19</v>
      </c>
      <c r="F133" s="276" t="s">
        <v>338</v>
      </c>
      <c r="G133" s="274"/>
      <c r="H133" s="277">
        <v>140</v>
      </c>
      <c r="I133" s="278"/>
      <c r="J133" s="274"/>
      <c r="K133" s="274"/>
      <c r="L133" s="279"/>
      <c r="M133" s="280"/>
      <c r="N133" s="281"/>
      <c r="O133" s="281"/>
      <c r="P133" s="281"/>
      <c r="Q133" s="281"/>
      <c r="R133" s="281"/>
      <c r="S133" s="281"/>
      <c r="T133" s="282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T133" s="283" t="s">
        <v>176</v>
      </c>
      <c r="AU133" s="283" t="s">
        <v>167</v>
      </c>
      <c r="AV133" s="16" t="s">
        <v>174</v>
      </c>
      <c r="AW133" s="16" t="s">
        <v>33</v>
      </c>
      <c r="AX133" s="16" t="s">
        <v>79</v>
      </c>
      <c r="AY133" s="283" t="s">
        <v>166</v>
      </c>
    </row>
    <row r="134" s="2" customFormat="1" ht="16.5" customHeight="1">
      <c r="A134" s="41"/>
      <c r="B134" s="42"/>
      <c r="C134" s="215" t="s">
        <v>174</v>
      </c>
      <c r="D134" s="215" t="s">
        <v>169</v>
      </c>
      <c r="E134" s="216" t="s">
        <v>2230</v>
      </c>
      <c r="F134" s="217" t="s">
        <v>2231</v>
      </c>
      <c r="G134" s="218" t="s">
        <v>172</v>
      </c>
      <c r="H134" s="219">
        <v>400</v>
      </c>
      <c r="I134" s="220"/>
      <c r="J134" s="221">
        <f>ROUND(I134*H134,2)</f>
        <v>0</v>
      </c>
      <c r="K134" s="217" t="s">
        <v>2208</v>
      </c>
      <c r="L134" s="47"/>
      <c r="M134" s="222" t="s">
        <v>19</v>
      </c>
      <c r="N134" s="223" t="s">
        <v>43</v>
      </c>
      <c r="O134" s="87"/>
      <c r="P134" s="224">
        <f>O134*H134</f>
        <v>0</v>
      </c>
      <c r="Q134" s="224">
        <v>0.033579999999999999</v>
      </c>
      <c r="R134" s="224">
        <f>Q134*H134</f>
        <v>13.431999999999999</v>
      </c>
      <c r="S134" s="224">
        <v>0</v>
      </c>
      <c r="T134" s="225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6" t="s">
        <v>174</v>
      </c>
      <c r="AT134" s="226" t="s">
        <v>169</v>
      </c>
      <c r="AU134" s="226" t="s">
        <v>167</v>
      </c>
      <c r="AY134" s="20" t="s">
        <v>166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20" t="s">
        <v>79</v>
      </c>
      <c r="BK134" s="227">
        <f>ROUND(I134*H134,2)</f>
        <v>0</v>
      </c>
      <c r="BL134" s="20" t="s">
        <v>174</v>
      </c>
      <c r="BM134" s="226" t="s">
        <v>2232</v>
      </c>
    </row>
    <row r="135" s="15" customFormat="1">
      <c r="A135" s="15"/>
      <c r="B135" s="251"/>
      <c r="C135" s="252"/>
      <c r="D135" s="230" t="s">
        <v>176</v>
      </c>
      <c r="E135" s="253" t="s">
        <v>19</v>
      </c>
      <c r="F135" s="254" t="s">
        <v>2210</v>
      </c>
      <c r="G135" s="252"/>
      <c r="H135" s="253" t="s">
        <v>19</v>
      </c>
      <c r="I135" s="255"/>
      <c r="J135" s="252"/>
      <c r="K135" s="252"/>
      <c r="L135" s="256"/>
      <c r="M135" s="257"/>
      <c r="N135" s="258"/>
      <c r="O135" s="258"/>
      <c r="P135" s="258"/>
      <c r="Q135" s="258"/>
      <c r="R135" s="258"/>
      <c r="S135" s="258"/>
      <c r="T135" s="259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60" t="s">
        <v>176</v>
      </c>
      <c r="AU135" s="260" t="s">
        <v>167</v>
      </c>
      <c r="AV135" s="15" t="s">
        <v>79</v>
      </c>
      <c r="AW135" s="15" t="s">
        <v>33</v>
      </c>
      <c r="AX135" s="15" t="s">
        <v>72</v>
      </c>
      <c r="AY135" s="260" t="s">
        <v>166</v>
      </c>
    </row>
    <row r="136" s="13" customFormat="1">
      <c r="A136" s="13"/>
      <c r="B136" s="228"/>
      <c r="C136" s="229"/>
      <c r="D136" s="230" t="s">
        <v>176</v>
      </c>
      <c r="E136" s="231" t="s">
        <v>19</v>
      </c>
      <c r="F136" s="232" t="s">
        <v>2233</v>
      </c>
      <c r="G136" s="229"/>
      <c r="H136" s="233">
        <v>10</v>
      </c>
      <c r="I136" s="234"/>
      <c r="J136" s="229"/>
      <c r="K136" s="229"/>
      <c r="L136" s="235"/>
      <c r="M136" s="236"/>
      <c r="N136" s="237"/>
      <c r="O136" s="237"/>
      <c r="P136" s="237"/>
      <c r="Q136" s="237"/>
      <c r="R136" s="237"/>
      <c r="S136" s="237"/>
      <c r="T136" s="23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9" t="s">
        <v>176</v>
      </c>
      <c r="AU136" s="239" t="s">
        <v>167</v>
      </c>
      <c r="AV136" s="13" t="s">
        <v>81</v>
      </c>
      <c r="AW136" s="13" t="s">
        <v>33</v>
      </c>
      <c r="AX136" s="13" t="s">
        <v>72</v>
      </c>
      <c r="AY136" s="239" t="s">
        <v>166</v>
      </c>
    </row>
    <row r="137" s="13" customFormat="1">
      <c r="A137" s="13"/>
      <c r="B137" s="228"/>
      <c r="C137" s="229"/>
      <c r="D137" s="230" t="s">
        <v>176</v>
      </c>
      <c r="E137" s="231" t="s">
        <v>19</v>
      </c>
      <c r="F137" s="232" t="s">
        <v>2234</v>
      </c>
      <c r="G137" s="229"/>
      <c r="H137" s="233">
        <v>10</v>
      </c>
      <c r="I137" s="234"/>
      <c r="J137" s="229"/>
      <c r="K137" s="229"/>
      <c r="L137" s="235"/>
      <c r="M137" s="236"/>
      <c r="N137" s="237"/>
      <c r="O137" s="237"/>
      <c r="P137" s="237"/>
      <c r="Q137" s="237"/>
      <c r="R137" s="237"/>
      <c r="S137" s="237"/>
      <c r="T137" s="23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9" t="s">
        <v>176</v>
      </c>
      <c r="AU137" s="239" t="s">
        <v>167</v>
      </c>
      <c r="AV137" s="13" t="s">
        <v>81</v>
      </c>
      <c r="AW137" s="13" t="s">
        <v>33</v>
      </c>
      <c r="AX137" s="13" t="s">
        <v>72</v>
      </c>
      <c r="AY137" s="239" t="s">
        <v>166</v>
      </c>
    </row>
    <row r="138" s="13" customFormat="1">
      <c r="A138" s="13"/>
      <c r="B138" s="228"/>
      <c r="C138" s="229"/>
      <c r="D138" s="230" t="s">
        <v>176</v>
      </c>
      <c r="E138" s="231" t="s">
        <v>19</v>
      </c>
      <c r="F138" s="232" t="s">
        <v>2235</v>
      </c>
      <c r="G138" s="229"/>
      <c r="H138" s="233">
        <v>10</v>
      </c>
      <c r="I138" s="234"/>
      <c r="J138" s="229"/>
      <c r="K138" s="229"/>
      <c r="L138" s="235"/>
      <c r="M138" s="236"/>
      <c r="N138" s="237"/>
      <c r="O138" s="237"/>
      <c r="P138" s="237"/>
      <c r="Q138" s="237"/>
      <c r="R138" s="237"/>
      <c r="S138" s="237"/>
      <c r="T138" s="23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9" t="s">
        <v>176</v>
      </c>
      <c r="AU138" s="239" t="s">
        <v>167</v>
      </c>
      <c r="AV138" s="13" t="s">
        <v>81</v>
      </c>
      <c r="AW138" s="13" t="s">
        <v>33</v>
      </c>
      <c r="AX138" s="13" t="s">
        <v>72</v>
      </c>
      <c r="AY138" s="239" t="s">
        <v>166</v>
      </c>
    </row>
    <row r="139" s="13" customFormat="1">
      <c r="A139" s="13"/>
      <c r="B139" s="228"/>
      <c r="C139" s="229"/>
      <c r="D139" s="230" t="s">
        <v>176</v>
      </c>
      <c r="E139" s="231" t="s">
        <v>19</v>
      </c>
      <c r="F139" s="232" t="s">
        <v>2236</v>
      </c>
      <c r="G139" s="229"/>
      <c r="H139" s="233">
        <v>30</v>
      </c>
      <c r="I139" s="234"/>
      <c r="J139" s="229"/>
      <c r="K139" s="229"/>
      <c r="L139" s="235"/>
      <c r="M139" s="236"/>
      <c r="N139" s="237"/>
      <c r="O139" s="237"/>
      <c r="P139" s="237"/>
      <c r="Q139" s="237"/>
      <c r="R139" s="237"/>
      <c r="S139" s="237"/>
      <c r="T139" s="23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9" t="s">
        <v>176</v>
      </c>
      <c r="AU139" s="239" t="s">
        <v>167</v>
      </c>
      <c r="AV139" s="13" t="s">
        <v>81</v>
      </c>
      <c r="AW139" s="13" t="s">
        <v>33</v>
      </c>
      <c r="AX139" s="13" t="s">
        <v>72</v>
      </c>
      <c r="AY139" s="239" t="s">
        <v>166</v>
      </c>
    </row>
    <row r="140" s="15" customFormat="1">
      <c r="A140" s="15"/>
      <c r="B140" s="251"/>
      <c r="C140" s="252"/>
      <c r="D140" s="230" t="s">
        <v>176</v>
      </c>
      <c r="E140" s="253" t="s">
        <v>19</v>
      </c>
      <c r="F140" s="254" t="s">
        <v>2212</v>
      </c>
      <c r="G140" s="252"/>
      <c r="H140" s="253" t="s">
        <v>19</v>
      </c>
      <c r="I140" s="255"/>
      <c r="J140" s="252"/>
      <c r="K140" s="252"/>
      <c r="L140" s="256"/>
      <c r="M140" s="257"/>
      <c r="N140" s="258"/>
      <c r="O140" s="258"/>
      <c r="P140" s="258"/>
      <c r="Q140" s="258"/>
      <c r="R140" s="258"/>
      <c r="S140" s="258"/>
      <c r="T140" s="259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60" t="s">
        <v>176</v>
      </c>
      <c r="AU140" s="260" t="s">
        <v>167</v>
      </c>
      <c r="AV140" s="15" t="s">
        <v>79</v>
      </c>
      <c r="AW140" s="15" t="s">
        <v>33</v>
      </c>
      <c r="AX140" s="15" t="s">
        <v>72</v>
      </c>
      <c r="AY140" s="260" t="s">
        <v>166</v>
      </c>
    </row>
    <row r="141" s="13" customFormat="1">
      <c r="A141" s="13"/>
      <c r="B141" s="228"/>
      <c r="C141" s="229"/>
      <c r="D141" s="230" t="s">
        <v>176</v>
      </c>
      <c r="E141" s="231" t="s">
        <v>19</v>
      </c>
      <c r="F141" s="232" t="s">
        <v>2237</v>
      </c>
      <c r="G141" s="229"/>
      <c r="H141" s="233">
        <v>10</v>
      </c>
      <c r="I141" s="234"/>
      <c r="J141" s="229"/>
      <c r="K141" s="229"/>
      <c r="L141" s="235"/>
      <c r="M141" s="236"/>
      <c r="N141" s="237"/>
      <c r="O141" s="237"/>
      <c r="P141" s="237"/>
      <c r="Q141" s="237"/>
      <c r="R141" s="237"/>
      <c r="S141" s="237"/>
      <c r="T141" s="23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9" t="s">
        <v>176</v>
      </c>
      <c r="AU141" s="239" t="s">
        <v>167</v>
      </c>
      <c r="AV141" s="13" t="s">
        <v>81</v>
      </c>
      <c r="AW141" s="13" t="s">
        <v>33</v>
      </c>
      <c r="AX141" s="13" t="s">
        <v>72</v>
      </c>
      <c r="AY141" s="239" t="s">
        <v>166</v>
      </c>
    </row>
    <row r="142" s="13" customFormat="1">
      <c r="A142" s="13"/>
      <c r="B142" s="228"/>
      <c r="C142" s="229"/>
      <c r="D142" s="230" t="s">
        <v>176</v>
      </c>
      <c r="E142" s="231" t="s">
        <v>19</v>
      </c>
      <c r="F142" s="232" t="s">
        <v>2238</v>
      </c>
      <c r="G142" s="229"/>
      <c r="H142" s="233">
        <v>30</v>
      </c>
      <c r="I142" s="234"/>
      <c r="J142" s="229"/>
      <c r="K142" s="229"/>
      <c r="L142" s="235"/>
      <c r="M142" s="236"/>
      <c r="N142" s="237"/>
      <c r="O142" s="237"/>
      <c r="P142" s="237"/>
      <c r="Q142" s="237"/>
      <c r="R142" s="237"/>
      <c r="S142" s="237"/>
      <c r="T142" s="23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9" t="s">
        <v>176</v>
      </c>
      <c r="AU142" s="239" t="s">
        <v>167</v>
      </c>
      <c r="AV142" s="13" t="s">
        <v>81</v>
      </c>
      <c r="AW142" s="13" t="s">
        <v>33</v>
      </c>
      <c r="AX142" s="13" t="s">
        <v>72</v>
      </c>
      <c r="AY142" s="239" t="s">
        <v>166</v>
      </c>
    </row>
    <row r="143" s="13" customFormat="1">
      <c r="A143" s="13"/>
      <c r="B143" s="228"/>
      <c r="C143" s="229"/>
      <c r="D143" s="230" t="s">
        <v>176</v>
      </c>
      <c r="E143" s="231" t="s">
        <v>19</v>
      </c>
      <c r="F143" s="232" t="s">
        <v>2239</v>
      </c>
      <c r="G143" s="229"/>
      <c r="H143" s="233">
        <v>20</v>
      </c>
      <c r="I143" s="234"/>
      <c r="J143" s="229"/>
      <c r="K143" s="229"/>
      <c r="L143" s="235"/>
      <c r="M143" s="236"/>
      <c r="N143" s="237"/>
      <c r="O143" s="237"/>
      <c r="P143" s="237"/>
      <c r="Q143" s="237"/>
      <c r="R143" s="237"/>
      <c r="S143" s="237"/>
      <c r="T143" s="23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9" t="s">
        <v>176</v>
      </c>
      <c r="AU143" s="239" t="s">
        <v>167</v>
      </c>
      <c r="AV143" s="13" t="s">
        <v>81</v>
      </c>
      <c r="AW143" s="13" t="s">
        <v>33</v>
      </c>
      <c r="AX143" s="13" t="s">
        <v>72</v>
      </c>
      <c r="AY143" s="239" t="s">
        <v>166</v>
      </c>
    </row>
    <row r="144" s="13" customFormat="1">
      <c r="A144" s="13"/>
      <c r="B144" s="228"/>
      <c r="C144" s="229"/>
      <c r="D144" s="230" t="s">
        <v>176</v>
      </c>
      <c r="E144" s="231" t="s">
        <v>19</v>
      </c>
      <c r="F144" s="232" t="s">
        <v>2240</v>
      </c>
      <c r="G144" s="229"/>
      <c r="H144" s="233">
        <v>20</v>
      </c>
      <c r="I144" s="234"/>
      <c r="J144" s="229"/>
      <c r="K144" s="229"/>
      <c r="L144" s="235"/>
      <c r="M144" s="236"/>
      <c r="N144" s="237"/>
      <c r="O144" s="237"/>
      <c r="P144" s="237"/>
      <c r="Q144" s="237"/>
      <c r="R144" s="237"/>
      <c r="S144" s="237"/>
      <c r="T144" s="23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9" t="s">
        <v>176</v>
      </c>
      <c r="AU144" s="239" t="s">
        <v>167</v>
      </c>
      <c r="AV144" s="13" t="s">
        <v>81</v>
      </c>
      <c r="AW144" s="13" t="s">
        <v>33</v>
      </c>
      <c r="AX144" s="13" t="s">
        <v>72</v>
      </c>
      <c r="AY144" s="239" t="s">
        <v>166</v>
      </c>
    </row>
    <row r="145" s="13" customFormat="1">
      <c r="A145" s="13"/>
      <c r="B145" s="228"/>
      <c r="C145" s="229"/>
      <c r="D145" s="230" t="s">
        <v>176</v>
      </c>
      <c r="E145" s="231" t="s">
        <v>19</v>
      </c>
      <c r="F145" s="232" t="s">
        <v>2241</v>
      </c>
      <c r="G145" s="229"/>
      <c r="H145" s="233">
        <v>10</v>
      </c>
      <c r="I145" s="234"/>
      <c r="J145" s="229"/>
      <c r="K145" s="229"/>
      <c r="L145" s="235"/>
      <c r="M145" s="236"/>
      <c r="N145" s="237"/>
      <c r="O145" s="237"/>
      <c r="P145" s="237"/>
      <c r="Q145" s="237"/>
      <c r="R145" s="237"/>
      <c r="S145" s="237"/>
      <c r="T145" s="23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9" t="s">
        <v>176</v>
      </c>
      <c r="AU145" s="239" t="s">
        <v>167</v>
      </c>
      <c r="AV145" s="13" t="s">
        <v>81</v>
      </c>
      <c r="AW145" s="13" t="s">
        <v>33</v>
      </c>
      <c r="AX145" s="13" t="s">
        <v>72</v>
      </c>
      <c r="AY145" s="239" t="s">
        <v>166</v>
      </c>
    </row>
    <row r="146" s="13" customFormat="1">
      <c r="A146" s="13"/>
      <c r="B146" s="228"/>
      <c r="C146" s="229"/>
      <c r="D146" s="230" t="s">
        <v>176</v>
      </c>
      <c r="E146" s="231" t="s">
        <v>19</v>
      </c>
      <c r="F146" s="232" t="s">
        <v>2227</v>
      </c>
      <c r="G146" s="229"/>
      <c r="H146" s="233">
        <v>40</v>
      </c>
      <c r="I146" s="234"/>
      <c r="J146" s="229"/>
      <c r="K146" s="229"/>
      <c r="L146" s="235"/>
      <c r="M146" s="236"/>
      <c r="N146" s="237"/>
      <c r="O146" s="237"/>
      <c r="P146" s="237"/>
      <c r="Q146" s="237"/>
      <c r="R146" s="237"/>
      <c r="S146" s="237"/>
      <c r="T146" s="238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9" t="s">
        <v>176</v>
      </c>
      <c r="AU146" s="239" t="s">
        <v>167</v>
      </c>
      <c r="AV146" s="13" t="s">
        <v>81</v>
      </c>
      <c r="AW146" s="13" t="s">
        <v>33</v>
      </c>
      <c r="AX146" s="13" t="s">
        <v>72</v>
      </c>
      <c r="AY146" s="239" t="s">
        <v>166</v>
      </c>
    </row>
    <row r="147" s="15" customFormat="1">
      <c r="A147" s="15"/>
      <c r="B147" s="251"/>
      <c r="C147" s="252"/>
      <c r="D147" s="230" t="s">
        <v>176</v>
      </c>
      <c r="E147" s="253" t="s">
        <v>19</v>
      </c>
      <c r="F147" s="254" t="s">
        <v>2214</v>
      </c>
      <c r="G147" s="252"/>
      <c r="H147" s="253" t="s">
        <v>19</v>
      </c>
      <c r="I147" s="255"/>
      <c r="J147" s="252"/>
      <c r="K147" s="252"/>
      <c r="L147" s="256"/>
      <c r="M147" s="257"/>
      <c r="N147" s="258"/>
      <c r="O147" s="258"/>
      <c r="P147" s="258"/>
      <c r="Q147" s="258"/>
      <c r="R147" s="258"/>
      <c r="S147" s="258"/>
      <c r="T147" s="259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0" t="s">
        <v>176</v>
      </c>
      <c r="AU147" s="260" t="s">
        <v>167</v>
      </c>
      <c r="AV147" s="15" t="s">
        <v>79</v>
      </c>
      <c r="AW147" s="15" t="s">
        <v>33</v>
      </c>
      <c r="AX147" s="15" t="s">
        <v>72</v>
      </c>
      <c r="AY147" s="260" t="s">
        <v>166</v>
      </c>
    </row>
    <row r="148" s="13" customFormat="1">
      <c r="A148" s="13"/>
      <c r="B148" s="228"/>
      <c r="C148" s="229"/>
      <c r="D148" s="230" t="s">
        <v>176</v>
      </c>
      <c r="E148" s="231" t="s">
        <v>19</v>
      </c>
      <c r="F148" s="232" t="s">
        <v>2242</v>
      </c>
      <c r="G148" s="229"/>
      <c r="H148" s="233">
        <v>10</v>
      </c>
      <c r="I148" s="234"/>
      <c r="J148" s="229"/>
      <c r="K148" s="229"/>
      <c r="L148" s="235"/>
      <c r="M148" s="236"/>
      <c r="N148" s="237"/>
      <c r="O148" s="237"/>
      <c r="P148" s="237"/>
      <c r="Q148" s="237"/>
      <c r="R148" s="237"/>
      <c r="S148" s="237"/>
      <c r="T148" s="23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9" t="s">
        <v>176</v>
      </c>
      <c r="AU148" s="239" t="s">
        <v>167</v>
      </c>
      <c r="AV148" s="13" t="s">
        <v>81</v>
      </c>
      <c r="AW148" s="13" t="s">
        <v>33</v>
      </c>
      <c r="AX148" s="13" t="s">
        <v>72</v>
      </c>
      <c r="AY148" s="239" t="s">
        <v>166</v>
      </c>
    </row>
    <row r="149" s="13" customFormat="1">
      <c r="A149" s="13"/>
      <c r="B149" s="228"/>
      <c r="C149" s="229"/>
      <c r="D149" s="230" t="s">
        <v>176</v>
      </c>
      <c r="E149" s="231" t="s">
        <v>19</v>
      </c>
      <c r="F149" s="232" t="s">
        <v>2243</v>
      </c>
      <c r="G149" s="229"/>
      <c r="H149" s="233">
        <v>20</v>
      </c>
      <c r="I149" s="234"/>
      <c r="J149" s="229"/>
      <c r="K149" s="229"/>
      <c r="L149" s="235"/>
      <c r="M149" s="236"/>
      <c r="N149" s="237"/>
      <c r="O149" s="237"/>
      <c r="P149" s="237"/>
      <c r="Q149" s="237"/>
      <c r="R149" s="237"/>
      <c r="S149" s="237"/>
      <c r="T149" s="23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9" t="s">
        <v>176</v>
      </c>
      <c r="AU149" s="239" t="s">
        <v>167</v>
      </c>
      <c r="AV149" s="13" t="s">
        <v>81</v>
      </c>
      <c r="AW149" s="13" t="s">
        <v>33</v>
      </c>
      <c r="AX149" s="13" t="s">
        <v>72</v>
      </c>
      <c r="AY149" s="239" t="s">
        <v>166</v>
      </c>
    </row>
    <row r="150" s="13" customFormat="1">
      <c r="A150" s="13"/>
      <c r="B150" s="228"/>
      <c r="C150" s="229"/>
      <c r="D150" s="230" t="s">
        <v>176</v>
      </c>
      <c r="E150" s="231" t="s">
        <v>19</v>
      </c>
      <c r="F150" s="232" t="s">
        <v>2244</v>
      </c>
      <c r="G150" s="229"/>
      <c r="H150" s="233">
        <v>60</v>
      </c>
      <c r="I150" s="234"/>
      <c r="J150" s="229"/>
      <c r="K150" s="229"/>
      <c r="L150" s="235"/>
      <c r="M150" s="236"/>
      <c r="N150" s="237"/>
      <c r="O150" s="237"/>
      <c r="P150" s="237"/>
      <c r="Q150" s="237"/>
      <c r="R150" s="237"/>
      <c r="S150" s="237"/>
      <c r="T150" s="23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9" t="s">
        <v>176</v>
      </c>
      <c r="AU150" s="239" t="s">
        <v>167</v>
      </c>
      <c r="AV150" s="13" t="s">
        <v>81</v>
      </c>
      <c r="AW150" s="13" t="s">
        <v>33</v>
      </c>
      <c r="AX150" s="13" t="s">
        <v>72</v>
      </c>
      <c r="AY150" s="239" t="s">
        <v>166</v>
      </c>
    </row>
    <row r="151" s="15" customFormat="1">
      <c r="A151" s="15"/>
      <c r="B151" s="251"/>
      <c r="C151" s="252"/>
      <c r="D151" s="230" t="s">
        <v>176</v>
      </c>
      <c r="E151" s="253" t="s">
        <v>19</v>
      </c>
      <c r="F151" s="254" t="s">
        <v>2216</v>
      </c>
      <c r="G151" s="252"/>
      <c r="H151" s="253" t="s">
        <v>19</v>
      </c>
      <c r="I151" s="255"/>
      <c r="J151" s="252"/>
      <c r="K151" s="252"/>
      <c r="L151" s="256"/>
      <c r="M151" s="257"/>
      <c r="N151" s="258"/>
      <c r="O151" s="258"/>
      <c r="P151" s="258"/>
      <c r="Q151" s="258"/>
      <c r="R151" s="258"/>
      <c r="S151" s="258"/>
      <c r="T151" s="259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60" t="s">
        <v>176</v>
      </c>
      <c r="AU151" s="260" t="s">
        <v>167</v>
      </c>
      <c r="AV151" s="15" t="s">
        <v>79</v>
      </c>
      <c r="AW151" s="15" t="s">
        <v>33</v>
      </c>
      <c r="AX151" s="15" t="s">
        <v>72</v>
      </c>
      <c r="AY151" s="260" t="s">
        <v>166</v>
      </c>
    </row>
    <row r="152" s="13" customFormat="1">
      <c r="A152" s="13"/>
      <c r="B152" s="228"/>
      <c r="C152" s="229"/>
      <c r="D152" s="230" t="s">
        <v>176</v>
      </c>
      <c r="E152" s="231" t="s">
        <v>19</v>
      </c>
      <c r="F152" s="232" t="s">
        <v>2245</v>
      </c>
      <c r="G152" s="229"/>
      <c r="H152" s="233">
        <v>10</v>
      </c>
      <c r="I152" s="234"/>
      <c r="J152" s="229"/>
      <c r="K152" s="229"/>
      <c r="L152" s="235"/>
      <c r="M152" s="236"/>
      <c r="N152" s="237"/>
      <c r="O152" s="237"/>
      <c r="P152" s="237"/>
      <c r="Q152" s="237"/>
      <c r="R152" s="237"/>
      <c r="S152" s="237"/>
      <c r="T152" s="23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9" t="s">
        <v>176</v>
      </c>
      <c r="AU152" s="239" t="s">
        <v>167</v>
      </c>
      <c r="AV152" s="13" t="s">
        <v>81</v>
      </c>
      <c r="AW152" s="13" t="s">
        <v>33</v>
      </c>
      <c r="AX152" s="13" t="s">
        <v>72</v>
      </c>
      <c r="AY152" s="239" t="s">
        <v>166</v>
      </c>
    </row>
    <row r="153" s="13" customFormat="1">
      <c r="A153" s="13"/>
      <c r="B153" s="228"/>
      <c r="C153" s="229"/>
      <c r="D153" s="230" t="s">
        <v>176</v>
      </c>
      <c r="E153" s="231" t="s">
        <v>19</v>
      </c>
      <c r="F153" s="232" t="s">
        <v>2246</v>
      </c>
      <c r="G153" s="229"/>
      <c r="H153" s="233">
        <v>30</v>
      </c>
      <c r="I153" s="234"/>
      <c r="J153" s="229"/>
      <c r="K153" s="229"/>
      <c r="L153" s="235"/>
      <c r="M153" s="236"/>
      <c r="N153" s="237"/>
      <c r="O153" s="237"/>
      <c r="P153" s="237"/>
      <c r="Q153" s="237"/>
      <c r="R153" s="237"/>
      <c r="S153" s="237"/>
      <c r="T153" s="23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9" t="s">
        <v>176</v>
      </c>
      <c r="AU153" s="239" t="s">
        <v>167</v>
      </c>
      <c r="AV153" s="13" t="s">
        <v>81</v>
      </c>
      <c r="AW153" s="13" t="s">
        <v>33</v>
      </c>
      <c r="AX153" s="13" t="s">
        <v>72</v>
      </c>
      <c r="AY153" s="239" t="s">
        <v>166</v>
      </c>
    </row>
    <row r="154" s="13" customFormat="1">
      <c r="A154" s="13"/>
      <c r="B154" s="228"/>
      <c r="C154" s="229"/>
      <c r="D154" s="230" t="s">
        <v>176</v>
      </c>
      <c r="E154" s="231" t="s">
        <v>19</v>
      </c>
      <c r="F154" s="232" t="s">
        <v>2247</v>
      </c>
      <c r="G154" s="229"/>
      <c r="H154" s="233">
        <v>20</v>
      </c>
      <c r="I154" s="234"/>
      <c r="J154" s="229"/>
      <c r="K154" s="229"/>
      <c r="L154" s="235"/>
      <c r="M154" s="236"/>
      <c r="N154" s="237"/>
      <c r="O154" s="237"/>
      <c r="P154" s="237"/>
      <c r="Q154" s="237"/>
      <c r="R154" s="237"/>
      <c r="S154" s="237"/>
      <c r="T154" s="238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9" t="s">
        <v>176</v>
      </c>
      <c r="AU154" s="239" t="s">
        <v>167</v>
      </c>
      <c r="AV154" s="13" t="s">
        <v>81</v>
      </c>
      <c r="AW154" s="13" t="s">
        <v>33</v>
      </c>
      <c r="AX154" s="13" t="s">
        <v>72</v>
      </c>
      <c r="AY154" s="239" t="s">
        <v>166</v>
      </c>
    </row>
    <row r="155" s="13" customFormat="1">
      <c r="A155" s="13"/>
      <c r="B155" s="228"/>
      <c r="C155" s="229"/>
      <c r="D155" s="230" t="s">
        <v>176</v>
      </c>
      <c r="E155" s="231" t="s">
        <v>19</v>
      </c>
      <c r="F155" s="232" t="s">
        <v>2248</v>
      </c>
      <c r="G155" s="229"/>
      <c r="H155" s="233">
        <v>60</v>
      </c>
      <c r="I155" s="234"/>
      <c r="J155" s="229"/>
      <c r="K155" s="229"/>
      <c r="L155" s="235"/>
      <c r="M155" s="236"/>
      <c r="N155" s="237"/>
      <c r="O155" s="237"/>
      <c r="P155" s="237"/>
      <c r="Q155" s="237"/>
      <c r="R155" s="237"/>
      <c r="S155" s="237"/>
      <c r="T155" s="23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9" t="s">
        <v>176</v>
      </c>
      <c r="AU155" s="239" t="s">
        <v>167</v>
      </c>
      <c r="AV155" s="13" t="s">
        <v>81</v>
      </c>
      <c r="AW155" s="13" t="s">
        <v>33</v>
      </c>
      <c r="AX155" s="13" t="s">
        <v>72</v>
      </c>
      <c r="AY155" s="239" t="s">
        <v>166</v>
      </c>
    </row>
    <row r="156" s="16" customFormat="1">
      <c r="A156" s="16"/>
      <c r="B156" s="273"/>
      <c r="C156" s="274"/>
      <c r="D156" s="230" t="s">
        <v>176</v>
      </c>
      <c r="E156" s="275" t="s">
        <v>19</v>
      </c>
      <c r="F156" s="276" t="s">
        <v>338</v>
      </c>
      <c r="G156" s="274"/>
      <c r="H156" s="277">
        <v>400</v>
      </c>
      <c r="I156" s="278"/>
      <c r="J156" s="274"/>
      <c r="K156" s="274"/>
      <c r="L156" s="279"/>
      <c r="M156" s="280"/>
      <c r="N156" s="281"/>
      <c r="O156" s="281"/>
      <c r="P156" s="281"/>
      <c r="Q156" s="281"/>
      <c r="R156" s="281"/>
      <c r="S156" s="281"/>
      <c r="T156" s="282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T156" s="283" t="s">
        <v>176</v>
      </c>
      <c r="AU156" s="283" t="s">
        <v>167</v>
      </c>
      <c r="AV156" s="16" t="s">
        <v>174</v>
      </c>
      <c r="AW156" s="16" t="s">
        <v>33</v>
      </c>
      <c r="AX156" s="16" t="s">
        <v>79</v>
      </c>
      <c r="AY156" s="283" t="s">
        <v>166</v>
      </c>
    </row>
    <row r="157" s="12" customFormat="1" ht="20.88" customHeight="1">
      <c r="A157" s="12"/>
      <c r="B157" s="199"/>
      <c r="C157" s="200"/>
      <c r="D157" s="201" t="s">
        <v>71</v>
      </c>
      <c r="E157" s="213" t="s">
        <v>548</v>
      </c>
      <c r="F157" s="213" t="s">
        <v>659</v>
      </c>
      <c r="G157" s="200"/>
      <c r="H157" s="200"/>
      <c r="I157" s="203"/>
      <c r="J157" s="214">
        <f>BK157</f>
        <v>0</v>
      </c>
      <c r="K157" s="200"/>
      <c r="L157" s="205"/>
      <c r="M157" s="206"/>
      <c r="N157" s="207"/>
      <c r="O157" s="207"/>
      <c r="P157" s="208">
        <f>SUM(P158:P173)</f>
        <v>0</v>
      </c>
      <c r="Q157" s="207"/>
      <c r="R157" s="208">
        <f>SUM(R158:R173)</f>
        <v>2.3057228799999998</v>
      </c>
      <c r="S157" s="207"/>
      <c r="T157" s="209">
        <f>SUM(T158:T173)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10" t="s">
        <v>79</v>
      </c>
      <c r="AT157" s="211" t="s">
        <v>71</v>
      </c>
      <c r="AU157" s="211" t="s">
        <v>81</v>
      </c>
      <c r="AY157" s="210" t="s">
        <v>166</v>
      </c>
      <c r="BK157" s="212">
        <f>SUM(BK158:BK173)</f>
        <v>0</v>
      </c>
    </row>
    <row r="158" s="2" customFormat="1">
      <c r="A158" s="41"/>
      <c r="B158" s="42"/>
      <c r="C158" s="215" t="s">
        <v>203</v>
      </c>
      <c r="D158" s="215" t="s">
        <v>169</v>
      </c>
      <c r="E158" s="216" t="s">
        <v>2249</v>
      </c>
      <c r="F158" s="217" t="s">
        <v>2250</v>
      </c>
      <c r="G158" s="218" t="s">
        <v>197</v>
      </c>
      <c r="H158" s="219">
        <v>0.90700000000000003</v>
      </c>
      <c r="I158" s="220"/>
      <c r="J158" s="221">
        <f>ROUND(I158*H158,2)</f>
        <v>0</v>
      </c>
      <c r="K158" s="217" t="s">
        <v>2208</v>
      </c>
      <c r="L158" s="47"/>
      <c r="M158" s="222" t="s">
        <v>19</v>
      </c>
      <c r="N158" s="223" t="s">
        <v>43</v>
      </c>
      <c r="O158" s="87"/>
      <c r="P158" s="224">
        <f>O158*H158</f>
        <v>0</v>
      </c>
      <c r="Q158" s="224">
        <v>2.2563399999999998</v>
      </c>
      <c r="R158" s="224">
        <f>Q158*H158</f>
        <v>2.0465003799999999</v>
      </c>
      <c r="S158" s="224">
        <v>0</v>
      </c>
      <c r="T158" s="225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26" t="s">
        <v>174</v>
      </c>
      <c r="AT158" s="226" t="s">
        <v>169</v>
      </c>
      <c r="AU158" s="226" t="s">
        <v>167</v>
      </c>
      <c r="AY158" s="20" t="s">
        <v>166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20" t="s">
        <v>79</v>
      </c>
      <c r="BK158" s="227">
        <f>ROUND(I158*H158,2)</f>
        <v>0</v>
      </c>
      <c r="BL158" s="20" t="s">
        <v>174</v>
      </c>
      <c r="BM158" s="226" t="s">
        <v>2251</v>
      </c>
    </row>
    <row r="159" s="15" customFormat="1">
      <c r="A159" s="15"/>
      <c r="B159" s="251"/>
      <c r="C159" s="252"/>
      <c r="D159" s="230" t="s">
        <v>176</v>
      </c>
      <c r="E159" s="253" t="s">
        <v>19</v>
      </c>
      <c r="F159" s="254" t="s">
        <v>2210</v>
      </c>
      <c r="G159" s="252"/>
      <c r="H159" s="253" t="s">
        <v>19</v>
      </c>
      <c r="I159" s="255"/>
      <c r="J159" s="252"/>
      <c r="K159" s="252"/>
      <c r="L159" s="256"/>
      <c r="M159" s="257"/>
      <c r="N159" s="258"/>
      <c r="O159" s="258"/>
      <c r="P159" s="258"/>
      <c r="Q159" s="258"/>
      <c r="R159" s="258"/>
      <c r="S159" s="258"/>
      <c r="T159" s="259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60" t="s">
        <v>176</v>
      </c>
      <c r="AU159" s="260" t="s">
        <v>167</v>
      </c>
      <c r="AV159" s="15" t="s">
        <v>79</v>
      </c>
      <c r="AW159" s="15" t="s">
        <v>33</v>
      </c>
      <c r="AX159" s="15" t="s">
        <v>72</v>
      </c>
      <c r="AY159" s="260" t="s">
        <v>166</v>
      </c>
    </row>
    <row r="160" s="13" customFormat="1">
      <c r="A160" s="13"/>
      <c r="B160" s="228"/>
      <c r="C160" s="229"/>
      <c r="D160" s="230" t="s">
        <v>176</v>
      </c>
      <c r="E160" s="231" t="s">
        <v>19</v>
      </c>
      <c r="F160" s="232" t="s">
        <v>2252</v>
      </c>
      <c r="G160" s="229"/>
      <c r="H160" s="233">
        <v>0.13200000000000001</v>
      </c>
      <c r="I160" s="234"/>
      <c r="J160" s="229"/>
      <c r="K160" s="229"/>
      <c r="L160" s="235"/>
      <c r="M160" s="236"/>
      <c r="N160" s="237"/>
      <c r="O160" s="237"/>
      <c r="P160" s="237"/>
      <c r="Q160" s="237"/>
      <c r="R160" s="237"/>
      <c r="S160" s="237"/>
      <c r="T160" s="238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9" t="s">
        <v>176</v>
      </c>
      <c r="AU160" s="239" t="s">
        <v>167</v>
      </c>
      <c r="AV160" s="13" t="s">
        <v>81</v>
      </c>
      <c r="AW160" s="13" t="s">
        <v>33</v>
      </c>
      <c r="AX160" s="13" t="s">
        <v>72</v>
      </c>
      <c r="AY160" s="239" t="s">
        <v>166</v>
      </c>
    </row>
    <row r="161" s="13" customFormat="1">
      <c r="A161" s="13"/>
      <c r="B161" s="228"/>
      <c r="C161" s="229"/>
      <c r="D161" s="230" t="s">
        <v>176</v>
      </c>
      <c r="E161" s="231" t="s">
        <v>19</v>
      </c>
      <c r="F161" s="232" t="s">
        <v>2253</v>
      </c>
      <c r="G161" s="229"/>
      <c r="H161" s="233">
        <v>0.068000000000000005</v>
      </c>
      <c r="I161" s="234"/>
      <c r="J161" s="229"/>
      <c r="K161" s="229"/>
      <c r="L161" s="235"/>
      <c r="M161" s="236"/>
      <c r="N161" s="237"/>
      <c r="O161" s="237"/>
      <c r="P161" s="237"/>
      <c r="Q161" s="237"/>
      <c r="R161" s="237"/>
      <c r="S161" s="237"/>
      <c r="T161" s="238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9" t="s">
        <v>176</v>
      </c>
      <c r="AU161" s="239" t="s">
        <v>167</v>
      </c>
      <c r="AV161" s="13" t="s">
        <v>81</v>
      </c>
      <c r="AW161" s="13" t="s">
        <v>33</v>
      </c>
      <c r="AX161" s="13" t="s">
        <v>72</v>
      </c>
      <c r="AY161" s="239" t="s">
        <v>166</v>
      </c>
    </row>
    <row r="162" s="15" customFormat="1">
      <c r="A162" s="15"/>
      <c r="B162" s="251"/>
      <c r="C162" s="252"/>
      <c r="D162" s="230" t="s">
        <v>176</v>
      </c>
      <c r="E162" s="253" t="s">
        <v>19</v>
      </c>
      <c r="F162" s="254" t="s">
        <v>2212</v>
      </c>
      <c r="G162" s="252"/>
      <c r="H162" s="253" t="s">
        <v>19</v>
      </c>
      <c r="I162" s="255"/>
      <c r="J162" s="252"/>
      <c r="K162" s="252"/>
      <c r="L162" s="256"/>
      <c r="M162" s="257"/>
      <c r="N162" s="258"/>
      <c r="O162" s="258"/>
      <c r="P162" s="258"/>
      <c r="Q162" s="258"/>
      <c r="R162" s="258"/>
      <c r="S162" s="258"/>
      <c r="T162" s="259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60" t="s">
        <v>176</v>
      </c>
      <c r="AU162" s="260" t="s">
        <v>167</v>
      </c>
      <c r="AV162" s="15" t="s">
        <v>79</v>
      </c>
      <c r="AW162" s="15" t="s">
        <v>33</v>
      </c>
      <c r="AX162" s="15" t="s">
        <v>72</v>
      </c>
      <c r="AY162" s="260" t="s">
        <v>166</v>
      </c>
    </row>
    <row r="163" s="13" customFormat="1">
      <c r="A163" s="13"/>
      <c r="B163" s="228"/>
      <c r="C163" s="229"/>
      <c r="D163" s="230" t="s">
        <v>176</v>
      </c>
      <c r="E163" s="231" t="s">
        <v>19</v>
      </c>
      <c r="F163" s="232" t="s">
        <v>2254</v>
      </c>
      <c r="G163" s="229"/>
      <c r="H163" s="233">
        <v>0.20300000000000001</v>
      </c>
      <c r="I163" s="234"/>
      <c r="J163" s="229"/>
      <c r="K163" s="229"/>
      <c r="L163" s="235"/>
      <c r="M163" s="236"/>
      <c r="N163" s="237"/>
      <c r="O163" s="237"/>
      <c r="P163" s="237"/>
      <c r="Q163" s="237"/>
      <c r="R163" s="237"/>
      <c r="S163" s="237"/>
      <c r="T163" s="238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9" t="s">
        <v>176</v>
      </c>
      <c r="AU163" s="239" t="s">
        <v>167</v>
      </c>
      <c r="AV163" s="13" t="s">
        <v>81</v>
      </c>
      <c r="AW163" s="13" t="s">
        <v>33</v>
      </c>
      <c r="AX163" s="13" t="s">
        <v>72</v>
      </c>
      <c r="AY163" s="239" t="s">
        <v>166</v>
      </c>
    </row>
    <row r="164" s="13" customFormat="1">
      <c r="A164" s="13"/>
      <c r="B164" s="228"/>
      <c r="C164" s="229"/>
      <c r="D164" s="230" t="s">
        <v>176</v>
      </c>
      <c r="E164" s="231" t="s">
        <v>19</v>
      </c>
      <c r="F164" s="232" t="s">
        <v>2255</v>
      </c>
      <c r="G164" s="229"/>
      <c r="H164" s="233">
        <v>0.098000000000000004</v>
      </c>
      <c r="I164" s="234"/>
      <c r="J164" s="229"/>
      <c r="K164" s="229"/>
      <c r="L164" s="235"/>
      <c r="M164" s="236"/>
      <c r="N164" s="237"/>
      <c r="O164" s="237"/>
      <c r="P164" s="237"/>
      <c r="Q164" s="237"/>
      <c r="R164" s="237"/>
      <c r="S164" s="237"/>
      <c r="T164" s="238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9" t="s">
        <v>176</v>
      </c>
      <c r="AU164" s="239" t="s">
        <v>167</v>
      </c>
      <c r="AV164" s="13" t="s">
        <v>81</v>
      </c>
      <c r="AW164" s="13" t="s">
        <v>33</v>
      </c>
      <c r="AX164" s="13" t="s">
        <v>72</v>
      </c>
      <c r="AY164" s="239" t="s">
        <v>166</v>
      </c>
    </row>
    <row r="165" s="15" customFormat="1">
      <c r="A165" s="15"/>
      <c r="B165" s="251"/>
      <c r="C165" s="252"/>
      <c r="D165" s="230" t="s">
        <v>176</v>
      </c>
      <c r="E165" s="253" t="s">
        <v>19</v>
      </c>
      <c r="F165" s="254" t="s">
        <v>2214</v>
      </c>
      <c r="G165" s="252"/>
      <c r="H165" s="253" t="s">
        <v>19</v>
      </c>
      <c r="I165" s="255"/>
      <c r="J165" s="252"/>
      <c r="K165" s="252"/>
      <c r="L165" s="256"/>
      <c r="M165" s="257"/>
      <c r="N165" s="258"/>
      <c r="O165" s="258"/>
      <c r="P165" s="258"/>
      <c r="Q165" s="258"/>
      <c r="R165" s="258"/>
      <c r="S165" s="258"/>
      <c r="T165" s="259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0" t="s">
        <v>176</v>
      </c>
      <c r="AU165" s="260" t="s">
        <v>167</v>
      </c>
      <c r="AV165" s="15" t="s">
        <v>79</v>
      </c>
      <c r="AW165" s="15" t="s">
        <v>33</v>
      </c>
      <c r="AX165" s="15" t="s">
        <v>72</v>
      </c>
      <c r="AY165" s="260" t="s">
        <v>166</v>
      </c>
    </row>
    <row r="166" s="13" customFormat="1">
      <c r="A166" s="13"/>
      <c r="B166" s="228"/>
      <c r="C166" s="229"/>
      <c r="D166" s="230" t="s">
        <v>176</v>
      </c>
      <c r="E166" s="231" t="s">
        <v>19</v>
      </c>
      <c r="F166" s="232" t="s">
        <v>2256</v>
      </c>
      <c r="G166" s="229"/>
      <c r="H166" s="233">
        <v>0.20300000000000001</v>
      </c>
      <c r="I166" s="234"/>
      <c r="J166" s="229"/>
      <c r="K166" s="229"/>
      <c r="L166" s="235"/>
      <c r="M166" s="236"/>
      <c r="N166" s="237"/>
      <c r="O166" s="237"/>
      <c r="P166" s="237"/>
      <c r="Q166" s="237"/>
      <c r="R166" s="237"/>
      <c r="S166" s="237"/>
      <c r="T166" s="238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9" t="s">
        <v>176</v>
      </c>
      <c r="AU166" s="239" t="s">
        <v>167</v>
      </c>
      <c r="AV166" s="13" t="s">
        <v>81</v>
      </c>
      <c r="AW166" s="13" t="s">
        <v>33</v>
      </c>
      <c r="AX166" s="13" t="s">
        <v>72</v>
      </c>
      <c r="AY166" s="239" t="s">
        <v>166</v>
      </c>
    </row>
    <row r="167" s="15" customFormat="1">
      <c r="A167" s="15"/>
      <c r="B167" s="251"/>
      <c r="C167" s="252"/>
      <c r="D167" s="230" t="s">
        <v>176</v>
      </c>
      <c r="E167" s="253" t="s">
        <v>19</v>
      </c>
      <c r="F167" s="254" t="s">
        <v>2216</v>
      </c>
      <c r="G167" s="252"/>
      <c r="H167" s="253" t="s">
        <v>19</v>
      </c>
      <c r="I167" s="255"/>
      <c r="J167" s="252"/>
      <c r="K167" s="252"/>
      <c r="L167" s="256"/>
      <c r="M167" s="257"/>
      <c r="N167" s="258"/>
      <c r="O167" s="258"/>
      <c r="P167" s="258"/>
      <c r="Q167" s="258"/>
      <c r="R167" s="258"/>
      <c r="S167" s="258"/>
      <c r="T167" s="259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60" t="s">
        <v>176</v>
      </c>
      <c r="AU167" s="260" t="s">
        <v>167</v>
      </c>
      <c r="AV167" s="15" t="s">
        <v>79</v>
      </c>
      <c r="AW167" s="15" t="s">
        <v>33</v>
      </c>
      <c r="AX167" s="15" t="s">
        <v>72</v>
      </c>
      <c r="AY167" s="260" t="s">
        <v>166</v>
      </c>
    </row>
    <row r="168" s="13" customFormat="1">
      <c r="A168" s="13"/>
      <c r="B168" s="228"/>
      <c r="C168" s="229"/>
      <c r="D168" s="230" t="s">
        <v>176</v>
      </c>
      <c r="E168" s="231" t="s">
        <v>19</v>
      </c>
      <c r="F168" s="232" t="s">
        <v>2257</v>
      </c>
      <c r="G168" s="229"/>
      <c r="H168" s="233">
        <v>0.20300000000000001</v>
      </c>
      <c r="I168" s="234"/>
      <c r="J168" s="229"/>
      <c r="K168" s="229"/>
      <c r="L168" s="235"/>
      <c r="M168" s="236"/>
      <c r="N168" s="237"/>
      <c r="O168" s="237"/>
      <c r="P168" s="237"/>
      <c r="Q168" s="237"/>
      <c r="R168" s="237"/>
      <c r="S168" s="237"/>
      <c r="T168" s="23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9" t="s">
        <v>176</v>
      </c>
      <c r="AU168" s="239" t="s">
        <v>167</v>
      </c>
      <c r="AV168" s="13" t="s">
        <v>81</v>
      </c>
      <c r="AW168" s="13" t="s">
        <v>33</v>
      </c>
      <c r="AX168" s="13" t="s">
        <v>72</v>
      </c>
      <c r="AY168" s="239" t="s">
        <v>166</v>
      </c>
    </row>
    <row r="169" s="16" customFormat="1">
      <c r="A169" s="16"/>
      <c r="B169" s="273"/>
      <c r="C169" s="274"/>
      <c r="D169" s="230" t="s">
        <v>176</v>
      </c>
      <c r="E169" s="275" t="s">
        <v>19</v>
      </c>
      <c r="F169" s="276" t="s">
        <v>338</v>
      </c>
      <c r="G169" s="274"/>
      <c r="H169" s="277">
        <v>0.90700000000000003</v>
      </c>
      <c r="I169" s="278"/>
      <c r="J169" s="274"/>
      <c r="K169" s="274"/>
      <c r="L169" s="279"/>
      <c r="M169" s="280"/>
      <c r="N169" s="281"/>
      <c r="O169" s="281"/>
      <c r="P169" s="281"/>
      <c r="Q169" s="281"/>
      <c r="R169" s="281"/>
      <c r="S169" s="281"/>
      <c r="T169" s="282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T169" s="283" t="s">
        <v>176</v>
      </c>
      <c r="AU169" s="283" t="s">
        <v>167</v>
      </c>
      <c r="AV169" s="16" t="s">
        <v>174</v>
      </c>
      <c r="AW169" s="16" t="s">
        <v>33</v>
      </c>
      <c r="AX169" s="16" t="s">
        <v>79</v>
      </c>
      <c r="AY169" s="283" t="s">
        <v>166</v>
      </c>
    </row>
    <row r="170" s="2" customFormat="1">
      <c r="A170" s="41"/>
      <c r="B170" s="42"/>
      <c r="C170" s="215" t="s">
        <v>209</v>
      </c>
      <c r="D170" s="215" t="s">
        <v>169</v>
      </c>
      <c r="E170" s="216" t="s">
        <v>2258</v>
      </c>
      <c r="F170" s="217" t="s">
        <v>2259</v>
      </c>
      <c r="G170" s="218" t="s">
        <v>172</v>
      </c>
      <c r="H170" s="219">
        <v>0.75</v>
      </c>
      <c r="I170" s="220"/>
      <c r="J170" s="221">
        <f>ROUND(I170*H170,2)</f>
        <v>0</v>
      </c>
      <c r="K170" s="217" t="s">
        <v>2208</v>
      </c>
      <c r="L170" s="47"/>
      <c r="M170" s="222" t="s">
        <v>19</v>
      </c>
      <c r="N170" s="223" t="s">
        <v>43</v>
      </c>
      <c r="O170" s="87"/>
      <c r="P170" s="224">
        <f>O170*H170</f>
        <v>0</v>
      </c>
      <c r="Q170" s="224">
        <v>0.34562999999999999</v>
      </c>
      <c r="R170" s="224">
        <f>Q170*H170</f>
        <v>0.25922250000000002</v>
      </c>
      <c r="S170" s="224">
        <v>0</v>
      </c>
      <c r="T170" s="225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26" t="s">
        <v>174</v>
      </c>
      <c r="AT170" s="226" t="s">
        <v>169</v>
      </c>
      <c r="AU170" s="226" t="s">
        <v>167</v>
      </c>
      <c r="AY170" s="20" t="s">
        <v>166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20" t="s">
        <v>79</v>
      </c>
      <c r="BK170" s="227">
        <f>ROUND(I170*H170,2)</f>
        <v>0</v>
      </c>
      <c r="BL170" s="20" t="s">
        <v>174</v>
      </c>
      <c r="BM170" s="226" t="s">
        <v>2260</v>
      </c>
    </row>
    <row r="171" s="15" customFormat="1">
      <c r="A171" s="15"/>
      <c r="B171" s="251"/>
      <c r="C171" s="252"/>
      <c r="D171" s="230" t="s">
        <v>176</v>
      </c>
      <c r="E171" s="253" t="s">
        <v>19</v>
      </c>
      <c r="F171" s="254" t="s">
        <v>2210</v>
      </c>
      <c r="G171" s="252"/>
      <c r="H171" s="253" t="s">
        <v>19</v>
      </c>
      <c r="I171" s="255"/>
      <c r="J171" s="252"/>
      <c r="K171" s="252"/>
      <c r="L171" s="256"/>
      <c r="M171" s="257"/>
      <c r="N171" s="258"/>
      <c r="O171" s="258"/>
      <c r="P171" s="258"/>
      <c r="Q171" s="258"/>
      <c r="R171" s="258"/>
      <c r="S171" s="258"/>
      <c r="T171" s="259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60" t="s">
        <v>176</v>
      </c>
      <c r="AU171" s="260" t="s">
        <v>167</v>
      </c>
      <c r="AV171" s="15" t="s">
        <v>79</v>
      </c>
      <c r="AW171" s="15" t="s">
        <v>33</v>
      </c>
      <c r="AX171" s="15" t="s">
        <v>72</v>
      </c>
      <c r="AY171" s="260" t="s">
        <v>166</v>
      </c>
    </row>
    <row r="172" s="13" customFormat="1">
      <c r="A172" s="13"/>
      <c r="B172" s="228"/>
      <c r="C172" s="229"/>
      <c r="D172" s="230" t="s">
        <v>176</v>
      </c>
      <c r="E172" s="231" t="s">
        <v>19</v>
      </c>
      <c r="F172" s="232" t="s">
        <v>2261</v>
      </c>
      <c r="G172" s="229"/>
      <c r="H172" s="233">
        <v>0.75</v>
      </c>
      <c r="I172" s="234"/>
      <c r="J172" s="229"/>
      <c r="K172" s="229"/>
      <c r="L172" s="235"/>
      <c r="M172" s="236"/>
      <c r="N172" s="237"/>
      <c r="O172" s="237"/>
      <c r="P172" s="237"/>
      <c r="Q172" s="237"/>
      <c r="R172" s="237"/>
      <c r="S172" s="237"/>
      <c r="T172" s="238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9" t="s">
        <v>176</v>
      </c>
      <c r="AU172" s="239" t="s">
        <v>167</v>
      </c>
      <c r="AV172" s="13" t="s">
        <v>81</v>
      </c>
      <c r="AW172" s="13" t="s">
        <v>33</v>
      </c>
      <c r="AX172" s="13" t="s">
        <v>72</v>
      </c>
      <c r="AY172" s="239" t="s">
        <v>166</v>
      </c>
    </row>
    <row r="173" s="16" customFormat="1">
      <c r="A173" s="16"/>
      <c r="B173" s="273"/>
      <c r="C173" s="274"/>
      <c r="D173" s="230" t="s">
        <v>176</v>
      </c>
      <c r="E173" s="275" t="s">
        <v>19</v>
      </c>
      <c r="F173" s="276" t="s">
        <v>338</v>
      </c>
      <c r="G173" s="274"/>
      <c r="H173" s="277">
        <v>0.75</v>
      </c>
      <c r="I173" s="278"/>
      <c r="J173" s="274"/>
      <c r="K173" s="274"/>
      <c r="L173" s="279"/>
      <c r="M173" s="280"/>
      <c r="N173" s="281"/>
      <c r="O173" s="281"/>
      <c r="P173" s="281"/>
      <c r="Q173" s="281"/>
      <c r="R173" s="281"/>
      <c r="S173" s="281"/>
      <c r="T173" s="282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T173" s="283" t="s">
        <v>176</v>
      </c>
      <c r="AU173" s="283" t="s">
        <v>167</v>
      </c>
      <c r="AV173" s="16" t="s">
        <v>174</v>
      </c>
      <c r="AW173" s="16" t="s">
        <v>33</v>
      </c>
      <c r="AX173" s="16" t="s">
        <v>79</v>
      </c>
      <c r="AY173" s="283" t="s">
        <v>166</v>
      </c>
    </row>
    <row r="174" s="12" customFormat="1" ht="22.8" customHeight="1">
      <c r="A174" s="12"/>
      <c r="B174" s="199"/>
      <c r="C174" s="200"/>
      <c r="D174" s="201" t="s">
        <v>71</v>
      </c>
      <c r="E174" s="213" t="s">
        <v>226</v>
      </c>
      <c r="F174" s="213" t="s">
        <v>688</v>
      </c>
      <c r="G174" s="200"/>
      <c r="H174" s="200"/>
      <c r="I174" s="203"/>
      <c r="J174" s="214">
        <f>BK174</f>
        <v>0</v>
      </c>
      <c r="K174" s="200"/>
      <c r="L174" s="205"/>
      <c r="M174" s="206"/>
      <c r="N174" s="207"/>
      <c r="O174" s="207"/>
      <c r="P174" s="208">
        <f>P175+P182+P189</f>
        <v>0</v>
      </c>
      <c r="Q174" s="207"/>
      <c r="R174" s="208">
        <f>R175+R182+R189</f>
        <v>0.083522999999999986</v>
      </c>
      <c r="S174" s="207"/>
      <c r="T174" s="209">
        <f>T175+T182+T189</f>
        <v>18.620289699999997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10" t="s">
        <v>79</v>
      </c>
      <c r="AT174" s="211" t="s">
        <v>71</v>
      </c>
      <c r="AU174" s="211" t="s">
        <v>79</v>
      </c>
      <c r="AY174" s="210" t="s">
        <v>166</v>
      </c>
      <c r="BK174" s="212">
        <f>BK175+BK182+BK189</f>
        <v>0</v>
      </c>
    </row>
    <row r="175" s="12" customFormat="1" ht="20.88" customHeight="1">
      <c r="A175" s="12"/>
      <c r="B175" s="199"/>
      <c r="C175" s="200"/>
      <c r="D175" s="201" t="s">
        <v>71</v>
      </c>
      <c r="E175" s="213" t="s">
        <v>689</v>
      </c>
      <c r="F175" s="213" t="s">
        <v>690</v>
      </c>
      <c r="G175" s="200"/>
      <c r="H175" s="200"/>
      <c r="I175" s="203"/>
      <c r="J175" s="214">
        <f>BK175</f>
        <v>0</v>
      </c>
      <c r="K175" s="200"/>
      <c r="L175" s="205"/>
      <c r="M175" s="206"/>
      <c r="N175" s="207"/>
      <c r="O175" s="207"/>
      <c r="P175" s="208">
        <f>SUM(P176:P181)</f>
        <v>0</v>
      </c>
      <c r="Q175" s="207"/>
      <c r="R175" s="208">
        <f>SUM(R176:R181)</f>
        <v>0.04418699999999999</v>
      </c>
      <c r="S175" s="207"/>
      <c r="T175" s="209">
        <f>SUM(T176:T181)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10" t="s">
        <v>79</v>
      </c>
      <c r="AT175" s="211" t="s">
        <v>71</v>
      </c>
      <c r="AU175" s="211" t="s">
        <v>81</v>
      </c>
      <c r="AY175" s="210" t="s">
        <v>166</v>
      </c>
      <c r="BK175" s="212">
        <f>SUM(BK176:BK181)</f>
        <v>0</v>
      </c>
    </row>
    <row r="176" s="2" customFormat="1">
      <c r="A176" s="41"/>
      <c r="B176" s="42"/>
      <c r="C176" s="215" t="s">
        <v>215</v>
      </c>
      <c r="D176" s="215" t="s">
        <v>169</v>
      </c>
      <c r="E176" s="216" t="s">
        <v>752</v>
      </c>
      <c r="F176" s="217" t="s">
        <v>753</v>
      </c>
      <c r="G176" s="218" t="s">
        <v>172</v>
      </c>
      <c r="H176" s="219">
        <v>339.89999999999998</v>
      </c>
      <c r="I176" s="220"/>
      <c r="J176" s="221">
        <f>ROUND(I176*H176,2)</f>
        <v>0</v>
      </c>
      <c r="K176" s="217" t="s">
        <v>2208</v>
      </c>
      <c r="L176" s="47"/>
      <c r="M176" s="222" t="s">
        <v>19</v>
      </c>
      <c r="N176" s="223" t="s">
        <v>43</v>
      </c>
      <c r="O176" s="87"/>
      <c r="P176" s="224">
        <f>O176*H176</f>
        <v>0</v>
      </c>
      <c r="Q176" s="224">
        <v>0.00012999999999999999</v>
      </c>
      <c r="R176" s="224">
        <f>Q176*H176</f>
        <v>0.04418699999999999</v>
      </c>
      <c r="S176" s="224">
        <v>0</v>
      </c>
      <c r="T176" s="225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26" t="s">
        <v>174</v>
      </c>
      <c r="AT176" s="226" t="s">
        <v>169</v>
      </c>
      <c r="AU176" s="226" t="s">
        <v>167</v>
      </c>
      <c r="AY176" s="20" t="s">
        <v>166</v>
      </c>
      <c r="BE176" s="227">
        <f>IF(N176="základní",J176,0)</f>
        <v>0</v>
      </c>
      <c r="BF176" s="227">
        <f>IF(N176="snížená",J176,0)</f>
        <v>0</v>
      </c>
      <c r="BG176" s="227">
        <f>IF(N176="zákl. přenesená",J176,0)</f>
        <v>0</v>
      </c>
      <c r="BH176" s="227">
        <f>IF(N176="sníž. přenesená",J176,0)</f>
        <v>0</v>
      </c>
      <c r="BI176" s="227">
        <f>IF(N176="nulová",J176,0)</f>
        <v>0</v>
      </c>
      <c r="BJ176" s="20" t="s">
        <v>79</v>
      </c>
      <c r="BK176" s="227">
        <f>ROUND(I176*H176,2)</f>
        <v>0</v>
      </c>
      <c r="BL176" s="20" t="s">
        <v>174</v>
      </c>
      <c r="BM176" s="226" t="s">
        <v>2262</v>
      </c>
    </row>
    <row r="177" s="13" customFormat="1">
      <c r="A177" s="13"/>
      <c r="B177" s="228"/>
      <c r="C177" s="229"/>
      <c r="D177" s="230" t="s">
        <v>176</v>
      </c>
      <c r="E177" s="231" t="s">
        <v>19</v>
      </c>
      <c r="F177" s="232" t="s">
        <v>2263</v>
      </c>
      <c r="G177" s="229"/>
      <c r="H177" s="233">
        <v>78.599999999999994</v>
      </c>
      <c r="I177" s="234"/>
      <c r="J177" s="229"/>
      <c r="K177" s="229"/>
      <c r="L177" s="235"/>
      <c r="M177" s="236"/>
      <c r="N177" s="237"/>
      <c r="O177" s="237"/>
      <c r="P177" s="237"/>
      <c r="Q177" s="237"/>
      <c r="R177" s="237"/>
      <c r="S177" s="237"/>
      <c r="T177" s="23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9" t="s">
        <v>176</v>
      </c>
      <c r="AU177" s="239" t="s">
        <v>167</v>
      </c>
      <c r="AV177" s="13" t="s">
        <v>81</v>
      </c>
      <c r="AW177" s="13" t="s">
        <v>33</v>
      </c>
      <c r="AX177" s="13" t="s">
        <v>72</v>
      </c>
      <c r="AY177" s="239" t="s">
        <v>166</v>
      </c>
    </row>
    <row r="178" s="13" customFormat="1">
      <c r="A178" s="13"/>
      <c r="B178" s="228"/>
      <c r="C178" s="229"/>
      <c r="D178" s="230" t="s">
        <v>176</v>
      </c>
      <c r="E178" s="231" t="s">
        <v>19</v>
      </c>
      <c r="F178" s="232" t="s">
        <v>2264</v>
      </c>
      <c r="G178" s="229"/>
      <c r="H178" s="233">
        <v>83.799999999999997</v>
      </c>
      <c r="I178" s="234"/>
      <c r="J178" s="229"/>
      <c r="K178" s="229"/>
      <c r="L178" s="235"/>
      <c r="M178" s="236"/>
      <c r="N178" s="237"/>
      <c r="O178" s="237"/>
      <c r="P178" s="237"/>
      <c r="Q178" s="237"/>
      <c r="R178" s="237"/>
      <c r="S178" s="237"/>
      <c r="T178" s="238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9" t="s">
        <v>176</v>
      </c>
      <c r="AU178" s="239" t="s">
        <v>167</v>
      </c>
      <c r="AV178" s="13" t="s">
        <v>81</v>
      </c>
      <c r="AW178" s="13" t="s">
        <v>33</v>
      </c>
      <c r="AX178" s="13" t="s">
        <v>72</v>
      </c>
      <c r="AY178" s="239" t="s">
        <v>166</v>
      </c>
    </row>
    <row r="179" s="13" customFormat="1">
      <c r="A179" s="13"/>
      <c r="B179" s="228"/>
      <c r="C179" s="229"/>
      <c r="D179" s="230" t="s">
        <v>176</v>
      </c>
      <c r="E179" s="231" t="s">
        <v>19</v>
      </c>
      <c r="F179" s="232" t="s">
        <v>2265</v>
      </c>
      <c r="G179" s="229"/>
      <c r="H179" s="233">
        <v>89.099999999999994</v>
      </c>
      <c r="I179" s="234"/>
      <c r="J179" s="229"/>
      <c r="K179" s="229"/>
      <c r="L179" s="235"/>
      <c r="M179" s="236"/>
      <c r="N179" s="237"/>
      <c r="O179" s="237"/>
      <c r="P179" s="237"/>
      <c r="Q179" s="237"/>
      <c r="R179" s="237"/>
      <c r="S179" s="237"/>
      <c r="T179" s="23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9" t="s">
        <v>176</v>
      </c>
      <c r="AU179" s="239" t="s">
        <v>167</v>
      </c>
      <c r="AV179" s="13" t="s">
        <v>81</v>
      </c>
      <c r="AW179" s="13" t="s">
        <v>33</v>
      </c>
      <c r="AX179" s="13" t="s">
        <v>72</v>
      </c>
      <c r="AY179" s="239" t="s">
        <v>166</v>
      </c>
    </row>
    <row r="180" s="13" customFormat="1">
      <c r="A180" s="13"/>
      <c r="B180" s="228"/>
      <c r="C180" s="229"/>
      <c r="D180" s="230" t="s">
        <v>176</v>
      </c>
      <c r="E180" s="231" t="s">
        <v>19</v>
      </c>
      <c r="F180" s="232" t="s">
        <v>2266</v>
      </c>
      <c r="G180" s="229"/>
      <c r="H180" s="233">
        <v>88.400000000000006</v>
      </c>
      <c r="I180" s="234"/>
      <c r="J180" s="229"/>
      <c r="K180" s="229"/>
      <c r="L180" s="235"/>
      <c r="M180" s="236"/>
      <c r="N180" s="237"/>
      <c r="O180" s="237"/>
      <c r="P180" s="237"/>
      <c r="Q180" s="237"/>
      <c r="R180" s="237"/>
      <c r="S180" s="237"/>
      <c r="T180" s="238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9" t="s">
        <v>176</v>
      </c>
      <c r="AU180" s="239" t="s">
        <v>167</v>
      </c>
      <c r="AV180" s="13" t="s">
        <v>81</v>
      </c>
      <c r="AW180" s="13" t="s">
        <v>33</v>
      </c>
      <c r="AX180" s="13" t="s">
        <v>72</v>
      </c>
      <c r="AY180" s="239" t="s">
        <v>166</v>
      </c>
    </row>
    <row r="181" s="16" customFormat="1">
      <c r="A181" s="16"/>
      <c r="B181" s="273"/>
      <c r="C181" s="274"/>
      <c r="D181" s="230" t="s">
        <v>176</v>
      </c>
      <c r="E181" s="275" t="s">
        <v>19</v>
      </c>
      <c r="F181" s="276" t="s">
        <v>338</v>
      </c>
      <c r="G181" s="274"/>
      <c r="H181" s="277">
        <v>339.89999999999998</v>
      </c>
      <c r="I181" s="278"/>
      <c r="J181" s="274"/>
      <c r="K181" s="274"/>
      <c r="L181" s="279"/>
      <c r="M181" s="280"/>
      <c r="N181" s="281"/>
      <c r="O181" s="281"/>
      <c r="P181" s="281"/>
      <c r="Q181" s="281"/>
      <c r="R181" s="281"/>
      <c r="S181" s="281"/>
      <c r="T181" s="282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T181" s="283" t="s">
        <v>176</v>
      </c>
      <c r="AU181" s="283" t="s">
        <v>167</v>
      </c>
      <c r="AV181" s="16" t="s">
        <v>174</v>
      </c>
      <c r="AW181" s="16" t="s">
        <v>33</v>
      </c>
      <c r="AX181" s="16" t="s">
        <v>79</v>
      </c>
      <c r="AY181" s="283" t="s">
        <v>166</v>
      </c>
    </row>
    <row r="182" s="12" customFormat="1" ht="20.88" customHeight="1">
      <c r="A182" s="12"/>
      <c r="B182" s="199"/>
      <c r="C182" s="200"/>
      <c r="D182" s="201" t="s">
        <v>71</v>
      </c>
      <c r="E182" s="213" t="s">
        <v>759</v>
      </c>
      <c r="F182" s="213" t="s">
        <v>774</v>
      </c>
      <c r="G182" s="200"/>
      <c r="H182" s="200"/>
      <c r="I182" s="203"/>
      <c r="J182" s="214">
        <f>BK182</f>
        <v>0</v>
      </c>
      <c r="K182" s="200"/>
      <c r="L182" s="205"/>
      <c r="M182" s="206"/>
      <c r="N182" s="207"/>
      <c r="O182" s="207"/>
      <c r="P182" s="208">
        <f>SUM(P183:P188)</f>
        <v>0</v>
      </c>
      <c r="Q182" s="207"/>
      <c r="R182" s="208">
        <f>SUM(R183:R188)</f>
        <v>0.039336000000000003</v>
      </c>
      <c r="S182" s="207"/>
      <c r="T182" s="209">
        <f>SUM(T183:T188)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0" t="s">
        <v>79</v>
      </c>
      <c r="AT182" s="211" t="s">
        <v>71</v>
      </c>
      <c r="AU182" s="211" t="s">
        <v>81</v>
      </c>
      <c r="AY182" s="210" t="s">
        <v>166</v>
      </c>
      <c r="BK182" s="212">
        <f>SUM(BK183:BK188)</f>
        <v>0</v>
      </c>
    </row>
    <row r="183" s="2" customFormat="1">
      <c r="A183" s="41"/>
      <c r="B183" s="42"/>
      <c r="C183" s="215" t="s">
        <v>220</v>
      </c>
      <c r="D183" s="215" t="s">
        <v>169</v>
      </c>
      <c r="E183" s="216" t="s">
        <v>776</v>
      </c>
      <c r="F183" s="217" t="s">
        <v>777</v>
      </c>
      <c r="G183" s="218" t="s">
        <v>172</v>
      </c>
      <c r="H183" s="219">
        <v>983.39999999999998</v>
      </c>
      <c r="I183" s="220"/>
      <c r="J183" s="221">
        <f>ROUND(I183*H183,2)</f>
        <v>0</v>
      </c>
      <c r="K183" s="217" t="s">
        <v>2208</v>
      </c>
      <c r="L183" s="47"/>
      <c r="M183" s="222" t="s">
        <v>19</v>
      </c>
      <c r="N183" s="223" t="s">
        <v>43</v>
      </c>
      <c r="O183" s="87"/>
      <c r="P183" s="224">
        <f>O183*H183</f>
        <v>0</v>
      </c>
      <c r="Q183" s="224">
        <v>4.0000000000000003E-05</v>
      </c>
      <c r="R183" s="224">
        <f>Q183*H183</f>
        <v>0.039336000000000003</v>
      </c>
      <c r="S183" s="224">
        <v>0</v>
      </c>
      <c r="T183" s="225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26" t="s">
        <v>174</v>
      </c>
      <c r="AT183" s="226" t="s">
        <v>169</v>
      </c>
      <c r="AU183" s="226" t="s">
        <v>167</v>
      </c>
      <c r="AY183" s="20" t="s">
        <v>166</v>
      </c>
      <c r="BE183" s="227">
        <f>IF(N183="základní",J183,0)</f>
        <v>0</v>
      </c>
      <c r="BF183" s="227">
        <f>IF(N183="snížená",J183,0)</f>
        <v>0</v>
      </c>
      <c r="BG183" s="227">
        <f>IF(N183="zákl. přenesená",J183,0)</f>
        <v>0</v>
      </c>
      <c r="BH183" s="227">
        <f>IF(N183="sníž. přenesená",J183,0)</f>
        <v>0</v>
      </c>
      <c r="BI183" s="227">
        <f>IF(N183="nulová",J183,0)</f>
        <v>0</v>
      </c>
      <c r="BJ183" s="20" t="s">
        <v>79</v>
      </c>
      <c r="BK183" s="227">
        <f>ROUND(I183*H183,2)</f>
        <v>0</v>
      </c>
      <c r="BL183" s="20" t="s">
        <v>174</v>
      </c>
      <c r="BM183" s="226" t="s">
        <v>2267</v>
      </c>
    </row>
    <row r="184" s="13" customFormat="1">
      <c r="A184" s="13"/>
      <c r="B184" s="228"/>
      <c r="C184" s="229"/>
      <c r="D184" s="230" t="s">
        <v>176</v>
      </c>
      <c r="E184" s="231" t="s">
        <v>19</v>
      </c>
      <c r="F184" s="232" t="s">
        <v>2268</v>
      </c>
      <c r="G184" s="229"/>
      <c r="H184" s="233">
        <v>108</v>
      </c>
      <c r="I184" s="234"/>
      <c r="J184" s="229"/>
      <c r="K184" s="229"/>
      <c r="L184" s="235"/>
      <c r="M184" s="236"/>
      <c r="N184" s="237"/>
      <c r="O184" s="237"/>
      <c r="P184" s="237"/>
      <c r="Q184" s="237"/>
      <c r="R184" s="237"/>
      <c r="S184" s="237"/>
      <c r="T184" s="238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9" t="s">
        <v>176</v>
      </c>
      <c r="AU184" s="239" t="s">
        <v>167</v>
      </c>
      <c r="AV184" s="13" t="s">
        <v>81</v>
      </c>
      <c r="AW184" s="13" t="s">
        <v>33</v>
      </c>
      <c r="AX184" s="13" t="s">
        <v>72</v>
      </c>
      <c r="AY184" s="239" t="s">
        <v>166</v>
      </c>
    </row>
    <row r="185" s="13" customFormat="1">
      <c r="A185" s="13"/>
      <c r="B185" s="228"/>
      <c r="C185" s="229"/>
      <c r="D185" s="230" t="s">
        <v>176</v>
      </c>
      <c r="E185" s="231" t="s">
        <v>19</v>
      </c>
      <c r="F185" s="232" t="s">
        <v>2269</v>
      </c>
      <c r="G185" s="229"/>
      <c r="H185" s="233">
        <v>300.10000000000002</v>
      </c>
      <c r="I185" s="234"/>
      <c r="J185" s="229"/>
      <c r="K185" s="229"/>
      <c r="L185" s="235"/>
      <c r="M185" s="236"/>
      <c r="N185" s="237"/>
      <c r="O185" s="237"/>
      <c r="P185" s="237"/>
      <c r="Q185" s="237"/>
      <c r="R185" s="237"/>
      <c r="S185" s="237"/>
      <c r="T185" s="238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9" t="s">
        <v>176</v>
      </c>
      <c r="AU185" s="239" t="s">
        <v>167</v>
      </c>
      <c r="AV185" s="13" t="s">
        <v>81</v>
      </c>
      <c r="AW185" s="13" t="s">
        <v>33</v>
      </c>
      <c r="AX185" s="13" t="s">
        <v>72</v>
      </c>
      <c r="AY185" s="239" t="s">
        <v>166</v>
      </c>
    </row>
    <row r="186" s="13" customFormat="1">
      <c r="A186" s="13"/>
      <c r="B186" s="228"/>
      <c r="C186" s="229"/>
      <c r="D186" s="230" t="s">
        <v>176</v>
      </c>
      <c r="E186" s="231" t="s">
        <v>19</v>
      </c>
      <c r="F186" s="232" t="s">
        <v>2270</v>
      </c>
      <c r="G186" s="229"/>
      <c r="H186" s="233">
        <v>285.19999999999999</v>
      </c>
      <c r="I186" s="234"/>
      <c r="J186" s="229"/>
      <c r="K186" s="229"/>
      <c r="L186" s="235"/>
      <c r="M186" s="236"/>
      <c r="N186" s="237"/>
      <c r="O186" s="237"/>
      <c r="P186" s="237"/>
      <c r="Q186" s="237"/>
      <c r="R186" s="237"/>
      <c r="S186" s="237"/>
      <c r="T186" s="238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9" t="s">
        <v>176</v>
      </c>
      <c r="AU186" s="239" t="s">
        <v>167</v>
      </c>
      <c r="AV186" s="13" t="s">
        <v>81</v>
      </c>
      <c r="AW186" s="13" t="s">
        <v>33</v>
      </c>
      <c r="AX186" s="13" t="s">
        <v>72</v>
      </c>
      <c r="AY186" s="239" t="s">
        <v>166</v>
      </c>
    </row>
    <row r="187" s="13" customFormat="1">
      <c r="A187" s="13"/>
      <c r="B187" s="228"/>
      <c r="C187" s="229"/>
      <c r="D187" s="230" t="s">
        <v>176</v>
      </c>
      <c r="E187" s="231" t="s">
        <v>19</v>
      </c>
      <c r="F187" s="232" t="s">
        <v>2271</v>
      </c>
      <c r="G187" s="229"/>
      <c r="H187" s="233">
        <v>290.10000000000002</v>
      </c>
      <c r="I187" s="234"/>
      <c r="J187" s="229"/>
      <c r="K187" s="229"/>
      <c r="L187" s="235"/>
      <c r="M187" s="236"/>
      <c r="N187" s="237"/>
      <c r="O187" s="237"/>
      <c r="P187" s="237"/>
      <c r="Q187" s="237"/>
      <c r="R187" s="237"/>
      <c r="S187" s="237"/>
      <c r="T187" s="238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9" t="s">
        <v>176</v>
      </c>
      <c r="AU187" s="239" t="s">
        <v>167</v>
      </c>
      <c r="AV187" s="13" t="s">
        <v>81</v>
      </c>
      <c r="AW187" s="13" t="s">
        <v>33</v>
      </c>
      <c r="AX187" s="13" t="s">
        <v>72</v>
      </c>
      <c r="AY187" s="239" t="s">
        <v>166</v>
      </c>
    </row>
    <row r="188" s="16" customFormat="1">
      <c r="A188" s="16"/>
      <c r="B188" s="273"/>
      <c r="C188" s="274"/>
      <c r="D188" s="230" t="s">
        <v>176</v>
      </c>
      <c r="E188" s="275" t="s">
        <v>19</v>
      </c>
      <c r="F188" s="276" t="s">
        <v>338</v>
      </c>
      <c r="G188" s="274"/>
      <c r="H188" s="277">
        <v>983.39999999999998</v>
      </c>
      <c r="I188" s="278"/>
      <c r="J188" s="274"/>
      <c r="K188" s="274"/>
      <c r="L188" s="279"/>
      <c r="M188" s="280"/>
      <c r="N188" s="281"/>
      <c r="O188" s="281"/>
      <c r="P188" s="281"/>
      <c r="Q188" s="281"/>
      <c r="R188" s="281"/>
      <c r="S188" s="281"/>
      <c r="T188" s="282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T188" s="283" t="s">
        <v>176</v>
      </c>
      <c r="AU188" s="283" t="s">
        <v>167</v>
      </c>
      <c r="AV188" s="16" t="s">
        <v>174</v>
      </c>
      <c r="AW188" s="16" t="s">
        <v>33</v>
      </c>
      <c r="AX188" s="16" t="s">
        <v>79</v>
      </c>
      <c r="AY188" s="283" t="s">
        <v>166</v>
      </c>
    </row>
    <row r="189" s="12" customFormat="1" ht="20.88" customHeight="1">
      <c r="A189" s="12"/>
      <c r="B189" s="199"/>
      <c r="C189" s="200"/>
      <c r="D189" s="201" t="s">
        <v>71</v>
      </c>
      <c r="E189" s="213" t="s">
        <v>765</v>
      </c>
      <c r="F189" s="213" t="s">
        <v>806</v>
      </c>
      <c r="G189" s="200"/>
      <c r="H189" s="200"/>
      <c r="I189" s="203"/>
      <c r="J189" s="214">
        <f>BK189</f>
        <v>0</v>
      </c>
      <c r="K189" s="200"/>
      <c r="L189" s="205"/>
      <c r="M189" s="206"/>
      <c r="N189" s="207"/>
      <c r="O189" s="207"/>
      <c r="P189" s="208">
        <f>SUM(P190:P347)</f>
        <v>0</v>
      </c>
      <c r="Q189" s="207"/>
      <c r="R189" s="208">
        <f>SUM(R190:R347)</f>
        <v>0</v>
      </c>
      <c r="S189" s="207"/>
      <c r="T189" s="209">
        <f>SUM(T190:T347)</f>
        <v>18.620289699999997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10" t="s">
        <v>79</v>
      </c>
      <c r="AT189" s="211" t="s">
        <v>71</v>
      </c>
      <c r="AU189" s="211" t="s">
        <v>81</v>
      </c>
      <c r="AY189" s="210" t="s">
        <v>166</v>
      </c>
      <c r="BK189" s="212">
        <f>SUM(BK190:BK347)</f>
        <v>0</v>
      </c>
    </row>
    <row r="190" s="2" customFormat="1" ht="16.5" customHeight="1">
      <c r="A190" s="41"/>
      <c r="B190" s="42"/>
      <c r="C190" s="215" t="s">
        <v>226</v>
      </c>
      <c r="D190" s="215" t="s">
        <v>169</v>
      </c>
      <c r="E190" s="216" t="s">
        <v>2272</v>
      </c>
      <c r="F190" s="217" t="s">
        <v>2273</v>
      </c>
      <c r="G190" s="218" t="s">
        <v>172</v>
      </c>
      <c r="H190" s="219">
        <v>1.105</v>
      </c>
      <c r="I190" s="220"/>
      <c r="J190" s="221">
        <f>ROUND(I190*H190,2)</f>
        <v>0</v>
      </c>
      <c r="K190" s="217" t="s">
        <v>2208</v>
      </c>
      <c r="L190" s="47"/>
      <c r="M190" s="222" t="s">
        <v>19</v>
      </c>
      <c r="N190" s="223" t="s">
        <v>43</v>
      </c>
      <c r="O190" s="87"/>
      <c r="P190" s="224">
        <f>O190*H190</f>
        <v>0</v>
      </c>
      <c r="Q190" s="224">
        <v>0</v>
      </c>
      <c r="R190" s="224">
        <f>Q190*H190</f>
        <v>0</v>
      </c>
      <c r="S190" s="224">
        <v>0.082000000000000003</v>
      </c>
      <c r="T190" s="225">
        <f>S190*H190</f>
        <v>0.090609999999999996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26" t="s">
        <v>174</v>
      </c>
      <c r="AT190" s="226" t="s">
        <v>169</v>
      </c>
      <c r="AU190" s="226" t="s">
        <v>167</v>
      </c>
      <c r="AY190" s="20" t="s">
        <v>166</v>
      </c>
      <c r="BE190" s="227">
        <f>IF(N190="základní",J190,0)</f>
        <v>0</v>
      </c>
      <c r="BF190" s="227">
        <f>IF(N190="snížená",J190,0)</f>
        <v>0</v>
      </c>
      <c r="BG190" s="227">
        <f>IF(N190="zákl. přenesená",J190,0)</f>
        <v>0</v>
      </c>
      <c r="BH190" s="227">
        <f>IF(N190="sníž. přenesená",J190,0)</f>
        <v>0</v>
      </c>
      <c r="BI190" s="227">
        <f>IF(N190="nulová",J190,0)</f>
        <v>0</v>
      </c>
      <c r="BJ190" s="20" t="s">
        <v>79</v>
      </c>
      <c r="BK190" s="227">
        <f>ROUND(I190*H190,2)</f>
        <v>0</v>
      </c>
      <c r="BL190" s="20" t="s">
        <v>174</v>
      </c>
      <c r="BM190" s="226" t="s">
        <v>2274</v>
      </c>
    </row>
    <row r="191" s="15" customFormat="1">
      <c r="A191" s="15"/>
      <c r="B191" s="251"/>
      <c r="C191" s="252"/>
      <c r="D191" s="230" t="s">
        <v>176</v>
      </c>
      <c r="E191" s="253" t="s">
        <v>19</v>
      </c>
      <c r="F191" s="254" t="s">
        <v>2210</v>
      </c>
      <c r="G191" s="252"/>
      <c r="H191" s="253" t="s">
        <v>19</v>
      </c>
      <c r="I191" s="255"/>
      <c r="J191" s="252"/>
      <c r="K191" s="252"/>
      <c r="L191" s="256"/>
      <c r="M191" s="257"/>
      <c r="N191" s="258"/>
      <c r="O191" s="258"/>
      <c r="P191" s="258"/>
      <c r="Q191" s="258"/>
      <c r="R191" s="258"/>
      <c r="S191" s="258"/>
      <c r="T191" s="259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60" t="s">
        <v>176</v>
      </c>
      <c r="AU191" s="260" t="s">
        <v>167</v>
      </c>
      <c r="AV191" s="15" t="s">
        <v>79</v>
      </c>
      <c r="AW191" s="15" t="s">
        <v>33</v>
      </c>
      <c r="AX191" s="15" t="s">
        <v>72</v>
      </c>
      <c r="AY191" s="260" t="s">
        <v>166</v>
      </c>
    </row>
    <row r="192" s="13" customFormat="1">
      <c r="A192" s="13"/>
      <c r="B192" s="228"/>
      <c r="C192" s="229"/>
      <c r="D192" s="230" t="s">
        <v>176</v>
      </c>
      <c r="E192" s="231" t="s">
        <v>19</v>
      </c>
      <c r="F192" s="232" t="s">
        <v>2275</v>
      </c>
      <c r="G192" s="229"/>
      <c r="H192" s="233">
        <v>1.105</v>
      </c>
      <c r="I192" s="234"/>
      <c r="J192" s="229"/>
      <c r="K192" s="229"/>
      <c r="L192" s="235"/>
      <c r="M192" s="236"/>
      <c r="N192" s="237"/>
      <c r="O192" s="237"/>
      <c r="P192" s="237"/>
      <c r="Q192" s="237"/>
      <c r="R192" s="237"/>
      <c r="S192" s="237"/>
      <c r="T192" s="238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9" t="s">
        <v>176</v>
      </c>
      <c r="AU192" s="239" t="s">
        <v>167</v>
      </c>
      <c r="AV192" s="13" t="s">
        <v>81</v>
      </c>
      <c r="AW192" s="13" t="s">
        <v>33</v>
      </c>
      <c r="AX192" s="13" t="s">
        <v>72</v>
      </c>
      <c r="AY192" s="239" t="s">
        <v>166</v>
      </c>
    </row>
    <row r="193" s="16" customFormat="1">
      <c r="A193" s="16"/>
      <c r="B193" s="273"/>
      <c r="C193" s="274"/>
      <c r="D193" s="230" t="s">
        <v>176</v>
      </c>
      <c r="E193" s="275" t="s">
        <v>19</v>
      </c>
      <c r="F193" s="276" t="s">
        <v>338</v>
      </c>
      <c r="G193" s="274"/>
      <c r="H193" s="277">
        <v>1.105</v>
      </c>
      <c r="I193" s="278"/>
      <c r="J193" s="274"/>
      <c r="K193" s="274"/>
      <c r="L193" s="279"/>
      <c r="M193" s="280"/>
      <c r="N193" s="281"/>
      <c r="O193" s="281"/>
      <c r="P193" s="281"/>
      <c r="Q193" s="281"/>
      <c r="R193" s="281"/>
      <c r="S193" s="281"/>
      <c r="T193" s="282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T193" s="283" t="s">
        <v>176</v>
      </c>
      <c r="AU193" s="283" t="s">
        <v>167</v>
      </c>
      <c r="AV193" s="16" t="s">
        <v>174</v>
      </c>
      <c r="AW193" s="16" t="s">
        <v>33</v>
      </c>
      <c r="AX193" s="16" t="s">
        <v>79</v>
      </c>
      <c r="AY193" s="283" t="s">
        <v>166</v>
      </c>
    </row>
    <row r="194" s="2" customFormat="1" ht="16.5" customHeight="1">
      <c r="A194" s="41"/>
      <c r="B194" s="42"/>
      <c r="C194" s="215" t="s">
        <v>232</v>
      </c>
      <c r="D194" s="215" t="s">
        <v>169</v>
      </c>
      <c r="E194" s="216" t="s">
        <v>2276</v>
      </c>
      <c r="F194" s="217" t="s">
        <v>2277</v>
      </c>
      <c r="G194" s="218" t="s">
        <v>229</v>
      </c>
      <c r="H194" s="219">
        <v>15.779999999999999</v>
      </c>
      <c r="I194" s="220"/>
      <c r="J194" s="221">
        <f>ROUND(I194*H194,2)</f>
        <v>0</v>
      </c>
      <c r="K194" s="217" t="s">
        <v>2208</v>
      </c>
      <c r="L194" s="47"/>
      <c r="M194" s="222" t="s">
        <v>19</v>
      </c>
      <c r="N194" s="223" t="s">
        <v>43</v>
      </c>
      <c r="O194" s="87"/>
      <c r="P194" s="224">
        <f>O194*H194</f>
        <v>0</v>
      </c>
      <c r="Q194" s="224">
        <v>0</v>
      </c>
      <c r="R194" s="224">
        <f>Q194*H194</f>
        <v>0</v>
      </c>
      <c r="S194" s="224">
        <v>0.37</v>
      </c>
      <c r="T194" s="225">
        <f>S194*H194</f>
        <v>5.8385999999999996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26" t="s">
        <v>174</v>
      </c>
      <c r="AT194" s="226" t="s">
        <v>169</v>
      </c>
      <c r="AU194" s="226" t="s">
        <v>167</v>
      </c>
      <c r="AY194" s="20" t="s">
        <v>166</v>
      </c>
      <c r="BE194" s="227">
        <f>IF(N194="základní",J194,0)</f>
        <v>0</v>
      </c>
      <c r="BF194" s="227">
        <f>IF(N194="snížená",J194,0)</f>
        <v>0</v>
      </c>
      <c r="BG194" s="227">
        <f>IF(N194="zákl. přenesená",J194,0)</f>
        <v>0</v>
      </c>
      <c r="BH194" s="227">
        <f>IF(N194="sníž. přenesená",J194,0)</f>
        <v>0</v>
      </c>
      <c r="BI194" s="227">
        <f>IF(N194="nulová",J194,0)</f>
        <v>0</v>
      </c>
      <c r="BJ194" s="20" t="s">
        <v>79</v>
      </c>
      <c r="BK194" s="227">
        <f>ROUND(I194*H194,2)</f>
        <v>0</v>
      </c>
      <c r="BL194" s="20" t="s">
        <v>174</v>
      </c>
      <c r="BM194" s="226" t="s">
        <v>2278</v>
      </c>
    </row>
    <row r="195" s="15" customFormat="1">
      <c r="A195" s="15"/>
      <c r="B195" s="251"/>
      <c r="C195" s="252"/>
      <c r="D195" s="230" t="s">
        <v>176</v>
      </c>
      <c r="E195" s="253" t="s">
        <v>19</v>
      </c>
      <c r="F195" s="254" t="s">
        <v>2212</v>
      </c>
      <c r="G195" s="252"/>
      <c r="H195" s="253" t="s">
        <v>19</v>
      </c>
      <c r="I195" s="255"/>
      <c r="J195" s="252"/>
      <c r="K195" s="252"/>
      <c r="L195" s="256"/>
      <c r="M195" s="257"/>
      <c r="N195" s="258"/>
      <c r="O195" s="258"/>
      <c r="P195" s="258"/>
      <c r="Q195" s="258"/>
      <c r="R195" s="258"/>
      <c r="S195" s="258"/>
      <c r="T195" s="259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60" t="s">
        <v>176</v>
      </c>
      <c r="AU195" s="260" t="s">
        <v>167</v>
      </c>
      <c r="AV195" s="15" t="s">
        <v>79</v>
      </c>
      <c r="AW195" s="15" t="s">
        <v>33</v>
      </c>
      <c r="AX195" s="15" t="s">
        <v>72</v>
      </c>
      <c r="AY195" s="260" t="s">
        <v>166</v>
      </c>
    </row>
    <row r="196" s="13" customFormat="1">
      <c r="A196" s="13"/>
      <c r="B196" s="228"/>
      <c r="C196" s="229"/>
      <c r="D196" s="230" t="s">
        <v>176</v>
      </c>
      <c r="E196" s="231" t="s">
        <v>19</v>
      </c>
      <c r="F196" s="232" t="s">
        <v>2279</v>
      </c>
      <c r="G196" s="229"/>
      <c r="H196" s="233">
        <v>7.9800000000000004</v>
      </c>
      <c r="I196" s="234"/>
      <c r="J196" s="229"/>
      <c r="K196" s="229"/>
      <c r="L196" s="235"/>
      <c r="M196" s="236"/>
      <c r="N196" s="237"/>
      <c r="O196" s="237"/>
      <c r="P196" s="237"/>
      <c r="Q196" s="237"/>
      <c r="R196" s="237"/>
      <c r="S196" s="237"/>
      <c r="T196" s="238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9" t="s">
        <v>176</v>
      </c>
      <c r="AU196" s="239" t="s">
        <v>167</v>
      </c>
      <c r="AV196" s="13" t="s">
        <v>81</v>
      </c>
      <c r="AW196" s="13" t="s">
        <v>33</v>
      </c>
      <c r="AX196" s="13" t="s">
        <v>72</v>
      </c>
      <c r="AY196" s="239" t="s">
        <v>166</v>
      </c>
    </row>
    <row r="197" s="15" customFormat="1">
      <c r="A197" s="15"/>
      <c r="B197" s="251"/>
      <c r="C197" s="252"/>
      <c r="D197" s="230" t="s">
        <v>176</v>
      </c>
      <c r="E197" s="253" t="s">
        <v>19</v>
      </c>
      <c r="F197" s="254" t="s">
        <v>2214</v>
      </c>
      <c r="G197" s="252"/>
      <c r="H197" s="253" t="s">
        <v>19</v>
      </c>
      <c r="I197" s="255"/>
      <c r="J197" s="252"/>
      <c r="K197" s="252"/>
      <c r="L197" s="256"/>
      <c r="M197" s="257"/>
      <c r="N197" s="258"/>
      <c r="O197" s="258"/>
      <c r="P197" s="258"/>
      <c r="Q197" s="258"/>
      <c r="R197" s="258"/>
      <c r="S197" s="258"/>
      <c r="T197" s="259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60" t="s">
        <v>176</v>
      </c>
      <c r="AU197" s="260" t="s">
        <v>167</v>
      </c>
      <c r="AV197" s="15" t="s">
        <v>79</v>
      </c>
      <c r="AW197" s="15" t="s">
        <v>33</v>
      </c>
      <c r="AX197" s="15" t="s">
        <v>72</v>
      </c>
      <c r="AY197" s="260" t="s">
        <v>166</v>
      </c>
    </row>
    <row r="198" s="13" customFormat="1">
      <c r="A198" s="13"/>
      <c r="B198" s="228"/>
      <c r="C198" s="229"/>
      <c r="D198" s="230" t="s">
        <v>176</v>
      </c>
      <c r="E198" s="231" t="s">
        <v>19</v>
      </c>
      <c r="F198" s="232" t="s">
        <v>2280</v>
      </c>
      <c r="G198" s="229"/>
      <c r="H198" s="233">
        <v>7.7999999999999998</v>
      </c>
      <c r="I198" s="234"/>
      <c r="J198" s="229"/>
      <c r="K198" s="229"/>
      <c r="L198" s="235"/>
      <c r="M198" s="236"/>
      <c r="N198" s="237"/>
      <c r="O198" s="237"/>
      <c r="P198" s="237"/>
      <c r="Q198" s="237"/>
      <c r="R198" s="237"/>
      <c r="S198" s="237"/>
      <c r="T198" s="238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9" t="s">
        <v>176</v>
      </c>
      <c r="AU198" s="239" t="s">
        <v>167</v>
      </c>
      <c r="AV198" s="13" t="s">
        <v>81</v>
      </c>
      <c r="AW198" s="13" t="s">
        <v>33</v>
      </c>
      <c r="AX198" s="13" t="s">
        <v>72</v>
      </c>
      <c r="AY198" s="239" t="s">
        <v>166</v>
      </c>
    </row>
    <row r="199" s="16" customFormat="1">
      <c r="A199" s="16"/>
      <c r="B199" s="273"/>
      <c r="C199" s="274"/>
      <c r="D199" s="230" t="s">
        <v>176</v>
      </c>
      <c r="E199" s="275" t="s">
        <v>19</v>
      </c>
      <c r="F199" s="276" t="s">
        <v>338</v>
      </c>
      <c r="G199" s="274"/>
      <c r="H199" s="277">
        <v>15.779999999999999</v>
      </c>
      <c r="I199" s="278"/>
      <c r="J199" s="274"/>
      <c r="K199" s="274"/>
      <c r="L199" s="279"/>
      <c r="M199" s="280"/>
      <c r="N199" s="281"/>
      <c r="O199" s="281"/>
      <c r="P199" s="281"/>
      <c r="Q199" s="281"/>
      <c r="R199" s="281"/>
      <c r="S199" s="281"/>
      <c r="T199" s="282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T199" s="283" t="s">
        <v>176</v>
      </c>
      <c r="AU199" s="283" t="s">
        <v>167</v>
      </c>
      <c r="AV199" s="16" t="s">
        <v>174</v>
      </c>
      <c r="AW199" s="16" t="s">
        <v>33</v>
      </c>
      <c r="AX199" s="16" t="s">
        <v>79</v>
      </c>
      <c r="AY199" s="283" t="s">
        <v>166</v>
      </c>
    </row>
    <row r="200" s="2" customFormat="1">
      <c r="A200" s="41"/>
      <c r="B200" s="42"/>
      <c r="C200" s="215" t="s">
        <v>237</v>
      </c>
      <c r="D200" s="215" t="s">
        <v>169</v>
      </c>
      <c r="E200" s="216" t="s">
        <v>2281</v>
      </c>
      <c r="F200" s="217" t="s">
        <v>2282</v>
      </c>
      <c r="G200" s="218" t="s">
        <v>172</v>
      </c>
      <c r="H200" s="219">
        <v>3.5699999999999998</v>
      </c>
      <c r="I200" s="220"/>
      <c r="J200" s="221">
        <f>ROUND(I200*H200,2)</f>
        <v>0</v>
      </c>
      <c r="K200" s="217" t="s">
        <v>2208</v>
      </c>
      <c r="L200" s="47"/>
      <c r="M200" s="222" t="s">
        <v>19</v>
      </c>
      <c r="N200" s="223" t="s">
        <v>43</v>
      </c>
      <c r="O200" s="87"/>
      <c r="P200" s="224">
        <f>O200*H200</f>
        <v>0</v>
      </c>
      <c r="Q200" s="224">
        <v>0</v>
      </c>
      <c r="R200" s="224">
        <f>Q200*H200</f>
        <v>0</v>
      </c>
      <c r="S200" s="224">
        <v>0.067000000000000004</v>
      </c>
      <c r="T200" s="225">
        <f>S200*H200</f>
        <v>0.23919000000000001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26" t="s">
        <v>174</v>
      </c>
      <c r="AT200" s="226" t="s">
        <v>169</v>
      </c>
      <c r="AU200" s="226" t="s">
        <v>167</v>
      </c>
      <c r="AY200" s="20" t="s">
        <v>166</v>
      </c>
      <c r="BE200" s="227">
        <f>IF(N200="základní",J200,0)</f>
        <v>0</v>
      </c>
      <c r="BF200" s="227">
        <f>IF(N200="snížená",J200,0)</f>
        <v>0</v>
      </c>
      <c r="BG200" s="227">
        <f>IF(N200="zákl. přenesená",J200,0)</f>
        <v>0</v>
      </c>
      <c r="BH200" s="227">
        <f>IF(N200="sníž. přenesená",J200,0)</f>
        <v>0</v>
      </c>
      <c r="BI200" s="227">
        <f>IF(N200="nulová",J200,0)</f>
        <v>0</v>
      </c>
      <c r="BJ200" s="20" t="s">
        <v>79</v>
      </c>
      <c r="BK200" s="227">
        <f>ROUND(I200*H200,2)</f>
        <v>0</v>
      </c>
      <c r="BL200" s="20" t="s">
        <v>174</v>
      </c>
      <c r="BM200" s="226" t="s">
        <v>2283</v>
      </c>
    </row>
    <row r="201" s="15" customFormat="1">
      <c r="A201" s="15"/>
      <c r="B201" s="251"/>
      <c r="C201" s="252"/>
      <c r="D201" s="230" t="s">
        <v>176</v>
      </c>
      <c r="E201" s="253" t="s">
        <v>19</v>
      </c>
      <c r="F201" s="254" t="s">
        <v>2210</v>
      </c>
      <c r="G201" s="252"/>
      <c r="H201" s="253" t="s">
        <v>19</v>
      </c>
      <c r="I201" s="255"/>
      <c r="J201" s="252"/>
      <c r="K201" s="252"/>
      <c r="L201" s="256"/>
      <c r="M201" s="257"/>
      <c r="N201" s="258"/>
      <c r="O201" s="258"/>
      <c r="P201" s="258"/>
      <c r="Q201" s="258"/>
      <c r="R201" s="258"/>
      <c r="S201" s="258"/>
      <c r="T201" s="259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60" t="s">
        <v>176</v>
      </c>
      <c r="AU201" s="260" t="s">
        <v>167</v>
      </c>
      <c r="AV201" s="15" t="s">
        <v>79</v>
      </c>
      <c r="AW201" s="15" t="s">
        <v>33</v>
      </c>
      <c r="AX201" s="15" t="s">
        <v>72</v>
      </c>
      <c r="AY201" s="260" t="s">
        <v>166</v>
      </c>
    </row>
    <row r="202" s="13" customFormat="1">
      <c r="A202" s="13"/>
      <c r="B202" s="228"/>
      <c r="C202" s="229"/>
      <c r="D202" s="230" t="s">
        <v>176</v>
      </c>
      <c r="E202" s="231" t="s">
        <v>19</v>
      </c>
      <c r="F202" s="232" t="s">
        <v>2284</v>
      </c>
      <c r="G202" s="229"/>
      <c r="H202" s="233">
        <v>3.5699999999999998</v>
      </c>
      <c r="I202" s="234"/>
      <c r="J202" s="229"/>
      <c r="K202" s="229"/>
      <c r="L202" s="235"/>
      <c r="M202" s="236"/>
      <c r="N202" s="237"/>
      <c r="O202" s="237"/>
      <c r="P202" s="237"/>
      <c r="Q202" s="237"/>
      <c r="R202" s="237"/>
      <c r="S202" s="237"/>
      <c r="T202" s="238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9" t="s">
        <v>176</v>
      </c>
      <c r="AU202" s="239" t="s">
        <v>167</v>
      </c>
      <c r="AV202" s="13" t="s">
        <v>81</v>
      </c>
      <c r="AW202" s="13" t="s">
        <v>33</v>
      </c>
      <c r="AX202" s="13" t="s">
        <v>72</v>
      </c>
      <c r="AY202" s="239" t="s">
        <v>166</v>
      </c>
    </row>
    <row r="203" s="16" customFormat="1">
      <c r="A203" s="16"/>
      <c r="B203" s="273"/>
      <c r="C203" s="274"/>
      <c r="D203" s="230" t="s">
        <v>176</v>
      </c>
      <c r="E203" s="275" t="s">
        <v>19</v>
      </c>
      <c r="F203" s="276" t="s">
        <v>338</v>
      </c>
      <c r="G203" s="274"/>
      <c r="H203" s="277">
        <v>3.5699999999999998</v>
      </c>
      <c r="I203" s="278"/>
      <c r="J203" s="274"/>
      <c r="K203" s="274"/>
      <c r="L203" s="279"/>
      <c r="M203" s="280"/>
      <c r="N203" s="281"/>
      <c r="O203" s="281"/>
      <c r="P203" s="281"/>
      <c r="Q203" s="281"/>
      <c r="R203" s="281"/>
      <c r="S203" s="281"/>
      <c r="T203" s="282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T203" s="283" t="s">
        <v>176</v>
      </c>
      <c r="AU203" s="283" t="s">
        <v>167</v>
      </c>
      <c r="AV203" s="16" t="s">
        <v>174</v>
      </c>
      <c r="AW203" s="16" t="s">
        <v>33</v>
      </c>
      <c r="AX203" s="16" t="s">
        <v>79</v>
      </c>
      <c r="AY203" s="283" t="s">
        <v>166</v>
      </c>
    </row>
    <row r="204" s="2" customFormat="1">
      <c r="A204" s="41"/>
      <c r="B204" s="42"/>
      <c r="C204" s="215" t="s">
        <v>242</v>
      </c>
      <c r="D204" s="215" t="s">
        <v>169</v>
      </c>
      <c r="E204" s="216" t="s">
        <v>932</v>
      </c>
      <c r="F204" s="217" t="s">
        <v>933</v>
      </c>
      <c r="G204" s="218" t="s">
        <v>172</v>
      </c>
      <c r="H204" s="219">
        <v>7.0919999999999996</v>
      </c>
      <c r="I204" s="220"/>
      <c r="J204" s="221">
        <f>ROUND(I204*H204,2)</f>
        <v>0</v>
      </c>
      <c r="K204" s="217" t="s">
        <v>2208</v>
      </c>
      <c r="L204" s="47"/>
      <c r="M204" s="222" t="s">
        <v>19</v>
      </c>
      <c r="N204" s="223" t="s">
        <v>43</v>
      </c>
      <c r="O204" s="87"/>
      <c r="P204" s="224">
        <f>O204*H204</f>
        <v>0</v>
      </c>
      <c r="Q204" s="224">
        <v>0</v>
      </c>
      <c r="R204" s="224">
        <f>Q204*H204</f>
        <v>0</v>
      </c>
      <c r="S204" s="224">
        <v>0.075999999999999998</v>
      </c>
      <c r="T204" s="225">
        <f>S204*H204</f>
        <v>0.53899199999999992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26" t="s">
        <v>174</v>
      </c>
      <c r="AT204" s="226" t="s">
        <v>169</v>
      </c>
      <c r="AU204" s="226" t="s">
        <v>167</v>
      </c>
      <c r="AY204" s="20" t="s">
        <v>166</v>
      </c>
      <c r="BE204" s="227">
        <f>IF(N204="základní",J204,0)</f>
        <v>0</v>
      </c>
      <c r="BF204" s="227">
        <f>IF(N204="snížená",J204,0)</f>
        <v>0</v>
      </c>
      <c r="BG204" s="227">
        <f>IF(N204="zákl. přenesená",J204,0)</f>
        <v>0</v>
      </c>
      <c r="BH204" s="227">
        <f>IF(N204="sníž. přenesená",J204,0)</f>
        <v>0</v>
      </c>
      <c r="BI204" s="227">
        <f>IF(N204="nulová",J204,0)</f>
        <v>0</v>
      </c>
      <c r="BJ204" s="20" t="s">
        <v>79</v>
      </c>
      <c r="BK204" s="227">
        <f>ROUND(I204*H204,2)</f>
        <v>0</v>
      </c>
      <c r="BL204" s="20" t="s">
        <v>174</v>
      </c>
      <c r="BM204" s="226" t="s">
        <v>2285</v>
      </c>
    </row>
    <row r="205" s="15" customFormat="1">
      <c r="A205" s="15"/>
      <c r="B205" s="251"/>
      <c r="C205" s="252"/>
      <c r="D205" s="230" t="s">
        <v>176</v>
      </c>
      <c r="E205" s="253" t="s">
        <v>19</v>
      </c>
      <c r="F205" s="254" t="s">
        <v>2286</v>
      </c>
      <c r="G205" s="252"/>
      <c r="H205" s="253" t="s">
        <v>19</v>
      </c>
      <c r="I205" s="255"/>
      <c r="J205" s="252"/>
      <c r="K205" s="252"/>
      <c r="L205" s="256"/>
      <c r="M205" s="257"/>
      <c r="N205" s="258"/>
      <c r="O205" s="258"/>
      <c r="P205" s="258"/>
      <c r="Q205" s="258"/>
      <c r="R205" s="258"/>
      <c r="S205" s="258"/>
      <c r="T205" s="259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60" t="s">
        <v>176</v>
      </c>
      <c r="AU205" s="260" t="s">
        <v>167</v>
      </c>
      <c r="AV205" s="15" t="s">
        <v>79</v>
      </c>
      <c r="AW205" s="15" t="s">
        <v>33</v>
      </c>
      <c r="AX205" s="15" t="s">
        <v>72</v>
      </c>
      <c r="AY205" s="260" t="s">
        <v>166</v>
      </c>
    </row>
    <row r="206" s="15" customFormat="1">
      <c r="A206" s="15"/>
      <c r="B206" s="251"/>
      <c r="C206" s="252"/>
      <c r="D206" s="230" t="s">
        <v>176</v>
      </c>
      <c r="E206" s="253" t="s">
        <v>19</v>
      </c>
      <c r="F206" s="254" t="s">
        <v>2210</v>
      </c>
      <c r="G206" s="252"/>
      <c r="H206" s="253" t="s">
        <v>19</v>
      </c>
      <c r="I206" s="255"/>
      <c r="J206" s="252"/>
      <c r="K206" s="252"/>
      <c r="L206" s="256"/>
      <c r="M206" s="257"/>
      <c r="N206" s="258"/>
      <c r="O206" s="258"/>
      <c r="P206" s="258"/>
      <c r="Q206" s="258"/>
      <c r="R206" s="258"/>
      <c r="S206" s="258"/>
      <c r="T206" s="259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60" t="s">
        <v>176</v>
      </c>
      <c r="AU206" s="260" t="s">
        <v>167</v>
      </c>
      <c r="AV206" s="15" t="s">
        <v>79</v>
      </c>
      <c r="AW206" s="15" t="s">
        <v>33</v>
      </c>
      <c r="AX206" s="15" t="s">
        <v>72</v>
      </c>
      <c r="AY206" s="260" t="s">
        <v>166</v>
      </c>
    </row>
    <row r="207" s="13" customFormat="1">
      <c r="A207" s="13"/>
      <c r="B207" s="228"/>
      <c r="C207" s="229"/>
      <c r="D207" s="230" t="s">
        <v>176</v>
      </c>
      <c r="E207" s="231" t="s">
        <v>19</v>
      </c>
      <c r="F207" s="232" t="s">
        <v>2287</v>
      </c>
      <c r="G207" s="229"/>
      <c r="H207" s="233">
        <v>1.7729999999999999</v>
      </c>
      <c r="I207" s="234"/>
      <c r="J207" s="229"/>
      <c r="K207" s="229"/>
      <c r="L207" s="235"/>
      <c r="M207" s="236"/>
      <c r="N207" s="237"/>
      <c r="O207" s="237"/>
      <c r="P207" s="237"/>
      <c r="Q207" s="237"/>
      <c r="R207" s="237"/>
      <c r="S207" s="237"/>
      <c r="T207" s="238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9" t="s">
        <v>176</v>
      </c>
      <c r="AU207" s="239" t="s">
        <v>167</v>
      </c>
      <c r="AV207" s="13" t="s">
        <v>81</v>
      </c>
      <c r="AW207" s="13" t="s">
        <v>33</v>
      </c>
      <c r="AX207" s="13" t="s">
        <v>72</v>
      </c>
      <c r="AY207" s="239" t="s">
        <v>166</v>
      </c>
    </row>
    <row r="208" s="15" customFormat="1">
      <c r="A208" s="15"/>
      <c r="B208" s="251"/>
      <c r="C208" s="252"/>
      <c r="D208" s="230" t="s">
        <v>176</v>
      </c>
      <c r="E208" s="253" t="s">
        <v>19</v>
      </c>
      <c r="F208" s="254" t="s">
        <v>2212</v>
      </c>
      <c r="G208" s="252"/>
      <c r="H208" s="253" t="s">
        <v>19</v>
      </c>
      <c r="I208" s="255"/>
      <c r="J208" s="252"/>
      <c r="K208" s="252"/>
      <c r="L208" s="256"/>
      <c r="M208" s="257"/>
      <c r="N208" s="258"/>
      <c r="O208" s="258"/>
      <c r="P208" s="258"/>
      <c r="Q208" s="258"/>
      <c r="R208" s="258"/>
      <c r="S208" s="258"/>
      <c r="T208" s="259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60" t="s">
        <v>176</v>
      </c>
      <c r="AU208" s="260" t="s">
        <v>167</v>
      </c>
      <c r="AV208" s="15" t="s">
        <v>79</v>
      </c>
      <c r="AW208" s="15" t="s">
        <v>33</v>
      </c>
      <c r="AX208" s="15" t="s">
        <v>72</v>
      </c>
      <c r="AY208" s="260" t="s">
        <v>166</v>
      </c>
    </row>
    <row r="209" s="13" customFormat="1">
      <c r="A209" s="13"/>
      <c r="B209" s="228"/>
      <c r="C209" s="229"/>
      <c r="D209" s="230" t="s">
        <v>176</v>
      </c>
      <c r="E209" s="231" t="s">
        <v>19</v>
      </c>
      <c r="F209" s="232" t="s">
        <v>2288</v>
      </c>
      <c r="G209" s="229"/>
      <c r="H209" s="233">
        <v>1.7729999999999999</v>
      </c>
      <c r="I209" s="234"/>
      <c r="J209" s="229"/>
      <c r="K209" s="229"/>
      <c r="L209" s="235"/>
      <c r="M209" s="236"/>
      <c r="N209" s="237"/>
      <c r="O209" s="237"/>
      <c r="P209" s="237"/>
      <c r="Q209" s="237"/>
      <c r="R209" s="237"/>
      <c r="S209" s="237"/>
      <c r="T209" s="238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9" t="s">
        <v>176</v>
      </c>
      <c r="AU209" s="239" t="s">
        <v>167</v>
      </c>
      <c r="AV209" s="13" t="s">
        <v>81</v>
      </c>
      <c r="AW209" s="13" t="s">
        <v>33</v>
      </c>
      <c r="AX209" s="13" t="s">
        <v>72</v>
      </c>
      <c r="AY209" s="239" t="s">
        <v>166</v>
      </c>
    </row>
    <row r="210" s="15" customFormat="1">
      <c r="A210" s="15"/>
      <c r="B210" s="251"/>
      <c r="C210" s="252"/>
      <c r="D210" s="230" t="s">
        <v>176</v>
      </c>
      <c r="E210" s="253" t="s">
        <v>19</v>
      </c>
      <c r="F210" s="254" t="s">
        <v>2214</v>
      </c>
      <c r="G210" s="252"/>
      <c r="H210" s="253" t="s">
        <v>19</v>
      </c>
      <c r="I210" s="255"/>
      <c r="J210" s="252"/>
      <c r="K210" s="252"/>
      <c r="L210" s="256"/>
      <c r="M210" s="257"/>
      <c r="N210" s="258"/>
      <c r="O210" s="258"/>
      <c r="P210" s="258"/>
      <c r="Q210" s="258"/>
      <c r="R210" s="258"/>
      <c r="S210" s="258"/>
      <c r="T210" s="259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60" t="s">
        <v>176</v>
      </c>
      <c r="AU210" s="260" t="s">
        <v>167</v>
      </c>
      <c r="AV210" s="15" t="s">
        <v>79</v>
      </c>
      <c r="AW210" s="15" t="s">
        <v>33</v>
      </c>
      <c r="AX210" s="15" t="s">
        <v>72</v>
      </c>
      <c r="AY210" s="260" t="s">
        <v>166</v>
      </c>
    </row>
    <row r="211" s="13" customFormat="1">
      <c r="A211" s="13"/>
      <c r="B211" s="228"/>
      <c r="C211" s="229"/>
      <c r="D211" s="230" t="s">
        <v>176</v>
      </c>
      <c r="E211" s="231" t="s">
        <v>19</v>
      </c>
      <c r="F211" s="232" t="s">
        <v>2289</v>
      </c>
      <c r="G211" s="229"/>
      <c r="H211" s="233">
        <v>1.7729999999999999</v>
      </c>
      <c r="I211" s="234"/>
      <c r="J211" s="229"/>
      <c r="K211" s="229"/>
      <c r="L211" s="235"/>
      <c r="M211" s="236"/>
      <c r="N211" s="237"/>
      <c r="O211" s="237"/>
      <c r="P211" s="237"/>
      <c r="Q211" s="237"/>
      <c r="R211" s="237"/>
      <c r="S211" s="237"/>
      <c r="T211" s="238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9" t="s">
        <v>176</v>
      </c>
      <c r="AU211" s="239" t="s">
        <v>167</v>
      </c>
      <c r="AV211" s="13" t="s">
        <v>81</v>
      </c>
      <c r="AW211" s="13" t="s">
        <v>33</v>
      </c>
      <c r="AX211" s="13" t="s">
        <v>72</v>
      </c>
      <c r="AY211" s="239" t="s">
        <v>166</v>
      </c>
    </row>
    <row r="212" s="15" customFormat="1">
      <c r="A212" s="15"/>
      <c r="B212" s="251"/>
      <c r="C212" s="252"/>
      <c r="D212" s="230" t="s">
        <v>176</v>
      </c>
      <c r="E212" s="253" t="s">
        <v>19</v>
      </c>
      <c r="F212" s="254" t="s">
        <v>2216</v>
      </c>
      <c r="G212" s="252"/>
      <c r="H212" s="253" t="s">
        <v>19</v>
      </c>
      <c r="I212" s="255"/>
      <c r="J212" s="252"/>
      <c r="K212" s="252"/>
      <c r="L212" s="256"/>
      <c r="M212" s="257"/>
      <c r="N212" s="258"/>
      <c r="O212" s="258"/>
      <c r="P212" s="258"/>
      <c r="Q212" s="258"/>
      <c r="R212" s="258"/>
      <c r="S212" s="258"/>
      <c r="T212" s="259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60" t="s">
        <v>176</v>
      </c>
      <c r="AU212" s="260" t="s">
        <v>167</v>
      </c>
      <c r="AV212" s="15" t="s">
        <v>79</v>
      </c>
      <c r="AW212" s="15" t="s">
        <v>33</v>
      </c>
      <c r="AX212" s="15" t="s">
        <v>72</v>
      </c>
      <c r="AY212" s="260" t="s">
        <v>166</v>
      </c>
    </row>
    <row r="213" s="13" customFormat="1">
      <c r="A213" s="13"/>
      <c r="B213" s="228"/>
      <c r="C213" s="229"/>
      <c r="D213" s="230" t="s">
        <v>176</v>
      </c>
      <c r="E213" s="231" t="s">
        <v>19</v>
      </c>
      <c r="F213" s="232" t="s">
        <v>2290</v>
      </c>
      <c r="G213" s="229"/>
      <c r="H213" s="233">
        <v>1.7729999999999999</v>
      </c>
      <c r="I213" s="234"/>
      <c r="J213" s="229"/>
      <c r="K213" s="229"/>
      <c r="L213" s="235"/>
      <c r="M213" s="236"/>
      <c r="N213" s="237"/>
      <c r="O213" s="237"/>
      <c r="P213" s="237"/>
      <c r="Q213" s="237"/>
      <c r="R213" s="237"/>
      <c r="S213" s="237"/>
      <c r="T213" s="238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9" t="s">
        <v>176</v>
      </c>
      <c r="AU213" s="239" t="s">
        <v>167</v>
      </c>
      <c r="AV213" s="13" t="s">
        <v>81</v>
      </c>
      <c r="AW213" s="13" t="s">
        <v>33</v>
      </c>
      <c r="AX213" s="13" t="s">
        <v>72</v>
      </c>
      <c r="AY213" s="239" t="s">
        <v>166</v>
      </c>
    </row>
    <row r="214" s="16" customFormat="1">
      <c r="A214" s="16"/>
      <c r="B214" s="273"/>
      <c r="C214" s="274"/>
      <c r="D214" s="230" t="s">
        <v>176</v>
      </c>
      <c r="E214" s="275" t="s">
        <v>19</v>
      </c>
      <c r="F214" s="276" t="s">
        <v>338</v>
      </c>
      <c r="G214" s="274"/>
      <c r="H214" s="277">
        <v>7.0919999999999996</v>
      </c>
      <c r="I214" s="278"/>
      <c r="J214" s="274"/>
      <c r="K214" s="274"/>
      <c r="L214" s="279"/>
      <c r="M214" s="280"/>
      <c r="N214" s="281"/>
      <c r="O214" s="281"/>
      <c r="P214" s="281"/>
      <c r="Q214" s="281"/>
      <c r="R214" s="281"/>
      <c r="S214" s="281"/>
      <c r="T214" s="282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T214" s="283" t="s">
        <v>176</v>
      </c>
      <c r="AU214" s="283" t="s">
        <v>167</v>
      </c>
      <c r="AV214" s="16" t="s">
        <v>174</v>
      </c>
      <c r="AW214" s="16" t="s">
        <v>33</v>
      </c>
      <c r="AX214" s="16" t="s">
        <v>79</v>
      </c>
      <c r="AY214" s="283" t="s">
        <v>166</v>
      </c>
    </row>
    <row r="215" s="2" customFormat="1">
      <c r="A215" s="41"/>
      <c r="B215" s="42"/>
      <c r="C215" s="215" t="s">
        <v>246</v>
      </c>
      <c r="D215" s="215" t="s">
        <v>169</v>
      </c>
      <c r="E215" s="216" t="s">
        <v>2291</v>
      </c>
      <c r="F215" s="217" t="s">
        <v>2292</v>
      </c>
      <c r="G215" s="218" t="s">
        <v>172</v>
      </c>
      <c r="H215" s="219">
        <v>16.140000000000001</v>
      </c>
      <c r="I215" s="220"/>
      <c r="J215" s="221">
        <f>ROUND(I215*H215,2)</f>
        <v>0</v>
      </c>
      <c r="K215" s="217" t="s">
        <v>2208</v>
      </c>
      <c r="L215" s="47"/>
      <c r="M215" s="222" t="s">
        <v>19</v>
      </c>
      <c r="N215" s="223" t="s">
        <v>43</v>
      </c>
      <c r="O215" s="87"/>
      <c r="P215" s="224">
        <f>O215*H215</f>
        <v>0</v>
      </c>
      <c r="Q215" s="224">
        <v>0</v>
      </c>
      <c r="R215" s="224">
        <f>Q215*H215</f>
        <v>0</v>
      </c>
      <c r="S215" s="224">
        <v>0.063</v>
      </c>
      <c r="T215" s="225">
        <f>S215*H215</f>
        <v>1.0168200000000001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26" t="s">
        <v>174</v>
      </c>
      <c r="AT215" s="226" t="s">
        <v>169</v>
      </c>
      <c r="AU215" s="226" t="s">
        <v>167</v>
      </c>
      <c r="AY215" s="20" t="s">
        <v>166</v>
      </c>
      <c r="BE215" s="227">
        <f>IF(N215="základní",J215,0)</f>
        <v>0</v>
      </c>
      <c r="BF215" s="227">
        <f>IF(N215="snížená",J215,0)</f>
        <v>0</v>
      </c>
      <c r="BG215" s="227">
        <f>IF(N215="zákl. přenesená",J215,0)</f>
        <v>0</v>
      </c>
      <c r="BH215" s="227">
        <f>IF(N215="sníž. přenesená",J215,0)</f>
        <v>0</v>
      </c>
      <c r="BI215" s="227">
        <f>IF(N215="nulová",J215,0)</f>
        <v>0</v>
      </c>
      <c r="BJ215" s="20" t="s">
        <v>79</v>
      </c>
      <c r="BK215" s="227">
        <f>ROUND(I215*H215,2)</f>
        <v>0</v>
      </c>
      <c r="BL215" s="20" t="s">
        <v>174</v>
      </c>
      <c r="BM215" s="226" t="s">
        <v>2293</v>
      </c>
    </row>
    <row r="216" s="15" customFormat="1">
      <c r="A216" s="15"/>
      <c r="B216" s="251"/>
      <c r="C216" s="252"/>
      <c r="D216" s="230" t="s">
        <v>176</v>
      </c>
      <c r="E216" s="253" t="s">
        <v>19</v>
      </c>
      <c r="F216" s="254" t="s">
        <v>2210</v>
      </c>
      <c r="G216" s="252"/>
      <c r="H216" s="253" t="s">
        <v>19</v>
      </c>
      <c r="I216" s="255"/>
      <c r="J216" s="252"/>
      <c r="K216" s="252"/>
      <c r="L216" s="256"/>
      <c r="M216" s="257"/>
      <c r="N216" s="258"/>
      <c r="O216" s="258"/>
      <c r="P216" s="258"/>
      <c r="Q216" s="258"/>
      <c r="R216" s="258"/>
      <c r="S216" s="258"/>
      <c r="T216" s="259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60" t="s">
        <v>176</v>
      </c>
      <c r="AU216" s="260" t="s">
        <v>167</v>
      </c>
      <c r="AV216" s="15" t="s">
        <v>79</v>
      </c>
      <c r="AW216" s="15" t="s">
        <v>33</v>
      </c>
      <c r="AX216" s="15" t="s">
        <v>72</v>
      </c>
      <c r="AY216" s="260" t="s">
        <v>166</v>
      </c>
    </row>
    <row r="217" s="13" customFormat="1">
      <c r="A217" s="13"/>
      <c r="B217" s="228"/>
      <c r="C217" s="229"/>
      <c r="D217" s="230" t="s">
        <v>176</v>
      </c>
      <c r="E217" s="231" t="s">
        <v>19</v>
      </c>
      <c r="F217" s="232" t="s">
        <v>2294</v>
      </c>
      <c r="G217" s="229"/>
      <c r="H217" s="233">
        <v>3.5699999999999998</v>
      </c>
      <c r="I217" s="234"/>
      <c r="J217" s="229"/>
      <c r="K217" s="229"/>
      <c r="L217" s="235"/>
      <c r="M217" s="236"/>
      <c r="N217" s="237"/>
      <c r="O217" s="237"/>
      <c r="P217" s="237"/>
      <c r="Q217" s="237"/>
      <c r="R217" s="237"/>
      <c r="S217" s="237"/>
      <c r="T217" s="238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9" t="s">
        <v>176</v>
      </c>
      <c r="AU217" s="239" t="s">
        <v>167</v>
      </c>
      <c r="AV217" s="13" t="s">
        <v>81</v>
      </c>
      <c r="AW217" s="13" t="s">
        <v>33</v>
      </c>
      <c r="AX217" s="13" t="s">
        <v>72</v>
      </c>
      <c r="AY217" s="239" t="s">
        <v>166</v>
      </c>
    </row>
    <row r="218" s="15" customFormat="1">
      <c r="A218" s="15"/>
      <c r="B218" s="251"/>
      <c r="C218" s="252"/>
      <c r="D218" s="230" t="s">
        <v>176</v>
      </c>
      <c r="E218" s="253" t="s">
        <v>19</v>
      </c>
      <c r="F218" s="254" t="s">
        <v>2212</v>
      </c>
      <c r="G218" s="252"/>
      <c r="H218" s="253" t="s">
        <v>19</v>
      </c>
      <c r="I218" s="255"/>
      <c r="J218" s="252"/>
      <c r="K218" s="252"/>
      <c r="L218" s="256"/>
      <c r="M218" s="257"/>
      <c r="N218" s="258"/>
      <c r="O218" s="258"/>
      <c r="P218" s="258"/>
      <c r="Q218" s="258"/>
      <c r="R218" s="258"/>
      <c r="S218" s="258"/>
      <c r="T218" s="259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60" t="s">
        <v>176</v>
      </c>
      <c r="AU218" s="260" t="s">
        <v>167</v>
      </c>
      <c r="AV218" s="15" t="s">
        <v>79</v>
      </c>
      <c r="AW218" s="15" t="s">
        <v>33</v>
      </c>
      <c r="AX218" s="15" t="s">
        <v>72</v>
      </c>
      <c r="AY218" s="260" t="s">
        <v>166</v>
      </c>
    </row>
    <row r="219" s="13" customFormat="1">
      <c r="A219" s="13"/>
      <c r="B219" s="228"/>
      <c r="C219" s="229"/>
      <c r="D219" s="230" t="s">
        <v>176</v>
      </c>
      <c r="E219" s="231" t="s">
        <v>19</v>
      </c>
      <c r="F219" s="232" t="s">
        <v>2295</v>
      </c>
      <c r="G219" s="229"/>
      <c r="H219" s="233">
        <v>9</v>
      </c>
      <c r="I219" s="234"/>
      <c r="J219" s="229"/>
      <c r="K219" s="229"/>
      <c r="L219" s="235"/>
      <c r="M219" s="236"/>
      <c r="N219" s="237"/>
      <c r="O219" s="237"/>
      <c r="P219" s="237"/>
      <c r="Q219" s="237"/>
      <c r="R219" s="237"/>
      <c r="S219" s="237"/>
      <c r="T219" s="238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9" t="s">
        <v>176</v>
      </c>
      <c r="AU219" s="239" t="s">
        <v>167</v>
      </c>
      <c r="AV219" s="13" t="s">
        <v>81</v>
      </c>
      <c r="AW219" s="13" t="s">
        <v>33</v>
      </c>
      <c r="AX219" s="13" t="s">
        <v>72</v>
      </c>
      <c r="AY219" s="239" t="s">
        <v>166</v>
      </c>
    </row>
    <row r="220" s="13" customFormat="1">
      <c r="A220" s="13"/>
      <c r="B220" s="228"/>
      <c r="C220" s="229"/>
      <c r="D220" s="230" t="s">
        <v>176</v>
      </c>
      <c r="E220" s="231" t="s">
        <v>19</v>
      </c>
      <c r="F220" s="232" t="s">
        <v>2296</v>
      </c>
      <c r="G220" s="229"/>
      <c r="H220" s="233">
        <v>3.5699999999999998</v>
      </c>
      <c r="I220" s="234"/>
      <c r="J220" s="229"/>
      <c r="K220" s="229"/>
      <c r="L220" s="235"/>
      <c r="M220" s="236"/>
      <c r="N220" s="237"/>
      <c r="O220" s="237"/>
      <c r="P220" s="237"/>
      <c r="Q220" s="237"/>
      <c r="R220" s="237"/>
      <c r="S220" s="237"/>
      <c r="T220" s="238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9" t="s">
        <v>176</v>
      </c>
      <c r="AU220" s="239" t="s">
        <v>167</v>
      </c>
      <c r="AV220" s="13" t="s">
        <v>81</v>
      </c>
      <c r="AW220" s="13" t="s">
        <v>33</v>
      </c>
      <c r="AX220" s="13" t="s">
        <v>72</v>
      </c>
      <c r="AY220" s="239" t="s">
        <v>166</v>
      </c>
    </row>
    <row r="221" s="16" customFormat="1">
      <c r="A221" s="16"/>
      <c r="B221" s="273"/>
      <c r="C221" s="274"/>
      <c r="D221" s="230" t="s">
        <v>176</v>
      </c>
      <c r="E221" s="275" t="s">
        <v>19</v>
      </c>
      <c r="F221" s="276" t="s">
        <v>338</v>
      </c>
      <c r="G221" s="274"/>
      <c r="H221" s="277">
        <v>16.140000000000001</v>
      </c>
      <c r="I221" s="278"/>
      <c r="J221" s="274"/>
      <c r="K221" s="274"/>
      <c r="L221" s="279"/>
      <c r="M221" s="280"/>
      <c r="N221" s="281"/>
      <c r="O221" s="281"/>
      <c r="P221" s="281"/>
      <c r="Q221" s="281"/>
      <c r="R221" s="281"/>
      <c r="S221" s="281"/>
      <c r="T221" s="282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T221" s="283" t="s">
        <v>176</v>
      </c>
      <c r="AU221" s="283" t="s">
        <v>167</v>
      </c>
      <c r="AV221" s="16" t="s">
        <v>174</v>
      </c>
      <c r="AW221" s="16" t="s">
        <v>33</v>
      </c>
      <c r="AX221" s="16" t="s">
        <v>79</v>
      </c>
      <c r="AY221" s="283" t="s">
        <v>166</v>
      </c>
    </row>
    <row r="222" s="2" customFormat="1" ht="21.75" customHeight="1">
      <c r="A222" s="41"/>
      <c r="B222" s="42"/>
      <c r="C222" s="215" t="s">
        <v>250</v>
      </c>
      <c r="D222" s="215" t="s">
        <v>169</v>
      </c>
      <c r="E222" s="216" t="s">
        <v>2297</v>
      </c>
      <c r="F222" s="217" t="s">
        <v>2298</v>
      </c>
      <c r="G222" s="218" t="s">
        <v>172</v>
      </c>
      <c r="H222" s="219">
        <v>3.2250000000000001</v>
      </c>
      <c r="I222" s="220"/>
      <c r="J222" s="221">
        <f>ROUND(I222*H222,2)</f>
        <v>0</v>
      </c>
      <c r="K222" s="217" t="s">
        <v>2208</v>
      </c>
      <c r="L222" s="47"/>
      <c r="M222" s="222" t="s">
        <v>19</v>
      </c>
      <c r="N222" s="223" t="s">
        <v>43</v>
      </c>
      <c r="O222" s="87"/>
      <c r="P222" s="224">
        <f>O222*H222</f>
        <v>0</v>
      </c>
      <c r="Q222" s="224">
        <v>0</v>
      </c>
      <c r="R222" s="224">
        <f>Q222*H222</f>
        <v>0</v>
      </c>
      <c r="S222" s="224">
        <v>0.050999999999999997</v>
      </c>
      <c r="T222" s="225">
        <f>S222*H222</f>
        <v>0.16447499999999998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26" t="s">
        <v>174</v>
      </c>
      <c r="AT222" s="226" t="s">
        <v>169</v>
      </c>
      <c r="AU222" s="226" t="s">
        <v>167</v>
      </c>
      <c r="AY222" s="20" t="s">
        <v>166</v>
      </c>
      <c r="BE222" s="227">
        <f>IF(N222="základní",J222,0)</f>
        <v>0</v>
      </c>
      <c r="BF222" s="227">
        <f>IF(N222="snížená",J222,0)</f>
        <v>0</v>
      </c>
      <c r="BG222" s="227">
        <f>IF(N222="zákl. přenesená",J222,0)</f>
        <v>0</v>
      </c>
      <c r="BH222" s="227">
        <f>IF(N222="sníž. přenesená",J222,0)</f>
        <v>0</v>
      </c>
      <c r="BI222" s="227">
        <f>IF(N222="nulová",J222,0)</f>
        <v>0</v>
      </c>
      <c r="BJ222" s="20" t="s">
        <v>79</v>
      </c>
      <c r="BK222" s="227">
        <f>ROUND(I222*H222,2)</f>
        <v>0</v>
      </c>
      <c r="BL222" s="20" t="s">
        <v>174</v>
      </c>
      <c r="BM222" s="226" t="s">
        <v>2299</v>
      </c>
    </row>
    <row r="223" s="15" customFormat="1">
      <c r="A223" s="15"/>
      <c r="B223" s="251"/>
      <c r="C223" s="252"/>
      <c r="D223" s="230" t="s">
        <v>176</v>
      </c>
      <c r="E223" s="253" t="s">
        <v>19</v>
      </c>
      <c r="F223" s="254" t="s">
        <v>2300</v>
      </c>
      <c r="G223" s="252"/>
      <c r="H223" s="253" t="s">
        <v>19</v>
      </c>
      <c r="I223" s="255"/>
      <c r="J223" s="252"/>
      <c r="K223" s="252"/>
      <c r="L223" s="256"/>
      <c r="M223" s="257"/>
      <c r="N223" s="258"/>
      <c r="O223" s="258"/>
      <c r="P223" s="258"/>
      <c r="Q223" s="258"/>
      <c r="R223" s="258"/>
      <c r="S223" s="258"/>
      <c r="T223" s="259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60" t="s">
        <v>176</v>
      </c>
      <c r="AU223" s="260" t="s">
        <v>167</v>
      </c>
      <c r="AV223" s="15" t="s">
        <v>79</v>
      </c>
      <c r="AW223" s="15" t="s">
        <v>33</v>
      </c>
      <c r="AX223" s="15" t="s">
        <v>72</v>
      </c>
      <c r="AY223" s="260" t="s">
        <v>166</v>
      </c>
    </row>
    <row r="224" s="15" customFormat="1">
      <c r="A224" s="15"/>
      <c r="B224" s="251"/>
      <c r="C224" s="252"/>
      <c r="D224" s="230" t="s">
        <v>176</v>
      </c>
      <c r="E224" s="253" t="s">
        <v>19</v>
      </c>
      <c r="F224" s="254" t="s">
        <v>2210</v>
      </c>
      <c r="G224" s="252"/>
      <c r="H224" s="253" t="s">
        <v>19</v>
      </c>
      <c r="I224" s="255"/>
      <c r="J224" s="252"/>
      <c r="K224" s="252"/>
      <c r="L224" s="256"/>
      <c r="M224" s="257"/>
      <c r="N224" s="258"/>
      <c r="O224" s="258"/>
      <c r="P224" s="258"/>
      <c r="Q224" s="258"/>
      <c r="R224" s="258"/>
      <c r="S224" s="258"/>
      <c r="T224" s="259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60" t="s">
        <v>176</v>
      </c>
      <c r="AU224" s="260" t="s">
        <v>167</v>
      </c>
      <c r="AV224" s="15" t="s">
        <v>79</v>
      </c>
      <c r="AW224" s="15" t="s">
        <v>33</v>
      </c>
      <c r="AX224" s="15" t="s">
        <v>72</v>
      </c>
      <c r="AY224" s="260" t="s">
        <v>166</v>
      </c>
    </row>
    <row r="225" s="13" customFormat="1">
      <c r="A225" s="13"/>
      <c r="B225" s="228"/>
      <c r="C225" s="229"/>
      <c r="D225" s="230" t="s">
        <v>176</v>
      </c>
      <c r="E225" s="231" t="s">
        <v>19</v>
      </c>
      <c r="F225" s="232" t="s">
        <v>2301</v>
      </c>
      <c r="G225" s="229"/>
      <c r="H225" s="233">
        <v>3.2250000000000001</v>
      </c>
      <c r="I225" s="234"/>
      <c r="J225" s="229"/>
      <c r="K225" s="229"/>
      <c r="L225" s="235"/>
      <c r="M225" s="236"/>
      <c r="N225" s="237"/>
      <c r="O225" s="237"/>
      <c r="P225" s="237"/>
      <c r="Q225" s="237"/>
      <c r="R225" s="237"/>
      <c r="S225" s="237"/>
      <c r="T225" s="238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9" t="s">
        <v>176</v>
      </c>
      <c r="AU225" s="239" t="s">
        <v>167</v>
      </c>
      <c r="AV225" s="13" t="s">
        <v>81</v>
      </c>
      <c r="AW225" s="13" t="s">
        <v>33</v>
      </c>
      <c r="AX225" s="13" t="s">
        <v>72</v>
      </c>
      <c r="AY225" s="239" t="s">
        <v>166</v>
      </c>
    </row>
    <row r="226" s="16" customFormat="1">
      <c r="A226" s="16"/>
      <c r="B226" s="273"/>
      <c r="C226" s="274"/>
      <c r="D226" s="230" t="s">
        <v>176</v>
      </c>
      <c r="E226" s="275" t="s">
        <v>19</v>
      </c>
      <c r="F226" s="276" t="s">
        <v>338</v>
      </c>
      <c r="G226" s="274"/>
      <c r="H226" s="277">
        <v>3.2250000000000001</v>
      </c>
      <c r="I226" s="278"/>
      <c r="J226" s="274"/>
      <c r="K226" s="274"/>
      <c r="L226" s="279"/>
      <c r="M226" s="280"/>
      <c r="N226" s="281"/>
      <c r="O226" s="281"/>
      <c r="P226" s="281"/>
      <c r="Q226" s="281"/>
      <c r="R226" s="281"/>
      <c r="S226" s="281"/>
      <c r="T226" s="282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T226" s="283" t="s">
        <v>176</v>
      </c>
      <c r="AU226" s="283" t="s">
        <v>167</v>
      </c>
      <c r="AV226" s="16" t="s">
        <v>174</v>
      </c>
      <c r="AW226" s="16" t="s">
        <v>33</v>
      </c>
      <c r="AX226" s="16" t="s">
        <v>79</v>
      </c>
      <c r="AY226" s="283" t="s">
        <v>166</v>
      </c>
    </row>
    <row r="227" s="2" customFormat="1" ht="21.75" customHeight="1">
      <c r="A227" s="41"/>
      <c r="B227" s="42"/>
      <c r="C227" s="215" t="s">
        <v>8</v>
      </c>
      <c r="D227" s="215" t="s">
        <v>169</v>
      </c>
      <c r="E227" s="216" t="s">
        <v>2302</v>
      </c>
      <c r="F227" s="217" t="s">
        <v>2303</v>
      </c>
      <c r="G227" s="218" t="s">
        <v>172</v>
      </c>
      <c r="H227" s="219">
        <v>33.659999999999997</v>
      </c>
      <c r="I227" s="220"/>
      <c r="J227" s="221">
        <f>ROUND(I227*H227,2)</f>
        <v>0</v>
      </c>
      <c r="K227" s="217" t="s">
        <v>2208</v>
      </c>
      <c r="L227" s="47"/>
      <c r="M227" s="222" t="s">
        <v>19</v>
      </c>
      <c r="N227" s="223" t="s">
        <v>43</v>
      </c>
      <c r="O227" s="87"/>
      <c r="P227" s="224">
        <f>O227*H227</f>
        <v>0</v>
      </c>
      <c r="Q227" s="224">
        <v>0</v>
      </c>
      <c r="R227" s="224">
        <f>Q227*H227</f>
        <v>0</v>
      </c>
      <c r="S227" s="224">
        <v>0.042999999999999997</v>
      </c>
      <c r="T227" s="225">
        <f>S227*H227</f>
        <v>1.4473799999999997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26" t="s">
        <v>174</v>
      </c>
      <c r="AT227" s="226" t="s">
        <v>169</v>
      </c>
      <c r="AU227" s="226" t="s">
        <v>167</v>
      </c>
      <c r="AY227" s="20" t="s">
        <v>166</v>
      </c>
      <c r="BE227" s="227">
        <f>IF(N227="základní",J227,0)</f>
        <v>0</v>
      </c>
      <c r="BF227" s="227">
        <f>IF(N227="snížená",J227,0)</f>
        <v>0</v>
      </c>
      <c r="BG227" s="227">
        <f>IF(N227="zákl. přenesená",J227,0)</f>
        <v>0</v>
      </c>
      <c r="BH227" s="227">
        <f>IF(N227="sníž. přenesená",J227,0)</f>
        <v>0</v>
      </c>
      <c r="BI227" s="227">
        <f>IF(N227="nulová",J227,0)</f>
        <v>0</v>
      </c>
      <c r="BJ227" s="20" t="s">
        <v>79</v>
      </c>
      <c r="BK227" s="227">
        <f>ROUND(I227*H227,2)</f>
        <v>0</v>
      </c>
      <c r="BL227" s="20" t="s">
        <v>174</v>
      </c>
      <c r="BM227" s="226" t="s">
        <v>2304</v>
      </c>
    </row>
    <row r="228" s="15" customFormat="1">
      <c r="A228" s="15"/>
      <c r="B228" s="251"/>
      <c r="C228" s="252"/>
      <c r="D228" s="230" t="s">
        <v>176</v>
      </c>
      <c r="E228" s="253" t="s">
        <v>19</v>
      </c>
      <c r="F228" s="254" t="s">
        <v>2214</v>
      </c>
      <c r="G228" s="252"/>
      <c r="H228" s="253" t="s">
        <v>19</v>
      </c>
      <c r="I228" s="255"/>
      <c r="J228" s="252"/>
      <c r="K228" s="252"/>
      <c r="L228" s="256"/>
      <c r="M228" s="257"/>
      <c r="N228" s="258"/>
      <c r="O228" s="258"/>
      <c r="P228" s="258"/>
      <c r="Q228" s="258"/>
      <c r="R228" s="258"/>
      <c r="S228" s="258"/>
      <c r="T228" s="259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60" t="s">
        <v>176</v>
      </c>
      <c r="AU228" s="260" t="s">
        <v>167</v>
      </c>
      <c r="AV228" s="15" t="s">
        <v>79</v>
      </c>
      <c r="AW228" s="15" t="s">
        <v>33</v>
      </c>
      <c r="AX228" s="15" t="s">
        <v>72</v>
      </c>
      <c r="AY228" s="260" t="s">
        <v>166</v>
      </c>
    </row>
    <row r="229" s="13" customFormat="1">
      <c r="A229" s="13"/>
      <c r="B229" s="228"/>
      <c r="C229" s="229"/>
      <c r="D229" s="230" t="s">
        <v>176</v>
      </c>
      <c r="E229" s="231" t="s">
        <v>19</v>
      </c>
      <c r="F229" s="232" t="s">
        <v>2305</v>
      </c>
      <c r="G229" s="229"/>
      <c r="H229" s="233">
        <v>16.829999999999998</v>
      </c>
      <c r="I229" s="234"/>
      <c r="J229" s="229"/>
      <c r="K229" s="229"/>
      <c r="L229" s="235"/>
      <c r="M229" s="236"/>
      <c r="N229" s="237"/>
      <c r="O229" s="237"/>
      <c r="P229" s="237"/>
      <c r="Q229" s="237"/>
      <c r="R229" s="237"/>
      <c r="S229" s="237"/>
      <c r="T229" s="238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9" t="s">
        <v>176</v>
      </c>
      <c r="AU229" s="239" t="s">
        <v>167</v>
      </c>
      <c r="AV229" s="13" t="s">
        <v>81</v>
      </c>
      <c r="AW229" s="13" t="s">
        <v>33</v>
      </c>
      <c r="AX229" s="13" t="s">
        <v>72</v>
      </c>
      <c r="AY229" s="239" t="s">
        <v>166</v>
      </c>
    </row>
    <row r="230" s="15" customFormat="1">
      <c r="A230" s="15"/>
      <c r="B230" s="251"/>
      <c r="C230" s="252"/>
      <c r="D230" s="230" t="s">
        <v>176</v>
      </c>
      <c r="E230" s="253" t="s">
        <v>19</v>
      </c>
      <c r="F230" s="254" t="s">
        <v>2216</v>
      </c>
      <c r="G230" s="252"/>
      <c r="H230" s="253" t="s">
        <v>19</v>
      </c>
      <c r="I230" s="255"/>
      <c r="J230" s="252"/>
      <c r="K230" s="252"/>
      <c r="L230" s="256"/>
      <c r="M230" s="257"/>
      <c r="N230" s="258"/>
      <c r="O230" s="258"/>
      <c r="P230" s="258"/>
      <c r="Q230" s="258"/>
      <c r="R230" s="258"/>
      <c r="S230" s="258"/>
      <c r="T230" s="259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60" t="s">
        <v>176</v>
      </c>
      <c r="AU230" s="260" t="s">
        <v>167</v>
      </c>
      <c r="AV230" s="15" t="s">
        <v>79</v>
      </c>
      <c r="AW230" s="15" t="s">
        <v>33</v>
      </c>
      <c r="AX230" s="15" t="s">
        <v>72</v>
      </c>
      <c r="AY230" s="260" t="s">
        <v>166</v>
      </c>
    </row>
    <row r="231" s="13" customFormat="1">
      <c r="A231" s="13"/>
      <c r="B231" s="228"/>
      <c r="C231" s="229"/>
      <c r="D231" s="230" t="s">
        <v>176</v>
      </c>
      <c r="E231" s="231" t="s">
        <v>19</v>
      </c>
      <c r="F231" s="232" t="s">
        <v>2306</v>
      </c>
      <c r="G231" s="229"/>
      <c r="H231" s="233">
        <v>16.829999999999998</v>
      </c>
      <c r="I231" s="234"/>
      <c r="J231" s="229"/>
      <c r="K231" s="229"/>
      <c r="L231" s="235"/>
      <c r="M231" s="236"/>
      <c r="N231" s="237"/>
      <c r="O231" s="237"/>
      <c r="P231" s="237"/>
      <c r="Q231" s="237"/>
      <c r="R231" s="237"/>
      <c r="S231" s="237"/>
      <c r="T231" s="238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9" t="s">
        <v>176</v>
      </c>
      <c r="AU231" s="239" t="s">
        <v>167</v>
      </c>
      <c r="AV231" s="13" t="s">
        <v>81</v>
      </c>
      <c r="AW231" s="13" t="s">
        <v>33</v>
      </c>
      <c r="AX231" s="13" t="s">
        <v>72</v>
      </c>
      <c r="AY231" s="239" t="s">
        <v>166</v>
      </c>
    </row>
    <row r="232" s="16" customFormat="1">
      <c r="A232" s="16"/>
      <c r="B232" s="273"/>
      <c r="C232" s="274"/>
      <c r="D232" s="230" t="s">
        <v>176</v>
      </c>
      <c r="E232" s="275" t="s">
        <v>19</v>
      </c>
      <c r="F232" s="276" t="s">
        <v>338</v>
      </c>
      <c r="G232" s="274"/>
      <c r="H232" s="277">
        <v>33.659999999999997</v>
      </c>
      <c r="I232" s="278"/>
      <c r="J232" s="274"/>
      <c r="K232" s="274"/>
      <c r="L232" s="279"/>
      <c r="M232" s="280"/>
      <c r="N232" s="281"/>
      <c r="O232" s="281"/>
      <c r="P232" s="281"/>
      <c r="Q232" s="281"/>
      <c r="R232" s="281"/>
      <c r="S232" s="281"/>
      <c r="T232" s="282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T232" s="283" t="s">
        <v>176</v>
      </c>
      <c r="AU232" s="283" t="s">
        <v>167</v>
      </c>
      <c r="AV232" s="16" t="s">
        <v>174</v>
      </c>
      <c r="AW232" s="16" t="s">
        <v>33</v>
      </c>
      <c r="AX232" s="16" t="s">
        <v>79</v>
      </c>
      <c r="AY232" s="283" t="s">
        <v>166</v>
      </c>
    </row>
    <row r="233" s="2" customFormat="1">
      <c r="A233" s="41"/>
      <c r="B233" s="42"/>
      <c r="C233" s="215" t="s">
        <v>257</v>
      </c>
      <c r="D233" s="215" t="s">
        <v>169</v>
      </c>
      <c r="E233" s="216" t="s">
        <v>2307</v>
      </c>
      <c r="F233" s="217" t="s">
        <v>2308</v>
      </c>
      <c r="G233" s="218" t="s">
        <v>197</v>
      </c>
      <c r="H233" s="219">
        <v>1.4850000000000001</v>
      </c>
      <c r="I233" s="220"/>
      <c r="J233" s="221">
        <f>ROUND(I233*H233,2)</f>
        <v>0</v>
      </c>
      <c r="K233" s="217" t="s">
        <v>2208</v>
      </c>
      <c r="L233" s="47"/>
      <c r="M233" s="222" t="s">
        <v>19</v>
      </c>
      <c r="N233" s="223" t="s">
        <v>43</v>
      </c>
      <c r="O233" s="87"/>
      <c r="P233" s="224">
        <f>O233*H233</f>
        <v>0</v>
      </c>
      <c r="Q233" s="224">
        <v>0</v>
      </c>
      <c r="R233" s="224">
        <f>Q233*H233</f>
        <v>0</v>
      </c>
      <c r="S233" s="224">
        <v>1.8</v>
      </c>
      <c r="T233" s="225">
        <f>S233*H233</f>
        <v>2.673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26" t="s">
        <v>174</v>
      </c>
      <c r="AT233" s="226" t="s">
        <v>169</v>
      </c>
      <c r="AU233" s="226" t="s">
        <v>167</v>
      </c>
      <c r="AY233" s="20" t="s">
        <v>166</v>
      </c>
      <c r="BE233" s="227">
        <f>IF(N233="základní",J233,0)</f>
        <v>0</v>
      </c>
      <c r="BF233" s="227">
        <f>IF(N233="snížená",J233,0)</f>
        <v>0</v>
      </c>
      <c r="BG233" s="227">
        <f>IF(N233="zákl. přenesená",J233,0)</f>
        <v>0</v>
      </c>
      <c r="BH233" s="227">
        <f>IF(N233="sníž. přenesená",J233,0)</f>
        <v>0</v>
      </c>
      <c r="BI233" s="227">
        <f>IF(N233="nulová",J233,0)</f>
        <v>0</v>
      </c>
      <c r="BJ233" s="20" t="s">
        <v>79</v>
      </c>
      <c r="BK233" s="227">
        <f>ROUND(I233*H233,2)</f>
        <v>0</v>
      </c>
      <c r="BL233" s="20" t="s">
        <v>174</v>
      </c>
      <c r="BM233" s="226" t="s">
        <v>2309</v>
      </c>
    </row>
    <row r="234" s="15" customFormat="1">
      <c r="A234" s="15"/>
      <c r="B234" s="251"/>
      <c r="C234" s="252"/>
      <c r="D234" s="230" t="s">
        <v>176</v>
      </c>
      <c r="E234" s="253" t="s">
        <v>19</v>
      </c>
      <c r="F234" s="254" t="s">
        <v>2210</v>
      </c>
      <c r="G234" s="252"/>
      <c r="H234" s="253" t="s">
        <v>19</v>
      </c>
      <c r="I234" s="255"/>
      <c r="J234" s="252"/>
      <c r="K234" s="252"/>
      <c r="L234" s="256"/>
      <c r="M234" s="257"/>
      <c r="N234" s="258"/>
      <c r="O234" s="258"/>
      <c r="P234" s="258"/>
      <c r="Q234" s="258"/>
      <c r="R234" s="258"/>
      <c r="S234" s="258"/>
      <c r="T234" s="259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60" t="s">
        <v>176</v>
      </c>
      <c r="AU234" s="260" t="s">
        <v>167</v>
      </c>
      <c r="AV234" s="15" t="s">
        <v>79</v>
      </c>
      <c r="AW234" s="15" t="s">
        <v>33</v>
      </c>
      <c r="AX234" s="15" t="s">
        <v>72</v>
      </c>
      <c r="AY234" s="260" t="s">
        <v>166</v>
      </c>
    </row>
    <row r="235" s="13" customFormat="1">
      <c r="A235" s="13"/>
      <c r="B235" s="228"/>
      <c r="C235" s="229"/>
      <c r="D235" s="230" t="s">
        <v>176</v>
      </c>
      <c r="E235" s="231" t="s">
        <v>19</v>
      </c>
      <c r="F235" s="232" t="s">
        <v>2310</v>
      </c>
      <c r="G235" s="229"/>
      <c r="H235" s="233">
        <v>1.4850000000000001</v>
      </c>
      <c r="I235" s="234"/>
      <c r="J235" s="229"/>
      <c r="K235" s="229"/>
      <c r="L235" s="235"/>
      <c r="M235" s="236"/>
      <c r="N235" s="237"/>
      <c r="O235" s="237"/>
      <c r="P235" s="237"/>
      <c r="Q235" s="237"/>
      <c r="R235" s="237"/>
      <c r="S235" s="237"/>
      <c r="T235" s="238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9" t="s">
        <v>176</v>
      </c>
      <c r="AU235" s="239" t="s">
        <v>167</v>
      </c>
      <c r="AV235" s="13" t="s">
        <v>81</v>
      </c>
      <c r="AW235" s="13" t="s">
        <v>33</v>
      </c>
      <c r="AX235" s="13" t="s">
        <v>72</v>
      </c>
      <c r="AY235" s="239" t="s">
        <v>166</v>
      </c>
    </row>
    <row r="236" s="16" customFormat="1">
      <c r="A236" s="16"/>
      <c r="B236" s="273"/>
      <c r="C236" s="274"/>
      <c r="D236" s="230" t="s">
        <v>176</v>
      </c>
      <c r="E236" s="275" t="s">
        <v>19</v>
      </c>
      <c r="F236" s="276" t="s">
        <v>338</v>
      </c>
      <c r="G236" s="274"/>
      <c r="H236" s="277">
        <v>1.4850000000000001</v>
      </c>
      <c r="I236" s="278"/>
      <c r="J236" s="274"/>
      <c r="K236" s="274"/>
      <c r="L236" s="279"/>
      <c r="M236" s="280"/>
      <c r="N236" s="281"/>
      <c r="O236" s="281"/>
      <c r="P236" s="281"/>
      <c r="Q236" s="281"/>
      <c r="R236" s="281"/>
      <c r="S236" s="281"/>
      <c r="T236" s="282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T236" s="283" t="s">
        <v>176</v>
      </c>
      <c r="AU236" s="283" t="s">
        <v>167</v>
      </c>
      <c r="AV236" s="16" t="s">
        <v>174</v>
      </c>
      <c r="AW236" s="16" t="s">
        <v>33</v>
      </c>
      <c r="AX236" s="16" t="s">
        <v>79</v>
      </c>
      <c r="AY236" s="283" t="s">
        <v>166</v>
      </c>
    </row>
    <row r="237" s="2" customFormat="1" ht="21.75" customHeight="1">
      <c r="A237" s="41"/>
      <c r="B237" s="42"/>
      <c r="C237" s="215" t="s">
        <v>262</v>
      </c>
      <c r="D237" s="215" t="s">
        <v>169</v>
      </c>
      <c r="E237" s="216" t="s">
        <v>2311</v>
      </c>
      <c r="F237" s="217" t="s">
        <v>2312</v>
      </c>
      <c r="G237" s="218" t="s">
        <v>240</v>
      </c>
      <c r="H237" s="219">
        <v>8</v>
      </c>
      <c r="I237" s="220"/>
      <c r="J237" s="221">
        <f>ROUND(I237*H237,2)</f>
        <v>0</v>
      </c>
      <c r="K237" s="217" t="s">
        <v>2208</v>
      </c>
      <c r="L237" s="47"/>
      <c r="M237" s="222" t="s">
        <v>19</v>
      </c>
      <c r="N237" s="223" t="s">
        <v>43</v>
      </c>
      <c r="O237" s="87"/>
      <c r="P237" s="224">
        <f>O237*H237</f>
        <v>0</v>
      </c>
      <c r="Q237" s="224">
        <v>0</v>
      </c>
      <c r="R237" s="224">
        <f>Q237*H237</f>
        <v>0</v>
      </c>
      <c r="S237" s="224">
        <v>0.027</v>
      </c>
      <c r="T237" s="225">
        <f>S237*H237</f>
        <v>0.216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26" t="s">
        <v>174</v>
      </c>
      <c r="AT237" s="226" t="s">
        <v>169</v>
      </c>
      <c r="AU237" s="226" t="s">
        <v>167</v>
      </c>
      <c r="AY237" s="20" t="s">
        <v>166</v>
      </c>
      <c r="BE237" s="227">
        <f>IF(N237="základní",J237,0)</f>
        <v>0</v>
      </c>
      <c r="BF237" s="227">
        <f>IF(N237="snížená",J237,0)</f>
        <v>0</v>
      </c>
      <c r="BG237" s="227">
        <f>IF(N237="zákl. přenesená",J237,0)</f>
        <v>0</v>
      </c>
      <c r="BH237" s="227">
        <f>IF(N237="sníž. přenesená",J237,0)</f>
        <v>0</v>
      </c>
      <c r="BI237" s="227">
        <f>IF(N237="nulová",J237,0)</f>
        <v>0</v>
      </c>
      <c r="BJ237" s="20" t="s">
        <v>79</v>
      </c>
      <c r="BK237" s="227">
        <f>ROUND(I237*H237,2)</f>
        <v>0</v>
      </c>
      <c r="BL237" s="20" t="s">
        <v>174</v>
      </c>
      <c r="BM237" s="226" t="s">
        <v>2313</v>
      </c>
    </row>
    <row r="238" s="15" customFormat="1">
      <c r="A238" s="15"/>
      <c r="B238" s="251"/>
      <c r="C238" s="252"/>
      <c r="D238" s="230" t="s">
        <v>176</v>
      </c>
      <c r="E238" s="253" t="s">
        <v>19</v>
      </c>
      <c r="F238" s="254" t="s">
        <v>2210</v>
      </c>
      <c r="G238" s="252"/>
      <c r="H238" s="253" t="s">
        <v>19</v>
      </c>
      <c r="I238" s="255"/>
      <c r="J238" s="252"/>
      <c r="K238" s="252"/>
      <c r="L238" s="256"/>
      <c r="M238" s="257"/>
      <c r="N238" s="258"/>
      <c r="O238" s="258"/>
      <c r="P238" s="258"/>
      <c r="Q238" s="258"/>
      <c r="R238" s="258"/>
      <c r="S238" s="258"/>
      <c r="T238" s="259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60" t="s">
        <v>176</v>
      </c>
      <c r="AU238" s="260" t="s">
        <v>167</v>
      </c>
      <c r="AV238" s="15" t="s">
        <v>79</v>
      </c>
      <c r="AW238" s="15" t="s">
        <v>33</v>
      </c>
      <c r="AX238" s="15" t="s">
        <v>72</v>
      </c>
      <c r="AY238" s="260" t="s">
        <v>166</v>
      </c>
    </row>
    <row r="239" s="13" customFormat="1">
      <c r="A239" s="13"/>
      <c r="B239" s="228"/>
      <c r="C239" s="229"/>
      <c r="D239" s="230" t="s">
        <v>176</v>
      </c>
      <c r="E239" s="231" t="s">
        <v>19</v>
      </c>
      <c r="F239" s="232" t="s">
        <v>2314</v>
      </c>
      <c r="G239" s="229"/>
      <c r="H239" s="233">
        <v>2</v>
      </c>
      <c r="I239" s="234"/>
      <c r="J239" s="229"/>
      <c r="K239" s="229"/>
      <c r="L239" s="235"/>
      <c r="M239" s="236"/>
      <c r="N239" s="237"/>
      <c r="O239" s="237"/>
      <c r="P239" s="237"/>
      <c r="Q239" s="237"/>
      <c r="R239" s="237"/>
      <c r="S239" s="237"/>
      <c r="T239" s="238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9" t="s">
        <v>176</v>
      </c>
      <c r="AU239" s="239" t="s">
        <v>167</v>
      </c>
      <c r="AV239" s="13" t="s">
        <v>81</v>
      </c>
      <c r="AW239" s="13" t="s">
        <v>33</v>
      </c>
      <c r="AX239" s="13" t="s">
        <v>72</v>
      </c>
      <c r="AY239" s="239" t="s">
        <v>166</v>
      </c>
    </row>
    <row r="240" s="15" customFormat="1">
      <c r="A240" s="15"/>
      <c r="B240" s="251"/>
      <c r="C240" s="252"/>
      <c r="D240" s="230" t="s">
        <v>176</v>
      </c>
      <c r="E240" s="253" t="s">
        <v>19</v>
      </c>
      <c r="F240" s="254" t="s">
        <v>2212</v>
      </c>
      <c r="G240" s="252"/>
      <c r="H240" s="253" t="s">
        <v>19</v>
      </c>
      <c r="I240" s="255"/>
      <c r="J240" s="252"/>
      <c r="K240" s="252"/>
      <c r="L240" s="256"/>
      <c r="M240" s="257"/>
      <c r="N240" s="258"/>
      <c r="O240" s="258"/>
      <c r="P240" s="258"/>
      <c r="Q240" s="258"/>
      <c r="R240" s="258"/>
      <c r="S240" s="258"/>
      <c r="T240" s="259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60" t="s">
        <v>176</v>
      </c>
      <c r="AU240" s="260" t="s">
        <v>167</v>
      </c>
      <c r="AV240" s="15" t="s">
        <v>79</v>
      </c>
      <c r="AW240" s="15" t="s">
        <v>33</v>
      </c>
      <c r="AX240" s="15" t="s">
        <v>72</v>
      </c>
      <c r="AY240" s="260" t="s">
        <v>166</v>
      </c>
    </row>
    <row r="241" s="13" customFormat="1">
      <c r="A241" s="13"/>
      <c r="B241" s="228"/>
      <c r="C241" s="229"/>
      <c r="D241" s="230" t="s">
        <v>176</v>
      </c>
      <c r="E241" s="231" t="s">
        <v>19</v>
      </c>
      <c r="F241" s="232" t="s">
        <v>2315</v>
      </c>
      <c r="G241" s="229"/>
      <c r="H241" s="233">
        <v>2</v>
      </c>
      <c r="I241" s="234"/>
      <c r="J241" s="229"/>
      <c r="K241" s="229"/>
      <c r="L241" s="235"/>
      <c r="M241" s="236"/>
      <c r="N241" s="237"/>
      <c r="O241" s="237"/>
      <c r="P241" s="237"/>
      <c r="Q241" s="237"/>
      <c r="R241" s="237"/>
      <c r="S241" s="237"/>
      <c r="T241" s="238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9" t="s">
        <v>176</v>
      </c>
      <c r="AU241" s="239" t="s">
        <v>167</v>
      </c>
      <c r="AV241" s="13" t="s">
        <v>81</v>
      </c>
      <c r="AW241" s="13" t="s">
        <v>33</v>
      </c>
      <c r="AX241" s="13" t="s">
        <v>72</v>
      </c>
      <c r="AY241" s="239" t="s">
        <v>166</v>
      </c>
    </row>
    <row r="242" s="15" customFormat="1">
      <c r="A242" s="15"/>
      <c r="B242" s="251"/>
      <c r="C242" s="252"/>
      <c r="D242" s="230" t="s">
        <v>176</v>
      </c>
      <c r="E242" s="253" t="s">
        <v>19</v>
      </c>
      <c r="F242" s="254" t="s">
        <v>2214</v>
      </c>
      <c r="G242" s="252"/>
      <c r="H242" s="253" t="s">
        <v>19</v>
      </c>
      <c r="I242" s="255"/>
      <c r="J242" s="252"/>
      <c r="K242" s="252"/>
      <c r="L242" s="256"/>
      <c r="M242" s="257"/>
      <c r="N242" s="258"/>
      <c r="O242" s="258"/>
      <c r="P242" s="258"/>
      <c r="Q242" s="258"/>
      <c r="R242" s="258"/>
      <c r="S242" s="258"/>
      <c r="T242" s="259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60" t="s">
        <v>176</v>
      </c>
      <c r="AU242" s="260" t="s">
        <v>167</v>
      </c>
      <c r="AV242" s="15" t="s">
        <v>79</v>
      </c>
      <c r="AW242" s="15" t="s">
        <v>33</v>
      </c>
      <c r="AX242" s="15" t="s">
        <v>72</v>
      </c>
      <c r="AY242" s="260" t="s">
        <v>166</v>
      </c>
    </row>
    <row r="243" s="13" customFormat="1">
      <c r="A243" s="13"/>
      <c r="B243" s="228"/>
      <c r="C243" s="229"/>
      <c r="D243" s="230" t="s">
        <v>176</v>
      </c>
      <c r="E243" s="231" t="s">
        <v>19</v>
      </c>
      <c r="F243" s="232" t="s">
        <v>2316</v>
      </c>
      <c r="G243" s="229"/>
      <c r="H243" s="233">
        <v>2</v>
      </c>
      <c r="I243" s="234"/>
      <c r="J243" s="229"/>
      <c r="K243" s="229"/>
      <c r="L243" s="235"/>
      <c r="M243" s="236"/>
      <c r="N243" s="237"/>
      <c r="O243" s="237"/>
      <c r="P243" s="237"/>
      <c r="Q243" s="237"/>
      <c r="R243" s="237"/>
      <c r="S243" s="237"/>
      <c r="T243" s="238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9" t="s">
        <v>176</v>
      </c>
      <c r="AU243" s="239" t="s">
        <v>167</v>
      </c>
      <c r="AV243" s="13" t="s">
        <v>81</v>
      </c>
      <c r="AW243" s="13" t="s">
        <v>33</v>
      </c>
      <c r="AX243" s="13" t="s">
        <v>72</v>
      </c>
      <c r="AY243" s="239" t="s">
        <v>166</v>
      </c>
    </row>
    <row r="244" s="15" customFormat="1">
      <c r="A244" s="15"/>
      <c r="B244" s="251"/>
      <c r="C244" s="252"/>
      <c r="D244" s="230" t="s">
        <v>176</v>
      </c>
      <c r="E244" s="253" t="s">
        <v>19</v>
      </c>
      <c r="F244" s="254" t="s">
        <v>2216</v>
      </c>
      <c r="G244" s="252"/>
      <c r="H244" s="253" t="s">
        <v>19</v>
      </c>
      <c r="I244" s="255"/>
      <c r="J244" s="252"/>
      <c r="K244" s="252"/>
      <c r="L244" s="256"/>
      <c r="M244" s="257"/>
      <c r="N244" s="258"/>
      <c r="O244" s="258"/>
      <c r="P244" s="258"/>
      <c r="Q244" s="258"/>
      <c r="R244" s="258"/>
      <c r="S244" s="258"/>
      <c r="T244" s="259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60" t="s">
        <v>176</v>
      </c>
      <c r="AU244" s="260" t="s">
        <v>167</v>
      </c>
      <c r="AV244" s="15" t="s">
        <v>79</v>
      </c>
      <c r="AW244" s="15" t="s">
        <v>33</v>
      </c>
      <c r="AX244" s="15" t="s">
        <v>72</v>
      </c>
      <c r="AY244" s="260" t="s">
        <v>166</v>
      </c>
    </row>
    <row r="245" s="13" customFormat="1">
      <c r="A245" s="13"/>
      <c r="B245" s="228"/>
      <c r="C245" s="229"/>
      <c r="D245" s="230" t="s">
        <v>176</v>
      </c>
      <c r="E245" s="231" t="s">
        <v>19</v>
      </c>
      <c r="F245" s="232" t="s">
        <v>2317</v>
      </c>
      <c r="G245" s="229"/>
      <c r="H245" s="233">
        <v>2</v>
      </c>
      <c r="I245" s="234"/>
      <c r="J245" s="229"/>
      <c r="K245" s="229"/>
      <c r="L245" s="235"/>
      <c r="M245" s="236"/>
      <c r="N245" s="237"/>
      <c r="O245" s="237"/>
      <c r="P245" s="237"/>
      <c r="Q245" s="237"/>
      <c r="R245" s="237"/>
      <c r="S245" s="237"/>
      <c r="T245" s="238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9" t="s">
        <v>176</v>
      </c>
      <c r="AU245" s="239" t="s">
        <v>167</v>
      </c>
      <c r="AV245" s="13" t="s">
        <v>81</v>
      </c>
      <c r="AW245" s="13" t="s">
        <v>33</v>
      </c>
      <c r="AX245" s="13" t="s">
        <v>72</v>
      </c>
      <c r="AY245" s="239" t="s">
        <v>166</v>
      </c>
    </row>
    <row r="246" s="16" customFormat="1">
      <c r="A246" s="16"/>
      <c r="B246" s="273"/>
      <c r="C246" s="274"/>
      <c r="D246" s="230" t="s">
        <v>176</v>
      </c>
      <c r="E246" s="275" t="s">
        <v>19</v>
      </c>
      <c r="F246" s="276" t="s">
        <v>338</v>
      </c>
      <c r="G246" s="274"/>
      <c r="H246" s="277">
        <v>8</v>
      </c>
      <c r="I246" s="278"/>
      <c r="J246" s="274"/>
      <c r="K246" s="274"/>
      <c r="L246" s="279"/>
      <c r="M246" s="280"/>
      <c r="N246" s="281"/>
      <c r="O246" s="281"/>
      <c r="P246" s="281"/>
      <c r="Q246" s="281"/>
      <c r="R246" s="281"/>
      <c r="S246" s="281"/>
      <c r="T246" s="282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T246" s="283" t="s">
        <v>176</v>
      </c>
      <c r="AU246" s="283" t="s">
        <v>167</v>
      </c>
      <c r="AV246" s="16" t="s">
        <v>174</v>
      </c>
      <c r="AW246" s="16" t="s">
        <v>33</v>
      </c>
      <c r="AX246" s="16" t="s">
        <v>79</v>
      </c>
      <c r="AY246" s="283" t="s">
        <v>166</v>
      </c>
    </row>
    <row r="247" s="2" customFormat="1">
      <c r="A247" s="41"/>
      <c r="B247" s="42"/>
      <c r="C247" s="215" t="s">
        <v>268</v>
      </c>
      <c r="D247" s="215" t="s">
        <v>169</v>
      </c>
      <c r="E247" s="216" t="s">
        <v>2318</v>
      </c>
      <c r="F247" s="217" t="s">
        <v>2319</v>
      </c>
      <c r="G247" s="218" t="s">
        <v>229</v>
      </c>
      <c r="H247" s="219">
        <v>18.975000000000001</v>
      </c>
      <c r="I247" s="220"/>
      <c r="J247" s="221">
        <f>ROUND(I247*H247,2)</f>
        <v>0</v>
      </c>
      <c r="K247" s="217" t="s">
        <v>2208</v>
      </c>
      <c r="L247" s="47"/>
      <c r="M247" s="222" t="s">
        <v>19</v>
      </c>
      <c r="N247" s="223" t="s">
        <v>43</v>
      </c>
      <c r="O247" s="87"/>
      <c r="P247" s="224">
        <f>O247*H247</f>
        <v>0</v>
      </c>
      <c r="Q247" s="224">
        <v>0</v>
      </c>
      <c r="R247" s="224">
        <f>Q247*H247</f>
        <v>0</v>
      </c>
      <c r="S247" s="224">
        <v>0.099000000000000005</v>
      </c>
      <c r="T247" s="225">
        <f>S247*H247</f>
        <v>1.8785250000000002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26" t="s">
        <v>174</v>
      </c>
      <c r="AT247" s="226" t="s">
        <v>169</v>
      </c>
      <c r="AU247" s="226" t="s">
        <v>167</v>
      </c>
      <c r="AY247" s="20" t="s">
        <v>166</v>
      </c>
      <c r="BE247" s="227">
        <f>IF(N247="základní",J247,0)</f>
        <v>0</v>
      </c>
      <c r="BF247" s="227">
        <f>IF(N247="snížená",J247,0)</f>
        <v>0</v>
      </c>
      <c r="BG247" s="227">
        <f>IF(N247="zákl. přenesená",J247,0)</f>
        <v>0</v>
      </c>
      <c r="BH247" s="227">
        <f>IF(N247="sníž. přenesená",J247,0)</f>
        <v>0</v>
      </c>
      <c r="BI247" s="227">
        <f>IF(N247="nulová",J247,0)</f>
        <v>0</v>
      </c>
      <c r="BJ247" s="20" t="s">
        <v>79</v>
      </c>
      <c r="BK247" s="227">
        <f>ROUND(I247*H247,2)</f>
        <v>0</v>
      </c>
      <c r="BL247" s="20" t="s">
        <v>174</v>
      </c>
      <c r="BM247" s="226" t="s">
        <v>2320</v>
      </c>
    </row>
    <row r="248" s="15" customFormat="1">
      <c r="A248" s="15"/>
      <c r="B248" s="251"/>
      <c r="C248" s="252"/>
      <c r="D248" s="230" t="s">
        <v>176</v>
      </c>
      <c r="E248" s="253" t="s">
        <v>19</v>
      </c>
      <c r="F248" s="254" t="s">
        <v>2210</v>
      </c>
      <c r="G248" s="252"/>
      <c r="H248" s="253" t="s">
        <v>19</v>
      </c>
      <c r="I248" s="255"/>
      <c r="J248" s="252"/>
      <c r="K248" s="252"/>
      <c r="L248" s="256"/>
      <c r="M248" s="257"/>
      <c r="N248" s="258"/>
      <c r="O248" s="258"/>
      <c r="P248" s="258"/>
      <c r="Q248" s="258"/>
      <c r="R248" s="258"/>
      <c r="S248" s="258"/>
      <c r="T248" s="259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60" t="s">
        <v>176</v>
      </c>
      <c r="AU248" s="260" t="s">
        <v>167</v>
      </c>
      <c r="AV248" s="15" t="s">
        <v>79</v>
      </c>
      <c r="AW248" s="15" t="s">
        <v>33</v>
      </c>
      <c r="AX248" s="15" t="s">
        <v>72</v>
      </c>
      <c r="AY248" s="260" t="s">
        <v>166</v>
      </c>
    </row>
    <row r="249" s="13" customFormat="1">
      <c r="A249" s="13"/>
      <c r="B249" s="228"/>
      <c r="C249" s="229"/>
      <c r="D249" s="230" t="s">
        <v>176</v>
      </c>
      <c r="E249" s="231" t="s">
        <v>19</v>
      </c>
      <c r="F249" s="232" t="s">
        <v>2321</v>
      </c>
      <c r="G249" s="229"/>
      <c r="H249" s="233">
        <v>3.375</v>
      </c>
      <c r="I249" s="234"/>
      <c r="J249" s="229"/>
      <c r="K249" s="229"/>
      <c r="L249" s="235"/>
      <c r="M249" s="236"/>
      <c r="N249" s="237"/>
      <c r="O249" s="237"/>
      <c r="P249" s="237"/>
      <c r="Q249" s="237"/>
      <c r="R249" s="237"/>
      <c r="S249" s="237"/>
      <c r="T249" s="238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9" t="s">
        <v>176</v>
      </c>
      <c r="AU249" s="239" t="s">
        <v>167</v>
      </c>
      <c r="AV249" s="13" t="s">
        <v>81</v>
      </c>
      <c r="AW249" s="13" t="s">
        <v>33</v>
      </c>
      <c r="AX249" s="13" t="s">
        <v>72</v>
      </c>
      <c r="AY249" s="239" t="s">
        <v>166</v>
      </c>
    </row>
    <row r="250" s="15" customFormat="1">
      <c r="A250" s="15"/>
      <c r="B250" s="251"/>
      <c r="C250" s="252"/>
      <c r="D250" s="230" t="s">
        <v>176</v>
      </c>
      <c r="E250" s="253" t="s">
        <v>19</v>
      </c>
      <c r="F250" s="254" t="s">
        <v>2212</v>
      </c>
      <c r="G250" s="252"/>
      <c r="H250" s="253" t="s">
        <v>19</v>
      </c>
      <c r="I250" s="255"/>
      <c r="J250" s="252"/>
      <c r="K250" s="252"/>
      <c r="L250" s="256"/>
      <c r="M250" s="257"/>
      <c r="N250" s="258"/>
      <c r="O250" s="258"/>
      <c r="P250" s="258"/>
      <c r="Q250" s="258"/>
      <c r="R250" s="258"/>
      <c r="S250" s="258"/>
      <c r="T250" s="259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60" t="s">
        <v>176</v>
      </c>
      <c r="AU250" s="260" t="s">
        <v>167</v>
      </c>
      <c r="AV250" s="15" t="s">
        <v>79</v>
      </c>
      <c r="AW250" s="15" t="s">
        <v>33</v>
      </c>
      <c r="AX250" s="15" t="s">
        <v>72</v>
      </c>
      <c r="AY250" s="260" t="s">
        <v>166</v>
      </c>
    </row>
    <row r="251" s="13" customFormat="1">
      <c r="A251" s="13"/>
      <c r="B251" s="228"/>
      <c r="C251" s="229"/>
      <c r="D251" s="230" t="s">
        <v>176</v>
      </c>
      <c r="E251" s="231" t="s">
        <v>19</v>
      </c>
      <c r="F251" s="232" t="s">
        <v>2322</v>
      </c>
      <c r="G251" s="229"/>
      <c r="H251" s="233">
        <v>5.2000000000000002</v>
      </c>
      <c r="I251" s="234"/>
      <c r="J251" s="229"/>
      <c r="K251" s="229"/>
      <c r="L251" s="235"/>
      <c r="M251" s="236"/>
      <c r="N251" s="237"/>
      <c r="O251" s="237"/>
      <c r="P251" s="237"/>
      <c r="Q251" s="237"/>
      <c r="R251" s="237"/>
      <c r="S251" s="237"/>
      <c r="T251" s="238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9" t="s">
        <v>176</v>
      </c>
      <c r="AU251" s="239" t="s">
        <v>167</v>
      </c>
      <c r="AV251" s="13" t="s">
        <v>81</v>
      </c>
      <c r="AW251" s="13" t="s">
        <v>33</v>
      </c>
      <c r="AX251" s="13" t="s">
        <v>72</v>
      </c>
      <c r="AY251" s="239" t="s">
        <v>166</v>
      </c>
    </row>
    <row r="252" s="15" customFormat="1">
      <c r="A252" s="15"/>
      <c r="B252" s="251"/>
      <c r="C252" s="252"/>
      <c r="D252" s="230" t="s">
        <v>176</v>
      </c>
      <c r="E252" s="253" t="s">
        <v>19</v>
      </c>
      <c r="F252" s="254" t="s">
        <v>2214</v>
      </c>
      <c r="G252" s="252"/>
      <c r="H252" s="253" t="s">
        <v>19</v>
      </c>
      <c r="I252" s="255"/>
      <c r="J252" s="252"/>
      <c r="K252" s="252"/>
      <c r="L252" s="256"/>
      <c r="M252" s="257"/>
      <c r="N252" s="258"/>
      <c r="O252" s="258"/>
      <c r="P252" s="258"/>
      <c r="Q252" s="258"/>
      <c r="R252" s="258"/>
      <c r="S252" s="258"/>
      <c r="T252" s="259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60" t="s">
        <v>176</v>
      </c>
      <c r="AU252" s="260" t="s">
        <v>167</v>
      </c>
      <c r="AV252" s="15" t="s">
        <v>79</v>
      </c>
      <c r="AW252" s="15" t="s">
        <v>33</v>
      </c>
      <c r="AX252" s="15" t="s">
        <v>72</v>
      </c>
      <c r="AY252" s="260" t="s">
        <v>166</v>
      </c>
    </row>
    <row r="253" s="13" customFormat="1">
      <c r="A253" s="13"/>
      <c r="B253" s="228"/>
      <c r="C253" s="229"/>
      <c r="D253" s="230" t="s">
        <v>176</v>
      </c>
      <c r="E253" s="231" t="s">
        <v>19</v>
      </c>
      <c r="F253" s="232" t="s">
        <v>2323</v>
      </c>
      <c r="G253" s="229"/>
      <c r="H253" s="233">
        <v>5.2000000000000002</v>
      </c>
      <c r="I253" s="234"/>
      <c r="J253" s="229"/>
      <c r="K253" s="229"/>
      <c r="L253" s="235"/>
      <c r="M253" s="236"/>
      <c r="N253" s="237"/>
      <c r="O253" s="237"/>
      <c r="P253" s="237"/>
      <c r="Q253" s="237"/>
      <c r="R253" s="237"/>
      <c r="S253" s="237"/>
      <c r="T253" s="238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9" t="s">
        <v>176</v>
      </c>
      <c r="AU253" s="239" t="s">
        <v>167</v>
      </c>
      <c r="AV253" s="13" t="s">
        <v>81</v>
      </c>
      <c r="AW253" s="13" t="s">
        <v>33</v>
      </c>
      <c r="AX253" s="13" t="s">
        <v>72</v>
      </c>
      <c r="AY253" s="239" t="s">
        <v>166</v>
      </c>
    </row>
    <row r="254" s="15" customFormat="1">
      <c r="A254" s="15"/>
      <c r="B254" s="251"/>
      <c r="C254" s="252"/>
      <c r="D254" s="230" t="s">
        <v>176</v>
      </c>
      <c r="E254" s="253" t="s">
        <v>19</v>
      </c>
      <c r="F254" s="254" t="s">
        <v>2216</v>
      </c>
      <c r="G254" s="252"/>
      <c r="H254" s="253" t="s">
        <v>19</v>
      </c>
      <c r="I254" s="255"/>
      <c r="J254" s="252"/>
      <c r="K254" s="252"/>
      <c r="L254" s="256"/>
      <c r="M254" s="257"/>
      <c r="N254" s="258"/>
      <c r="O254" s="258"/>
      <c r="P254" s="258"/>
      <c r="Q254" s="258"/>
      <c r="R254" s="258"/>
      <c r="S254" s="258"/>
      <c r="T254" s="259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60" t="s">
        <v>176</v>
      </c>
      <c r="AU254" s="260" t="s">
        <v>167</v>
      </c>
      <c r="AV254" s="15" t="s">
        <v>79</v>
      </c>
      <c r="AW254" s="15" t="s">
        <v>33</v>
      </c>
      <c r="AX254" s="15" t="s">
        <v>72</v>
      </c>
      <c r="AY254" s="260" t="s">
        <v>166</v>
      </c>
    </row>
    <row r="255" s="13" customFormat="1">
      <c r="A255" s="13"/>
      <c r="B255" s="228"/>
      <c r="C255" s="229"/>
      <c r="D255" s="230" t="s">
        <v>176</v>
      </c>
      <c r="E255" s="231" t="s">
        <v>19</v>
      </c>
      <c r="F255" s="232" t="s">
        <v>2324</v>
      </c>
      <c r="G255" s="229"/>
      <c r="H255" s="233">
        <v>5.2000000000000002</v>
      </c>
      <c r="I255" s="234"/>
      <c r="J255" s="229"/>
      <c r="K255" s="229"/>
      <c r="L255" s="235"/>
      <c r="M255" s="236"/>
      <c r="N255" s="237"/>
      <c r="O255" s="237"/>
      <c r="P255" s="237"/>
      <c r="Q255" s="237"/>
      <c r="R255" s="237"/>
      <c r="S255" s="237"/>
      <c r="T255" s="238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9" t="s">
        <v>176</v>
      </c>
      <c r="AU255" s="239" t="s">
        <v>167</v>
      </c>
      <c r="AV255" s="13" t="s">
        <v>81</v>
      </c>
      <c r="AW255" s="13" t="s">
        <v>33</v>
      </c>
      <c r="AX255" s="13" t="s">
        <v>72</v>
      </c>
      <c r="AY255" s="239" t="s">
        <v>166</v>
      </c>
    </row>
    <row r="256" s="16" customFormat="1">
      <c r="A256" s="16"/>
      <c r="B256" s="273"/>
      <c r="C256" s="274"/>
      <c r="D256" s="230" t="s">
        <v>176</v>
      </c>
      <c r="E256" s="275" t="s">
        <v>19</v>
      </c>
      <c r="F256" s="276" t="s">
        <v>338</v>
      </c>
      <c r="G256" s="274"/>
      <c r="H256" s="277">
        <v>18.975000000000001</v>
      </c>
      <c r="I256" s="278"/>
      <c r="J256" s="274"/>
      <c r="K256" s="274"/>
      <c r="L256" s="279"/>
      <c r="M256" s="280"/>
      <c r="N256" s="281"/>
      <c r="O256" s="281"/>
      <c r="P256" s="281"/>
      <c r="Q256" s="281"/>
      <c r="R256" s="281"/>
      <c r="S256" s="281"/>
      <c r="T256" s="282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T256" s="283" t="s">
        <v>176</v>
      </c>
      <c r="AU256" s="283" t="s">
        <v>167</v>
      </c>
      <c r="AV256" s="16" t="s">
        <v>174</v>
      </c>
      <c r="AW256" s="16" t="s">
        <v>33</v>
      </c>
      <c r="AX256" s="16" t="s">
        <v>79</v>
      </c>
      <c r="AY256" s="283" t="s">
        <v>166</v>
      </c>
    </row>
    <row r="257" s="2" customFormat="1" ht="16.5" customHeight="1">
      <c r="A257" s="41"/>
      <c r="B257" s="42"/>
      <c r="C257" s="215" t="s">
        <v>274</v>
      </c>
      <c r="D257" s="215" t="s">
        <v>169</v>
      </c>
      <c r="E257" s="216" t="s">
        <v>2325</v>
      </c>
      <c r="F257" s="217" t="s">
        <v>2326</v>
      </c>
      <c r="G257" s="218" t="s">
        <v>229</v>
      </c>
      <c r="H257" s="219">
        <v>37.950000000000003</v>
      </c>
      <c r="I257" s="220"/>
      <c r="J257" s="221">
        <f>ROUND(I257*H257,2)</f>
        <v>0</v>
      </c>
      <c r="K257" s="217" t="s">
        <v>2208</v>
      </c>
      <c r="L257" s="47"/>
      <c r="M257" s="222" t="s">
        <v>19</v>
      </c>
      <c r="N257" s="223" t="s">
        <v>43</v>
      </c>
      <c r="O257" s="87"/>
      <c r="P257" s="224">
        <f>O257*H257</f>
        <v>0</v>
      </c>
      <c r="Q257" s="224">
        <v>0</v>
      </c>
      <c r="R257" s="224">
        <f>Q257*H257</f>
        <v>0</v>
      </c>
      <c r="S257" s="224">
        <v>0</v>
      </c>
      <c r="T257" s="225">
        <f>S257*H257</f>
        <v>0</v>
      </c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R257" s="226" t="s">
        <v>174</v>
      </c>
      <c r="AT257" s="226" t="s">
        <v>169</v>
      </c>
      <c r="AU257" s="226" t="s">
        <v>167</v>
      </c>
      <c r="AY257" s="20" t="s">
        <v>166</v>
      </c>
      <c r="BE257" s="227">
        <f>IF(N257="základní",J257,0)</f>
        <v>0</v>
      </c>
      <c r="BF257" s="227">
        <f>IF(N257="snížená",J257,0)</f>
        <v>0</v>
      </c>
      <c r="BG257" s="227">
        <f>IF(N257="zákl. přenesená",J257,0)</f>
        <v>0</v>
      </c>
      <c r="BH257" s="227">
        <f>IF(N257="sníž. přenesená",J257,0)</f>
        <v>0</v>
      </c>
      <c r="BI257" s="227">
        <f>IF(N257="nulová",J257,0)</f>
        <v>0</v>
      </c>
      <c r="BJ257" s="20" t="s">
        <v>79</v>
      </c>
      <c r="BK257" s="227">
        <f>ROUND(I257*H257,2)</f>
        <v>0</v>
      </c>
      <c r="BL257" s="20" t="s">
        <v>174</v>
      </c>
      <c r="BM257" s="226" t="s">
        <v>2327</v>
      </c>
    </row>
    <row r="258" s="15" customFormat="1">
      <c r="A258" s="15"/>
      <c r="B258" s="251"/>
      <c r="C258" s="252"/>
      <c r="D258" s="230" t="s">
        <v>176</v>
      </c>
      <c r="E258" s="253" t="s">
        <v>19</v>
      </c>
      <c r="F258" s="254" t="s">
        <v>2210</v>
      </c>
      <c r="G258" s="252"/>
      <c r="H258" s="253" t="s">
        <v>19</v>
      </c>
      <c r="I258" s="255"/>
      <c r="J258" s="252"/>
      <c r="K258" s="252"/>
      <c r="L258" s="256"/>
      <c r="M258" s="257"/>
      <c r="N258" s="258"/>
      <c r="O258" s="258"/>
      <c r="P258" s="258"/>
      <c r="Q258" s="258"/>
      <c r="R258" s="258"/>
      <c r="S258" s="258"/>
      <c r="T258" s="259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60" t="s">
        <v>176</v>
      </c>
      <c r="AU258" s="260" t="s">
        <v>167</v>
      </c>
      <c r="AV258" s="15" t="s">
        <v>79</v>
      </c>
      <c r="AW258" s="15" t="s">
        <v>33</v>
      </c>
      <c r="AX258" s="15" t="s">
        <v>72</v>
      </c>
      <c r="AY258" s="260" t="s">
        <v>166</v>
      </c>
    </row>
    <row r="259" s="13" customFormat="1">
      <c r="A259" s="13"/>
      <c r="B259" s="228"/>
      <c r="C259" s="229"/>
      <c r="D259" s="230" t="s">
        <v>176</v>
      </c>
      <c r="E259" s="231" t="s">
        <v>19</v>
      </c>
      <c r="F259" s="232" t="s">
        <v>2328</v>
      </c>
      <c r="G259" s="229"/>
      <c r="H259" s="233">
        <v>6.75</v>
      </c>
      <c r="I259" s="234"/>
      <c r="J259" s="229"/>
      <c r="K259" s="229"/>
      <c r="L259" s="235"/>
      <c r="M259" s="236"/>
      <c r="N259" s="237"/>
      <c r="O259" s="237"/>
      <c r="P259" s="237"/>
      <c r="Q259" s="237"/>
      <c r="R259" s="237"/>
      <c r="S259" s="237"/>
      <c r="T259" s="238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9" t="s">
        <v>176</v>
      </c>
      <c r="AU259" s="239" t="s">
        <v>167</v>
      </c>
      <c r="AV259" s="13" t="s">
        <v>81</v>
      </c>
      <c r="AW259" s="13" t="s">
        <v>33</v>
      </c>
      <c r="AX259" s="13" t="s">
        <v>72</v>
      </c>
      <c r="AY259" s="239" t="s">
        <v>166</v>
      </c>
    </row>
    <row r="260" s="15" customFormat="1">
      <c r="A260" s="15"/>
      <c r="B260" s="251"/>
      <c r="C260" s="252"/>
      <c r="D260" s="230" t="s">
        <v>176</v>
      </c>
      <c r="E260" s="253" t="s">
        <v>19</v>
      </c>
      <c r="F260" s="254" t="s">
        <v>2212</v>
      </c>
      <c r="G260" s="252"/>
      <c r="H260" s="253" t="s">
        <v>19</v>
      </c>
      <c r="I260" s="255"/>
      <c r="J260" s="252"/>
      <c r="K260" s="252"/>
      <c r="L260" s="256"/>
      <c r="M260" s="257"/>
      <c r="N260" s="258"/>
      <c r="O260" s="258"/>
      <c r="P260" s="258"/>
      <c r="Q260" s="258"/>
      <c r="R260" s="258"/>
      <c r="S260" s="258"/>
      <c r="T260" s="259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60" t="s">
        <v>176</v>
      </c>
      <c r="AU260" s="260" t="s">
        <v>167</v>
      </c>
      <c r="AV260" s="15" t="s">
        <v>79</v>
      </c>
      <c r="AW260" s="15" t="s">
        <v>33</v>
      </c>
      <c r="AX260" s="15" t="s">
        <v>72</v>
      </c>
      <c r="AY260" s="260" t="s">
        <v>166</v>
      </c>
    </row>
    <row r="261" s="13" customFormat="1">
      <c r="A261" s="13"/>
      <c r="B261" s="228"/>
      <c r="C261" s="229"/>
      <c r="D261" s="230" t="s">
        <v>176</v>
      </c>
      <c r="E261" s="231" t="s">
        <v>19</v>
      </c>
      <c r="F261" s="232" t="s">
        <v>2329</v>
      </c>
      <c r="G261" s="229"/>
      <c r="H261" s="233">
        <v>10.4</v>
      </c>
      <c r="I261" s="234"/>
      <c r="J261" s="229"/>
      <c r="K261" s="229"/>
      <c r="L261" s="235"/>
      <c r="M261" s="236"/>
      <c r="N261" s="237"/>
      <c r="O261" s="237"/>
      <c r="P261" s="237"/>
      <c r="Q261" s="237"/>
      <c r="R261" s="237"/>
      <c r="S261" s="237"/>
      <c r="T261" s="238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9" t="s">
        <v>176</v>
      </c>
      <c r="AU261" s="239" t="s">
        <v>167</v>
      </c>
      <c r="AV261" s="13" t="s">
        <v>81</v>
      </c>
      <c r="AW261" s="13" t="s">
        <v>33</v>
      </c>
      <c r="AX261" s="13" t="s">
        <v>72</v>
      </c>
      <c r="AY261" s="239" t="s">
        <v>166</v>
      </c>
    </row>
    <row r="262" s="15" customFormat="1">
      <c r="A262" s="15"/>
      <c r="B262" s="251"/>
      <c r="C262" s="252"/>
      <c r="D262" s="230" t="s">
        <v>176</v>
      </c>
      <c r="E262" s="253" t="s">
        <v>19</v>
      </c>
      <c r="F262" s="254" t="s">
        <v>2214</v>
      </c>
      <c r="G262" s="252"/>
      <c r="H262" s="253" t="s">
        <v>19</v>
      </c>
      <c r="I262" s="255"/>
      <c r="J262" s="252"/>
      <c r="K262" s="252"/>
      <c r="L262" s="256"/>
      <c r="M262" s="257"/>
      <c r="N262" s="258"/>
      <c r="O262" s="258"/>
      <c r="P262" s="258"/>
      <c r="Q262" s="258"/>
      <c r="R262" s="258"/>
      <c r="S262" s="258"/>
      <c r="T262" s="259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60" t="s">
        <v>176</v>
      </c>
      <c r="AU262" s="260" t="s">
        <v>167</v>
      </c>
      <c r="AV262" s="15" t="s">
        <v>79</v>
      </c>
      <c r="AW262" s="15" t="s">
        <v>33</v>
      </c>
      <c r="AX262" s="15" t="s">
        <v>72</v>
      </c>
      <c r="AY262" s="260" t="s">
        <v>166</v>
      </c>
    </row>
    <row r="263" s="13" customFormat="1">
      <c r="A263" s="13"/>
      <c r="B263" s="228"/>
      <c r="C263" s="229"/>
      <c r="D263" s="230" t="s">
        <v>176</v>
      </c>
      <c r="E263" s="231" t="s">
        <v>19</v>
      </c>
      <c r="F263" s="232" t="s">
        <v>2330</v>
      </c>
      <c r="G263" s="229"/>
      <c r="H263" s="233">
        <v>10.4</v>
      </c>
      <c r="I263" s="234"/>
      <c r="J263" s="229"/>
      <c r="K263" s="229"/>
      <c r="L263" s="235"/>
      <c r="M263" s="236"/>
      <c r="N263" s="237"/>
      <c r="O263" s="237"/>
      <c r="P263" s="237"/>
      <c r="Q263" s="237"/>
      <c r="R263" s="237"/>
      <c r="S263" s="237"/>
      <c r="T263" s="238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9" t="s">
        <v>176</v>
      </c>
      <c r="AU263" s="239" t="s">
        <v>167</v>
      </c>
      <c r="AV263" s="13" t="s">
        <v>81</v>
      </c>
      <c r="AW263" s="13" t="s">
        <v>33</v>
      </c>
      <c r="AX263" s="13" t="s">
        <v>72</v>
      </c>
      <c r="AY263" s="239" t="s">
        <v>166</v>
      </c>
    </row>
    <row r="264" s="15" customFormat="1">
      <c r="A264" s="15"/>
      <c r="B264" s="251"/>
      <c r="C264" s="252"/>
      <c r="D264" s="230" t="s">
        <v>176</v>
      </c>
      <c r="E264" s="253" t="s">
        <v>19</v>
      </c>
      <c r="F264" s="254" t="s">
        <v>2216</v>
      </c>
      <c r="G264" s="252"/>
      <c r="H264" s="253" t="s">
        <v>19</v>
      </c>
      <c r="I264" s="255"/>
      <c r="J264" s="252"/>
      <c r="K264" s="252"/>
      <c r="L264" s="256"/>
      <c r="M264" s="257"/>
      <c r="N264" s="258"/>
      <c r="O264" s="258"/>
      <c r="P264" s="258"/>
      <c r="Q264" s="258"/>
      <c r="R264" s="258"/>
      <c r="S264" s="258"/>
      <c r="T264" s="259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60" t="s">
        <v>176</v>
      </c>
      <c r="AU264" s="260" t="s">
        <v>167</v>
      </c>
      <c r="AV264" s="15" t="s">
        <v>79</v>
      </c>
      <c r="AW264" s="15" t="s">
        <v>33</v>
      </c>
      <c r="AX264" s="15" t="s">
        <v>72</v>
      </c>
      <c r="AY264" s="260" t="s">
        <v>166</v>
      </c>
    </row>
    <row r="265" s="13" customFormat="1">
      <c r="A265" s="13"/>
      <c r="B265" s="228"/>
      <c r="C265" s="229"/>
      <c r="D265" s="230" t="s">
        <v>176</v>
      </c>
      <c r="E265" s="231" t="s">
        <v>19</v>
      </c>
      <c r="F265" s="232" t="s">
        <v>2331</v>
      </c>
      <c r="G265" s="229"/>
      <c r="H265" s="233">
        <v>10.4</v>
      </c>
      <c r="I265" s="234"/>
      <c r="J265" s="229"/>
      <c r="K265" s="229"/>
      <c r="L265" s="235"/>
      <c r="M265" s="236"/>
      <c r="N265" s="237"/>
      <c r="O265" s="237"/>
      <c r="P265" s="237"/>
      <c r="Q265" s="237"/>
      <c r="R265" s="237"/>
      <c r="S265" s="237"/>
      <c r="T265" s="238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9" t="s">
        <v>176</v>
      </c>
      <c r="AU265" s="239" t="s">
        <v>167</v>
      </c>
      <c r="AV265" s="13" t="s">
        <v>81</v>
      </c>
      <c r="AW265" s="13" t="s">
        <v>33</v>
      </c>
      <c r="AX265" s="13" t="s">
        <v>72</v>
      </c>
      <c r="AY265" s="239" t="s">
        <v>166</v>
      </c>
    </row>
    <row r="266" s="16" customFormat="1">
      <c r="A266" s="16"/>
      <c r="B266" s="273"/>
      <c r="C266" s="274"/>
      <c r="D266" s="230" t="s">
        <v>176</v>
      </c>
      <c r="E266" s="275" t="s">
        <v>19</v>
      </c>
      <c r="F266" s="276" t="s">
        <v>338</v>
      </c>
      <c r="G266" s="274"/>
      <c r="H266" s="277">
        <v>37.950000000000003</v>
      </c>
      <c r="I266" s="278"/>
      <c r="J266" s="274"/>
      <c r="K266" s="274"/>
      <c r="L266" s="279"/>
      <c r="M266" s="280"/>
      <c r="N266" s="281"/>
      <c r="O266" s="281"/>
      <c r="P266" s="281"/>
      <c r="Q266" s="281"/>
      <c r="R266" s="281"/>
      <c r="S266" s="281"/>
      <c r="T266" s="282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T266" s="283" t="s">
        <v>176</v>
      </c>
      <c r="AU266" s="283" t="s">
        <v>167</v>
      </c>
      <c r="AV266" s="16" t="s">
        <v>174</v>
      </c>
      <c r="AW266" s="16" t="s">
        <v>33</v>
      </c>
      <c r="AX266" s="16" t="s">
        <v>79</v>
      </c>
      <c r="AY266" s="283" t="s">
        <v>166</v>
      </c>
    </row>
    <row r="267" s="2" customFormat="1">
      <c r="A267" s="41"/>
      <c r="B267" s="42"/>
      <c r="C267" s="215" t="s">
        <v>279</v>
      </c>
      <c r="D267" s="215" t="s">
        <v>169</v>
      </c>
      <c r="E267" s="216" t="s">
        <v>2332</v>
      </c>
      <c r="F267" s="217" t="s">
        <v>2333</v>
      </c>
      <c r="G267" s="218" t="s">
        <v>172</v>
      </c>
      <c r="H267" s="219">
        <v>3.375</v>
      </c>
      <c r="I267" s="220"/>
      <c r="J267" s="221">
        <f>ROUND(I267*H267,2)</f>
        <v>0</v>
      </c>
      <c r="K267" s="217" t="s">
        <v>2208</v>
      </c>
      <c r="L267" s="47"/>
      <c r="M267" s="222" t="s">
        <v>19</v>
      </c>
      <c r="N267" s="223" t="s">
        <v>43</v>
      </c>
      <c r="O267" s="87"/>
      <c r="P267" s="224">
        <f>O267*H267</f>
        <v>0</v>
      </c>
      <c r="Q267" s="224">
        <v>0</v>
      </c>
      <c r="R267" s="224">
        <f>Q267*H267</f>
        <v>0</v>
      </c>
      <c r="S267" s="224">
        <v>0.10199999999999999</v>
      </c>
      <c r="T267" s="225">
        <f>S267*H267</f>
        <v>0.34425</v>
      </c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R267" s="226" t="s">
        <v>174</v>
      </c>
      <c r="AT267" s="226" t="s">
        <v>169</v>
      </c>
      <c r="AU267" s="226" t="s">
        <v>167</v>
      </c>
      <c r="AY267" s="20" t="s">
        <v>166</v>
      </c>
      <c r="BE267" s="227">
        <f>IF(N267="základní",J267,0)</f>
        <v>0</v>
      </c>
      <c r="BF267" s="227">
        <f>IF(N267="snížená",J267,0)</f>
        <v>0</v>
      </c>
      <c r="BG267" s="227">
        <f>IF(N267="zákl. přenesená",J267,0)</f>
        <v>0</v>
      </c>
      <c r="BH267" s="227">
        <f>IF(N267="sníž. přenesená",J267,0)</f>
        <v>0</v>
      </c>
      <c r="BI267" s="227">
        <f>IF(N267="nulová",J267,0)</f>
        <v>0</v>
      </c>
      <c r="BJ267" s="20" t="s">
        <v>79</v>
      </c>
      <c r="BK267" s="227">
        <f>ROUND(I267*H267,2)</f>
        <v>0</v>
      </c>
      <c r="BL267" s="20" t="s">
        <v>174</v>
      </c>
      <c r="BM267" s="226" t="s">
        <v>2334</v>
      </c>
    </row>
    <row r="268" s="15" customFormat="1">
      <c r="A268" s="15"/>
      <c r="B268" s="251"/>
      <c r="C268" s="252"/>
      <c r="D268" s="230" t="s">
        <v>176</v>
      </c>
      <c r="E268" s="253" t="s">
        <v>19</v>
      </c>
      <c r="F268" s="254" t="s">
        <v>2210</v>
      </c>
      <c r="G268" s="252"/>
      <c r="H268" s="253" t="s">
        <v>19</v>
      </c>
      <c r="I268" s="255"/>
      <c r="J268" s="252"/>
      <c r="K268" s="252"/>
      <c r="L268" s="256"/>
      <c r="M268" s="257"/>
      <c r="N268" s="258"/>
      <c r="O268" s="258"/>
      <c r="P268" s="258"/>
      <c r="Q268" s="258"/>
      <c r="R268" s="258"/>
      <c r="S268" s="258"/>
      <c r="T268" s="259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60" t="s">
        <v>176</v>
      </c>
      <c r="AU268" s="260" t="s">
        <v>167</v>
      </c>
      <c r="AV268" s="15" t="s">
        <v>79</v>
      </c>
      <c r="AW268" s="15" t="s">
        <v>33</v>
      </c>
      <c r="AX268" s="15" t="s">
        <v>72</v>
      </c>
      <c r="AY268" s="260" t="s">
        <v>166</v>
      </c>
    </row>
    <row r="269" s="13" customFormat="1">
      <c r="A269" s="13"/>
      <c r="B269" s="228"/>
      <c r="C269" s="229"/>
      <c r="D269" s="230" t="s">
        <v>176</v>
      </c>
      <c r="E269" s="231" t="s">
        <v>19</v>
      </c>
      <c r="F269" s="232" t="s">
        <v>2335</v>
      </c>
      <c r="G269" s="229"/>
      <c r="H269" s="233">
        <v>3.375</v>
      </c>
      <c r="I269" s="234"/>
      <c r="J269" s="229"/>
      <c r="K269" s="229"/>
      <c r="L269" s="235"/>
      <c r="M269" s="236"/>
      <c r="N269" s="237"/>
      <c r="O269" s="237"/>
      <c r="P269" s="237"/>
      <c r="Q269" s="237"/>
      <c r="R269" s="237"/>
      <c r="S269" s="237"/>
      <c r="T269" s="238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9" t="s">
        <v>176</v>
      </c>
      <c r="AU269" s="239" t="s">
        <v>167</v>
      </c>
      <c r="AV269" s="13" t="s">
        <v>81</v>
      </c>
      <c r="AW269" s="13" t="s">
        <v>33</v>
      </c>
      <c r="AX269" s="13" t="s">
        <v>72</v>
      </c>
      <c r="AY269" s="239" t="s">
        <v>166</v>
      </c>
    </row>
    <row r="270" s="16" customFormat="1">
      <c r="A270" s="16"/>
      <c r="B270" s="273"/>
      <c r="C270" s="274"/>
      <c r="D270" s="230" t="s">
        <v>176</v>
      </c>
      <c r="E270" s="275" t="s">
        <v>19</v>
      </c>
      <c r="F270" s="276" t="s">
        <v>338</v>
      </c>
      <c r="G270" s="274"/>
      <c r="H270" s="277">
        <v>3.375</v>
      </c>
      <c r="I270" s="278"/>
      <c r="J270" s="274"/>
      <c r="K270" s="274"/>
      <c r="L270" s="279"/>
      <c r="M270" s="280"/>
      <c r="N270" s="281"/>
      <c r="O270" s="281"/>
      <c r="P270" s="281"/>
      <c r="Q270" s="281"/>
      <c r="R270" s="281"/>
      <c r="S270" s="281"/>
      <c r="T270" s="282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T270" s="283" t="s">
        <v>176</v>
      </c>
      <c r="AU270" s="283" t="s">
        <v>167</v>
      </c>
      <c r="AV270" s="16" t="s">
        <v>174</v>
      </c>
      <c r="AW270" s="16" t="s">
        <v>33</v>
      </c>
      <c r="AX270" s="16" t="s">
        <v>79</v>
      </c>
      <c r="AY270" s="283" t="s">
        <v>166</v>
      </c>
    </row>
    <row r="271" s="2" customFormat="1">
      <c r="A271" s="41"/>
      <c r="B271" s="42"/>
      <c r="C271" s="215" t="s">
        <v>7</v>
      </c>
      <c r="D271" s="215" t="s">
        <v>169</v>
      </c>
      <c r="E271" s="216" t="s">
        <v>2336</v>
      </c>
      <c r="F271" s="217" t="s">
        <v>2337</v>
      </c>
      <c r="G271" s="218" t="s">
        <v>172</v>
      </c>
      <c r="H271" s="219">
        <v>74.507000000000005</v>
      </c>
      <c r="I271" s="220"/>
      <c r="J271" s="221">
        <f>ROUND(I271*H271,2)</f>
        <v>0</v>
      </c>
      <c r="K271" s="217" t="s">
        <v>2208</v>
      </c>
      <c r="L271" s="47"/>
      <c r="M271" s="222" t="s">
        <v>19</v>
      </c>
      <c r="N271" s="223" t="s">
        <v>43</v>
      </c>
      <c r="O271" s="87"/>
      <c r="P271" s="224">
        <f>O271*H271</f>
        <v>0</v>
      </c>
      <c r="Q271" s="224">
        <v>0</v>
      </c>
      <c r="R271" s="224">
        <f>Q271*H271</f>
        <v>0</v>
      </c>
      <c r="S271" s="224">
        <v>0.00175</v>
      </c>
      <c r="T271" s="225">
        <f>S271*H271</f>
        <v>0.13038725000000001</v>
      </c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R271" s="226" t="s">
        <v>174</v>
      </c>
      <c r="AT271" s="226" t="s">
        <v>169</v>
      </c>
      <c r="AU271" s="226" t="s">
        <v>167</v>
      </c>
      <c r="AY271" s="20" t="s">
        <v>166</v>
      </c>
      <c r="BE271" s="227">
        <f>IF(N271="základní",J271,0)</f>
        <v>0</v>
      </c>
      <c r="BF271" s="227">
        <f>IF(N271="snížená",J271,0)</f>
        <v>0</v>
      </c>
      <c r="BG271" s="227">
        <f>IF(N271="zákl. přenesená",J271,0)</f>
        <v>0</v>
      </c>
      <c r="BH271" s="227">
        <f>IF(N271="sníž. přenesená",J271,0)</f>
        <v>0</v>
      </c>
      <c r="BI271" s="227">
        <f>IF(N271="nulová",J271,0)</f>
        <v>0</v>
      </c>
      <c r="BJ271" s="20" t="s">
        <v>79</v>
      </c>
      <c r="BK271" s="227">
        <f>ROUND(I271*H271,2)</f>
        <v>0</v>
      </c>
      <c r="BL271" s="20" t="s">
        <v>174</v>
      </c>
      <c r="BM271" s="226" t="s">
        <v>2338</v>
      </c>
    </row>
    <row r="272" s="15" customFormat="1">
      <c r="A272" s="15"/>
      <c r="B272" s="251"/>
      <c r="C272" s="252"/>
      <c r="D272" s="230" t="s">
        <v>176</v>
      </c>
      <c r="E272" s="253" t="s">
        <v>19</v>
      </c>
      <c r="F272" s="254" t="s">
        <v>2210</v>
      </c>
      <c r="G272" s="252"/>
      <c r="H272" s="253" t="s">
        <v>19</v>
      </c>
      <c r="I272" s="255"/>
      <c r="J272" s="252"/>
      <c r="K272" s="252"/>
      <c r="L272" s="256"/>
      <c r="M272" s="257"/>
      <c r="N272" s="258"/>
      <c r="O272" s="258"/>
      <c r="P272" s="258"/>
      <c r="Q272" s="258"/>
      <c r="R272" s="258"/>
      <c r="S272" s="258"/>
      <c r="T272" s="259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60" t="s">
        <v>176</v>
      </c>
      <c r="AU272" s="260" t="s">
        <v>167</v>
      </c>
      <c r="AV272" s="15" t="s">
        <v>79</v>
      </c>
      <c r="AW272" s="15" t="s">
        <v>33</v>
      </c>
      <c r="AX272" s="15" t="s">
        <v>72</v>
      </c>
      <c r="AY272" s="260" t="s">
        <v>166</v>
      </c>
    </row>
    <row r="273" s="13" customFormat="1">
      <c r="A273" s="13"/>
      <c r="B273" s="228"/>
      <c r="C273" s="229"/>
      <c r="D273" s="230" t="s">
        <v>176</v>
      </c>
      <c r="E273" s="231" t="s">
        <v>19</v>
      </c>
      <c r="F273" s="232" t="s">
        <v>2339</v>
      </c>
      <c r="G273" s="229"/>
      <c r="H273" s="233">
        <v>14.680999999999999</v>
      </c>
      <c r="I273" s="234"/>
      <c r="J273" s="229"/>
      <c r="K273" s="229"/>
      <c r="L273" s="235"/>
      <c r="M273" s="236"/>
      <c r="N273" s="237"/>
      <c r="O273" s="237"/>
      <c r="P273" s="237"/>
      <c r="Q273" s="237"/>
      <c r="R273" s="237"/>
      <c r="S273" s="237"/>
      <c r="T273" s="238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9" t="s">
        <v>176</v>
      </c>
      <c r="AU273" s="239" t="s">
        <v>167</v>
      </c>
      <c r="AV273" s="13" t="s">
        <v>81</v>
      </c>
      <c r="AW273" s="13" t="s">
        <v>33</v>
      </c>
      <c r="AX273" s="13" t="s">
        <v>72</v>
      </c>
      <c r="AY273" s="239" t="s">
        <v>166</v>
      </c>
    </row>
    <row r="274" s="15" customFormat="1">
      <c r="A274" s="15"/>
      <c r="B274" s="251"/>
      <c r="C274" s="252"/>
      <c r="D274" s="230" t="s">
        <v>176</v>
      </c>
      <c r="E274" s="253" t="s">
        <v>19</v>
      </c>
      <c r="F274" s="254" t="s">
        <v>2212</v>
      </c>
      <c r="G274" s="252"/>
      <c r="H274" s="253" t="s">
        <v>19</v>
      </c>
      <c r="I274" s="255"/>
      <c r="J274" s="252"/>
      <c r="K274" s="252"/>
      <c r="L274" s="256"/>
      <c r="M274" s="257"/>
      <c r="N274" s="258"/>
      <c r="O274" s="258"/>
      <c r="P274" s="258"/>
      <c r="Q274" s="258"/>
      <c r="R274" s="258"/>
      <c r="S274" s="258"/>
      <c r="T274" s="259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60" t="s">
        <v>176</v>
      </c>
      <c r="AU274" s="260" t="s">
        <v>167</v>
      </c>
      <c r="AV274" s="15" t="s">
        <v>79</v>
      </c>
      <c r="AW274" s="15" t="s">
        <v>33</v>
      </c>
      <c r="AX274" s="15" t="s">
        <v>72</v>
      </c>
      <c r="AY274" s="260" t="s">
        <v>166</v>
      </c>
    </row>
    <row r="275" s="13" customFormat="1">
      <c r="A275" s="13"/>
      <c r="B275" s="228"/>
      <c r="C275" s="229"/>
      <c r="D275" s="230" t="s">
        <v>176</v>
      </c>
      <c r="E275" s="231" t="s">
        <v>19</v>
      </c>
      <c r="F275" s="232" t="s">
        <v>2340</v>
      </c>
      <c r="G275" s="229"/>
      <c r="H275" s="233">
        <v>19.760000000000002</v>
      </c>
      <c r="I275" s="234"/>
      <c r="J275" s="229"/>
      <c r="K275" s="229"/>
      <c r="L275" s="235"/>
      <c r="M275" s="236"/>
      <c r="N275" s="237"/>
      <c r="O275" s="237"/>
      <c r="P275" s="237"/>
      <c r="Q275" s="237"/>
      <c r="R275" s="237"/>
      <c r="S275" s="237"/>
      <c r="T275" s="238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9" t="s">
        <v>176</v>
      </c>
      <c r="AU275" s="239" t="s">
        <v>167</v>
      </c>
      <c r="AV275" s="13" t="s">
        <v>81</v>
      </c>
      <c r="AW275" s="13" t="s">
        <v>33</v>
      </c>
      <c r="AX275" s="13" t="s">
        <v>72</v>
      </c>
      <c r="AY275" s="239" t="s">
        <v>166</v>
      </c>
    </row>
    <row r="276" s="15" customFormat="1">
      <c r="A276" s="15"/>
      <c r="B276" s="251"/>
      <c r="C276" s="252"/>
      <c r="D276" s="230" t="s">
        <v>176</v>
      </c>
      <c r="E276" s="253" t="s">
        <v>19</v>
      </c>
      <c r="F276" s="254" t="s">
        <v>2214</v>
      </c>
      <c r="G276" s="252"/>
      <c r="H276" s="253" t="s">
        <v>19</v>
      </c>
      <c r="I276" s="255"/>
      <c r="J276" s="252"/>
      <c r="K276" s="252"/>
      <c r="L276" s="256"/>
      <c r="M276" s="257"/>
      <c r="N276" s="258"/>
      <c r="O276" s="258"/>
      <c r="P276" s="258"/>
      <c r="Q276" s="258"/>
      <c r="R276" s="258"/>
      <c r="S276" s="258"/>
      <c r="T276" s="259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60" t="s">
        <v>176</v>
      </c>
      <c r="AU276" s="260" t="s">
        <v>167</v>
      </c>
      <c r="AV276" s="15" t="s">
        <v>79</v>
      </c>
      <c r="AW276" s="15" t="s">
        <v>33</v>
      </c>
      <c r="AX276" s="15" t="s">
        <v>72</v>
      </c>
      <c r="AY276" s="260" t="s">
        <v>166</v>
      </c>
    </row>
    <row r="277" s="13" customFormat="1">
      <c r="A277" s="13"/>
      <c r="B277" s="228"/>
      <c r="C277" s="229"/>
      <c r="D277" s="230" t="s">
        <v>176</v>
      </c>
      <c r="E277" s="231" t="s">
        <v>19</v>
      </c>
      <c r="F277" s="232" t="s">
        <v>2341</v>
      </c>
      <c r="G277" s="229"/>
      <c r="H277" s="233">
        <v>21.216000000000001</v>
      </c>
      <c r="I277" s="234"/>
      <c r="J277" s="229"/>
      <c r="K277" s="229"/>
      <c r="L277" s="235"/>
      <c r="M277" s="236"/>
      <c r="N277" s="237"/>
      <c r="O277" s="237"/>
      <c r="P277" s="237"/>
      <c r="Q277" s="237"/>
      <c r="R277" s="237"/>
      <c r="S277" s="237"/>
      <c r="T277" s="238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9" t="s">
        <v>176</v>
      </c>
      <c r="AU277" s="239" t="s">
        <v>167</v>
      </c>
      <c r="AV277" s="13" t="s">
        <v>81</v>
      </c>
      <c r="AW277" s="13" t="s">
        <v>33</v>
      </c>
      <c r="AX277" s="13" t="s">
        <v>72</v>
      </c>
      <c r="AY277" s="239" t="s">
        <v>166</v>
      </c>
    </row>
    <row r="278" s="15" customFormat="1">
      <c r="A278" s="15"/>
      <c r="B278" s="251"/>
      <c r="C278" s="252"/>
      <c r="D278" s="230" t="s">
        <v>176</v>
      </c>
      <c r="E278" s="253" t="s">
        <v>19</v>
      </c>
      <c r="F278" s="254" t="s">
        <v>2216</v>
      </c>
      <c r="G278" s="252"/>
      <c r="H278" s="253" t="s">
        <v>19</v>
      </c>
      <c r="I278" s="255"/>
      <c r="J278" s="252"/>
      <c r="K278" s="252"/>
      <c r="L278" s="256"/>
      <c r="M278" s="257"/>
      <c r="N278" s="258"/>
      <c r="O278" s="258"/>
      <c r="P278" s="258"/>
      <c r="Q278" s="258"/>
      <c r="R278" s="258"/>
      <c r="S278" s="258"/>
      <c r="T278" s="259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60" t="s">
        <v>176</v>
      </c>
      <c r="AU278" s="260" t="s">
        <v>167</v>
      </c>
      <c r="AV278" s="15" t="s">
        <v>79</v>
      </c>
      <c r="AW278" s="15" t="s">
        <v>33</v>
      </c>
      <c r="AX278" s="15" t="s">
        <v>72</v>
      </c>
      <c r="AY278" s="260" t="s">
        <v>166</v>
      </c>
    </row>
    <row r="279" s="13" customFormat="1">
      <c r="A279" s="13"/>
      <c r="B279" s="228"/>
      <c r="C279" s="229"/>
      <c r="D279" s="230" t="s">
        <v>176</v>
      </c>
      <c r="E279" s="231" t="s">
        <v>19</v>
      </c>
      <c r="F279" s="232" t="s">
        <v>2342</v>
      </c>
      <c r="G279" s="229"/>
      <c r="H279" s="233">
        <v>18.850000000000001</v>
      </c>
      <c r="I279" s="234"/>
      <c r="J279" s="229"/>
      <c r="K279" s="229"/>
      <c r="L279" s="235"/>
      <c r="M279" s="236"/>
      <c r="N279" s="237"/>
      <c r="O279" s="237"/>
      <c r="P279" s="237"/>
      <c r="Q279" s="237"/>
      <c r="R279" s="237"/>
      <c r="S279" s="237"/>
      <c r="T279" s="238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9" t="s">
        <v>176</v>
      </c>
      <c r="AU279" s="239" t="s">
        <v>167</v>
      </c>
      <c r="AV279" s="13" t="s">
        <v>81</v>
      </c>
      <c r="AW279" s="13" t="s">
        <v>33</v>
      </c>
      <c r="AX279" s="13" t="s">
        <v>72</v>
      </c>
      <c r="AY279" s="239" t="s">
        <v>166</v>
      </c>
    </row>
    <row r="280" s="16" customFormat="1">
      <c r="A280" s="16"/>
      <c r="B280" s="273"/>
      <c r="C280" s="274"/>
      <c r="D280" s="230" t="s">
        <v>176</v>
      </c>
      <c r="E280" s="275" t="s">
        <v>19</v>
      </c>
      <c r="F280" s="276" t="s">
        <v>338</v>
      </c>
      <c r="G280" s="274"/>
      <c r="H280" s="277">
        <v>74.507000000000005</v>
      </c>
      <c r="I280" s="278"/>
      <c r="J280" s="274"/>
      <c r="K280" s="274"/>
      <c r="L280" s="279"/>
      <c r="M280" s="280"/>
      <c r="N280" s="281"/>
      <c r="O280" s="281"/>
      <c r="P280" s="281"/>
      <c r="Q280" s="281"/>
      <c r="R280" s="281"/>
      <c r="S280" s="281"/>
      <c r="T280" s="282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T280" s="283" t="s">
        <v>176</v>
      </c>
      <c r="AU280" s="283" t="s">
        <v>167</v>
      </c>
      <c r="AV280" s="16" t="s">
        <v>174</v>
      </c>
      <c r="AW280" s="16" t="s">
        <v>33</v>
      </c>
      <c r="AX280" s="16" t="s">
        <v>79</v>
      </c>
      <c r="AY280" s="283" t="s">
        <v>166</v>
      </c>
    </row>
    <row r="281" s="2" customFormat="1" ht="16.5" customHeight="1">
      <c r="A281" s="41"/>
      <c r="B281" s="42"/>
      <c r="C281" s="215" t="s">
        <v>287</v>
      </c>
      <c r="D281" s="215" t="s">
        <v>169</v>
      </c>
      <c r="E281" s="216" t="s">
        <v>2343</v>
      </c>
      <c r="F281" s="217" t="s">
        <v>2344</v>
      </c>
      <c r="G281" s="218" t="s">
        <v>172</v>
      </c>
      <c r="H281" s="219">
        <v>74.507000000000005</v>
      </c>
      <c r="I281" s="220"/>
      <c r="J281" s="221">
        <f>ROUND(I281*H281,2)</f>
        <v>0</v>
      </c>
      <c r="K281" s="217" t="s">
        <v>2208</v>
      </c>
      <c r="L281" s="47"/>
      <c r="M281" s="222" t="s">
        <v>19</v>
      </c>
      <c r="N281" s="223" t="s">
        <v>43</v>
      </c>
      <c r="O281" s="87"/>
      <c r="P281" s="224">
        <f>O281*H281</f>
        <v>0</v>
      </c>
      <c r="Q281" s="224">
        <v>0</v>
      </c>
      <c r="R281" s="224">
        <f>Q281*H281</f>
        <v>0</v>
      </c>
      <c r="S281" s="224">
        <v>0.021999999999999999</v>
      </c>
      <c r="T281" s="225">
        <f>S281*H281</f>
        <v>1.639154</v>
      </c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R281" s="226" t="s">
        <v>174</v>
      </c>
      <c r="AT281" s="226" t="s">
        <v>169</v>
      </c>
      <c r="AU281" s="226" t="s">
        <v>167</v>
      </c>
      <c r="AY281" s="20" t="s">
        <v>166</v>
      </c>
      <c r="BE281" s="227">
        <f>IF(N281="základní",J281,0)</f>
        <v>0</v>
      </c>
      <c r="BF281" s="227">
        <f>IF(N281="snížená",J281,0)</f>
        <v>0</v>
      </c>
      <c r="BG281" s="227">
        <f>IF(N281="zákl. přenesená",J281,0)</f>
        <v>0</v>
      </c>
      <c r="BH281" s="227">
        <f>IF(N281="sníž. přenesená",J281,0)</f>
        <v>0</v>
      </c>
      <c r="BI281" s="227">
        <f>IF(N281="nulová",J281,0)</f>
        <v>0</v>
      </c>
      <c r="BJ281" s="20" t="s">
        <v>79</v>
      </c>
      <c r="BK281" s="227">
        <f>ROUND(I281*H281,2)</f>
        <v>0</v>
      </c>
      <c r="BL281" s="20" t="s">
        <v>174</v>
      </c>
      <c r="BM281" s="226" t="s">
        <v>2345</v>
      </c>
    </row>
    <row r="282" s="15" customFormat="1">
      <c r="A282" s="15"/>
      <c r="B282" s="251"/>
      <c r="C282" s="252"/>
      <c r="D282" s="230" t="s">
        <v>176</v>
      </c>
      <c r="E282" s="253" t="s">
        <v>19</v>
      </c>
      <c r="F282" s="254" t="s">
        <v>2210</v>
      </c>
      <c r="G282" s="252"/>
      <c r="H282" s="253" t="s">
        <v>19</v>
      </c>
      <c r="I282" s="255"/>
      <c r="J282" s="252"/>
      <c r="K282" s="252"/>
      <c r="L282" s="256"/>
      <c r="M282" s="257"/>
      <c r="N282" s="258"/>
      <c r="O282" s="258"/>
      <c r="P282" s="258"/>
      <c r="Q282" s="258"/>
      <c r="R282" s="258"/>
      <c r="S282" s="258"/>
      <c r="T282" s="259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60" t="s">
        <v>176</v>
      </c>
      <c r="AU282" s="260" t="s">
        <v>167</v>
      </c>
      <c r="AV282" s="15" t="s">
        <v>79</v>
      </c>
      <c r="AW282" s="15" t="s">
        <v>33</v>
      </c>
      <c r="AX282" s="15" t="s">
        <v>72</v>
      </c>
      <c r="AY282" s="260" t="s">
        <v>166</v>
      </c>
    </row>
    <row r="283" s="13" customFormat="1">
      <c r="A283" s="13"/>
      <c r="B283" s="228"/>
      <c r="C283" s="229"/>
      <c r="D283" s="230" t="s">
        <v>176</v>
      </c>
      <c r="E283" s="231" t="s">
        <v>19</v>
      </c>
      <c r="F283" s="232" t="s">
        <v>2339</v>
      </c>
      <c r="G283" s="229"/>
      <c r="H283" s="233">
        <v>14.680999999999999</v>
      </c>
      <c r="I283" s="234"/>
      <c r="J283" s="229"/>
      <c r="K283" s="229"/>
      <c r="L283" s="235"/>
      <c r="M283" s="236"/>
      <c r="N283" s="237"/>
      <c r="O283" s="237"/>
      <c r="P283" s="237"/>
      <c r="Q283" s="237"/>
      <c r="R283" s="237"/>
      <c r="S283" s="237"/>
      <c r="T283" s="238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9" t="s">
        <v>176</v>
      </c>
      <c r="AU283" s="239" t="s">
        <v>167</v>
      </c>
      <c r="AV283" s="13" t="s">
        <v>81</v>
      </c>
      <c r="AW283" s="13" t="s">
        <v>33</v>
      </c>
      <c r="AX283" s="13" t="s">
        <v>72</v>
      </c>
      <c r="AY283" s="239" t="s">
        <v>166</v>
      </c>
    </row>
    <row r="284" s="15" customFormat="1">
      <c r="A284" s="15"/>
      <c r="B284" s="251"/>
      <c r="C284" s="252"/>
      <c r="D284" s="230" t="s">
        <v>176</v>
      </c>
      <c r="E284" s="253" t="s">
        <v>19</v>
      </c>
      <c r="F284" s="254" t="s">
        <v>2212</v>
      </c>
      <c r="G284" s="252"/>
      <c r="H284" s="253" t="s">
        <v>19</v>
      </c>
      <c r="I284" s="255"/>
      <c r="J284" s="252"/>
      <c r="K284" s="252"/>
      <c r="L284" s="256"/>
      <c r="M284" s="257"/>
      <c r="N284" s="258"/>
      <c r="O284" s="258"/>
      <c r="P284" s="258"/>
      <c r="Q284" s="258"/>
      <c r="R284" s="258"/>
      <c r="S284" s="258"/>
      <c r="T284" s="259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60" t="s">
        <v>176</v>
      </c>
      <c r="AU284" s="260" t="s">
        <v>167</v>
      </c>
      <c r="AV284" s="15" t="s">
        <v>79</v>
      </c>
      <c r="AW284" s="15" t="s">
        <v>33</v>
      </c>
      <c r="AX284" s="15" t="s">
        <v>72</v>
      </c>
      <c r="AY284" s="260" t="s">
        <v>166</v>
      </c>
    </row>
    <row r="285" s="13" customFormat="1">
      <c r="A285" s="13"/>
      <c r="B285" s="228"/>
      <c r="C285" s="229"/>
      <c r="D285" s="230" t="s">
        <v>176</v>
      </c>
      <c r="E285" s="231" t="s">
        <v>19</v>
      </c>
      <c r="F285" s="232" t="s">
        <v>2340</v>
      </c>
      <c r="G285" s="229"/>
      <c r="H285" s="233">
        <v>19.760000000000002</v>
      </c>
      <c r="I285" s="234"/>
      <c r="J285" s="229"/>
      <c r="K285" s="229"/>
      <c r="L285" s="235"/>
      <c r="M285" s="236"/>
      <c r="N285" s="237"/>
      <c r="O285" s="237"/>
      <c r="P285" s="237"/>
      <c r="Q285" s="237"/>
      <c r="R285" s="237"/>
      <c r="S285" s="237"/>
      <c r="T285" s="238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9" t="s">
        <v>176</v>
      </c>
      <c r="AU285" s="239" t="s">
        <v>167</v>
      </c>
      <c r="AV285" s="13" t="s">
        <v>81</v>
      </c>
      <c r="AW285" s="13" t="s">
        <v>33</v>
      </c>
      <c r="AX285" s="13" t="s">
        <v>72</v>
      </c>
      <c r="AY285" s="239" t="s">
        <v>166</v>
      </c>
    </row>
    <row r="286" s="15" customFormat="1">
      <c r="A286" s="15"/>
      <c r="B286" s="251"/>
      <c r="C286" s="252"/>
      <c r="D286" s="230" t="s">
        <v>176</v>
      </c>
      <c r="E286" s="253" t="s">
        <v>19</v>
      </c>
      <c r="F286" s="254" t="s">
        <v>2214</v>
      </c>
      <c r="G286" s="252"/>
      <c r="H286" s="253" t="s">
        <v>19</v>
      </c>
      <c r="I286" s="255"/>
      <c r="J286" s="252"/>
      <c r="K286" s="252"/>
      <c r="L286" s="256"/>
      <c r="M286" s="257"/>
      <c r="N286" s="258"/>
      <c r="O286" s="258"/>
      <c r="P286" s="258"/>
      <c r="Q286" s="258"/>
      <c r="R286" s="258"/>
      <c r="S286" s="258"/>
      <c r="T286" s="259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60" t="s">
        <v>176</v>
      </c>
      <c r="AU286" s="260" t="s">
        <v>167</v>
      </c>
      <c r="AV286" s="15" t="s">
        <v>79</v>
      </c>
      <c r="AW286" s="15" t="s">
        <v>33</v>
      </c>
      <c r="AX286" s="15" t="s">
        <v>72</v>
      </c>
      <c r="AY286" s="260" t="s">
        <v>166</v>
      </c>
    </row>
    <row r="287" s="13" customFormat="1">
      <c r="A287" s="13"/>
      <c r="B287" s="228"/>
      <c r="C287" s="229"/>
      <c r="D287" s="230" t="s">
        <v>176</v>
      </c>
      <c r="E287" s="231" t="s">
        <v>19</v>
      </c>
      <c r="F287" s="232" t="s">
        <v>2341</v>
      </c>
      <c r="G287" s="229"/>
      <c r="H287" s="233">
        <v>21.216000000000001</v>
      </c>
      <c r="I287" s="234"/>
      <c r="J287" s="229"/>
      <c r="K287" s="229"/>
      <c r="L287" s="235"/>
      <c r="M287" s="236"/>
      <c r="N287" s="237"/>
      <c r="O287" s="237"/>
      <c r="P287" s="237"/>
      <c r="Q287" s="237"/>
      <c r="R287" s="237"/>
      <c r="S287" s="237"/>
      <c r="T287" s="238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9" t="s">
        <v>176</v>
      </c>
      <c r="AU287" s="239" t="s">
        <v>167</v>
      </c>
      <c r="AV287" s="13" t="s">
        <v>81</v>
      </c>
      <c r="AW287" s="13" t="s">
        <v>33</v>
      </c>
      <c r="AX287" s="13" t="s">
        <v>72</v>
      </c>
      <c r="AY287" s="239" t="s">
        <v>166</v>
      </c>
    </row>
    <row r="288" s="15" customFormat="1">
      <c r="A288" s="15"/>
      <c r="B288" s="251"/>
      <c r="C288" s="252"/>
      <c r="D288" s="230" t="s">
        <v>176</v>
      </c>
      <c r="E288" s="253" t="s">
        <v>19</v>
      </c>
      <c r="F288" s="254" t="s">
        <v>2216</v>
      </c>
      <c r="G288" s="252"/>
      <c r="H288" s="253" t="s">
        <v>19</v>
      </c>
      <c r="I288" s="255"/>
      <c r="J288" s="252"/>
      <c r="K288" s="252"/>
      <c r="L288" s="256"/>
      <c r="M288" s="257"/>
      <c r="N288" s="258"/>
      <c r="O288" s="258"/>
      <c r="P288" s="258"/>
      <c r="Q288" s="258"/>
      <c r="R288" s="258"/>
      <c r="S288" s="258"/>
      <c r="T288" s="259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60" t="s">
        <v>176</v>
      </c>
      <c r="AU288" s="260" t="s">
        <v>167</v>
      </c>
      <c r="AV288" s="15" t="s">
        <v>79</v>
      </c>
      <c r="AW288" s="15" t="s">
        <v>33</v>
      </c>
      <c r="AX288" s="15" t="s">
        <v>72</v>
      </c>
      <c r="AY288" s="260" t="s">
        <v>166</v>
      </c>
    </row>
    <row r="289" s="13" customFormat="1">
      <c r="A289" s="13"/>
      <c r="B289" s="228"/>
      <c r="C289" s="229"/>
      <c r="D289" s="230" t="s">
        <v>176</v>
      </c>
      <c r="E289" s="231" t="s">
        <v>19</v>
      </c>
      <c r="F289" s="232" t="s">
        <v>2342</v>
      </c>
      <c r="G289" s="229"/>
      <c r="H289" s="233">
        <v>18.850000000000001</v>
      </c>
      <c r="I289" s="234"/>
      <c r="J289" s="229"/>
      <c r="K289" s="229"/>
      <c r="L289" s="235"/>
      <c r="M289" s="236"/>
      <c r="N289" s="237"/>
      <c r="O289" s="237"/>
      <c r="P289" s="237"/>
      <c r="Q289" s="237"/>
      <c r="R289" s="237"/>
      <c r="S289" s="237"/>
      <c r="T289" s="238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9" t="s">
        <v>176</v>
      </c>
      <c r="AU289" s="239" t="s">
        <v>167</v>
      </c>
      <c r="AV289" s="13" t="s">
        <v>81</v>
      </c>
      <c r="AW289" s="13" t="s">
        <v>33</v>
      </c>
      <c r="AX289" s="13" t="s">
        <v>72</v>
      </c>
      <c r="AY289" s="239" t="s">
        <v>166</v>
      </c>
    </row>
    <row r="290" s="16" customFormat="1">
      <c r="A290" s="16"/>
      <c r="B290" s="273"/>
      <c r="C290" s="274"/>
      <c r="D290" s="230" t="s">
        <v>176</v>
      </c>
      <c r="E290" s="275" t="s">
        <v>19</v>
      </c>
      <c r="F290" s="276" t="s">
        <v>338</v>
      </c>
      <c r="G290" s="274"/>
      <c r="H290" s="277">
        <v>74.507000000000005</v>
      </c>
      <c r="I290" s="278"/>
      <c r="J290" s="274"/>
      <c r="K290" s="274"/>
      <c r="L290" s="279"/>
      <c r="M290" s="280"/>
      <c r="N290" s="281"/>
      <c r="O290" s="281"/>
      <c r="P290" s="281"/>
      <c r="Q290" s="281"/>
      <c r="R290" s="281"/>
      <c r="S290" s="281"/>
      <c r="T290" s="282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T290" s="283" t="s">
        <v>176</v>
      </c>
      <c r="AU290" s="283" t="s">
        <v>167</v>
      </c>
      <c r="AV290" s="16" t="s">
        <v>174</v>
      </c>
      <c r="AW290" s="16" t="s">
        <v>33</v>
      </c>
      <c r="AX290" s="16" t="s">
        <v>79</v>
      </c>
      <c r="AY290" s="283" t="s">
        <v>166</v>
      </c>
    </row>
    <row r="291" s="2" customFormat="1" ht="21.75" customHeight="1">
      <c r="A291" s="41"/>
      <c r="B291" s="42"/>
      <c r="C291" s="215" t="s">
        <v>292</v>
      </c>
      <c r="D291" s="215" t="s">
        <v>169</v>
      </c>
      <c r="E291" s="216" t="s">
        <v>2346</v>
      </c>
      <c r="F291" s="217" t="s">
        <v>2347</v>
      </c>
      <c r="G291" s="218" t="s">
        <v>172</v>
      </c>
      <c r="H291" s="219">
        <v>149.01499999999999</v>
      </c>
      <c r="I291" s="220"/>
      <c r="J291" s="221">
        <f>ROUND(I291*H291,2)</f>
        <v>0</v>
      </c>
      <c r="K291" s="217" t="s">
        <v>2208</v>
      </c>
      <c r="L291" s="47"/>
      <c r="M291" s="222" t="s">
        <v>19</v>
      </c>
      <c r="N291" s="223" t="s">
        <v>43</v>
      </c>
      <c r="O291" s="87"/>
      <c r="P291" s="224">
        <f>O291*H291</f>
        <v>0</v>
      </c>
      <c r="Q291" s="224">
        <v>0</v>
      </c>
      <c r="R291" s="224">
        <f>Q291*H291</f>
        <v>0</v>
      </c>
      <c r="S291" s="224">
        <v>0.013429999999999999</v>
      </c>
      <c r="T291" s="225">
        <f>S291*H291</f>
        <v>2.0012714499999995</v>
      </c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R291" s="226" t="s">
        <v>174</v>
      </c>
      <c r="AT291" s="226" t="s">
        <v>169</v>
      </c>
      <c r="AU291" s="226" t="s">
        <v>167</v>
      </c>
      <c r="AY291" s="20" t="s">
        <v>166</v>
      </c>
      <c r="BE291" s="227">
        <f>IF(N291="základní",J291,0)</f>
        <v>0</v>
      </c>
      <c r="BF291" s="227">
        <f>IF(N291="snížená",J291,0)</f>
        <v>0</v>
      </c>
      <c r="BG291" s="227">
        <f>IF(N291="zákl. přenesená",J291,0)</f>
        <v>0</v>
      </c>
      <c r="BH291" s="227">
        <f>IF(N291="sníž. přenesená",J291,0)</f>
        <v>0</v>
      </c>
      <c r="BI291" s="227">
        <f>IF(N291="nulová",J291,0)</f>
        <v>0</v>
      </c>
      <c r="BJ291" s="20" t="s">
        <v>79</v>
      </c>
      <c r="BK291" s="227">
        <f>ROUND(I291*H291,2)</f>
        <v>0</v>
      </c>
      <c r="BL291" s="20" t="s">
        <v>174</v>
      </c>
      <c r="BM291" s="226" t="s">
        <v>2348</v>
      </c>
    </row>
    <row r="292" s="15" customFormat="1">
      <c r="A292" s="15"/>
      <c r="B292" s="251"/>
      <c r="C292" s="252"/>
      <c r="D292" s="230" t="s">
        <v>176</v>
      </c>
      <c r="E292" s="253" t="s">
        <v>19</v>
      </c>
      <c r="F292" s="254" t="s">
        <v>2210</v>
      </c>
      <c r="G292" s="252"/>
      <c r="H292" s="253" t="s">
        <v>19</v>
      </c>
      <c r="I292" s="255"/>
      <c r="J292" s="252"/>
      <c r="K292" s="252"/>
      <c r="L292" s="256"/>
      <c r="M292" s="257"/>
      <c r="N292" s="258"/>
      <c r="O292" s="258"/>
      <c r="P292" s="258"/>
      <c r="Q292" s="258"/>
      <c r="R292" s="258"/>
      <c r="S292" s="258"/>
      <c r="T292" s="259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60" t="s">
        <v>176</v>
      </c>
      <c r="AU292" s="260" t="s">
        <v>167</v>
      </c>
      <c r="AV292" s="15" t="s">
        <v>79</v>
      </c>
      <c r="AW292" s="15" t="s">
        <v>33</v>
      </c>
      <c r="AX292" s="15" t="s">
        <v>72</v>
      </c>
      <c r="AY292" s="260" t="s">
        <v>166</v>
      </c>
    </row>
    <row r="293" s="13" customFormat="1">
      <c r="A293" s="13"/>
      <c r="B293" s="228"/>
      <c r="C293" s="229"/>
      <c r="D293" s="230" t="s">
        <v>176</v>
      </c>
      <c r="E293" s="231" t="s">
        <v>19</v>
      </c>
      <c r="F293" s="232" t="s">
        <v>2349</v>
      </c>
      <c r="G293" s="229"/>
      <c r="H293" s="233">
        <v>29.363</v>
      </c>
      <c r="I293" s="234"/>
      <c r="J293" s="229"/>
      <c r="K293" s="229"/>
      <c r="L293" s="235"/>
      <c r="M293" s="236"/>
      <c r="N293" s="237"/>
      <c r="O293" s="237"/>
      <c r="P293" s="237"/>
      <c r="Q293" s="237"/>
      <c r="R293" s="237"/>
      <c r="S293" s="237"/>
      <c r="T293" s="238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9" t="s">
        <v>176</v>
      </c>
      <c r="AU293" s="239" t="s">
        <v>167</v>
      </c>
      <c r="AV293" s="13" t="s">
        <v>81</v>
      </c>
      <c r="AW293" s="13" t="s">
        <v>33</v>
      </c>
      <c r="AX293" s="13" t="s">
        <v>72</v>
      </c>
      <c r="AY293" s="239" t="s">
        <v>166</v>
      </c>
    </row>
    <row r="294" s="15" customFormat="1">
      <c r="A294" s="15"/>
      <c r="B294" s="251"/>
      <c r="C294" s="252"/>
      <c r="D294" s="230" t="s">
        <v>176</v>
      </c>
      <c r="E294" s="253" t="s">
        <v>19</v>
      </c>
      <c r="F294" s="254" t="s">
        <v>2212</v>
      </c>
      <c r="G294" s="252"/>
      <c r="H294" s="253" t="s">
        <v>19</v>
      </c>
      <c r="I294" s="255"/>
      <c r="J294" s="252"/>
      <c r="K294" s="252"/>
      <c r="L294" s="256"/>
      <c r="M294" s="257"/>
      <c r="N294" s="258"/>
      <c r="O294" s="258"/>
      <c r="P294" s="258"/>
      <c r="Q294" s="258"/>
      <c r="R294" s="258"/>
      <c r="S294" s="258"/>
      <c r="T294" s="259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60" t="s">
        <v>176</v>
      </c>
      <c r="AU294" s="260" t="s">
        <v>167</v>
      </c>
      <c r="AV294" s="15" t="s">
        <v>79</v>
      </c>
      <c r="AW294" s="15" t="s">
        <v>33</v>
      </c>
      <c r="AX294" s="15" t="s">
        <v>72</v>
      </c>
      <c r="AY294" s="260" t="s">
        <v>166</v>
      </c>
    </row>
    <row r="295" s="13" customFormat="1">
      <c r="A295" s="13"/>
      <c r="B295" s="228"/>
      <c r="C295" s="229"/>
      <c r="D295" s="230" t="s">
        <v>176</v>
      </c>
      <c r="E295" s="231" t="s">
        <v>19</v>
      </c>
      <c r="F295" s="232" t="s">
        <v>2350</v>
      </c>
      <c r="G295" s="229"/>
      <c r="H295" s="233">
        <v>39.520000000000003</v>
      </c>
      <c r="I295" s="234"/>
      <c r="J295" s="229"/>
      <c r="K295" s="229"/>
      <c r="L295" s="235"/>
      <c r="M295" s="236"/>
      <c r="N295" s="237"/>
      <c r="O295" s="237"/>
      <c r="P295" s="237"/>
      <c r="Q295" s="237"/>
      <c r="R295" s="237"/>
      <c r="S295" s="237"/>
      <c r="T295" s="238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9" t="s">
        <v>176</v>
      </c>
      <c r="AU295" s="239" t="s">
        <v>167</v>
      </c>
      <c r="AV295" s="13" t="s">
        <v>81</v>
      </c>
      <c r="AW295" s="13" t="s">
        <v>33</v>
      </c>
      <c r="AX295" s="13" t="s">
        <v>72</v>
      </c>
      <c r="AY295" s="239" t="s">
        <v>166</v>
      </c>
    </row>
    <row r="296" s="15" customFormat="1">
      <c r="A296" s="15"/>
      <c r="B296" s="251"/>
      <c r="C296" s="252"/>
      <c r="D296" s="230" t="s">
        <v>176</v>
      </c>
      <c r="E296" s="253" t="s">
        <v>19</v>
      </c>
      <c r="F296" s="254" t="s">
        <v>2214</v>
      </c>
      <c r="G296" s="252"/>
      <c r="H296" s="253" t="s">
        <v>19</v>
      </c>
      <c r="I296" s="255"/>
      <c r="J296" s="252"/>
      <c r="K296" s="252"/>
      <c r="L296" s="256"/>
      <c r="M296" s="257"/>
      <c r="N296" s="258"/>
      <c r="O296" s="258"/>
      <c r="P296" s="258"/>
      <c r="Q296" s="258"/>
      <c r="R296" s="258"/>
      <c r="S296" s="258"/>
      <c r="T296" s="259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T296" s="260" t="s">
        <v>176</v>
      </c>
      <c r="AU296" s="260" t="s">
        <v>167</v>
      </c>
      <c r="AV296" s="15" t="s">
        <v>79</v>
      </c>
      <c r="AW296" s="15" t="s">
        <v>33</v>
      </c>
      <c r="AX296" s="15" t="s">
        <v>72</v>
      </c>
      <c r="AY296" s="260" t="s">
        <v>166</v>
      </c>
    </row>
    <row r="297" s="13" customFormat="1">
      <c r="A297" s="13"/>
      <c r="B297" s="228"/>
      <c r="C297" s="229"/>
      <c r="D297" s="230" t="s">
        <v>176</v>
      </c>
      <c r="E297" s="231" t="s">
        <v>19</v>
      </c>
      <c r="F297" s="232" t="s">
        <v>2351</v>
      </c>
      <c r="G297" s="229"/>
      <c r="H297" s="233">
        <v>42.432000000000002</v>
      </c>
      <c r="I297" s="234"/>
      <c r="J297" s="229"/>
      <c r="K297" s="229"/>
      <c r="L297" s="235"/>
      <c r="M297" s="236"/>
      <c r="N297" s="237"/>
      <c r="O297" s="237"/>
      <c r="P297" s="237"/>
      <c r="Q297" s="237"/>
      <c r="R297" s="237"/>
      <c r="S297" s="237"/>
      <c r="T297" s="238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9" t="s">
        <v>176</v>
      </c>
      <c r="AU297" s="239" t="s">
        <v>167</v>
      </c>
      <c r="AV297" s="13" t="s">
        <v>81</v>
      </c>
      <c r="AW297" s="13" t="s">
        <v>33</v>
      </c>
      <c r="AX297" s="13" t="s">
        <v>72</v>
      </c>
      <c r="AY297" s="239" t="s">
        <v>166</v>
      </c>
    </row>
    <row r="298" s="15" customFormat="1">
      <c r="A298" s="15"/>
      <c r="B298" s="251"/>
      <c r="C298" s="252"/>
      <c r="D298" s="230" t="s">
        <v>176</v>
      </c>
      <c r="E298" s="253" t="s">
        <v>19</v>
      </c>
      <c r="F298" s="254" t="s">
        <v>2216</v>
      </c>
      <c r="G298" s="252"/>
      <c r="H298" s="253" t="s">
        <v>19</v>
      </c>
      <c r="I298" s="255"/>
      <c r="J298" s="252"/>
      <c r="K298" s="252"/>
      <c r="L298" s="256"/>
      <c r="M298" s="257"/>
      <c r="N298" s="258"/>
      <c r="O298" s="258"/>
      <c r="P298" s="258"/>
      <c r="Q298" s="258"/>
      <c r="R298" s="258"/>
      <c r="S298" s="258"/>
      <c r="T298" s="259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60" t="s">
        <v>176</v>
      </c>
      <c r="AU298" s="260" t="s">
        <v>167</v>
      </c>
      <c r="AV298" s="15" t="s">
        <v>79</v>
      </c>
      <c r="AW298" s="15" t="s">
        <v>33</v>
      </c>
      <c r="AX298" s="15" t="s">
        <v>72</v>
      </c>
      <c r="AY298" s="260" t="s">
        <v>166</v>
      </c>
    </row>
    <row r="299" s="13" customFormat="1">
      <c r="A299" s="13"/>
      <c r="B299" s="228"/>
      <c r="C299" s="229"/>
      <c r="D299" s="230" t="s">
        <v>176</v>
      </c>
      <c r="E299" s="231" t="s">
        <v>19</v>
      </c>
      <c r="F299" s="232" t="s">
        <v>2352</v>
      </c>
      <c r="G299" s="229"/>
      <c r="H299" s="233">
        <v>37.700000000000003</v>
      </c>
      <c r="I299" s="234"/>
      <c r="J299" s="229"/>
      <c r="K299" s="229"/>
      <c r="L299" s="235"/>
      <c r="M299" s="236"/>
      <c r="N299" s="237"/>
      <c r="O299" s="237"/>
      <c r="P299" s="237"/>
      <c r="Q299" s="237"/>
      <c r="R299" s="237"/>
      <c r="S299" s="237"/>
      <c r="T299" s="238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9" t="s">
        <v>176</v>
      </c>
      <c r="AU299" s="239" t="s">
        <v>167</v>
      </c>
      <c r="AV299" s="13" t="s">
        <v>81</v>
      </c>
      <c r="AW299" s="13" t="s">
        <v>33</v>
      </c>
      <c r="AX299" s="13" t="s">
        <v>72</v>
      </c>
      <c r="AY299" s="239" t="s">
        <v>166</v>
      </c>
    </row>
    <row r="300" s="16" customFormat="1">
      <c r="A300" s="16"/>
      <c r="B300" s="273"/>
      <c r="C300" s="274"/>
      <c r="D300" s="230" t="s">
        <v>176</v>
      </c>
      <c r="E300" s="275" t="s">
        <v>19</v>
      </c>
      <c r="F300" s="276" t="s">
        <v>338</v>
      </c>
      <c r="G300" s="274"/>
      <c r="H300" s="277">
        <v>149.01499999999999</v>
      </c>
      <c r="I300" s="278"/>
      <c r="J300" s="274"/>
      <c r="K300" s="274"/>
      <c r="L300" s="279"/>
      <c r="M300" s="280"/>
      <c r="N300" s="281"/>
      <c r="O300" s="281"/>
      <c r="P300" s="281"/>
      <c r="Q300" s="281"/>
      <c r="R300" s="281"/>
      <c r="S300" s="281"/>
      <c r="T300" s="282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T300" s="283" t="s">
        <v>176</v>
      </c>
      <c r="AU300" s="283" t="s">
        <v>167</v>
      </c>
      <c r="AV300" s="16" t="s">
        <v>174</v>
      </c>
      <c r="AW300" s="16" t="s">
        <v>33</v>
      </c>
      <c r="AX300" s="16" t="s">
        <v>79</v>
      </c>
      <c r="AY300" s="283" t="s">
        <v>166</v>
      </c>
    </row>
    <row r="301" s="2" customFormat="1">
      <c r="A301" s="41"/>
      <c r="B301" s="42"/>
      <c r="C301" s="215" t="s">
        <v>297</v>
      </c>
      <c r="D301" s="215" t="s">
        <v>169</v>
      </c>
      <c r="E301" s="216" t="s">
        <v>2353</v>
      </c>
      <c r="F301" s="217" t="s">
        <v>2354</v>
      </c>
      <c r="G301" s="218" t="s">
        <v>172</v>
      </c>
      <c r="H301" s="219">
        <v>4.9400000000000004</v>
      </c>
      <c r="I301" s="220"/>
      <c r="J301" s="221">
        <f>ROUND(I301*H301,2)</f>
        <v>0</v>
      </c>
      <c r="K301" s="217" t="s">
        <v>2208</v>
      </c>
      <c r="L301" s="47"/>
      <c r="M301" s="222" t="s">
        <v>19</v>
      </c>
      <c r="N301" s="223" t="s">
        <v>43</v>
      </c>
      <c r="O301" s="87"/>
      <c r="P301" s="224">
        <f>O301*H301</f>
        <v>0</v>
      </c>
      <c r="Q301" s="224">
        <v>0</v>
      </c>
      <c r="R301" s="224">
        <f>Q301*H301</f>
        <v>0</v>
      </c>
      <c r="S301" s="224">
        <v>0.03175</v>
      </c>
      <c r="T301" s="225">
        <f>S301*H301</f>
        <v>0.15684500000000001</v>
      </c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R301" s="226" t="s">
        <v>174</v>
      </c>
      <c r="AT301" s="226" t="s">
        <v>169</v>
      </c>
      <c r="AU301" s="226" t="s">
        <v>167</v>
      </c>
      <c r="AY301" s="20" t="s">
        <v>166</v>
      </c>
      <c r="BE301" s="227">
        <f>IF(N301="základní",J301,0)</f>
        <v>0</v>
      </c>
      <c r="BF301" s="227">
        <f>IF(N301="snížená",J301,0)</f>
        <v>0</v>
      </c>
      <c r="BG301" s="227">
        <f>IF(N301="zákl. přenesená",J301,0)</f>
        <v>0</v>
      </c>
      <c r="BH301" s="227">
        <f>IF(N301="sníž. přenesená",J301,0)</f>
        <v>0</v>
      </c>
      <c r="BI301" s="227">
        <f>IF(N301="nulová",J301,0)</f>
        <v>0</v>
      </c>
      <c r="BJ301" s="20" t="s">
        <v>79</v>
      </c>
      <c r="BK301" s="227">
        <f>ROUND(I301*H301,2)</f>
        <v>0</v>
      </c>
      <c r="BL301" s="20" t="s">
        <v>174</v>
      </c>
      <c r="BM301" s="226" t="s">
        <v>2355</v>
      </c>
    </row>
    <row r="302" s="15" customFormat="1">
      <c r="A302" s="15"/>
      <c r="B302" s="251"/>
      <c r="C302" s="252"/>
      <c r="D302" s="230" t="s">
        <v>176</v>
      </c>
      <c r="E302" s="253" t="s">
        <v>19</v>
      </c>
      <c r="F302" s="254" t="s">
        <v>2212</v>
      </c>
      <c r="G302" s="252"/>
      <c r="H302" s="253" t="s">
        <v>19</v>
      </c>
      <c r="I302" s="255"/>
      <c r="J302" s="252"/>
      <c r="K302" s="252"/>
      <c r="L302" s="256"/>
      <c r="M302" s="257"/>
      <c r="N302" s="258"/>
      <c r="O302" s="258"/>
      <c r="P302" s="258"/>
      <c r="Q302" s="258"/>
      <c r="R302" s="258"/>
      <c r="S302" s="258"/>
      <c r="T302" s="259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60" t="s">
        <v>176</v>
      </c>
      <c r="AU302" s="260" t="s">
        <v>167</v>
      </c>
      <c r="AV302" s="15" t="s">
        <v>79</v>
      </c>
      <c r="AW302" s="15" t="s">
        <v>33</v>
      </c>
      <c r="AX302" s="15" t="s">
        <v>72</v>
      </c>
      <c r="AY302" s="260" t="s">
        <v>166</v>
      </c>
    </row>
    <row r="303" s="13" customFormat="1">
      <c r="A303" s="13"/>
      <c r="B303" s="228"/>
      <c r="C303" s="229"/>
      <c r="D303" s="230" t="s">
        <v>176</v>
      </c>
      <c r="E303" s="231" t="s">
        <v>19</v>
      </c>
      <c r="F303" s="232" t="s">
        <v>2356</v>
      </c>
      <c r="G303" s="229"/>
      <c r="H303" s="233">
        <v>4.9400000000000004</v>
      </c>
      <c r="I303" s="234"/>
      <c r="J303" s="229"/>
      <c r="K303" s="229"/>
      <c r="L303" s="235"/>
      <c r="M303" s="236"/>
      <c r="N303" s="237"/>
      <c r="O303" s="237"/>
      <c r="P303" s="237"/>
      <c r="Q303" s="237"/>
      <c r="R303" s="237"/>
      <c r="S303" s="237"/>
      <c r="T303" s="238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9" t="s">
        <v>176</v>
      </c>
      <c r="AU303" s="239" t="s">
        <v>167</v>
      </c>
      <c r="AV303" s="13" t="s">
        <v>81</v>
      </c>
      <c r="AW303" s="13" t="s">
        <v>33</v>
      </c>
      <c r="AX303" s="13" t="s">
        <v>72</v>
      </c>
      <c r="AY303" s="239" t="s">
        <v>166</v>
      </c>
    </row>
    <row r="304" s="16" customFormat="1">
      <c r="A304" s="16"/>
      <c r="B304" s="273"/>
      <c r="C304" s="274"/>
      <c r="D304" s="230" t="s">
        <v>176</v>
      </c>
      <c r="E304" s="275" t="s">
        <v>19</v>
      </c>
      <c r="F304" s="276" t="s">
        <v>338</v>
      </c>
      <c r="G304" s="274"/>
      <c r="H304" s="277">
        <v>4.9400000000000004</v>
      </c>
      <c r="I304" s="278"/>
      <c r="J304" s="274"/>
      <c r="K304" s="274"/>
      <c r="L304" s="279"/>
      <c r="M304" s="280"/>
      <c r="N304" s="281"/>
      <c r="O304" s="281"/>
      <c r="P304" s="281"/>
      <c r="Q304" s="281"/>
      <c r="R304" s="281"/>
      <c r="S304" s="281"/>
      <c r="T304" s="282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T304" s="283" t="s">
        <v>176</v>
      </c>
      <c r="AU304" s="283" t="s">
        <v>167</v>
      </c>
      <c r="AV304" s="16" t="s">
        <v>174</v>
      </c>
      <c r="AW304" s="16" t="s">
        <v>33</v>
      </c>
      <c r="AX304" s="16" t="s">
        <v>79</v>
      </c>
      <c r="AY304" s="283" t="s">
        <v>166</v>
      </c>
    </row>
    <row r="305" s="2" customFormat="1" ht="16.5" customHeight="1">
      <c r="A305" s="41"/>
      <c r="B305" s="42"/>
      <c r="C305" s="215" t="s">
        <v>305</v>
      </c>
      <c r="D305" s="215" t="s">
        <v>169</v>
      </c>
      <c r="E305" s="216" t="s">
        <v>2357</v>
      </c>
      <c r="F305" s="217" t="s">
        <v>2358</v>
      </c>
      <c r="G305" s="218" t="s">
        <v>172</v>
      </c>
      <c r="H305" s="219">
        <v>55.57</v>
      </c>
      <c r="I305" s="220"/>
      <c r="J305" s="221">
        <f>ROUND(I305*H305,2)</f>
        <v>0</v>
      </c>
      <c r="K305" s="217" t="s">
        <v>2208</v>
      </c>
      <c r="L305" s="47"/>
      <c r="M305" s="222" t="s">
        <v>19</v>
      </c>
      <c r="N305" s="223" t="s">
        <v>43</v>
      </c>
      <c r="O305" s="87"/>
      <c r="P305" s="224">
        <f>O305*H305</f>
        <v>0</v>
      </c>
      <c r="Q305" s="224">
        <v>0</v>
      </c>
      <c r="R305" s="224">
        <f>Q305*H305</f>
        <v>0</v>
      </c>
      <c r="S305" s="224">
        <v>0.0020999999999999999</v>
      </c>
      <c r="T305" s="225">
        <f>S305*H305</f>
        <v>0.116697</v>
      </c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R305" s="226" t="s">
        <v>174</v>
      </c>
      <c r="AT305" s="226" t="s">
        <v>169</v>
      </c>
      <c r="AU305" s="226" t="s">
        <v>167</v>
      </c>
      <c r="AY305" s="20" t="s">
        <v>166</v>
      </c>
      <c r="BE305" s="227">
        <f>IF(N305="základní",J305,0)</f>
        <v>0</v>
      </c>
      <c r="BF305" s="227">
        <f>IF(N305="snížená",J305,0)</f>
        <v>0</v>
      </c>
      <c r="BG305" s="227">
        <f>IF(N305="zákl. přenesená",J305,0)</f>
        <v>0</v>
      </c>
      <c r="BH305" s="227">
        <f>IF(N305="sníž. přenesená",J305,0)</f>
        <v>0</v>
      </c>
      <c r="BI305" s="227">
        <f>IF(N305="nulová",J305,0)</f>
        <v>0</v>
      </c>
      <c r="BJ305" s="20" t="s">
        <v>79</v>
      </c>
      <c r="BK305" s="227">
        <f>ROUND(I305*H305,2)</f>
        <v>0</v>
      </c>
      <c r="BL305" s="20" t="s">
        <v>174</v>
      </c>
      <c r="BM305" s="226" t="s">
        <v>2359</v>
      </c>
    </row>
    <row r="306" s="15" customFormat="1">
      <c r="A306" s="15"/>
      <c r="B306" s="251"/>
      <c r="C306" s="252"/>
      <c r="D306" s="230" t="s">
        <v>176</v>
      </c>
      <c r="E306" s="253" t="s">
        <v>19</v>
      </c>
      <c r="F306" s="254" t="s">
        <v>2212</v>
      </c>
      <c r="G306" s="252"/>
      <c r="H306" s="253" t="s">
        <v>19</v>
      </c>
      <c r="I306" s="255"/>
      <c r="J306" s="252"/>
      <c r="K306" s="252"/>
      <c r="L306" s="256"/>
      <c r="M306" s="257"/>
      <c r="N306" s="258"/>
      <c r="O306" s="258"/>
      <c r="P306" s="258"/>
      <c r="Q306" s="258"/>
      <c r="R306" s="258"/>
      <c r="S306" s="258"/>
      <c r="T306" s="259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60" t="s">
        <v>176</v>
      </c>
      <c r="AU306" s="260" t="s">
        <v>167</v>
      </c>
      <c r="AV306" s="15" t="s">
        <v>79</v>
      </c>
      <c r="AW306" s="15" t="s">
        <v>33</v>
      </c>
      <c r="AX306" s="15" t="s">
        <v>72</v>
      </c>
      <c r="AY306" s="260" t="s">
        <v>166</v>
      </c>
    </row>
    <row r="307" s="13" customFormat="1">
      <c r="A307" s="13"/>
      <c r="B307" s="228"/>
      <c r="C307" s="229"/>
      <c r="D307" s="230" t="s">
        <v>176</v>
      </c>
      <c r="E307" s="231" t="s">
        <v>19</v>
      </c>
      <c r="F307" s="232" t="s">
        <v>2360</v>
      </c>
      <c r="G307" s="229"/>
      <c r="H307" s="233">
        <v>12.48</v>
      </c>
      <c r="I307" s="234"/>
      <c r="J307" s="229"/>
      <c r="K307" s="229"/>
      <c r="L307" s="235"/>
      <c r="M307" s="236"/>
      <c r="N307" s="237"/>
      <c r="O307" s="237"/>
      <c r="P307" s="237"/>
      <c r="Q307" s="237"/>
      <c r="R307" s="237"/>
      <c r="S307" s="237"/>
      <c r="T307" s="238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9" t="s">
        <v>176</v>
      </c>
      <c r="AU307" s="239" t="s">
        <v>167</v>
      </c>
      <c r="AV307" s="13" t="s">
        <v>81</v>
      </c>
      <c r="AW307" s="13" t="s">
        <v>33</v>
      </c>
      <c r="AX307" s="13" t="s">
        <v>72</v>
      </c>
      <c r="AY307" s="239" t="s">
        <v>166</v>
      </c>
    </row>
    <row r="308" s="13" customFormat="1">
      <c r="A308" s="13"/>
      <c r="B308" s="228"/>
      <c r="C308" s="229"/>
      <c r="D308" s="230" t="s">
        <v>176</v>
      </c>
      <c r="E308" s="231" t="s">
        <v>19</v>
      </c>
      <c r="F308" s="232" t="s">
        <v>2361</v>
      </c>
      <c r="G308" s="229"/>
      <c r="H308" s="233">
        <v>6.6299999999999999</v>
      </c>
      <c r="I308" s="234"/>
      <c r="J308" s="229"/>
      <c r="K308" s="229"/>
      <c r="L308" s="235"/>
      <c r="M308" s="236"/>
      <c r="N308" s="237"/>
      <c r="O308" s="237"/>
      <c r="P308" s="237"/>
      <c r="Q308" s="237"/>
      <c r="R308" s="237"/>
      <c r="S308" s="237"/>
      <c r="T308" s="238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9" t="s">
        <v>176</v>
      </c>
      <c r="AU308" s="239" t="s">
        <v>167</v>
      </c>
      <c r="AV308" s="13" t="s">
        <v>81</v>
      </c>
      <c r="AW308" s="13" t="s">
        <v>33</v>
      </c>
      <c r="AX308" s="13" t="s">
        <v>72</v>
      </c>
      <c r="AY308" s="239" t="s">
        <v>166</v>
      </c>
    </row>
    <row r="309" s="15" customFormat="1">
      <c r="A309" s="15"/>
      <c r="B309" s="251"/>
      <c r="C309" s="252"/>
      <c r="D309" s="230" t="s">
        <v>176</v>
      </c>
      <c r="E309" s="253" t="s">
        <v>19</v>
      </c>
      <c r="F309" s="254" t="s">
        <v>2214</v>
      </c>
      <c r="G309" s="252"/>
      <c r="H309" s="253" t="s">
        <v>19</v>
      </c>
      <c r="I309" s="255"/>
      <c r="J309" s="252"/>
      <c r="K309" s="252"/>
      <c r="L309" s="256"/>
      <c r="M309" s="257"/>
      <c r="N309" s="258"/>
      <c r="O309" s="258"/>
      <c r="P309" s="258"/>
      <c r="Q309" s="258"/>
      <c r="R309" s="258"/>
      <c r="S309" s="258"/>
      <c r="T309" s="259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T309" s="260" t="s">
        <v>176</v>
      </c>
      <c r="AU309" s="260" t="s">
        <v>167</v>
      </c>
      <c r="AV309" s="15" t="s">
        <v>79</v>
      </c>
      <c r="AW309" s="15" t="s">
        <v>33</v>
      </c>
      <c r="AX309" s="15" t="s">
        <v>72</v>
      </c>
      <c r="AY309" s="260" t="s">
        <v>166</v>
      </c>
    </row>
    <row r="310" s="13" customFormat="1">
      <c r="A310" s="13"/>
      <c r="B310" s="228"/>
      <c r="C310" s="229"/>
      <c r="D310" s="230" t="s">
        <v>176</v>
      </c>
      <c r="E310" s="231" t="s">
        <v>19</v>
      </c>
      <c r="F310" s="232" t="s">
        <v>2362</v>
      </c>
      <c r="G310" s="229"/>
      <c r="H310" s="233">
        <v>13.52</v>
      </c>
      <c r="I310" s="234"/>
      <c r="J310" s="229"/>
      <c r="K310" s="229"/>
      <c r="L310" s="235"/>
      <c r="M310" s="236"/>
      <c r="N310" s="237"/>
      <c r="O310" s="237"/>
      <c r="P310" s="237"/>
      <c r="Q310" s="237"/>
      <c r="R310" s="237"/>
      <c r="S310" s="237"/>
      <c r="T310" s="238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9" t="s">
        <v>176</v>
      </c>
      <c r="AU310" s="239" t="s">
        <v>167</v>
      </c>
      <c r="AV310" s="13" t="s">
        <v>81</v>
      </c>
      <c r="AW310" s="13" t="s">
        <v>33</v>
      </c>
      <c r="AX310" s="13" t="s">
        <v>72</v>
      </c>
      <c r="AY310" s="239" t="s">
        <v>166</v>
      </c>
    </row>
    <row r="311" s="13" customFormat="1">
      <c r="A311" s="13"/>
      <c r="B311" s="228"/>
      <c r="C311" s="229"/>
      <c r="D311" s="230" t="s">
        <v>176</v>
      </c>
      <c r="E311" s="231" t="s">
        <v>19</v>
      </c>
      <c r="F311" s="232" t="s">
        <v>2363</v>
      </c>
      <c r="G311" s="229"/>
      <c r="H311" s="233">
        <v>5.0999999999999996</v>
      </c>
      <c r="I311" s="234"/>
      <c r="J311" s="229"/>
      <c r="K311" s="229"/>
      <c r="L311" s="235"/>
      <c r="M311" s="236"/>
      <c r="N311" s="237"/>
      <c r="O311" s="237"/>
      <c r="P311" s="237"/>
      <c r="Q311" s="237"/>
      <c r="R311" s="237"/>
      <c r="S311" s="237"/>
      <c r="T311" s="238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9" t="s">
        <v>176</v>
      </c>
      <c r="AU311" s="239" t="s">
        <v>167</v>
      </c>
      <c r="AV311" s="13" t="s">
        <v>81</v>
      </c>
      <c r="AW311" s="13" t="s">
        <v>33</v>
      </c>
      <c r="AX311" s="13" t="s">
        <v>72</v>
      </c>
      <c r="AY311" s="239" t="s">
        <v>166</v>
      </c>
    </row>
    <row r="312" s="15" customFormat="1">
      <c r="A312" s="15"/>
      <c r="B312" s="251"/>
      <c r="C312" s="252"/>
      <c r="D312" s="230" t="s">
        <v>176</v>
      </c>
      <c r="E312" s="253" t="s">
        <v>19</v>
      </c>
      <c r="F312" s="254" t="s">
        <v>2216</v>
      </c>
      <c r="G312" s="252"/>
      <c r="H312" s="253" t="s">
        <v>19</v>
      </c>
      <c r="I312" s="255"/>
      <c r="J312" s="252"/>
      <c r="K312" s="252"/>
      <c r="L312" s="256"/>
      <c r="M312" s="257"/>
      <c r="N312" s="258"/>
      <c r="O312" s="258"/>
      <c r="P312" s="258"/>
      <c r="Q312" s="258"/>
      <c r="R312" s="258"/>
      <c r="S312" s="258"/>
      <c r="T312" s="259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60" t="s">
        <v>176</v>
      </c>
      <c r="AU312" s="260" t="s">
        <v>167</v>
      </c>
      <c r="AV312" s="15" t="s">
        <v>79</v>
      </c>
      <c r="AW312" s="15" t="s">
        <v>33</v>
      </c>
      <c r="AX312" s="15" t="s">
        <v>72</v>
      </c>
      <c r="AY312" s="260" t="s">
        <v>166</v>
      </c>
    </row>
    <row r="313" s="13" customFormat="1">
      <c r="A313" s="13"/>
      <c r="B313" s="228"/>
      <c r="C313" s="229"/>
      <c r="D313" s="230" t="s">
        <v>176</v>
      </c>
      <c r="E313" s="231" t="s">
        <v>19</v>
      </c>
      <c r="F313" s="232" t="s">
        <v>2364</v>
      </c>
      <c r="G313" s="229"/>
      <c r="H313" s="233">
        <v>12.74</v>
      </c>
      <c r="I313" s="234"/>
      <c r="J313" s="229"/>
      <c r="K313" s="229"/>
      <c r="L313" s="235"/>
      <c r="M313" s="236"/>
      <c r="N313" s="237"/>
      <c r="O313" s="237"/>
      <c r="P313" s="237"/>
      <c r="Q313" s="237"/>
      <c r="R313" s="237"/>
      <c r="S313" s="237"/>
      <c r="T313" s="238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9" t="s">
        <v>176</v>
      </c>
      <c r="AU313" s="239" t="s">
        <v>167</v>
      </c>
      <c r="AV313" s="13" t="s">
        <v>81</v>
      </c>
      <c r="AW313" s="13" t="s">
        <v>33</v>
      </c>
      <c r="AX313" s="13" t="s">
        <v>72</v>
      </c>
      <c r="AY313" s="239" t="s">
        <v>166</v>
      </c>
    </row>
    <row r="314" s="13" customFormat="1">
      <c r="A314" s="13"/>
      <c r="B314" s="228"/>
      <c r="C314" s="229"/>
      <c r="D314" s="230" t="s">
        <v>176</v>
      </c>
      <c r="E314" s="231" t="s">
        <v>19</v>
      </c>
      <c r="F314" s="232" t="s">
        <v>2365</v>
      </c>
      <c r="G314" s="229"/>
      <c r="H314" s="233">
        <v>5.0999999999999996</v>
      </c>
      <c r="I314" s="234"/>
      <c r="J314" s="229"/>
      <c r="K314" s="229"/>
      <c r="L314" s="235"/>
      <c r="M314" s="236"/>
      <c r="N314" s="237"/>
      <c r="O314" s="237"/>
      <c r="P314" s="237"/>
      <c r="Q314" s="237"/>
      <c r="R314" s="237"/>
      <c r="S314" s="237"/>
      <c r="T314" s="238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9" t="s">
        <v>176</v>
      </c>
      <c r="AU314" s="239" t="s">
        <v>167</v>
      </c>
      <c r="AV314" s="13" t="s">
        <v>81</v>
      </c>
      <c r="AW314" s="13" t="s">
        <v>33</v>
      </c>
      <c r="AX314" s="13" t="s">
        <v>72</v>
      </c>
      <c r="AY314" s="239" t="s">
        <v>166</v>
      </c>
    </row>
    <row r="315" s="16" customFormat="1">
      <c r="A315" s="16"/>
      <c r="B315" s="273"/>
      <c r="C315" s="274"/>
      <c r="D315" s="230" t="s">
        <v>176</v>
      </c>
      <c r="E315" s="275" t="s">
        <v>19</v>
      </c>
      <c r="F315" s="276" t="s">
        <v>338</v>
      </c>
      <c r="G315" s="274"/>
      <c r="H315" s="277">
        <v>55.57</v>
      </c>
      <c r="I315" s="278"/>
      <c r="J315" s="274"/>
      <c r="K315" s="274"/>
      <c r="L315" s="279"/>
      <c r="M315" s="280"/>
      <c r="N315" s="281"/>
      <c r="O315" s="281"/>
      <c r="P315" s="281"/>
      <c r="Q315" s="281"/>
      <c r="R315" s="281"/>
      <c r="S315" s="281"/>
      <c r="T315" s="282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T315" s="283" t="s">
        <v>176</v>
      </c>
      <c r="AU315" s="283" t="s">
        <v>167</v>
      </c>
      <c r="AV315" s="16" t="s">
        <v>174</v>
      </c>
      <c r="AW315" s="16" t="s">
        <v>33</v>
      </c>
      <c r="AX315" s="16" t="s">
        <v>79</v>
      </c>
      <c r="AY315" s="283" t="s">
        <v>166</v>
      </c>
    </row>
    <row r="316" s="2" customFormat="1" ht="16.5" customHeight="1">
      <c r="A316" s="41"/>
      <c r="B316" s="42"/>
      <c r="C316" s="215" t="s">
        <v>310</v>
      </c>
      <c r="D316" s="215" t="s">
        <v>169</v>
      </c>
      <c r="E316" s="216" t="s">
        <v>2366</v>
      </c>
      <c r="F316" s="217" t="s">
        <v>2367</v>
      </c>
      <c r="G316" s="218" t="s">
        <v>229</v>
      </c>
      <c r="H316" s="219">
        <v>4.9000000000000004</v>
      </c>
      <c r="I316" s="220"/>
      <c r="J316" s="221">
        <f>ROUND(I316*H316,2)</f>
        <v>0</v>
      </c>
      <c r="K316" s="217" t="s">
        <v>2208</v>
      </c>
      <c r="L316" s="47"/>
      <c r="M316" s="222" t="s">
        <v>19</v>
      </c>
      <c r="N316" s="223" t="s">
        <v>43</v>
      </c>
      <c r="O316" s="87"/>
      <c r="P316" s="224">
        <f>O316*H316</f>
        <v>0</v>
      </c>
      <c r="Q316" s="224">
        <v>0</v>
      </c>
      <c r="R316" s="224">
        <f>Q316*H316</f>
        <v>0</v>
      </c>
      <c r="S316" s="224">
        <v>0.00167</v>
      </c>
      <c r="T316" s="225">
        <f>S316*H316</f>
        <v>0.008183000000000001</v>
      </c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R316" s="226" t="s">
        <v>174</v>
      </c>
      <c r="AT316" s="226" t="s">
        <v>169</v>
      </c>
      <c r="AU316" s="226" t="s">
        <v>167</v>
      </c>
      <c r="AY316" s="20" t="s">
        <v>166</v>
      </c>
      <c r="BE316" s="227">
        <f>IF(N316="základní",J316,0)</f>
        <v>0</v>
      </c>
      <c r="BF316" s="227">
        <f>IF(N316="snížená",J316,0)</f>
        <v>0</v>
      </c>
      <c r="BG316" s="227">
        <f>IF(N316="zákl. přenesená",J316,0)</f>
        <v>0</v>
      </c>
      <c r="BH316" s="227">
        <f>IF(N316="sníž. přenesená",J316,0)</f>
        <v>0</v>
      </c>
      <c r="BI316" s="227">
        <f>IF(N316="nulová",J316,0)</f>
        <v>0</v>
      </c>
      <c r="BJ316" s="20" t="s">
        <v>79</v>
      </c>
      <c r="BK316" s="227">
        <f>ROUND(I316*H316,2)</f>
        <v>0</v>
      </c>
      <c r="BL316" s="20" t="s">
        <v>174</v>
      </c>
      <c r="BM316" s="226" t="s">
        <v>2368</v>
      </c>
    </row>
    <row r="317" s="15" customFormat="1">
      <c r="A317" s="15"/>
      <c r="B317" s="251"/>
      <c r="C317" s="252"/>
      <c r="D317" s="230" t="s">
        <v>176</v>
      </c>
      <c r="E317" s="253" t="s">
        <v>19</v>
      </c>
      <c r="F317" s="254" t="s">
        <v>2210</v>
      </c>
      <c r="G317" s="252"/>
      <c r="H317" s="253" t="s">
        <v>19</v>
      </c>
      <c r="I317" s="255"/>
      <c r="J317" s="252"/>
      <c r="K317" s="252"/>
      <c r="L317" s="256"/>
      <c r="M317" s="257"/>
      <c r="N317" s="258"/>
      <c r="O317" s="258"/>
      <c r="P317" s="258"/>
      <c r="Q317" s="258"/>
      <c r="R317" s="258"/>
      <c r="S317" s="258"/>
      <c r="T317" s="259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60" t="s">
        <v>176</v>
      </c>
      <c r="AU317" s="260" t="s">
        <v>167</v>
      </c>
      <c r="AV317" s="15" t="s">
        <v>79</v>
      </c>
      <c r="AW317" s="15" t="s">
        <v>33</v>
      </c>
      <c r="AX317" s="15" t="s">
        <v>72</v>
      </c>
      <c r="AY317" s="260" t="s">
        <v>166</v>
      </c>
    </row>
    <row r="318" s="13" customFormat="1">
      <c r="A318" s="13"/>
      <c r="B318" s="228"/>
      <c r="C318" s="229"/>
      <c r="D318" s="230" t="s">
        <v>176</v>
      </c>
      <c r="E318" s="231" t="s">
        <v>19</v>
      </c>
      <c r="F318" s="232" t="s">
        <v>2369</v>
      </c>
      <c r="G318" s="229"/>
      <c r="H318" s="233">
        <v>1.5</v>
      </c>
      <c r="I318" s="234"/>
      <c r="J318" s="229"/>
      <c r="K318" s="229"/>
      <c r="L318" s="235"/>
      <c r="M318" s="236"/>
      <c r="N318" s="237"/>
      <c r="O318" s="237"/>
      <c r="P318" s="237"/>
      <c r="Q318" s="237"/>
      <c r="R318" s="237"/>
      <c r="S318" s="237"/>
      <c r="T318" s="238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9" t="s">
        <v>176</v>
      </c>
      <c r="AU318" s="239" t="s">
        <v>167</v>
      </c>
      <c r="AV318" s="13" t="s">
        <v>81</v>
      </c>
      <c r="AW318" s="13" t="s">
        <v>33</v>
      </c>
      <c r="AX318" s="13" t="s">
        <v>72</v>
      </c>
      <c r="AY318" s="239" t="s">
        <v>166</v>
      </c>
    </row>
    <row r="319" s="15" customFormat="1">
      <c r="A319" s="15"/>
      <c r="B319" s="251"/>
      <c r="C319" s="252"/>
      <c r="D319" s="230" t="s">
        <v>176</v>
      </c>
      <c r="E319" s="253" t="s">
        <v>19</v>
      </c>
      <c r="F319" s="254" t="s">
        <v>2214</v>
      </c>
      <c r="G319" s="252"/>
      <c r="H319" s="253" t="s">
        <v>19</v>
      </c>
      <c r="I319" s="255"/>
      <c r="J319" s="252"/>
      <c r="K319" s="252"/>
      <c r="L319" s="256"/>
      <c r="M319" s="257"/>
      <c r="N319" s="258"/>
      <c r="O319" s="258"/>
      <c r="P319" s="258"/>
      <c r="Q319" s="258"/>
      <c r="R319" s="258"/>
      <c r="S319" s="258"/>
      <c r="T319" s="259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60" t="s">
        <v>176</v>
      </c>
      <c r="AU319" s="260" t="s">
        <v>167</v>
      </c>
      <c r="AV319" s="15" t="s">
        <v>79</v>
      </c>
      <c r="AW319" s="15" t="s">
        <v>33</v>
      </c>
      <c r="AX319" s="15" t="s">
        <v>72</v>
      </c>
      <c r="AY319" s="260" t="s">
        <v>166</v>
      </c>
    </row>
    <row r="320" s="13" customFormat="1">
      <c r="A320" s="13"/>
      <c r="B320" s="228"/>
      <c r="C320" s="229"/>
      <c r="D320" s="230" t="s">
        <v>176</v>
      </c>
      <c r="E320" s="231" t="s">
        <v>19</v>
      </c>
      <c r="F320" s="232" t="s">
        <v>2370</v>
      </c>
      <c r="G320" s="229"/>
      <c r="H320" s="233">
        <v>1.7</v>
      </c>
      <c r="I320" s="234"/>
      <c r="J320" s="229"/>
      <c r="K320" s="229"/>
      <c r="L320" s="235"/>
      <c r="M320" s="236"/>
      <c r="N320" s="237"/>
      <c r="O320" s="237"/>
      <c r="P320" s="237"/>
      <c r="Q320" s="237"/>
      <c r="R320" s="237"/>
      <c r="S320" s="237"/>
      <c r="T320" s="238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9" t="s">
        <v>176</v>
      </c>
      <c r="AU320" s="239" t="s">
        <v>167</v>
      </c>
      <c r="AV320" s="13" t="s">
        <v>81</v>
      </c>
      <c r="AW320" s="13" t="s">
        <v>33</v>
      </c>
      <c r="AX320" s="13" t="s">
        <v>72</v>
      </c>
      <c r="AY320" s="239" t="s">
        <v>166</v>
      </c>
    </row>
    <row r="321" s="15" customFormat="1">
      <c r="A321" s="15"/>
      <c r="B321" s="251"/>
      <c r="C321" s="252"/>
      <c r="D321" s="230" t="s">
        <v>176</v>
      </c>
      <c r="E321" s="253" t="s">
        <v>19</v>
      </c>
      <c r="F321" s="254" t="s">
        <v>2216</v>
      </c>
      <c r="G321" s="252"/>
      <c r="H321" s="253" t="s">
        <v>19</v>
      </c>
      <c r="I321" s="255"/>
      <c r="J321" s="252"/>
      <c r="K321" s="252"/>
      <c r="L321" s="256"/>
      <c r="M321" s="257"/>
      <c r="N321" s="258"/>
      <c r="O321" s="258"/>
      <c r="P321" s="258"/>
      <c r="Q321" s="258"/>
      <c r="R321" s="258"/>
      <c r="S321" s="258"/>
      <c r="T321" s="259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T321" s="260" t="s">
        <v>176</v>
      </c>
      <c r="AU321" s="260" t="s">
        <v>167</v>
      </c>
      <c r="AV321" s="15" t="s">
        <v>79</v>
      </c>
      <c r="AW321" s="15" t="s">
        <v>33</v>
      </c>
      <c r="AX321" s="15" t="s">
        <v>72</v>
      </c>
      <c r="AY321" s="260" t="s">
        <v>166</v>
      </c>
    </row>
    <row r="322" s="13" customFormat="1">
      <c r="A322" s="13"/>
      <c r="B322" s="228"/>
      <c r="C322" s="229"/>
      <c r="D322" s="230" t="s">
        <v>176</v>
      </c>
      <c r="E322" s="231" t="s">
        <v>19</v>
      </c>
      <c r="F322" s="232" t="s">
        <v>2371</v>
      </c>
      <c r="G322" s="229"/>
      <c r="H322" s="233">
        <v>1.7</v>
      </c>
      <c r="I322" s="234"/>
      <c r="J322" s="229"/>
      <c r="K322" s="229"/>
      <c r="L322" s="235"/>
      <c r="M322" s="236"/>
      <c r="N322" s="237"/>
      <c r="O322" s="237"/>
      <c r="P322" s="237"/>
      <c r="Q322" s="237"/>
      <c r="R322" s="237"/>
      <c r="S322" s="237"/>
      <c r="T322" s="238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9" t="s">
        <v>176</v>
      </c>
      <c r="AU322" s="239" t="s">
        <v>167</v>
      </c>
      <c r="AV322" s="13" t="s">
        <v>81</v>
      </c>
      <c r="AW322" s="13" t="s">
        <v>33</v>
      </c>
      <c r="AX322" s="13" t="s">
        <v>72</v>
      </c>
      <c r="AY322" s="239" t="s">
        <v>166</v>
      </c>
    </row>
    <row r="323" s="16" customFormat="1">
      <c r="A323" s="16"/>
      <c r="B323" s="273"/>
      <c r="C323" s="274"/>
      <c r="D323" s="230" t="s">
        <v>176</v>
      </c>
      <c r="E323" s="275" t="s">
        <v>19</v>
      </c>
      <c r="F323" s="276" t="s">
        <v>338</v>
      </c>
      <c r="G323" s="274"/>
      <c r="H323" s="277">
        <v>4.9000000000000004</v>
      </c>
      <c r="I323" s="278"/>
      <c r="J323" s="274"/>
      <c r="K323" s="274"/>
      <c r="L323" s="279"/>
      <c r="M323" s="280"/>
      <c r="N323" s="281"/>
      <c r="O323" s="281"/>
      <c r="P323" s="281"/>
      <c r="Q323" s="281"/>
      <c r="R323" s="281"/>
      <c r="S323" s="281"/>
      <c r="T323" s="282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T323" s="283" t="s">
        <v>176</v>
      </c>
      <c r="AU323" s="283" t="s">
        <v>167</v>
      </c>
      <c r="AV323" s="16" t="s">
        <v>174</v>
      </c>
      <c r="AW323" s="16" t="s">
        <v>33</v>
      </c>
      <c r="AX323" s="16" t="s">
        <v>79</v>
      </c>
      <c r="AY323" s="283" t="s">
        <v>166</v>
      </c>
    </row>
    <row r="324" s="2" customFormat="1" ht="16.5" customHeight="1">
      <c r="A324" s="41"/>
      <c r="B324" s="42"/>
      <c r="C324" s="215" t="s">
        <v>316</v>
      </c>
      <c r="D324" s="215" t="s">
        <v>169</v>
      </c>
      <c r="E324" s="216" t="s">
        <v>2372</v>
      </c>
      <c r="F324" s="217" t="s">
        <v>2373</v>
      </c>
      <c r="G324" s="218" t="s">
        <v>229</v>
      </c>
      <c r="H324" s="219">
        <v>1.2</v>
      </c>
      <c r="I324" s="220"/>
      <c r="J324" s="221">
        <f>ROUND(I324*H324,2)</f>
        <v>0</v>
      </c>
      <c r="K324" s="217" t="s">
        <v>2208</v>
      </c>
      <c r="L324" s="47"/>
      <c r="M324" s="222" t="s">
        <v>19</v>
      </c>
      <c r="N324" s="223" t="s">
        <v>43</v>
      </c>
      <c r="O324" s="87"/>
      <c r="P324" s="224">
        <f>O324*H324</f>
        <v>0</v>
      </c>
      <c r="Q324" s="224">
        <v>0</v>
      </c>
      <c r="R324" s="224">
        <f>Q324*H324</f>
        <v>0</v>
      </c>
      <c r="S324" s="224">
        <v>0.019650000000000001</v>
      </c>
      <c r="T324" s="225">
        <f>S324*H324</f>
        <v>0.02358</v>
      </c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R324" s="226" t="s">
        <v>174</v>
      </c>
      <c r="AT324" s="226" t="s">
        <v>169</v>
      </c>
      <c r="AU324" s="226" t="s">
        <v>167</v>
      </c>
      <c r="AY324" s="20" t="s">
        <v>166</v>
      </c>
      <c r="BE324" s="227">
        <f>IF(N324="základní",J324,0)</f>
        <v>0</v>
      </c>
      <c r="BF324" s="227">
        <f>IF(N324="snížená",J324,0)</f>
        <v>0</v>
      </c>
      <c r="BG324" s="227">
        <f>IF(N324="zákl. přenesená",J324,0)</f>
        <v>0</v>
      </c>
      <c r="BH324" s="227">
        <f>IF(N324="sníž. přenesená",J324,0)</f>
        <v>0</v>
      </c>
      <c r="BI324" s="227">
        <f>IF(N324="nulová",J324,0)</f>
        <v>0</v>
      </c>
      <c r="BJ324" s="20" t="s">
        <v>79</v>
      </c>
      <c r="BK324" s="227">
        <f>ROUND(I324*H324,2)</f>
        <v>0</v>
      </c>
      <c r="BL324" s="20" t="s">
        <v>174</v>
      </c>
      <c r="BM324" s="226" t="s">
        <v>2374</v>
      </c>
    </row>
    <row r="325" s="15" customFormat="1">
      <c r="A325" s="15"/>
      <c r="B325" s="251"/>
      <c r="C325" s="252"/>
      <c r="D325" s="230" t="s">
        <v>176</v>
      </c>
      <c r="E325" s="253" t="s">
        <v>19</v>
      </c>
      <c r="F325" s="254" t="s">
        <v>2212</v>
      </c>
      <c r="G325" s="252"/>
      <c r="H325" s="253" t="s">
        <v>19</v>
      </c>
      <c r="I325" s="255"/>
      <c r="J325" s="252"/>
      <c r="K325" s="252"/>
      <c r="L325" s="256"/>
      <c r="M325" s="257"/>
      <c r="N325" s="258"/>
      <c r="O325" s="258"/>
      <c r="P325" s="258"/>
      <c r="Q325" s="258"/>
      <c r="R325" s="258"/>
      <c r="S325" s="258"/>
      <c r="T325" s="259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60" t="s">
        <v>176</v>
      </c>
      <c r="AU325" s="260" t="s">
        <v>167</v>
      </c>
      <c r="AV325" s="15" t="s">
        <v>79</v>
      </c>
      <c r="AW325" s="15" t="s">
        <v>33</v>
      </c>
      <c r="AX325" s="15" t="s">
        <v>72</v>
      </c>
      <c r="AY325" s="260" t="s">
        <v>166</v>
      </c>
    </row>
    <row r="326" s="13" customFormat="1">
      <c r="A326" s="13"/>
      <c r="B326" s="228"/>
      <c r="C326" s="229"/>
      <c r="D326" s="230" t="s">
        <v>176</v>
      </c>
      <c r="E326" s="231" t="s">
        <v>19</v>
      </c>
      <c r="F326" s="232" t="s">
        <v>2375</v>
      </c>
      <c r="G326" s="229"/>
      <c r="H326" s="233">
        <v>0.59999999999999998</v>
      </c>
      <c r="I326" s="234"/>
      <c r="J326" s="229"/>
      <c r="K326" s="229"/>
      <c r="L326" s="235"/>
      <c r="M326" s="236"/>
      <c r="N326" s="237"/>
      <c r="O326" s="237"/>
      <c r="P326" s="237"/>
      <c r="Q326" s="237"/>
      <c r="R326" s="237"/>
      <c r="S326" s="237"/>
      <c r="T326" s="238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9" t="s">
        <v>176</v>
      </c>
      <c r="AU326" s="239" t="s">
        <v>167</v>
      </c>
      <c r="AV326" s="13" t="s">
        <v>81</v>
      </c>
      <c r="AW326" s="13" t="s">
        <v>33</v>
      </c>
      <c r="AX326" s="13" t="s">
        <v>72</v>
      </c>
      <c r="AY326" s="239" t="s">
        <v>166</v>
      </c>
    </row>
    <row r="327" s="15" customFormat="1">
      <c r="A327" s="15"/>
      <c r="B327" s="251"/>
      <c r="C327" s="252"/>
      <c r="D327" s="230" t="s">
        <v>176</v>
      </c>
      <c r="E327" s="253" t="s">
        <v>19</v>
      </c>
      <c r="F327" s="254" t="s">
        <v>2214</v>
      </c>
      <c r="G327" s="252"/>
      <c r="H327" s="253" t="s">
        <v>19</v>
      </c>
      <c r="I327" s="255"/>
      <c r="J327" s="252"/>
      <c r="K327" s="252"/>
      <c r="L327" s="256"/>
      <c r="M327" s="257"/>
      <c r="N327" s="258"/>
      <c r="O327" s="258"/>
      <c r="P327" s="258"/>
      <c r="Q327" s="258"/>
      <c r="R327" s="258"/>
      <c r="S327" s="258"/>
      <c r="T327" s="259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60" t="s">
        <v>176</v>
      </c>
      <c r="AU327" s="260" t="s">
        <v>167</v>
      </c>
      <c r="AV327" s="15" t="s">
        <v>79</v>
      </c>
      <c r="AW327" s="15" t="s">
        <v>33</v>
      </c>
      <c r="AX327" s="15" t="s">
        <v>72</v>
      </c>
      <c r="AY327" s="260" t="s">
        <v>166</v>
      </c>
    </row>
    <row r="328" s="13" customFormat="1">
      <c r="A328" s="13"/>
      <c r="B328" s="228"/>
      <c r="C328" s="229"/>
      <c r="D328" s="230" t="s">
        <v>176</v>
      </c>
      <c r="E328" s="231" t="s">
        <v>19</v>
      </c>
      <c r="F328" s="232" t="s">
        <v>2376</v>
      </c>
      <c r="G328" s="229"/>
      <c r="H328" s="233">
        <v>0.59999999999999998</v>
      </c>
      <c r="I328" s="234"/>
      <c r="J328" s="229"/>
      <c r="K328" s="229"/>
      <c r="L328" s="235"/>
      <c r="M328" s="236"/>
      <c r="N328" s="237"/>
      <c r="O328" s="237"/>
      <c r="P328" s="237"/>
      <c r="Q328" s="237"/>
      <c r="R328" s="237"/>
      <c r="S328" s="237"/>
      <c r="T328" s="238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9" t="s">
        <v>176</v>
      </c>
      <c r="AU328" s="239" t="s">
        <v>167</v>
      </c>
      <c r="AV328" s="13" t="s">
        <v>81</v>
      </c>
      <c r="AW328" s="13" t="s">
        <v>33</v>
      </c>
      <c r="AX328" s="13" t="s">
        <v>72</v>
      </c>
      <c r="AY328" s="239" t="s">
        <v>166</v>
      </c>
    </row>
    <row r="329" s="16" customFormat="1">
      <c r="A329" s="16"/>
      <c r="B329" s="273"/>
      <c r="C329" s="274"/>
      <c r="D329" s="230" t="s">
        <v>176</v>
      </c>
      <c r="E329" s="275" t="s">
        <v>19</v>
      </c>
      <c r="F329" s="276" t="s">
        <v>338</v>
      </c>
      <c r="G329" s="274"/>
      <c r="H329" s="277">
        <v>1.2</v>
      </c>
      <c r="I329" s="278"/>
      <c r="J329" s="274"/>
      <c r="K329" s="274"/>
      <c r="L329" s="279"/>
      <c r="M329" s="280"/>
      <c r="N329" s="281"/>
      <c r="O329" s="281"/>
      <c r="P329" s="281"/>
      <c r="Q329" s="281"/>
      <c r="R329" s="281"/>
      <c r="S329" s="281"/>
      <c r="T329" s="282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T329" s="283" t="s">
        <v>176</v>
      </c>
      <c r="AU329" s="283" t="s">
        <v>167</v>
      </c>
      <c r="AV329" s="16" t="s">
        <v>174</v>
      </c>
      <c r="AW329" s="16" t="s">
        <v>33</v>
      </c>
      <c r="AX329" s="16" t="s">
        <v>79</v>
      </c>
      <c r="AY329" s="283" t="s">
        <v>166</v>
      </c>
    </row>
    <row r="330" s="2" customFormat="1" ht="16.5" customHeight="1">
      <c r="A330" s="41"/>
      <c r="B330" s="42"/>
      <c r="C330" s="215" t="s">
        <v>321</v>
      </c>
      <c r="D330" s="215" t="s">
        <v>169</v>
      </c>
      <c r="E330" s="216" t="s">
        <v>2377</v>
      </c>
      <c r="F330" s="217" t="s">
        <v>2378</v>
      </c>
      <c r="G330" s="218" t="s">
        <v>172</v>
      </c>
      <c r="H330" s="219">
        <v>2.2000000000000002</v>
      </c>
      <c r="I330" s="220"/>
      <c r="J330" s="221">
        <f>ROUND(I330*H330,2)</f>
        <v>0</v>
      </c>
      <c r="K330" s="217" t="s">
        <v>2208</v>
      </c>
      <c r="L330" s="47"/>
      <c r="M330" s="222" t="s">
        <v>19</v>
      </c>
      <c r="N330" s="223" t="s">
        <v>43</v>
      </c>
      <c r="O330" s="87"/>
      <c r="P330" s="224">
        <f>O330*H330</f>
        <v>0</v>
      </c>
      <c r="Q330" s="224">
        <v>0</v>
      </c>
      <c r="R330" s="224">
        <f>Q330*H330</f>
        <v>0</v>
      </c>
      <c r="S330" s="224">
        <v>0.024649999999999998</v>
      </c>
      <c r="T330" s="225">
        <f>S330*H330</f>
        <v>0.05423</v>
      </c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R330" s="226" t="s">
        <v>174</v>
      </c>
      <c r="AT330" s="226" t="s">
        <v>169</v>
      </c>
      <c r="AU330" s="226" t="s">
        <v>167</v>
      </c>
      <c r="AY330" s="20" t="s">
        <v>166</v>
      </c>
      <c r="BE330" s="227">
        <f>IF(N330="základní",J330,0)</f>
        <v>0</v>
      </c>
      <c r="BF330" s="227">
        <f>IF(N330="snížená",J330,0)</f>
        <v>0</v>
      </c>
      <c r="BG330" s="227">
        <f>IF(N330="zákl. přenesená",J330,0)</f>
        <v>0</v>
      </c>
      <c r="BH330" s="227">
        <f>IF(N330="sníž. přenesená",J330,0)</f>
        <v>0</v>
      </c>
      <c r="BI330" s="227">
        <f>IF(N330="nulová",J330,0)</f>
        <v>0</v>
      </c>
      <c r="BJ330" s="20" t="s">
        <v>79</v>
      </c>
      <c r="BK330" s="227">
        <f>ROUND(I330*H330,2)</f>
        <v>0</v>
      </c>
      <c r="BL330" s="20" t="s">
        <v>174</v>
      </c>
      <c r="BM330" s="226" t="s">
        <v>2379</v>
      </c>
    </row>
    <row r="331" s="15" customFormat="1">
      <c r="A331" s="15"/>
      <c r="B331" s="251"/>
      <c r="C331" s="252"/>
      <c r="D331" s="230" t="s">
        <v>176</v>
      </c>
      <c r="E331" s="253" t="s">
        <v>19</v>
      </c>
      <c r="F331" s="254" t="s">
        <v>2210</v>
      </c>
      <c r="G331" s="252"/>
      <c r="H331" s="253" t="s">
        <v>19</v>
      </c>
      <c r="I331" s="255"/>
      <c r="J331" s="252"/>
      <c r="K331" s="252"/>
      <c r="L331" s="256"/>
      <c r="M331" s="257"/>
      <c r="N331" s="258"/>
      <c r="O331" s="258"/>
      <c r="P331" s="258"/>
      <c r="Q331" s="258"/>
      <c r="R331" s="258"/>
      <c r="S331" s="258"/>
      <c r="T331" s="259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T331" s="260" t="s">
        <v>176</v>
      </c>
      <c r="AU331" s="260" t="s">
        <v>167</v>
      </c>
      <c r="AV331" s="15" t="s">
        <v>79</v>
      </c>
      <c r="AW331" s="15" t="s">
        <v>33</v>
      </c>
      <c r="AX331" s="15" t="s">
        <v>72</v>
      </c>
      <c r="AY331" s="260" t="s">
        <v>166</v>
      </c>
    </row>
    <row r="332" s="13" customFormat="1">
      <c r="A332" s="13"/>
      <c r="B332" s="228"/>
      <c r="C332" s="229"/>
      <c r="D332" s="230" t="s">
        <v>176</v>
      </c>
      <c r="E332" s="231" t="s">
        <v>19</v>
      </c>
      <c r="F332" s="232" t="s">
        <v>2380</v>
      </c>
      <c r="G332" s="229"/>
      <c r="H332" s="233">
        <v>1.1000000000000001</v>
      </c>
      <c r="I332" s="234"/>
      <c r="J332" s="229"/>
      <c r="K332" s="229"/>
      <c r="L332" s="235"/>
      <c r="M332" s="236"/>
      <c r="N332" s="237"/>
      <c r="O332" s="237"/>
      <c r="P332" s="237"/>
      <c r="Q332" s="237"/>
      <c r="R332" s="237"/>
      <c r="S332" s="237"/>
      <c r="T332" s="238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9" t="s">
        <v>176</v>
      </c>
      <c r="AU332" s="239" t="s">
        <v>167</v>
      </c>
      <c r="AV332" s="13" t="s">
        <v>81</v>
      </c>
      <c r="AW332" s="13" t="s">
        <v>33</v>
      </c>
      <c r="AX332" s="13" t="s">
        <v>72</v>
      </c>
      <c r="AY332" s="239" t="s">
        <v>166</v>
      </c>
    </row>
    <row r="333" s="13" customFormat="1">
      <c r="A333" s="13"/>
      <c r="B333" s="228"/>
      <c r="C333" s="229"/>
      <c r="D333" s="230" t="s">
        <v>176</v>
      </c>
      <c r="E333" s="231" t="s">
        <v>19</v>
      </c>
      <c r="F333" s="232" t="s">
        <v>2381</v>
      </c>
      <c r="G333" s="229"/>
      <c r="H333" s="233">
        <v>1.1000000000000001</v>
      </c>
      <c r="I333" s="234"/>
      <c r="J333" s="229"/>
      <c r="K333" s="229"/>
      <c r="L333" s="235"/>
      <c r="M333" s="236"/>
      <c r="N333" s="237"/>
      <c r="O333" s="237"/>
      <c r="P333" s="237"/>
      <c r="Q333" s="237"/>
      <c r="R333" s="237"/>
      <c r="S333" s="237"/>
      <c r="T333" s="238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9" t="s">
        <v>176</v>
      </c>
      <c r="AU333" s="239" t="s">
        <v>167</v>
      </c>
      <c r="AV333" s="13" t="s">
        <v>81</v>
      </c>
      <c r="AW333" s="13" t="s">
        <v>33</v>
      </c>
      <c r="AX333" s="13" t="s">
        <v>72</v>
      </c>
      <c r="AY333" s="239" t="s">
        <v>166</v>
      </c>
    </row>
    <row r="334" s="16" customFormat="1">
      <c r="A334" s="16"/>
      <c r="B334" s="273"/>
      <c r="C334" s="274"/>
      <c r="D334" s="230" t="s">
        <v>176</v>
      </c>
      <c r="E334" s="275" t="s">
        <v>19</v>
      </c>
      <c r="F334" s="276" t="s">
        <v>338</v>
      </c>
      <c r="G334" s="274"/>
      <c r="H334" s="277">
        <v>2.2000000000000002</v>
      </c>
      <c r="I334" s="278"/>
      <c r="J334" s="274"/>
      <c r="K334" s="274"/>
      <c r="L334" s="279"/>
      <c r="M334" s="280"/>
      <c r="N334" s="281"/>
      <c r="O334" s="281"/>
      <c r="P334" s="281"/>
      <c r="Q334" s="281"/>
      <c r="R334" s="281"/>
      <c r="S334" s="281"/>
      <c r="T334" s="282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T334" s="283" t="s">
        <v>176</v>
      </c>
      <c r="AU334" s="283" t="s">
        <v>167</v>
      </c>
      <c r="AV334" s="16" t="s">
        <v>174</v>
      </c>
      <c r="AW334" s="16" t="s">
        <v>33</v>
      </c>
      <c r="AX334" s="16" t="s">
        <v>79</v>
      </c>
      <c r="AY334" s="283" t="s">
        <v>166</v>
      </c>
    </row>
    <row r="335" s="2" customFormat="1" ht="16.5" customHeight="1">
      <c r="A335" s="41"/>
      <c r="B335" s="42"/>
      <c r="C335" s="215" t="s">
        <v>326</v>
      </c>
      <c r="D335" s="215" t="s">
        <v>169</v>
      </c>
      <c r="E335" s="216" t="s">
        <v>2382</v>
      </c>
      <c r="F335" s="217" t="s">
        <v>2383</v>
      </c>
      <c r="G335" s="218" t="s">
        <v>172</v>
      </c>
      <c r="H335" s="219">
        <v>2.2000000000000002</v>
      </c>
      <c r="I335" s="220"/>
      <c r="J335" s="221">
        <f>ROUND(I335*H335,2)</f>
        <v>0</v>
      </c>
      <c r="K335" s="217" t="s">
        <v>2208</v>
      </c>
      <c r="L335" s="47"/>
      <c r="M335" s="222" t="s">
        <v>19</v>
      </c>
      <c r="N335" s="223" t="s">
        <v>43</v>
      </c>
      <c r="O335" s="87"/>
      <c r="P335" s="224">
        <f>O335*H335</f>
        <v>0</v>
      </c>
      <c r="Q335" s="224">
        <v>0</v>
      </c>
      <c r="R335" s="224">
        <f>Q335*H335</f>
        <v>0</v>
      </c>
      <c r="S335" s="224">
        <v>0.0080000000000000002</v>
      </c>
      <c r="T335" s="225">
        <f>S335*H335</f>
        <v>0.017600000000000001</v>
      </c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R335" s="226" t="s">
        <v>174</v>
      </c>
      <c r="AT335" s="226" t="s">
        <v>169</v>
      </c>
      <c r="AU335" s="226" t="s">
        <v>167</v>
      </c>
      <c r="AY335" s="20" t="s">
        <v>166</v>
      </c>
      <c r="BE335" s="227">
        <f>IF(N335="základní",J335,0)</f>
        <v>0</v>
      </c>
      <c r="BF335" s="227">
        <f>IF(N335="snížená",J335,0)</f>
        <v>0</v>
      </c>
      <c r="BG335" s="227">
        <f>IF(N335="zákl. přenesená",J335,0)</f>
        <v>0</v>
      </c>
      <c r="BH335" s="227">
        <f>IF(N335="sníž. přenesená",J335,0)</f>
        <v>0</v>
      </c>
      <c r="BI335" s="227">
        <f>IF(N335="nulová",J335,0)</f>
        <v>0</v>
      </c>
      <c r="BJ335" s="20" t="s">
        <v>79</v>
      </c>
      <c r="BK335" s="227">
        <f>ROUND(I335*H335,2)</f>
        <v>0</v>
      </c>
      <c r="BL335" s="20" t="s">
        <v>174</v>
      </c>
      <c r="BM335" s="226" t="s">
        <v>2384</v>
      </c>
    </row>
    <row r="336" s="15" customFormat="1">
      <c r="A336" s="15"/>
      <c r="B336" s="251"/>
      <c r="C336" s="252"/>
      <c r="D336" s="230" t="s">
        <v>176</v>
      </c>
      <c r="E336" s="253" t="s">
        <v>19</v>
      </c>
      <c r="F336" s="254" t="s">
        <v>2210</v>
      </c>
      <c r="G336" s="252"/>
      <c r="H336" s="253" t="s">
        <v>19</v>
      </c>
      <c r="I336" s="255"/>
      <c r="J336" s="252"/>
      <c r="K336" s="252"/>
      <c r="L336" s="256"/>
      <c r="M336" s="257"/>
      <c r="N336" s="258"/>
      <c r="O336" s="258"/>
      <c r="P336" s="258"/>
      <c r="Q336" s="258"/>
      <c r="R336" s="258"/>
      <c r="S336" s="258"/>
      <c r="T336" s="259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T336" s="260" t="s">
        <v>176</v>
      </c>
      <c r="AU336" s="260" t="s">
        <v>167</v>
      </c>
      <c r="AV336" s="15" t="s">
        <v>79</v>
      </c>
      <c r="AW336" s="15" t="s">
        <v>33</v>
      </c>
      <c r="AX336" s="15" t="s">
        <v>72</v>
      </c>
      <c r="AY336" s="260" t="s">
        <v>166</v>
      </c>
    </row>
    <row r="337" s="13" customFormat="1">
      <c r="A337" s="13"/>
      <c r="B337" s="228"/>
      <c r="C337" s="229"/>
      <c r="D337" s="230" t="s">
        <v>176</v>
      </c>
      <c r="E337" s="231" t="s">
        <v>19</v>
      </c>
      <c r="F337" s="232" t="s">
        <v>2380</v>
      </c>
      <c r="G337" s="229"/>
      <c r="H337" s="233">
        <v>1.1000000000000001</v>
      </c>
      <c r="I337" s="234"/>
      <c r="J337" s="229"/>
      <c r="K337" s="229"/>
      <c r="L337" s="235"/>
      <c r="M337" s="236"/>
      <c r="N337" s="237"/>
      <c r="O337" s="237"/>
      <c r="P337" s="237"/>
      <c r="Q337" s="237"/>
      <c r="R337" s="237"/>
      <c r="S337" s="237"/>
      <c r="T337" s="238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9" t="s">
        <v>176</v>
      </c>
      <c r="AU337" s="239" t="s">
        <v>167</v>
      </c>
      <c r="AV337" s="13" t="s">
        <v>81</v>
      </c>
      <c r="AW337" s="13" t="s">
        <v>33</v>
      </c>
      <c r="AX337" s="13" t="s">
        <v>72</v>
      </c>
      <c r="AY337" s="239" t="s">
        <v>166</v>
      </c>
    </row>
    <row r="338" s="13" customFormat="1">
      <c r="A338" s="13"/>
      <c r="B338" s="228"/>
      <c r="C338" s="229"/>
      <c r="D338" s="230" t="s">
        <v>176</v>
      </c>
      <c r="E338" s="231" t="s">
        <v>19</v>
      </c>
      <c r="F338" s="232" t="s">
        <v>2381</v>
      </c>
      <c r="G338" s="229"/>
      <c r="H338" s="233">
        <v>1.1000000000000001</v>
      </c>
      <c r="I338" s="234"/>
      <c r="J338" s="229"/>
      <c r="K338" s="229"/>
      <c r="L338" s="235"/>
      <c r="M338" s="236"/>
      <c r="N338" s="237"/>
      <c r="O338" s="237"/>
      <c r="P338" s="237"/>
      <c r="Q338" s="237"/>
      <c r="R338" s="237"/>
      <c r="S338" s="237"/>
      <c r="T338" s="238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9" t="s">
        <v>176</v>
      </c>
      <c r="AU338" s="239" t="s">
        <v>167</v>
      </c>
      <c r="AV338" s="13" t="s">
        <v>81</v>
      </c>
      <c r="AW338" s="13" t="s">
        <v>33</v>
      </c>
      <c r="AX338" s="13" t="s">
        <v>72</v>
      </c>
      <c r="AY338" s="239" t="s">
        <v>166</v>
      </c>
    </row>
    <row r="339" s="16" customFormat="1">
      <c r="A339" s="16"/>
      <c r="B339" s="273"/>
      <c r="C339" s="274"/>
      <c r="D339" s="230" t="s">
        <v>176</v>
      </c>
      <c r="E339" s="275" t="s">
        <v>19</v>
      </c>
      <c r="F339" s="276" t="s">
        <v>338</v>
      </c>
      <c r="G339" s="274"/>
      <c r="H339" s="277">
        <v>2.2000000000000002</v>
      </c>
      <c r="I339" s="278"/>
      <c r="J339" s="274"/>
      <c r="K339" s="274"/>
      <c r="L339" s="279"/>
      <c r="M339" s="280"/>
      <c r="N339" s="281"/>
      <c r="O339" s="281"/>
      <c r="P339" s="281"/>
      <c r="Q339" s="281"/>
      <c r="R339" s="281"/>
      <c r="S339" s="281"/>
      <c r="T339" s="282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T339" s="283" t="s">
        <v>176</v>
      </c>
      <c r="AU339" s="283" t="s">
        <v>167</v>
      </c>
      <c r="AV339" s="16" t="s">
        <v>174</v>
      </c>
      <c r="AW339" s="16" t="s">
        <v>33</v>
      </c>
      <c r="AX339" s="16" t="s">
        <v>79</v>
      </c>
      <c r="AY339" s="283" t="s">
        <v>166</v>
      </c>
    </row>
    <row r="340" s="2" customFormat="1" ht="16.5" customHeight="1">
      <c r="A340" s="41"/>
      <c r="B340" s="42"/>
      <c r="C340" s="215" t="s">
        <v>331</v>
      </c>
      <c r="D340" s="215" t="s">
        <v>169</v>
      </c>
      <c r="E340" s="216" t="s">
        <v>2385</v>
      </c>
      <c r="F340" s="217" t="s">
        <v>2386</v>
      </c>
      <c r="G340" s="218" t="s">
        <v>240</v>
      </c>
      <c r="H340" s="219">
        <v>4.9000000000000004</v>
      </c>
      <c r="I340" s="220"/>
      <c r="J340" s="221">
        <f>ROUND(I340*H340,2)</f>
        <v>0</v>
      </c>
      <c r="K340" s="217" t="s">
        <v>2208</v>
      </c>
      <c r="L340" s="47"/>
      <c r="M340" s="222" t="s">
        <v>19</v>
      </c>
      <c r="N340" s="223" t="s">
        <v>43</v>
      </c>
      <c r="O340" s="87"/>
      <c r="P340" s="224">
        <f>O340*H340</f>
        <v>0</v>
      </c>
      <c r="Q340" s="224">
        <v>0</v>
      </c>
      <c r="R340" s="224">
        <f>Q340*H340</f>
        <v>0</v>
      </c>
      <c r="S340" s="224">
        <v>0.0050000000000000001</v>
      </c>
      <c r="T340" s="225">
        <f>S340*H340</f>
        <v>0.024500000000000001</v>
      </c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R340" s="226" t="s">
        <v>174</v>
      </c>
      <c r="AT340" s="226" t="s">
        <v>169</v>
      </c>
      <c r="AU340" s="226" t="s">
        <v>167</v>
      </c>
      <c r="AY340" s="20" t="s">
        <v>166</v>
      </c>
      <c r="BE340" s="227">
        <f>IF(N340="základní",J340,0)</f>
        <v>0</v>
      </c>
      <c r="BF340" s="227">
        <f>IF(N340="snížená",J340,0)</f>
        <v>0</v>
      </c>
      <c r="BG340" s="227">
        <f>IF(N340="zákl. přenesená",J340,0)</f>
        <v>0</v>
      </c>
      <c r="BH340" s="227">
        <f>IF(N340="sníž. přenesená",J340,0)</f>
        <v>0</v>
      </c>
      <c r="BI340" s="227">
        <f>IF(N340="nulová",J340,0)</f>
        <v>0</v>
      </c>
      <c r="BJ340" s="20" t="s">
        <v>79</v>
      </c>
      <c r="BK340" s="227">
        <f>ROUND(I340*H340,2)</f>
        <v>0</v>
      </c>
      <c r="BL340" s="20" t="s">
        <v>174</v>
      </c>
      <c r="BM340" s="226" t="s">
        <v>2387</v>
      </c>
    </row>
    <row r="341" s="15" customFormat="1">
      <c r="A341" s="15"/>
      <c r="B341" s="251"/>
      <c r="C341" s="252"/>
      <c r="D341" s="230" t="s">
        <v>176</v>
      </c>
      <c r="E341" s="253" t="s">
        <v>19</v>
      </c>
      <c r="F341" s="254" t="s">
        <v>2210</v>
      </c>
      <c r="G341" s="252"/>
      <c r="H341" s="253" t="s">
        <v>19</v>
      </c>
      <c r="I341" s="255"/>
      <c r="J341" s="252"/>
      <c r="K341" s="252"/>
      <c r="L341" s="256"/>
      <c r="M341" s="257"/>
      <c r="N341" s="258"/>
      <c r="O341" s="258"/>
      <c r="P341" s="258"/>
      <c r="Q341" s="258"/>
      <c r="R341" s="258"/>
      <c r="S341" s="258"/>
      <c r="T341" s="259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260" t="s">
        <v>176</v>
      </c>
      <c r="AU341" s="260" t="s">
        <v>167</v>
      </c>
      <c r="AV341" s="15" t="s">
        <v>79</v>
      </c>
      <c r="AW341" s="15" t="s">
        <v>33</v>
      </c>
      <c r="AX341" s="15" t="s">
        <v>72</v>
      </c>
      <c r="AY341" s="260" t="s">
        <v>166</v>
      </c>
    </row>
    <row r="342" s="13" customFormat="1">
      <c r="A342" s="13"/>
      <c r="B342" s="228"/>
      <c r="C342" s="229"/>
      <c r="D342" s="230" t="s">
        <v>176</v>
      </c>
      <c r="E342" s="231" t="s">
        <v>19</v>
      </c>
      <c r="F342" s="232" t="s">
        <v>2369</v>
      </c>
      <c r="G342" s="229"/>
      <c r="H342" s="233">
        <v>1.5</v>
      </c>
      <c r="I342" s="234"/>
      <c r="J342" s="229"/>
      <c r="K342" s="229"/>
      <c r="L342" s="235"/>
      <c r="M342" s="236"/>
      <c r="N342" s="237"/>
      <c r="O342" s="237"/>
      <c r="P342" s="237"/>
      <c r="Q342" s="237"/>
      <c r="R342" s="237"/>
      <c r="S342" s="237"/>
      <c r="T342" s="238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9" t="s">
        <v>176</v>
      </c>
      <c r="AU342" s="239" t="s">
        <v>167</v>
      </c>
      <c r="AV342" s="13" t="s">
        <v>81</v>
      </c>
      <c r="AW342" s="13" t="s">
        <v>33</v>
      </c>
      <c r="AX342" s="13" t="s">
        <v>72</v>
      </c>
      <c r="AY342" s="239" t="s">
        <v>166</v>
      </c>
    </row>
    <row r="343" s="15" customFormat="1">
      <c r="A343" s="15"/>
      <c r="B343" s="251"/>
      <c r="C343" s="252"/>
      <c r="D343" s="230" t="s">
        <v>176</v>
      </c>
      <c r="E343" s="253" t="s">
        <v>19</v>
      </c>
      <c r="F343" s="254" t="s">
        <v>2214</v>
      </c>
      <c r="G343" s="252"/>
      <c r="H343" s="253" t="s">
        <v>19</v>
      </c>
      <c r="I343" s="255"/>
      <c r="J343" s="252"/>
      <c r="K343" s="252"/>
      <c r="L343" s="256"/>
      <c r="M343" s="257"/>
      <c r="N343" s="258"/>
      <c r="O343" s="258"/>
      <c r="P343" s="258"/>
      <c r="Q343" s="258"/>
      <c r="R343" s="258"/>
      <c r="S343" s="258"/>
      <c r="T343" s="259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60" t="s">
        <v>176</v>
      </c>
      <c r="AU343" s="260" t="s">
        <v>167</v>
      </c>
      <c r="AV343" s="15" t="s">
        <v>79</v>
      </c>
      <c r="AW343" s="15" t="s">
        <v>33</v>
      </c>
      <c r="AX343" s="15" t="s">
        <v>72</v>
      </c>
      <c r="AY343" s="260" t="s">
        <v>166</v>
      </c>
    </row>
    <row r="344" s="13" customFormat="1">
      <c r="A344" s="13"/>
      <c r="B344" s="228"/>
      <c r="C344" s="229"/>
      <c r="D344" s="230" t="s">
        <v>176</v>
      </c>
      <c r="E344" s="231" t="s">
        <v>19</v>
      </c>
      <c r="F344" s="232" t="s">
        <v>2370</v>
      </c>
      <c r="G344" s="229"/>
      <c r="H344" s="233">
        <v>1.7</v>
      </c>
      <c r="I344" s="234"/>
      <c r="J344" s="229"/>
      <c r="K344" s="229"/>
      <c r="L344" s="235"/>
      <c r="M344" s="236"/>
      <c r="N344" s="237"/>
      <c r="O344" s="237"/>
      <c r="P344" s="237"/>
      <c r="Q344" s="237"/>
      <c r="R344" s="237"/>
      <c r="S344" s="237"/>
      <c r="T344" s="238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39" t="s">
        <v>176</v>
      </c>
      <c r="AU344" s="239" t="s">
        <v>167</v>
      </c>
      <c r="AV344" s="13" t="s">
        <v>81</v>
      </c>
      <c r="AW344" s="13" t="s">
        <v>33</v>
      </c>
      <c r="AX344" s="13" t="s">
        <v>72</v>
      </c>
      <c r="AY344" s="239" t="s">
        <v>166</v>
      </c>
    </row>
    <row r="345" s="15" customFormat="1">
      <c r="A345" s="15"/>
      <c r="B345" s="251"/>
      <c r="C345" s="252"/>
      <c r="D345" s="230" t="s">
        <v>176</v>
      </c>
      <c r="E345" s="253" t="s">
        <v>19</v>
      </c>
      <c r="F345" s="254" t="s">
        <v>2216</v>
      </c>
      <c r="G345" s="252"/>
      <c r="H345" s="253" t="s">
        <v>19</v>
      </c>
      <c r="I345" s="255"/>
      <c r="J345" s="252"/>
      <c r="K345" s="252"/>
      <c r="L345" s="256"/>
      <c r="M345" s="257"/>
      <c r="N345" s="258"/>
      <c r="O345" s="258"/>
      <c r="P345" s="258"/>
      <c r="Q345" s="258"/>
      <c r="R345" s="258"/>
      <c r="S345" s="258"/>
      <c r="T345" s="259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T345" s="260" t="s">
        <v>176</v>
      </c>
      <c r="AU345" s="260" t="s">
        <v>167</v>
      </c>
      <c r="AV345" s="15" t="s">
        <v>79</v>
      </c>
      <c r="AW345" s="15" t="s">
        <v>33</v>
      </c>
      <c r="AX345" s="15" t="s">
        <v>72</v>
      </c>
      <c r="AY345" s="260" t="s">
        <v>166</v>
      </c>
    </row>
    <row r="346" s="13" customFormat="1">
      <c r="A346" s="13"/>
      <c r="B346" s="228"/>
      <c r="C346" s="229"/>
      <c r="D346" s="230" t="s">
        <v>176</v>
      </c>
      <c r="E346" s="231" t="s">
        <v>19</v>
      </c>
      <c r="F346" s="232" t="s">
        <v>2371</v>
      </c>
      <c r="G346" s="229"/>
      <c r="H346" s="233">
        <v>1.7</v>
      </c>
      <c r="I346" s="234"/>
      <c r="J346" s="229"/>
      <c r="K346" s="229"/>
      <c r="L346" s="235"/>
      <c r="M346" s="236"/>
      <c r="N346" s="237"/>
      <c r="O346" s="237"/>
      <c r="P346" s="237"/>
      <c r="Q346" s="237"/>
      <c r="R346" s="237"/>
      <c r="S346" s="237"/>
      <c r="T346" s="238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9" t="s">
        <v>176</v>
      </c>
      <c r="AU346" s="239" t="s">
        <v>167</v>
      </c>
      <c r="AV346" s="13" t="s">
        <v>81</v>
      </c>
      <c r="AW346" s="13" t="s">
        <v>33</v>
      </c>
      <c r="AX346" s="13" t="s">
        <v>72</v>
      </c>
      <c r="AY346" s="239" t="s">
        <v>166</v>
      </c>
    </row>
    <row r="347" s="16" customFormat="1">
      <c r="A347" s="16"/>
      <c r="B347" s="273"/>
      <c r="C347" s="274"/>
      <c r="D347" s="230" t="s">
        <v>176</v>
      </c>
      <c r="E347" s="275" t="s">
        <v>19</v>
      </c>
      <c r="F347" s="276" t="s">
        <v>338</v>
      </c>
      <c r="G347" s="274"/>
      <c r="H347" s="277">
        <v>4.9000000000000004</v>
      </c>
      <c r="I347" s="278"/>
      <c r="J347" s="274"/>
      <c r="K347" s="274"/>
      <c r="L347" s="279"/>
      <c r="M347" s="280"/>
      <c r="N347" s="281"/>
      <c r="O347" s="281"/>
      <c r="P347" s="281"/>
      <c r="Q347" s="281"/>
      <c r="R347" s="281"/>
      <c r="S347" s="281"/>
      <c r="T347" s="282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T347" s="283" t="s">
        <v>176</v>
      </c>
      <c r="AU347" s="283" t="s">
        <v>167</v>
      </c>
      <c r="AV347" s="16" t="s">
        <v>174</v>
      </c>
      <c r="AW347" s="16" t="s">
        <v>33</v>
      </c>
      <c r="AX347" s="16" t="s">
        <v>79</v>
      </c>
      <c r="AY347" s="283" t="s">
        <v>166</v>
      </c>
    </row>
    <row r="348" s="12" customFormat="1" ht="22.8" customHeight="1">
      <c r="A348" s="12"/>
      <c r="B348" s="199"/>
      <c r="C348" s="200"/>
      <c r="D348" s="201" t="s">
        <v>71</v>
      </c>
      <c r="E348" s="213" t="s">
        <v>954</v>
      </c>
      <c r="F348" s="213" t="s">
        <v>955</v>
      </c>
      <c r="G348" s="200"/>
      <c r="H348" s="200"/>
      <c r="I348" s="203"/>
      <c r="J348" s="214">
        <f>BK348</f>
        <v>0</v>
      </c>
      <c r="K348" s="200"/>
      <c r="L348" s="205"/>
      <c r="M348" s="206"/>
      <c r="N348" s="207"/>
      <c r="O348" s="207"/>
      <c r="P348" s="208">
        <f>SUM(P349:P353)</f>
        <v>0</v>
      </c>
      <c r="Q348" s="207"/>
      <c r="R348" s="208">
        <f>SUM(R349:R353)</f>
        <v>0</v>
      </c>
      <c r="S348" s="207"/>
      <c r="T348" s="209">
        <f>SUM(T349:T353)</f>
        <v>0</v>
      </c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R348" s="210" t="s">
        <v>79</v>
      </c>
      <c r="AT348" s="211" t="s">
        <v>71</v>
      </c>
      <c r="AU348" s="211" t="s">
        <v>79</v>
      </c>
      <c r="AY348" s="210" t="s">
        <v>166</v>
      </c>
      <c r="BK348" s="212">
        <f>SUM(BK349:BK353)</f>
        <v>0</v>
      </c>
    </row>
    <row r="349" s="2" customFormat="1">
      <c r="A349" s="41"/>
      <c r="B349" s="42"/>
      <c r="C349" s="215" t="s">
        <v>339</v>
      </c>
      <c r="D349" s="215" t="s">
        <v>169</v>
      </c>
      <c r="E349" s="216" t="s">
        <v>2388</v>
      </c>
      <c r="F349" s="217" t="s">
        <v>2389</v>
      </c>
      <c r="G349" s="218" t="s">
        <v>191</v>
      </c>
      <c r="H349" s="219">
        <v>19.105</v>
      </c>
      <c r="I349" s="220"/>
      <c r="J349" s="221">
        <f>ROUND(I349*H349,2)</f>
        <v>0</v>
      </c>
      <c r="K349" s="217" t="s">
        <v>173</v>
      </c>
      <c r="L349" s="47"/>
      <c r="M349" s="222" t="s">
        <v>19</v>
      </c>
      <c r="N349" s="223" t="s">
        <v>43</v>
      </c>
      <c r="O349" s="87"/>
      <c r="P349" s="224">
        <f>O349*H349</f>
        <v>0</v>
      </c>
      <c r="Q349" s="224">
        <v>0</v>
      </c>
      <c r="R349" s="224">
        <f>Q349*H349</f>
        <v>0</v>
      </c>
      <c r="S349" s="224">
        <v>0</v>
      </c>
      <c r="T349" s="225">
        <f>S349*H349</f>
        <v>0</v>
      </c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R349" s="226" t="s">
        <v>174</v>
      </c>
      <c r="AT349" s="226" t="s">
        <v>169</v>
      </c>
      <c r="AU349" s="226" t="s">
        <v>81</v>
      </c>
      <c r="AY349" s="20" t="s">
        <v>166</v>
      </c>
      <c r="BE349" s="227">
        <f>IF(N349="základní",J349,0)</f>
        <v>0</v>
      </c>
      <c r="BF349" s="227">
        <f>IF(N349="snížená",J349,0)</f>
        <v>0</v>
      </c>
      <c r="BG349" s="227">
        <f>IF(N349="zákl. přenesená",J349,0)</f>
        <v>0</v>
      </c>
      <c r="BH349" s="227">
        <f>IF(N349="sníž. přenesená",J349,0)</f>
        <v>0</v>
      </c>
      <c r="BI349" s="227">
        <f>IF(N349="nulová",J349,0)</f>
        <v>0</v>
      </c>
      <c r="BJ349" s="20" t="s">
        <v>79</v>
      </c>
      <c r="BK349" s="227">
        <f>ROUND(I349*H349,2)</f>
        <v>0</v>
      </c>
      <c r="BL349" s="20" t="s">
        <v>174</v>
      </c>
      <c r="BM349" s="226" t="s">
        <v>2390</v>
      </c>
    </row>
    <row r="350" s="2" customFormat="1" ht="21.75" customHeight="1">
      <c r="A350" s="41"/>
      <c r="B350" s="42"/>
      <c r="C350" s="215" t="s">
        <v>344</v>
      </c>
      <c r="D350" s="215" t="s">
        <v>169</v>
      </c>
      <c r="E350" s="216" t="s">
        <v>961</v>
      </c>
      <c r="F350" s="217" t="s">
        <v>962</v>
      </c>
      <c r="G350" s="218" t="s">
        <v>191</v>
      </c>
      <c r="H350" s="219">
        <v>19.105</v>
      </c>
      <c r="I350" s="220"/>
      <c r="J350" s="221">
        <f>ROUND(I350*H350,2)</f>
        <v>0</v>
      </c>
      <c r="K350" s="217" t="s">
        <v>173</v>
      </c>
      <c r="L350" s="47"/>
      <c r="M350" s="222" t="s">
        <v>19</v>
      </c>
      <c r="N350" s="223" t="s">
        <v>43</v>
      </c>
      <c r="O350" s="87"/>
      <c r="P350" s="224">
        <f>O350*H350</f>
        <v>0</v>
      </c>
      <c r="Q350" s="224">
        <v>0</v>
      </c>
      <c r="R350" s="224">
        <f>Q350*H350</f>
        <v>0</v>
      </c>
      <c r="S350" s="224">
        <v>0</v>
      </c>
      <c r="T350" s="225">
        <f>S350*H350</f>
        <v>0</v>
      </c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R350" s="226" t="s">
        <v>174</v>
      </c>
      <c r="AT350" s="226" t="s">
        <v>169</v>
      </c>
      <c r="AU350" s="226" t="s">
        <v>81</v>
      </c>
      <c r="AY350" s="20" t="s">
        <v>166</v>
      </c>
      <c r="BE350" s="227">
        <f>IF(N350="základní",J350,0)</f>
        <v>0</v>
      </c>
      <c r="BF350" s="227">
        <f>IF(N350="snížená",J350,0)</f>
        <v>0</v>
      </c>
      <c r="BG350" s="227">
        <f>IF(N350="zákl. přenesená",J350,0)</f>
        <v>0</v>
      </c>
      <c r="BH350" s="227">
        <f>IF(N350="sníž. přenesená",J350,0)</f>
        <v>0</v>
      </c>
      <c r="BI350" s="227">
        <f>IF(N350="nulová",J350,0)</f>
        <v>0</v>
      </c>
      <c r="BJ350" s="20" t="s">
        <v>79</v>
      </c>
      <c r="BK350" s="227">
        <f>ROUND(I350*H350,2)</f>
        <v>0</v>
      </c>
      <c r="BL350" s="20" t="s">
        <v>174</v>
      </c>
      <c r="BM350" s="226" t="s">
        <v>2391</v>
      </c>
    </row>
    <row r="351" s="2" customFormat="1">
      <c r="A351" s="41"/>
      <c r="B351" s="42"/>
      <c r="C351" s="215" t="s">
        <v>349</v>
      </c>
      <c r="D351" s="215" t="s">
        <v>169</v>
      </c>
      <c r="E351" s="216" t="s">
        <v>965</v>
      </c>
      <c r="F351" s="217" t="s">
        <v>966</v>
      </c>
      <c r="G351" s="218" t="s">
        <v>191</v>
      </c>
      <c r="H351" s="219">
        <v>171.94499999999999</v>
      </c>
      <c r="I351" s="220"/>
      <c r="J351" s="221">
        <f>ROUND(I351*H351,2)</f>
        <v>0</v>
      </c>
      <c r="K351" s="217" t="s">
        <v>173</v>
      </c>
      <c r="L351" s="47"/>
      <c r="M351" s="222" t="s">
        <v>19</v>
      </c>
      <c r="N351" s="223" t="s">
        <v>43</v>
      </c>
      <c r="O351" s="87"/>
      <c r="P351" s="224">
        <f>O351*H351</f>
        <v>0</v>
      </c>
      <c r="Q351" s="224">
        <v>0</v>
      </c>
      <c r="R351" s="224">
        <f>Q351*H351</f>
        <v>0</v>
      </c>
      <c r="S351" s="224">
        <v>0</v>
      </c>
      <c r="T351" s="225">
        <f>S351*H351</f>
        <v>0</v>
      </c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R351" s="226" t="s">
        <v>174</v>
      </c>
      <c r="AT351" s="226" t="s">
        <v>169</v>
      </c>
      <c r="AU351" s="226" t="s">
        <v>81</v>
      </c>
      <c r="AY351" s="20" t="s">
        <v>166</v>
      </c>
      <c r="BE351" s="227">
        <f>IF(N351="základní",J351,0)</f>
        <v>0</v>
      </c>
      <c r="BF351" s="227">
        <f>IF(N351="snížená",J351,0)</f>
        <v>0</v>
      </c>
      <c r="BG351" s="227">
        <f>IF(N351="zákl. přenesená",J351,0)</f>
        <v>0</v>
      </c>
      <c r="BH351" s="227">
        <f>IF(N351="sníž. přenesená",J351,0)</f>
        <v>0</v>
      </c>
      <c r="BI351" s="227">
        <f>IF(N351="nulová",J351,0)</f>
        <v>0</v>
      </c>
      <c r="BJ351" s="20" t="s">
        <v>79</v>
      </c>
      <c r="BK351" s="227">
        <f>ROUND(I351*H351,2)</f>
        <v>0</v>
      </c>
      <c r="BL351" s="20" t="s">
        <v>174</v>
      </c>
      <c r="BM351" s="226" t="s">
        <v>2392</v>
      </c>
    </row>
    <row r="352" s="13" customFormat="1">
      <c r="A352" s="13"/>
      <c r="B352" s="228"/>
      <c r="C352" s="229"/>
      <c r="D352" s="230" t="s">
        <v>176</v>
      </c>
      <c r="E352" s="229"/>
      <c r="F352" s="232" t="s">
        <v>2393</v>
      </c>
      <c r="G352" s="229"/>
      <c r="H352" s="233">
        <v>171.94499999999999</v>
      </c>
      <c r="I352" s="234"/>
      <c r="J352" s="229"/>
      <c r="K352" s="229"/>
      <c r="L352" s="235"/>
      <c r="M352" s="236"/>
      <c r="N352" s="237"/>
      <c r="O352" s="237"/>
      <c r="P352" s="237"/>
      <c r="Q352" s="237"/>
      <c r="R352" s="237"/>
      <c r="S352" s="237"/>
      <c r="T352" s="238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9" t="s">
        <v>176</v>
      </c>
      <c r="AU352" s="239" t="s">
        <v>81</v>
      </c>
      <c r="AV352" s="13" t="s">
        <v>81</v>
      </c>
      <c r="AW352" s="13" t="s">
        <v>4</v>
      </c>
      <c r="AX352" s="13" t="s">
        <v>79</v>
      </c>
      <c r="AY352" s="239" t="s">
        <v>166</v>
      </c>
    </row>
    <row r="353" s="2" customFormat="1">
      <c r="A353" s="41"/>
      <c r="B353" s="42"/>
      <c r="C353" s="215" t="s">
        <v>357</v>
      </c>
      <c r="D353" s="215" t="s">
        <v>169</v>
      </c>
      <c r="E353" s="216" t="s">
        <v>970</v>
      </c>
      <c r="F353" s="217" t="s">
        <v>971</v>
      </c>
      <c r="G353" s="218" t="s">
        <v>191</v>
      </c>
      <c r="H353" s="219">
        <v>19.105</v>
      </c>
      <c r="I353" s="220"/>
      <c r="J353" s="221">
        <f>ROUND(I353*H353,2)</f>
        <v>0</v>
      </c>
      <c r="K353" s="217" t="s">
        <v>173</v>
      </c>
      <c r="L353" s="47"/>
      <c r="M353" s="222" t="s">
        <v>19</v>
      </c>
      <c r="N353" s="223" t="s">
        <v>43</v>
      </c>
      <c r="O353" s="87"/>
      <c r="P353" s="224">
        <f>O353*H353</f>
        <v>0</v>
      </c>
      <c r="Q353" s="224">
        <v>0</v>
      </c>
      <c r="R353" s="224">
        <f>Q353*H353</f>
        <v>0</v>
      </c>
      <c r="S353" s="224">
        <v>0</v>
      </c>
      <c r="T353" s="225">
        <f>S353*H353</f>
        <v>0</v>
      </c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R353" s="226" t="s">
        <v>174</v>
      </c>
      <c r="AT353" s="226" t="s">
        <v>169</v>
      </c>
      <c r="AU353" s="226" t="s">
        <v>81</v>
      </c>
      <c r="AY353" s="20" t="s">
        <v>166</v>
      </c>
      <c r="BE353" s="227">
        <f>IF(N353="základní",J353,0)</f>
        <v>0</v>
      </c>
      <c r="BF353" s="227">
        <f>IF(N353="snížená",J353,0)</f>
        <v>0</v>
      </c>
      <c r="BG353" s="227">
        <f>IF(N353="zákl. přenesená",J353,0)</f>
        <v>0</v>
      </c>
      <c r="BH353" s="227">
        <f>IF(N353="sníž. přenesená",J353,0)</f>
        <v>0</v>
      </c>
      <c r="BI353" s="227">
        <f>IF(N353="nulová",J353,0)</f>
        <v>0</v>
      </c>
      <c r="BJ353" s="20" t="s">
        <v>79</v>
      </c>
      <c r="BK353" s="227">
        <f>ROUND(I353*H353,2)</f>
        <v>0</v>
      </c>
      <c r="BL353" s="20" t="s">
        <v>174</v>
      </c>
      <c r="BM353" s="226" t="s">
        <v>2394</v>
      </c>
    </row>
    <row r="354" s="12" customFormat="1" ht="22.8" customHeight="1">
      <c r="A354" s="12"/>
      <c r="B354" s="199"/>
      <c r="C354" s="200"/>
      <c r="D354" s="201" t="s">
        <v>71</v>
      </c>
      <c r="E354" s="213" t="s">
        <v>973</v>
      </c>
      <c r="F354" s="213" t="s">
        <v>974</v>
      </c>
      <c r="G354" s="200"/>
      <c r="H354" s="200"/>
      <c r="I354" s="203"/>
      <c r="J354" s="214">
        <f>BK354</f>
        <v>0</v>
      </c>
      <c r="K354" s="200"/>
      <c r="L354" s="205"/>
      <c r="M354" s="206"/>
      <c r="N354" s="207"/>
      <c r="O354" s="207"/>
      <c r="P354" s="208">
        <f>P355</f>
        <v>0</v>
      </c>
      <c r="Q354" s="207"/>
      <c r="R354" s="208">
        <f>R355</f>
        <v>0</v>
      </c>
      <c r="S354" s="207"/>
      <c r="T354" s="209">
        <f>T355</f>
        <v>0</v>
      </c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R354" s="210" t="s">
        <v>79</v>
      </c>
      <c r="AT354" s="211" t="s">
        <v>71</v>
      </c>
      <c r="AU354" s="211" t="s">
        <v>79</v>
      </c>
      <c r="AY354" s="210" t="s">
        <v>166</v>
      </c>
      <c r="BK354" s="212">
        <f>BK355</f>
        <v>0</v>
      </c>
    </row>
    <row r="355" s="2" customFormat="1" ht="33" customHeight="1">
      <c r="A355" s="41"/>
      <c r="B355" s="42"/>
      <c r="C355" s="215" t="s">
        <v>362</v>
      </c>
      <c r="D355" s="215" t="s">
        <v>169</v>
      </c>
      <c r="E355" s="216" t="s">
        <v>2395</v>
      </c>
      <c r="F355" s="217" t="s">
        <v>2396</v>
      </c>
      <c r="G355" s="218" t="s">
        <v>191</v>
      </c>
      <c r="H355" s="219">
        <v>19.722000000000001</v>
      </c>
      <c r="I355" s="220"/>
      <c r="J355" s="221">
        <f>ROUND(I355*H355,2)</f>
        <v>0</v>
      </c>
      <c r="K355" s="217" t="s">
        <v>173</v>
      </c>
      <c r="L355" s="47"/>
      <c r="M355" s="222" t="s">
        <v>19</v>
      </c>
      <c r="N355" s="223" t="s">
        <v>43</v>
      </c>
      <c r="O355" s="87"/>
      <c r="P355" s="224">
        <f>O355*H355</f>
        <v>0</v>
      </c>
      <c r="Q355" s="224">
        <v>0</v>
      </c>
      <c r="R355" s="224">
        <f>Q355*H355</f>
        <v>0</v>
      </c>
      <c r="S355" s="224">
        <v>0</v>
      </c>
      <c r="T355" s="225">
        <f>S355*H355</f>
        <v>0</v>
      </c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R355" s="226" t="s">
        <v>174</v>
      </c>
      <c r="AT355" s="226" t="s">
        <v>169</v>
      </c>
      <c r="AU355" s="226" t="s">
        <v>81</v>
      </c>
      <c r="AY355" s="20" t="s">
        <v>166</v>
      </c>
      <c r="BE355" s="227">
        <f>IF(N355="základní",J355,0)</f>
        <v>0</v>
      </c>
      <c r="BF355" s="227">
        <f>IF(N355="snížená",J355,0)</f>
        <v>0</v>
      </c>
      <c r="BG355" s="227">
        <f>IF(N355="zákl. přenesená",J355,0)</f>
        <v>0</v>
      </c>
      <c r="BH355" s="227">
        <f>IF(N355="sníž. přenesená",J355,0)</f>
        <v>0</v>
      </c>
      <c r="BI355" s="227">
        <f>IF(N355="nulová",J355,0)</f>
        <v>0</v>
      </c>
      <c r="BJ355" s="20" t="s">
        <v>79</v>
      </c>
      <c r="BK355" s="227">
        <f>ROUND(I355*H355,2)</f>
        <v>0</v>
      </c>
      <c r="BL355" s="20" t="s">
        <v>174</v>
      </c>
      <c r="BM355" s="226" t="s">
        <v>2397</v>
      </c>
    </row>
    <row r="356" s="12" customFormat="1" ht="25.92" customHeight="1">
      <c r="A356" s="12"/>
      <c r="B356" s="199"/>
      <c r="C356" s="200"/>
      <c r="D356" s="201" t="s">
        <v>71</v>
      </c>
      <c r="E356" s="202" t="s">
        <v>979</v>
      </c>
      <c r="F356" s="202" t="s">
        <v>980</v>
      </c>
      <c r="G356" s="200"/>
      <c r="H356" s="200"/>
      <c r="I356" s="203"/>
      <c r="J356" s="204">
        <f>BK356</f>
        <v>0</v>
      </c>
      <c r="K356" s="200"/>
      <c r="L356" s="205"/>
      <c r="M356" s="206"/>
      <c r="N356" s="207"/>
      <c r="O356" s="207"/>
      <c r="P356" s="208">
        <f>P357+P371+P397+P415+P433+P460</f>
        <v>0</v>
      </c>
      <c r="Q356" s="207"/>
      <c r="R356" s="208">
        <f>R357+R371+R397+R415+R433+R460</f>
        <v>4.5126294299999996</v>
      </c>
      <c r="S356" s="207"/>
      <c r="T356" s="209">
        <f>T357+T371+T397+T415+T433+T460</f>
        <v>0.48469999999999996</v>
      </c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R356" s="210" t="s">
        <v>81</v>
      </c>
      <c r="AT356" s="211" t="s">
        <v>71</v>
      </c>
      <c r="AU356" s="211" t="s">
        <v>72</v>
      </c>
      <c r="AY356" s="210" t="s">
        <v>166</v>
      </c>
      <c r="BK356" s="212">
        <f>BK357+BK371+BK397+BK415+BK433+BK460</f>
        <v>0</v>
      </c>
    </row>
    <row r="357" s="12" customFormat="1" ht="22.8" customHeight="1">
      <c r="A357" s="12"/>
      <c r="B357" s="199"/>
      <c r="C357" s="200"/>
      <c r="D357" s="201" t="s">
        <v>71</v>
      </c>
      <c r="E357" s="213" t="s">
        <v>1139</v>
      </c>
      <c r="F357" s="213" t="s">
        <v>1140</v>
      </c>
      <c r="G357" s="200"/>
      <c r="H357" s="200"/>
      <c r="I357" s="203"/>
      <c r="J357" s="214">
        <f>BK357</f>
        <v>0</v>
      </c>
      <c r="K357" s="200"/>
      <c r="L357" s="205"/>
      <c r="M357" s="206"/>
      <c r="N357" s="207"/>
      <c r="O357" s="207"/>
      <c r="P357" s="208">
        <f>SUM(P358:P370)</f>
        <v>0</v>
      </c>
      <c r="Q357" s="207"/>
      <c r="R357" s="208">
        <f>SUM(R358:R370)</f>
        <v>0.32857439999999999</v>
      </c>
      <c r="S357" s="207"/>
      <c r="T357" s="209">
        <f>SUM(T358:T370)</f>
        <v>0</v>
      </c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R357" s="210" t="s">
        <v>81</v>
      </c>
      <c r="AT357" s="211" t="s">
        <v>71</v>
      </c>
      <c r="AU357" s="211" t="s">
        <v>79</v>
      </c>
      <c r="AY357" s="210" t="s">
        <v>166</v>
      </c>
      <c r="BK357" s="212">
        <f>SUM(BK358:BK370)</f>
        <v>0</v>
      </c>
    </row>
    <row r="358" s="2" customFormat="1">
      <c r="A358" s="41"/>
      <c r="B358" s="42"/>
      <c r="C358" s="215" t="s">
        <v>367</v>
      </c>
      <c r="D358" s="215" t="s">
        <v>169</v>
      </c>
      <c r="E358" s="216" t="s">
        <v>2398</v>
      </c>
      <c r="F358" s="217" t="s">
        <v>2399</v>
      </c>
      <c r="G358" s="218" t="s">
        <v>172</v>
      </c>
      <c r="H358" s="219">
        <v>74.507000000000005</v>
      </c>
      <c r="I358" s="220"/>
      <c r="J358" s="221">
        <f>ROUND(I358*H358,2)</f>
        <v>0</v>
      </c>
      <c r="K358" s="217" t="s">
        <v>2208</v>
      </c>
      <c r="L358" s="47"/>
      <c r="M358" s="222" t="s">
        <v>19</v>
      </c>
      <c r="N358" s="223" t="s">
        <v>43</v>
      </c>
      <c r="O358" s="87"/>
      <c r="P358" s="224">
        <f>O358*H358</f>
        <v>0</v>
      </c>
      <c r="Q358" s="224">
        <v>0</v>
      </c>
      <c r="R358" s="224">
        <f>Q358*H358</f>
        <v>0</v>
      </c>
      <c r="S358" s="224">
        <v>0</v>
      </c>
      <c r="T358" s="225">
        <f>S358*H358</f>
        <v>0</v>
      </c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R358" s="226" t="s">
        <v>257</v>
      </c>
      <c r="AT358" s="226" t="s">
        <v>169</v>
      </c>
      <c r="AU358" s="226" t="s">
        <v>81</v>
      </c>
      <c r="AY358" s="20" t="s">
        <v>166</v>
      </c>
      <c r="BE358" s="227">
        <f>IF(N358="základní",J358,0)</f>
        <v>0</v>
      </c>
      <c r="BF358" s="227">
        <f>IF(N358="snížená",J358,0)</f>
        <v>0</v>
      </c>
      <c r="BG358" s="227">
        <f>IF(N358="zákl. přenesená",J358,0)</f>
        <v>0</v>
      </c>
      <c r="BH358" s="227">
        <f>IF(N358="sníž. přenesená",J358,0)</f>
        <v>0</v>
      </c>
      <c r="BI358" s="227">
        <f>IF(N358="nulová",J358,0)</f>
        <v>0</v>
      </c>
      <c r="BJ358" s="20" t="s">
        <v>79</v>
      </c>
      <c r="BK358" s="227">
        <f>ROUND(I358*H358,2)</f>
        <v>0</v>
      </c>
      <c r="BL358" s="20" t="s">
        <v>257</v>
      </c>
      <c r="BM358" s="226" t="s">
        <v>2400</v>
      </c>
    </row>
    <row r="359" s="15" customFormat="1">
      <c r="A359" s="15"/>
      <c r="B359" s="251"/>
      <c r="C359" s="252"/>
      <c r="D359" s="230" t="s">
        <v>176</v>
      </c>
      <c r="E359" s="253" t="s">
        <v>19</v>
      </c>
      <c r="F359" s="254" t="s">
        <v>2210</v>
      </c>
      <c r="G359" s="252"/>
      <c r="H359" s="253" t="s">
        <v>19</v>
      </c>
      <c r="I359" s="255"/>
      <c r="J359" s="252"/>
      <c r="K359" s="252"/>
      <c r="L359" s="256"/>
      <c r="M359" s="257"/>
      <c r="N359" s="258"/>
      <c r="O359" s="258"/>
      <c r="P359" s="258"/>
      <c r="Q359" s="258"/>
      <c r="R359" s="258"/>
      <c r="S359" s="258"/>
      <c r="T359" s="259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T359" s="260" t="s">
        <v>176</v>
      </c>
      <c r="AU359" s="260" t="s">
        <v>81</v>
      </c>
      <c r="AV359" s="15" t="s">
        <v>79</v>
      </c>
      <c r="AW359" s="15" t="s">
        <v>33</v>
      </c>
      <c r="AX359" s="15" t="s">
        <v>72</v>
      </c>
      <c r="AY359" s="260" t="s">
        <v>166</v>
      </c>
    </row>
    <row r="360" s="13" customFormat="1">
      <c r="A360" s="13"/>
      <c r="B360" s="228"/>
      <c r="C360" s="229"/>
      <c r="D360" s="230" t="s">
        <v>176</v>
      </c>
      <c r="E360" s="231" t="s">
        <v>19</v>
      </c>
      <c r="F360" s="232" t="s">
        <v>2401</v>
      </c>
      <c r="G360" s="229"/>
      <c r="H360" s="233">
        <v>14.680999999999999</v>
      </c>
      <c r="I360" s="234"/>
      <c r="J360" s="229"/>
      <c r="K360" s="229"/>
      <c r="L360" s="235"/>
      <c r="M360" s="236"/>
      <c r="N360" s="237"/>
      <c r="O360" s="237"/>
      <c r="P360" s="237"/>
      <c r="Q360" s="237"/>
      <c r="R360" s="237"/>
      <c r="S360" s="237"/>
      <c r="T360" s="238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9" t="s">
        <v>176</v>
      </c>
      <c r="AU360" s="239" t="s">
        <v>81</v>
      </c>
      <c r="AV360" s="13" t="s">
        <v>81</v>
      </c>
      <c r="AW360" s="13" t="s">
        <v>33</v>
      </c>
      <c r="AX360" s="13" t="s">
        <v>72</v>
      </c>
      <c r="AY360" s="239" t="s">
        <v>166</v>
      </c>
    </row>
    <row r="361" s="15" customFormat="1">
      <c r="A361" s="15"/>
      <c r="B361" s="251"/>
      <c r="C361" s="252"/>
      <c r="D361" s="230" t="s">
        <v>176</v>
      </c>
      <c r="E361" s="253" t="s">
        <v>19</v>
      </c>
      <c r="F361" s="254" t="s">
        <v>2212</v>
      </c>
      <c r="G361" s="252"/>
      <c r="H361" s="253" t="s">
        <v>19</v>
      </c>
      <c r="I361" s="255"/>
      <c r="J361" s="252"/>
      <c r="K361" s="252"/>
      <c r="L361" s="256"/>
      <c r="M361" s="257"/>
      <c r="N361" s="258"/>
      <c r="O361" s="258"/>
      <c r="P361" s="258"/>
      <c r="Q361" s="258"/>
      <c r="R361" s="258"/>
      <c r="S361" s="258"/>
      <c r="T361" s="259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T361" s="260" t="s">
        <v>176</v>
      </c>
      <c r="AU361" s="260" t="s">
        <v>81</v>
      </c>
      <c r="AV361" s="15" t="s">
        <v>79</v>
      </c>
      <c r="AW361" s="15" t="s">
        <v>33</v>
      </c>
      <c r="AX361" s="15" t="s">
        <v>72</v>
      </c>
      <c r="AY361" s="260" t="s">
        <v>166</v>
      </c>
    </row>
    <row r="362" s="13" customFormat="1">
      <c r="A362" s="13"/>
      <c r="B362" s="228"/>
      <c r="C362" s="229"/>
      <c r="D362" s="230" t="s">
        <v>176</v>
      </c>
      <c r="E362" s="231" t="s">
        <v>19</v>
      </c>
      <c r="F362" s="232" t="s">
        <v>2402</v>
      </c>
      <c r="G362" s="229"/>
      <c r="H362" s="233">
        <v>19.760000000000002</v>
      </c>
      <c r="I362" s="234"/>
      <c r="J362" s="229"/>
      <c r="K362" s="229"/>
      <c r="L362" s="235"/>
      <c r="M362" s="236"/>
      <c r="N362" s="237"/>
      <c r="O362" s="237"/>
      <c r="P362" s="237"/>
      <c r="Q362" s="237"/>
      <c r="R362" s="237"/>
      <c r="S362" s="237"/>
      <c r="T362" s="238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9" t="s">
        <v>176</v>
      </c>
      <c r="AU362" s="239" t="s">
        <v>81</v>
      </c>
      <c r="AV362" s="13" t="s">
        <v>81</v>
      </c>
      <c r="AW362" s="13" t="s">
        <v>33</v>
      </c>
      <c r="AX362" s="13" t="s">
        <v>72</v>
      </c>
      <c r="AY362" s="239" t="s">
        <v>166</v>
      </c>
    </row>
    <row r="363" s="15" customFormat="1">
      <c r="A363" s="15"/>
      <c r="B363" s="251"/>
      <c r="C363" s="252"/>
      <c r="D363" s="230" t="s">
        <v>176</v>
      </c>
      <c r="E363" s="253" t="s">
        <v>19</v>
      </c>
      <c r="F363" s="254" t="s">
        <v>2214</v>
      </c>
      <c r="G363" s="252"/>
      <c r="H363" s="253" t="s">
        <v>19</v>
      </c>
      <c r="I363" s="255"/>
      <c r="J363" s="252"/>
      <c r="K363" s="252"/>
      <c r="L363" s="256"/>
      <c r="M363" s="257"/>
      <c r="N363" s="258"/>
      <c r="O363" s="258"/>
      <c r="P363" s="258"/>
      <c r="Q363" s="258"/>
      <c r="R363" s="258"/>
      <c r="S363" s="258"/>
      <c r="T363" s="259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T363" s="260" t="s">
        <v>176</v>
      </c>
      <c r="AU363" s="260" t="s">
        <v>81</v>
      </c>
      <c r="AV363" s="15" t="s">
        <v>79</v>
      </c>
      <c r="AW363" s="15" t="s">
        <v>33</v>
      </c>
      <c r="AX363" s="15" t="s">
        <v>72</v>
      </c>
      <c r="AY363" s="260" t="s">
        <v>166</v>
      </c>
    </row>
    <row r="364" s="13" customFormat="1">
      <c r="A364" s="13"/>
      <c r="B364" s="228"/>
      <c r="C364" s="229"/>
      <c r="D364" s="230" t="s">
        <v>176</v>
      </c>
      <c r="E364" s="231" t="s">
        <v>19</v>
      </c>
      <c r="F364" s="232" t="s">
        <v>2403</v>
      </c>
      <c r="G364" s="229"/>
      <c r="H364" s="233">
        <v>21.216000000000001</v>
      </c>
      <c r="I364" s="234"/>
      <c r="J364" s="229"/>
      <c r="K364" s="229"/>
      <c r="L364" s="235"/>
      <c r="M364" s="236"/>
      <c r="N364" s="237"/>
      <c r="O364" s="237"/>
      <c r="P364" s="237"/>
      <c r="Q364" s="237"/>
      <c r="R364" s="237"/>
      <c r="S364" s="237"/>
      <c r="T364" s="238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9" t="s">
        <v>176</v>
      </c>
      <c r="AU364" s="239" t="s">
        <v>81</v>
      </c>
      <c r="AV364" s="13" t="s">
        <v>81</v>
      </c>
      <c r="AW364" s="13" t="s">
        <v>33</v>
      </c>
      <c r="AX364" s="13" t="s">
        <v>72</v>
      </c>
      <c r="AY364" s="239" t="s">
        <v>166</v>
      </c>
    </row>
    <row r="365" s="15" customFormat="1">
      <c r="A365" s="15"/>
      <c r="B365" s="251"/>
      <c r="C365" s="252"/>
      <c r="D365" s="230" t="s">
        <v>176</v>
      </c>
      <c r="E365" s="253" t="s">
        <v>19</v>
      </c>
      <c r="F365" s="254" t="s">
        <v>2216</v>
      </c>
      <c r="G365" s="252"/>
      <c r="H365" s="253" t="s">
        <v>19</v>
      </c>
      <c r="I365" s="255"/>
      <c r="J365" s="252"/>
      <c r="K365" s="252"/>
      <c r="L365" s="256"/>
      <c r="M365" s="257"/>
      <c r="N365" s="258"/>
      <c r="O365" s="258"/>
      <c r="P365" s="258"/>
      <c r="Q365" s="258"/>
      <c r="R365" s="258"/>
      <c r="S365" s="258"/>
      <c r="T365" s="259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T365" s="260" t="s">
        <v>176</v>
      </c>
      <c r="AU365" s="260" t="s">
        <v>81</v>
      </c>
      <c r="AV365" s="15" t="s">
        <v>79</v>
      </c>
      <c r="AW365" s="15" t="s">
        <v>33</v>
      </c>
      <c r="AX365" s="15" t="s">
        <v>72</v>
      </c>
      <c r="AY365" s="260" t="s">
        <v>166</v>
      </c>
    </row>
    <row r="366" s="13" customFormat="1">
      <c r="A366" s="13"/>
      <c r="B366" s="228"/>
      <c r="C366" s="229"/>
      <c r="D366" s="230" t="s">
        <v>176</v>
      </c>
      <c r="E366" s="231" t="s">
        <v>19</v>
      </c>
      <c r="F366" s="232" t="s">
        <v>2404</v>
      </c>
      <c r="G366" s="229"/>
      <c r="H366" s="233">
        <v>18.850000000000001</v>
      </c>
      <c r="I366" s="234"/>
      <c r="J366" s="229"/>
      <c r="K366" s="229"/>
      <c r="L366" s="235"/>
      <c r="M366" s="236"/>
      <c r="N366" s="237"/>
      <c r="O366" s="237"/>
      <c r="P366" s="237"/>
      <c r="Q366" s="237"/>
      <c r="R366" s="237"/>
      <c r="S366" s="237"/>
      <c r="T366" s="238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9" t="s">
        <v>176</v>
      </c>
      <c r="AU366" s="239" t="s">
        <v>81</v>
      </c>
      <c r="AV366" s="13" t="s">
        <v>81</v>
      </c>
      <c r="AW366" s="13" t="s">
        <v>33</v>
      </c>
      <c r="AX366" s="13" t="s">
        <v>72</v>
      </c>
      <c r="AY366" s="239" t="s">
        <v>166</v>
      </c>
    </row>
    <row r="367" s="16" customFormat="1">
      <c r="A367" s="16"/>
      <c r="B367" s="273"/>
      <c r="C367" s="274"/>
      <c r="D367" s="230" t="s">
        <v>176</v>
      </c>
      <c r="E367" s="275" t="s">
        <v>19</v>
      </c>
      <c r="F367" s="276" t="s">
        <v>338</v>
      </c>
      <c r="G367" s="274"/>
      <c r="H367" s="277">
        <v>74.507000000000005</v>
      </c>
      <c r="I367" s="278"/>
      <c r="J367" s="274"/>
      <c r="K367" s="274"/>
      <c r="L367" s="279"/>
      <c r="M367" s="280"/>
      <c r="N367" s="281"/>
      <c r="O367" s="281"/>
      <c r="P367" s="281"/>
      <c r="Q367" s="281"/>
      <c r="R367" s="281"/>
      <c r="S367" s="281"/>
      <c r="T367" s="282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T367" s="283" t="s">
        <v>176</v>
      </c>
      <c r="AU367" s="283" t="s">
        <v>81</v>
      </c>
      <c r="AV367" s="16" t="s">
        <v>174</v>
      </c>
      <c r="AW367" s="16" t="s">
        <v>33</v>
      </c>
      <c r="AX367" s="16" t="s">
        <v>79</v>
      </c>
      <c r="AY367" s="283" t="s">
        <v>166</v>
      </c>
    </row>
    <row r="368" s="2" customFormat="1" ht="16.5" customHeight="1">
      <c r="A368" s="41"/>
      <c r="B368" s="42"/>
      <c r="C368" s="261" t="s">
        <v>372</v>
      </c>
      <c r="D368" s="261" t="s">
        <v>263</v>
      </c>
      <c r="E368" s="263" t="s">
        <v>2405</v>
      </c>
      <c r="F368" s="264" t="s">
        <v>2406</v>
      </c>
      <c r="G368" s="265" t="s">
        <v>172</v>
      </c>
      <c r="H368" s="266">
        <v>78.231999999999999</v>
      </c>
      <c r="I368" s="267"/>
      <c r="J368" s="268">
        <f>ROUND(I368*H368,2)</f>
        <v>0</v>
      </c>
      <c r="K368" s="264" t="s">
        <v>2208</v>
      </c>
      <c r="L368" s="269"/>
      <c r="M368" s="270" t="s">
        <v>19</v>
      </c>
      <c r="N368" s="271" t="s">
        <v>43</v>
      </c>
      <c r="O368" s="87"/>
      <c r="P368" s="224">
        <f>O368*H368</f>
        <v>0</v>
      </c>
      <c r="Q368" s="224">
        <v>0.0041999999999999997</v>
      </c>
      <c r="R368" s="224">
        <f>Q368*H368</f>
        <v>0.32857439999999999</v>
      </c>
      <c r="S368" s="224">
        <v>0</v>
      </c>
      <c r="T368" s="225">
        <f>S368*H368</f>
        <v>0</v>
      </c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R368" s="226" t="s">
        <v>344</v>
      </c>
      <c r="AT368" s="226" t="s">
        <v>263</v>
      </c>
      <c r="AU368" s="226" t="s">
        <v>81</v>
      </c>
      <c r="AY368" s="20" t="s">
        <v>166</v>
      </c>
      <c r="BE368" s="227">
        <f>IF(N368="základní",J368,0)</f>
        <v>0</v>
      </c>
      <c r="BF368" s="227">
        <f>IF(N368="snížená",J368,0)</f>
        <v>0</v>
      </c>
      <c r="BG368" s="227">
        <f>IF(N368="zákl. přenesená",J368,0)</f>
        <v>0</v>
      </c>
      <c r="BH368" s="227">
        <f>IF(N368="sníž. přenesená",J368,0)</f>
        <v>0</v>
      </c>
      <c r="BI368" s="227">
        <f>IF(N368="nulová",J368,0)</f>
        <v>0</v>
      </c>
      <c r="BJ368" s="20" t="s">
        <v>79</v>
      </c>
      <c r="BK368" s="227">
        <f>ROUND(I368*H368,2)</f>
        <v>0</v>
      </c>
      <c r="BL368" s="20" t="s">
        <v>257</v>
      </c>
      <c r="BM368" s="226" t="s">
        <v>2407</v>
      </c>
    </row>
    <row r="369" s="13" customFormat="1">
      <c r="A369" s="13"/>
      <c r="B369" s="228"/>
      <c r="C369" s="229"/>
      <c r="D369" s="230" t="s">
        <v>176</v>
      </c>
      <c r="E369" s="229"/>
      <c r="F369" s="232" t="s">
        <v>2408</v>
      </c>
      <c r="G369" s="229"/>
      <c r="H369" s="233">
        <v>78.231999999999999</v>
      </c>
      <c r="I369" s="234"/>
      <c r="J369" s="229"/>
      <c r="K369" s="229"/>
      <c r="L369" s="235"/>
      <c r="M369" s="236"/>
      <c r="N369" s="237"/>
      <c r="O369" s="237"/>
      <c r="P369" s="237"/>
      <c r="Q369" s="237"/>
      <c r="R369" s="237"/>
      <c r="S369" s="237"/>
      <c r="T369" s="238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9" t="s">
        <v>176</v>
      </c>
      <c r="AU369" s="239" t="s">
        <v>81</v>
      </c>
      <c r="AV369" s="13" t="s">
        <v>81</v>
      </c>
      <c r="AW369" s="13" t="s">
        <v>4</v>
      </c>
      <c r="AX369" s="13" t="s">
        <v>79</v>
      </c>
      <c r="AY369" s="239" t="s">
        <v>166</v>
      </c>
    </row>
    <row r="370" s="2" customFormat="1">
      <c r="A370" s="41"/>
      <c r="B370" s="42"/>
      <c r="C370" s="215" t="s">
        <v>377</v>
      </c>
      <c r="D370" s="215" t="s">
        <v>169</v>
      </c>
      <c r="E370" s="216" t="s">
        <v>1264</v>
      </c>
      <c r="F370" s="217" t="s">
        <v>1265</v>
      </c>
      <c r="G370" s="218" t="s">
        <v>191</v>
      </c>
      <c r="H370" s="219">
        <v>0.32900000000000001</v>
      </c>
      <c r="I370" s="220"/>
      <c r="J370" s="221">
        <f>ROUND(I370*H370,2)</f>
        <v>0</v>
      </c>
      <c r="K370" s="217" t="s">
        <v>173</v>
      </c>
      <c r="L370" s="47"/>
      <c r="M370" s="222" t="s">
        <v>19</v>
      </c>
      <c r="N370" s="223" t="s">
        <v>43</v>
      </c>
      <c r="O370" s="87"/>
      <c r="P370" s="224">
        <f>O370*H370</f>
        <v>0</v>
      </c>
      <c r="Q370" s="224">
        <v>0</v>
      </c>
      <c r="R370" s="224">
        <f>Q370*H370</f>
        <v>0</v>
      </c>
      <c r="S370" s="224">
        <v>0</v>
      </c>
      <c r="T370" s="225">
        <f>S370*H370</f>
        <v>0</v>
      </c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R370" s="226" t="s">
        <v>257</v>
      </c>
      <c r="AT370" s="226" t="s">
        <v>169</v>
      </c>
      <c r="AU370" s="226" t="s">
        <v>81</v>
      </c>
      <c r="AY370" s="20" t="s">
        <v>166</v>
      </c>
      <c r="BE370" s="227">
        <f>IF(N370="základní",J370,0)</f>
        <v>0</v>
      </c>
      <c r="BF370" s="227">
        <f>IF(N370="snížená",J370,0)</f>
        <v>0</v>
      </c>
      <c r="BG370" s="227">
        <f>IF(N370="zákl. přenesená",J370,0)</f>
        <v>0</v>
      </c>
      <c r="BH370" s="227">
        <f>IF(N370="sníž. přenesená",J370,0)</f>
        <v>0</v>
      </c>
      <c r="BI370" s="227">
        <f>IF(N370="nulová",J370,0)</f>
        <v>0</v>
      </c>
      <c r="BJ370" s="20" t="s">
        <v>79</v>
      </c>
      <c r="BK370" s="227">
        <f>ROUND(I370*H370,2)</f>
        <v>0</v>
      </c>
      <c r="BL370" s="20" t="s">
        <v>257</v>
      </c>
      <c r="BM370" s="226" t="s">
        <v>2409</v>
      </c>
    </row>
    <row r="371" s="12" customFormat="1" ht="22.8" customHeight="1">
      <c r="A371" s="12"/>
      <c r="B371" s="199"/>
      <c r="C371" s="200"/>
      <c r="D371" s="201" t="s">
        <v>71</v>
      </c>
      <c r="E371" s="213" t="s">
        <v>1321</v>
      </c>
      <c r="F371" s="213" t="s">
        <v>1322</v>
      </c>
      <c r="G371" s="200"/>
      <c r="H371" s="200"/>
      <c r="I371" s="203"/>
      <c r="J371" s="214">
        <f>BK371</f>
        <v>0</v>
      </c>
      <c r="K371" s="200"/>
      <c r="L371" s="205"/>
      <c r="M371" s="206"/>
      <c r="N371" s="207"/>
      <c r="O371" s="207"/>
      <c r="P371" s="208">
        <f>SUM(P372:P396)</f>
        <v>0</v>
      </c>
      <c r="Q371" s="207"/>
      <c r="R371" s="208">
        <f>SUM(R372:R396)</f>
        <v>3.19797471</v>
      </c>
      <c r="S371" s="207"/>
      <c r="T371" s="209">
        <f>SUM(T372:T396)</f>
        <v>0</v>
      </c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R371" s="210" t="s">
        <v>81</v>
      </c>
      <c r="AT371" s="211" t="s">
        <v>71</v>
      </c>
      <c r="AU371" s="211" t="s">
        <v>79</v>
      </c>
      <c r="AY371" s="210" t="s">
        <v>166</v>
      </c>
      <c r="BK371" s="212">
        <f>SUM(BK372:BK396)</f>
        <v>0</v>
      </c>
    </row>
    <row r="372" s="2" customFormat="1" ht="21.75" customHeight="1">
      <c r="A372" s="41"/>
      <c r="B372" s="42"/>
      <c r="C372" s="215" t="s">
        <v>387</v>
      </c>
      <c r="D372" s="215" t="s">
        <v>169</v>
      </c>
      <c r="E372" s="216" t="s">
        <v>2410</v>
      </c>
      <c r="F372" s="217" t="s">
        <v>2411</v>
      </c>
      <c r="G372" s="218" t="s">
        <v>229</v>
      </c>
      <c r="H372" s="219">
        <v>124.38</v>
      </c>
      <c r="I372" s="220"/>
      <c r="J372" s="221">
        <f>ROUND(I372*H372,2)</f>
        <v>0</v>
      </c>
      <c r="K372" s="217" t="s">
        <v>2208</v>
      </c>
      <c r="L372" s="47"/>
      <c r="M372" s="222" t="s">
        <v>19</v>
      </c>
      <c r="N372" s="223" t="s">
        <v>43</v>
      </c>
      <c r="O372" s="87"/>
      <c r="P372" s="224">
        <f>O372*H372</f>
        <v>0</v>
      </c>
      <c r="Q372" s="224">
        <v>0</v>
      </c>
      <c r="R372" s="224">
        <f>Q372*H372</f>
        <v>0</v>
      </c>
      <c r="S372" s="224">
        <v>0</v>
      </c>
      <c r="T372" s="225">
        <f>S372*H372</f>
        <v>0</v>
      </c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R372" s="226" t="s">
        <v>257</v>
      </c>
      <c r="AT372" s="226" t="s">
        <v>169</v>
      </c>
      <c r="AU372" s="226" t="s">
        <v>81</v>
      </c>
      <c r="AY372" s="20" t="s">
        <v>166</v>
      </c>
      <c r="BE372" s="227">
        <f>IF(N372="základní",J372,0)</f>
        <v>0</v>
      </c>
      <c r="BF372" s="227">
        <f>IF(N372="snížená",J372,0)</f>
        <v>0</v>
      </c>
      <c r="BG372" s="227">
        <f>IF(N372="zákl. přenesená",J372,0)</f>
        <v>0</v>
      </c>
      <c r="BH372" s="227">
        <f>IF(N372="sníž. přenesená",J372,0)</f>
        <v>0</v>
      </c>
      <c r="BI372" s="227">
        <f>IF(N372="nulová",J372,0)</f>
        <v>0</v>
      </c>
      <c r="BJ372" s="20" t="s">
        <v>79</v>
      </c>
      <c r="BK372" s="227">
        <f>ROUND(I372*H372,2)</f>
        <v>0</v>
      </c>
      <c r="BL372" s="20" t="s">
        <v>257</v>
      </c>
      <c r="BM372" s="226" t="s">
        <v>2412</v>
      </c>
    </row>
    <row r="373" s="15" customFormat="1">
      <c r="A373" s="15"/>
      <c r="B373" s="251"/>
      <c r="C373" s="252"/>
      <c r="D373" s="230" t="s">
        <v>176</v>
      </c>
      <c r="E373" s="253" t="s">
        <v>19</v>
      </c>
      <c r="F373" s="254" t="s">
        <v>2210</v>
      </c>
      <c r="G373" s="252"/>
      <c r="H373" s="253" t="s">
        <v>19</v>
      </c>
      <c r="I373" s="255"/>
      <c r="J373" s="252"/>
      <c r="K373" s="252"/>
      <c r="L373" s="256"/>
      <c r="M373" s="257"/>
      <c r="N373" s="258"/>
      <c r="O373" s="258"/>
      <c r="P373" s="258"/>
      <c r="Q373" s="258"/>
      <c r="R373" s="258"/>
      <c r="S373" s="258"/>
      <c r="T373" s="259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T373" s="260" t="s">
        <v>176</v>
      </c>
      <c r="AU373" s="260" t="s">
        <v>81</v>
      </c>
      <c r="AV373" s="15" t="s">
        <v>79</v>
      </c>
      <c r="AW373" s="15" t="s">
        <v>33</v>
      </c>
      <c r="AX373" s="15" t="s">
        <v>72</v>
      </c>
      <c r="AY373" s="260" t="s">
        <v>166</v>
      </c>
    </row>
    <row r="374" s="13" customFormat="1">
      <c r="A374" s="13"/>
      <c r="B374" s="228"/>
      <c r="C374" s="229"/>
      <c r="D374" s="230" t="s">
        <v>176</v>
      </c>
      <c r="E374" s="231" t="s">
        <v>19</v>
      </c>
      <c r="F374" s="232" t="s">
        <v>2413</v>
      </c>
      <c r="G374" s="229"/>
      <c r="H374" s="233">
        <v>24.149999999999999</v>
      </c>
      <c r="I374" s="234"/>
      <c r="J374" s="229"/>
      <c r="K374" s="229"/>
      <c r="L374" s="235"/>
      <c r="M374" s="236"/>
      <c r="N374" s="237"/>
      <c r="O374" s="237"/>
      <c r="P374" s="237"/>
      <c r="Q374" s="237"/>
      <c r="R374" s="237"/>
      <c r="S374" s="237"/>
      <c r="T374" s="238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9" t="s">
        <v>176</v>
      </c>
      <c r="AU374" s="239" t="s">
        <v>81</v>
      </c>
      <c r="AV374" s="13" t="s">
        <v>81</v>
      </c>
      <c r="AW374" s="13" t="s">
        <v>33</v>
      </c>
      <c r="AX374" s="13" t="s">
        <v>72</v>
      </c>
      <c r="AY374" s="239" t="s">
        <v>166</v>
      </c>
    </row>
    <row r="375" s="15" customFormat="1">
      <c r="A375" s="15"/>
      <c r="B375" s="251"/>
      <c r="C375" s="252"/>
      <c r="D375" s="230" t="s">
        <v>176</v>
      </c>
      <c r="E375" s="253" t="s">
        <v>19</v>
      </c>
      <c r="F375" s="254" t="s">
        <v>2212</v>
      </c>
      <c r="G375" s="252"/>
      <c r="H375" s="253" t="s">
        <v>19</v>
      </c>
      <c r="I375" s="255"/>
      <c r="J375" s="252"/>
      <c r="K375" s="252"/>
      <c r="L375" s="256"/>
      <c r="M375" s="257"/>
      <c r="N375" s="258"/>
      <c r="O375" s="258"/>
      <c r="P375" s="258"/>
      <c r="Q375" s="258"/>
      <c r="R375" s="258"/>
      <c r="S375" s="258"/>
      <c r="T375" s="259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T375" s="260" t="s">
        <v>176</v>
      </c>
      <c r="AU375" s="260" t="s">
        <v>81</v>
      </c>
      <c r="AV375" s="15" t="s">
        <v>79</v>
      </c>
      <c r="AW375" s="15" t="s">
        <v>33</v>
      </c>
      <c r="AX375" s="15" t="s">
        <v>72</v>
      </c>
      <c r="AY375" s="260" t="s">
        <v>166</v>
      </c>
    </row>
    <row r="376" s="13" customFormat="1">
      <c r="A376" s="13"/>
      <c r="B376" s="228"/>
      <c r="C376" s="229"/>
      <c r="D376" s="230" t="s">
        <v>176</v>
      </c>
      <c r="E376" s="231" t="s">
        <v>19</v>
      </c>
      <c r="F376" s="232" t="s">
        <v>2414</v>
      </c>
      <c r="G376" s="229"/>
      <c r="H376" s="233">
        <v>33.200000000000003</v>
      </c>
      <c r="I376" s="234"/>
      <c r="J376" s="229"/>
      <c r="K376" s="229"/>
      <c r="L376" s="235"/>
      <c r="M376" s="236"/>
      <c r="N376" s="237"/>
      <c r="O376" s="237"/>
      <c r="P376" s="237"/>
      <c r="Q376" s="237"/>
      <c r="R376" s="237"/>
      <c r="S376" s="237"/>
      <c r="T376" s="238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39" t="s">
        <v>176</v>
      </c>
      <c r="AU376" s="239" t="s">
        <v>81</v>
      </c>
      <c r="AV376" s="13" t="s">
        <v>81</v>
      </c>
      <c r="AW376" s="13" t="s">
        <v>33</v>
      </c>
      <c r="AX376" s="13" t="s">
        <v>72</v>
      </c>
      <c r="AY376" s="239" t="s">
        <v>166</v>
      </c>
    </row>
    <row r="377" s="15" customFormat="1">
      <c r="A377" s="15"/>
      <c r="B377" s="251"/>
      <c r="C377" s="252"/>
      <c r="D377" s="230" t="s">
        <v>176</v>
      </c>
      <c r="E377" s="253" t="s">
        <v>19</v>
      </c>
      <c r="F377" s="254" t="s">
        <v>2214</v>
      </c>
      <c r="G377" s="252"/>
      <c r="H377" s="253" t="s">
        <v>19</v>
      </c>
      <c r="I377" s="255"/>
      <c r="J377" s="252"/>
      <c r="K377" s="252"/>
      <c r="L377" s="256"/>
      <c r="M377" s="257"/>
      <c r="N377" s="258"/>
      <c r="O377" s="258"/>
      <c r="P377" s="258"/>
      <c r="Q377" s="258"/>
      <c r="R377" s="258"/>
      <c r="S377" s="258"/>
      <c r="T377" s="259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60" t="s">
        <v>176</v>
      </c>
      <c r="AU377" s="260" t="s">
        <v>81</v>
      </c>
      <c r="AV377" s="15" t="s">
        <v>79</v>
      </c>
      <c r="AW377" s="15" t="s">
        <v>33</v>
      </c>
      <c r="AX377" s="15" t="s">
        <v>72</v>
      </c>
      <c r="AY377" s="260" t="s">
        <v>166</v>
      </c>
    </row>
    <row r="378" s="13" customFormat="1">
      <c r="A378" s="13"/>
      <c r="B378" s="228"/>
      <c r="C378" s="229"/>
      <c r="D378" s="230" t="s">
        <v>176</v>
      </c>
      <c r="E378" s="231" t="s">
        <v>19</v>
      </c>
      <c r="F378" s="232" t="s">
        <v>2415</v>
      </c>
      <c r="G378" s="229"/>
      <c r="H378" s="233">
        <v>34.880000000000003</v>
      </c>
      <c r="I378" s="234"/>
      <c r="J378" s="229"/>
      <c r="K378" s="229"/>
      <c r="L378" s="235"/>
      <c r="M378" s="236"/>
      <c r="N378" s="237"/>
      <c r="O378" s="237"/>
      <c r="P378" s="237"/>
      <c r="Q378" s="237"/>
      <c r="R378" s="237"/>
      <c r="S378" s="237"/>
      <c r="T378" s="238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9" t="s">
        <v>176</v>
      </c>
      <c r="AU378" s="239" t="s">
        <v>81</v>
      </c>
      <c r="AV378" s="13" t="s">
        <v>81</v>
      </c>
      <c r="AW378" s="13" t="s">
        <v>33</v>
      </c>
      <c r="AX378" s="13" t="s">
        <v>72</v>
      </c>
      <c r="AY378" s="239" t="s">
        <v>166</v>
      </c>
    </row>
    <row r="379" s="15" customFormat="1">
      <c r="A379" s="15"/>
      <c r="B379" s="251"/>
      <c r="C379" s="252"/>
      <c r="D379" s="230" t="s">
        <v>176</v>
      </c>
      <c r="E379" s="253" t="s">
        <v>19</v>
      </c>
      <c r="F379" s="254" t="s">
        <v>2216</v>
      </c>
      <c r="G379" s="252"/>
      <c r="H379" s="253" t="s">
        <v>19</v>
      </c>
      <c r="I379" s="255"/>
      <c r="J379" s="252"/>
      <c r="K379" s="252"/>
      <c r="L379" s="256"/>
      <c r="M379" s="257"/>
      <c r="N379" s="258"/>
      <c r="O379" s="258"/>
      <c r="P379" s="258"/>
      <c r="Q379" s="258"/>
      <c r="R379" s="258"/>
      <c r="S379" s="258"/>
      <c r="T379" s="259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T379" s="260" t="s">
        <v>176</v>
      </c>
      <c r="AU379" s="260" t="s">
        <v>81</v>
      </c>
      <c r="AV379" s="15" t="s">
        <v>79</v>
      </c>
      <c r="AW379" s="15" t="s">
        <v>33</v>
      </c>
      <c r="AX379" s="15" t="s">
        <v>72</v>
      </c>
      <c r="AY379" s="260" t="s">
        <v>166</v>
      </c>
    </row>
    <row r="380" s="13" customFormat="1">
      <c r="A380" s="13"/>
      <c r="B380" s="228"/>
      <c r="C380" s="229"/>
      <c r="D380" s="230" t="s">
        <v>176</v>
      </c>
      <c r="E380" s="231" t="s">
        <v>19</v>
      </c>
      <c r="F380" s="232" t="s">
        <v>2416</v>
      </c>
      <c r="G380" s="229"/>
      <c r="H380" s="233">
        <v>32.149999999999999</v>
      </c>
      <c r="I380" s="234"/>
      <c r="J380" s="229"/>
      <c r="K380" s="229"/>
      <c r="L380" s="235"/>
      <c r="M380" s="236"/>
      <c r="N380" s="237"/>
      <c r="O380" s="237"/>
      <c r="P380" s="237"/>
      <c r="Q380" s="237"/>
      <c r="R380" s="237"/>
      <c r="S380" s="237"/>
      <c r="T380" s="238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39" t="s">
        <v>176</v>
      </c>
      <c r="AU380" s="239" t="s">
        <v>81</v>
      </c>
      <c r="AV380" s="13" t="s">
        <v>81</v>
      </c>
      <c r="AW380" s="13" t="s">
        <v>33</v>
      </c>
      <c r="AX380" s="13" t="s">
        <v>72</v>
      </c>
      <c r="AY380" s="239" t="s">
        <v>166</v>
      </c>
    </row>
    <row r="381" s="16" customFormat="1">
      <c r="A381" s="16"/>
      <c r="B381" s="273"/>
      <c r="C381" s="274"/>
      <c r="D381" s="230" t="s">
        <v>176</v>
      </c>
      <c r="E381" s="275" t="s">
        <v>19</v>
      </c>
      <c r="F381" s="276" t="s">
        <v>338</v>
      </c>
      <c r="G381" s="274"/>
      <c r="H381" s="277">
        <v>124.38</v>
      </c>
      <c r="I381" s="278"/>
      <c r="J381" s="274"/>
      <c r="K381" s="274"/>
      <c r="L381" s="279"/>
      <c r="M381" s="280"/>
      <c r="N381" s="281"/>
      <c r="O381" s="281"/>
      <c r="P381" s="281"/>
      <c r="Q381" s="281"/>
      <c r="R381" s="281"/>
      <c r="S381" s="281"/>
      <c r="T381" s="282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T381" s="283" t="s">
        <v>176</v>
      </c>
      <c r="AU381" s="283" t="s">
        <v>81</v>
      </c>
      <c r="AV381" s="16" t="s">
        <v>174</v>
      </c>
      <c r="AW381" s="16" t="s">
        <v>33</v>
      </c>
      <c r="AX381" s="16" t="s">
        <v>79</v>
      </c>
      <c r="AY381" s="283" t="s">
        <v>166</v>
      </c>
    </row>
    <row r="382" s="2" customFormat="1" ht="16.5" customHeight="1">
      <c r="A382" s="41"/>
      <c r="B382" s="42"/>
      <c r="C382" s="261" t="s">
        <v>397</v>
      </c>
      <c r="D382" s="261" t="s">
        <v>263</v>
      </c>
      <c r="E382" s="263" t="s">
        <v>2417</v>
      </c>
      <c r="F382" s="264" t="s">
        <v>2418</v>
      </c>
      <c r="G382" s="265" t="s">
        <v>197</v>
      </c>
      <c r="H382" s="266">
        <v>2.7360000000000002</v>
      </c>
      <c r="I382" s="267"/>
      <c r="J382" s="268">
        <f>ROUND(I382*H382,2)</f>
        <v>0</v>
      </c>
      <c r="K382" s="264" t="s">
        <v>2208</v>
      </c>
      <c r="L382" s="269"/>
      <c r="M382" s="270" t="s">
        <v>19</v>
      </c>
      <c r="N382" s="271" t="s">
        <v>43</v>
      </c>
      <c r="O382" s="87"/>
      <c r="P382" s="224">
        <f>O382*H382</f>
        <v>0</v>
      </c>
      <c r="Q382" s="224">
        <v>0.55000000000000004</v>
      </c>
      <c r="R382" s="224">
        <f>Q382*H382</f>
        <v>1.5048000000000001</v>
      </c>
      <c r="S382" s="224">
        <v>0</v>
      </c>
      <c r="T382" s="225">
        <f>S382*H382</f>
        <v>0</v>
      </c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R382" s="226" t="s">
        <v>344</v>
      </c>
      <c r="AT382" s="226" t="s">
        <v>263</v>
      </c>
      <c r="AU382" s="226" t="s">
        <v>81</v>
      </c>
      <c r="AY382" s="20" t="s">
        <v>166</v>
      </c>
      <c r="BE382" s="227">
        <f>IF(N382="základní",J382,0)</f>
        <v>0</v>
      </c>
      <c r="BF382" s="227">
        <f>IF(N382="snížená",J382,0)</f>
        <v>0</v>
      </c>
      <c r="BG382" s="227">
        <f>IF(N382="zákl. přenesená",J382,0)</f>
        <v>0</v>
      </c>
      <c r="BH382" s="227">
        <f>IF(N382="sníž. přenesená",J382,0)</f>
        <v>0</v>
      </c>
      <c r="BI382" s="227">
        <f>IF(N382="nulová",J382,0)</f>
        <v>0</v>
      </c>
      <c r="BJ382" s="20" t="s">
        <v>79</v>
      </c>
      <c r="BK382" s="227">
        <f>ROUND(I382*H382,2)</f>
        <v>0</v>
      </c>
      <c r="BL382" s="20" t="s">
        <v>257</v>
      </c>
      <c r="BM382" s="226" t="s">
        <v>2419</v>
      </c>
    </row>
    <row r="383" s="13" customFormat="1">
      <c r="A383" s="13"/>
      <c r="B383" s="228"/>
      <c r="C383" s="229"/>
      <c r="D383" s="230" t="s">
        <v>176</v>
      </c>
      <c r="E383" s="229"/>
      <c r="F383" s="232" t="s">
        <v>2420</v>
      </c>
      <c r="G383" s="229"/>
      <c r="H383" s="233">
        <v>2.7360000000000002</v>
      </c>
      <c r="I383" s="234"/>
      <c r="J383" s="229"/>
      <c r="K383" s="229"/>
      <c r="L383" s="235"/>
      <c r="M383" s="236"/>
      <c r="N383" s="237"/>
      <c r="O383" s="237"/>
      <c r="P383" s="237"/>
      <c r="Q383" s="237"/>
      <c r="R383" s="237"/>
      <c r="S383" s="237"/>
      <c r="T383" s="238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39" t="s">
        <v>176</v>
      </c>
      <c r="AU383" s="239" t="s">
        <v>81</v>
      </c>
      <c r="AV383" s="13" t="s">
        <v>81</v>
      </c>
      <c r="AW383" s="13" t="s">
        <v>4</v>
      </c>
      <c r="AX383" s="13" t="s">
        <v>79</v>
      </c>
      <c r="AY383" s="239" t="s">
        <v>166</v>
      </c>
    </row>
    <row r="384" s="2" customFormat="1" ht="16.5" customHeight="1">
      <c r="A384" s="41"/>
      <c r="B384" s="42"/>
      <c r="C384" s="215" t="s">
        <v>401</v>
      </c>
      <c r="D384" s="215" t="s">
        <v>169</v>
      </c>
      <c r="E384" s="216" t="s">
        <v>1392</v>
      </c>
      <c r="F384" s="217" t="s">
        <v>1393</v>
      </c>
      <c r="G384" s="218" t="s">
        <v>197</v>
      </c>
      <c r="H384" s="219">
        <v>2.7360000000000002</v>
      </c>
      <c r="I384" s="220"/>
      <c r="J384" s="221">
        <f>ROUND(I384*H384,2)</f>
        <v>0</v>
      </c>
      <c r="K384" s="217" t="s">
        <v>2208</v>
      </c>
      <c r="L384" s="47"/>
      <c r="M384" s="222" t="s">
        <v>19</v>
      </c>
      <c r="N384" s="223" t="s">
        <v>43</v>
      </c>
      <c r="O384" s="87"/>
      <c r="P384" s="224">
        <f>O384*H384</f>
        <v>0</v>
      </c>
      <c r="Q384" s="224">
        <v>0.012659999999999999</v>
      </c>
      <c r="R384" s="224">
        <f>Q384*H384</f>
        <v>0.034637760000000004</v>
      </c>
      <c r="S384" s="224">
        <v>0</v>
      </c>
      <c r="T384" s="225">
        <f>S384*H384</f>
        <v>0</v>
      </c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R384" s="226" t="s">
        <v>257</v>
      </c>
      <c r="AT384" s="226" t="s">
        <v>169</v>
      </c>
      <c r="AU384" s="226" t="s">
        <v>81</v>
      </c>
      <c r="AY384" s="20" t="s">
        <v>166</v>
      </c>
      <c r="BE384" s="227">
        <f>IF(N384="základní",J384,0)</f>
        <v>0</v>
      </c>
      <c r="BF384" s="227">
        <f>IF(N384="snížená",J384,0)</f>
        <v>0</v>
      </c>
      <c r="BG384" s="227">
        <f>IF(N384="zákl. přenesená",J384,0)</f>
        <v>0</v>
      </c>
      <c r="BH384" s="227">
        <f>IF(N384="sníž. přenesená",J384,0)</f>
        <v>0</v>
      </c>
      <c r="BI384" s="227">
        <f>IF(N384="nulová",J384,0)</f>
        <v>0</v>
      </c>
      <c r="BJ384" s="20" t="s">
        <v>79</v>
      </c>
      <c r="BK384" s="227">
        <f>ROUND(I384*H384,2)</f>
        <v>0</v>
      </c>
      <c r="BL384" s="20" t="s">
        <v>257</v>
      </c>
      <c r="BM384" s="226" t="s">
        <v>2421</v>
      </c>
    </row>
    <row r="385" s="2" customFormat="1" ht="21.75" customHeight="1">
      <c r="A385" s="41"/>
      <c r="B385" s="42"/>
      <c r="C385" s="215" t="s">
        <v>410</v>
      </c>
      <c r="D385" s="215" t="s">
        <v>169</v>
      </c>
      <c r="E385" s="216" t="s">
        <v>2422</v>
      </c>
      <c r="F385" s="217" t="s">
        <v>2423</v>
      </c>
      <c r="G385" s="218" t="s">
        <v>172</v>
      </c>
      <c r="H385" s="219">
        <v>149.01499999999999</v>
      </c>
      <c r="I385" s="220"/>
      <c r="J385" s="221">
        <f>ROUND(I385*H385,2)</f>
        <v>0</v>
      </c>
      <c r="K385" s="217" t="s">
        <v>2208</v>
      </c>
      <c r="L385" s="47"/>
      <c r="M385" s="222" t="s">
        <v>19</v>
      </c>
      <c r="N385" s="223" t="s">
        <v>43</v>
      </c>
      <c r="O385" s="87"/>
      <c r="P385" s="224">
        <f>O385*H385</f>
        <v>0</v>
      </c>
      <c r="Q385" s="224">
        <v>0.010930000000000001</v>
      </c>
      <c r="R385" s="224">
        <f>Q385*H385</f>
        <v>1.62873395</v>
      </c>
      <c r="S385" s="224">
        <v>0</v>
      </c>
      <c r="T385" s="225">
        <f>S385*H385</f>
        <v>0</v>
      </c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R385" s="226" t="s">
        <v>257</v>
      </c>
      <c r="AT385" s="226" t="s">
        <v>169</v>
      </c>
      <c r="AU385" s="226" t="s">
        <v>81</v>
      </c>
      <c r="AY385" s="20" t="s">
        <v>166</v>
      </c>
      <c r="BE385" s="227">
        <f>IF(N385="základní",J385,0)</f>
        <v>0</v>
      </c>
      <c r="BF385" s="227">
        <f>IF(N385="snížená",J385,0)</f>
        <v>0</v>
      </c>
      <c r="BG385" s="227">
        <f>IF(N385="zákl. přenesená",J385,0)</f>
        <v>0</v>
      </c>
      <c r="BH385" s="227">
        <f>IF(N385="sníž. přenesená",J385,0)</f>
        <v>0</v>
      </c>
      <c r="BI385" s="227">
        <f>IF(N385="nulová",J385,0)</f>
        <v>0</v>
      </c>
      <c r="BJ385" s="20" t="s">
        <v>79</v>
      </c>
      <c r="BK385" s="227">
        <f>ROUND(I385*H385,2)</f>
        <v>0</v>
      </c>
      <c r="BL385" s="20" t="s">
        <v>257</v>
      </c>
      <c r="BM385" s="226" t="s">
        <v>2424</v>
      </c>
    </row>
    <row r="386" s="15" customFormat="1">
      <c r="A386" s="15"/>
      <c r="B386" s="251"/>
      <c r="C386" s="252"/>
      <c r="D386" s="230" t="s">
        <v>176</v>
      </c>
      <c r="E386" s="253" t="s">
        <v>19</v>
      </c>
      <c r="F386" s="254" t="s">
        <v>2210</v>
      </c>
      <c r="G386" s="252"/>
      <c r="H386" s="253" t="s">
        <v>19</v>
      </c>
      <c r="I386" s="255"/>
      <c r="J386" s="252"/>
      <c r="K386" s="252"/>
      <c r="L386" s="256"/>
      <c r="M386" s="257"/>
      <c r="N386" s="258"/>
      <c r="O386" s="258"/>
      <c r="P386" s="258"/>
      <c r="Q386" s="258"/>
      <c r="R386" s="258"/>
      <c r="S386" s="258"/>
      <c r="T386" s="259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T386" s="260" t="s">
        <v>176</v>
      </c>
      <c r="AU386" s="260" t="s">
        <v>81</v>
      </c>
      <c r="AV386" s="15" t="s">
        <v>79</v>
      </c>
      <c r="AW386" s="15" t="s">
        <v>33</v>
      </c>
      <c r="AX386" s="15" t="s">
        <v>72</v>
      </c>
      <c r="AY386" s="260" t="s">
        <v>166</v>
      </c>
    </row>
    <row r="387" s="13" customFormat="1">
      <c r="A387" s="13"/>
      <c r="B387" s="228"/>
      <c r="C387" s="229"/>
      <c r="D387" s="230" t="s">
        <v>176</v>
      </c>
      <c r="E387" s="231" t="s">
        <v>19</v>
      </c>
      <c r="F387" s="232" t="s">
        <v>2425</v>
      </c>
      <c r="G387" s="229"/>
      <c r="H387" s="233">
        <v>29.363</v>
      </c>
      <c r="I387" s="234"/>
      <c r="J387" s="229"/>
      <c r="K387" s="229"/>
      <c r="L387" s="235"/>
      <c r="M387" s="236"/>
      <c r="N387" s="237"/>
      <c r="O387" s="237"/>
      <c r="P387" s="237"/>
      <c r="Q387" s="237"/>
      <c r="R387" s="237"/>
      <c r="S387" s="237"/>
      <c r="T387" s="238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9" t="s">
        <v>176</v>
      </c>
      <c r="AU387" s="239" t="s">
        <v>81</v>
      </c>
      <c r="AV387" s="13" t="s">
        <v>81</v>
      </c>
      <c r="AW387" s="13" t="s">
        <v>33</v>
      </c>
      <c r="AX387" s="13" t="s">
        <v>72</v>
      </c>
      <c r="AY387" s="239" t="s">
        <v>166</v>
      </c>
    </row>
    <row r="388" s="15" customFormat="1">
      <c r="A388" s="15"/>
      <c r="B388" s="251"/>
      <c r="C388" s="252"/>
      <c r="D388" s="230" t="s">
        <v>176</v>
      </c>
      <c r="E388" s="253" t="s">
        <v>19</v>
      </c>
      <c r="F388" s="254" t="s">
        <v>2212</v>
      </c>
      <c r="G388" s="252"/>
      <c r="H388" s="253" t="s">
        <v>19</v>
      </c>
      <c r="I388" s="255"/>
      <c r="J388" s="252"/>
      <c r="K388" s="252"/>
      <c r="L388" s="256"/>
      <c r="M388" s="257"/>
      <c r="N388" s="258"/>
      <c r="O388" s="258"/>
      <c r="P388" s="258"/>
      <c r="Q388" s="258"/>
      <c r="R388" s="258"/>
      <c r="S388" s="258"/>
      <c r="T388" s="259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260" t="s">
        <v>176</v>
      </c>
      <c r="AU388" s="260" t="s">
        <v>81</v>
      </c>
      <c r="AV388" s="15" t="s">
        <v>79</v>
      </c>
      <c r="AW388" s="15" t="s">
        <v>33</v>
      </c>
      <c r="AX388" s="15" t="s">
        <v>72</v>
      </c>
      <c r="AY388" s="260" t="s">
        <v>166</v>
      </c>
    </row>
    <row r="389" s="13" customFormat="1">
      <c r="A389" s="13"/>
      <c r="B389" s="228"/>
      <c r="C389" s="229"/>
      <c r="D389" s="230" t="s">
        <v>176</v>
      </c>
      <c r="E389" s="231" t="s">
        <v>19</v>
      </c>
      <c r="F389" s="232" t="s">
        <v>2426</v>
      </c>
      <c r="G389" s="229"/>
      <c r="H389" s="233">
        <v>39.520000000000003</v>
      </c>
      <c r="I389" s="234"/>
      <c r="J389" s="229"/>
      <c r="K389" s="229"/>
      <c r="L389" s="235"/>
      <c r="M389" s="236"/>
      <c r="N389" s="237"/>
      <c r="O389" s="237"/>
      <c r="P389" s="237"/>
      <c r="Q389" s="237"/>
      <c r="R389" s="237"/>
      <c r="S389" s="237"/>
      <c r="T389" s="238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39" t="s">
        <v>176</v>
      </c>
      <c r="AU389" s="239" t="s">
        <v>81</v>
      </c>
      <c r="AV389" s="13" t="s">
        <v>81</v>
      </c>
      <c r="AW389" s="13" t="s">
        <v>33</v>
      </c>
      <c r="AX389" s="13" t="s">
        <v>72</v>
      </c>
      <c r="AY389" s="239" t="s">
        <v>166</v>
      </c>
    </row>
    <row r="390" s="15" customFormat="1">
      <c r="A390" s="15"/>
      <c r="B390" s="251"/>
      <c r="C390" s="252"/>
      <c r="D390" s="230" t="s">
        <v>176</v>
      </c>
      <c r="E390" s="253" t="s">
        <v>19</v>
      </c>
      <c r="F390" s="254" t="s">
        <v>2214</v>
      </c>
      <c r="G390" s="252"/>
      <c r="H390" s="253" t="s">
        <v>19</v>
      </c>
      <c r="I390" s="255"/>
      <c r="J390" s="252"/>
      <c r="K390" s="252"/>
      <c r="L390" s="256"/>
      <c r="M390" s="257"/>
      <c r="N390" s="258"/>
      <c r="O390" s="258"/>
      <c r="P390" s="258"/>
      <c r="Q390" s="258"/>
      <c r="R390" s="258"/>
      <c r="S390" s="258"/>
      <c r="T390" s="259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T390" s="260" t="s">
        <v>176</v>
      </c>
      <c r="AU390" s="260" t="s">
        <v>81</v>
      </c>
      <c r="AV390" s="15" t="s">
        <v>79</v>
      </c>
      <c r="AW390" s="15" t="s">
        <v>33</v>
      </c>
      <c r="AX390" s="15" t="s">
        <v>72</v>
      </c>
      <c r="AY390" s="260" t="s">
        <v>166</v>
      </c>
    </row>
    <row r="391" s="13" customFormat="1">
      <c r="A391" s="13"/>
      <c r="B391" s="228"/>
      <c r="C391" s="229"/>
      <c r="D391" s="230" t="s">
        <v>176</v>
      </c>
      <c r="E391" s="231" t="s">
        <v>19</v>
      </c>
      <c r="F391" s="232" t="s">
        <v>2427</v>
      </c>
      <c r="G391" s="229"/>
      <c r="H391" s="233">
        <v>42.432000000000002</v>
      </c>
      <c r="I391" s="234"/>
      <c r="J391" s="229"/>
      <c r="K391" s="229"/>
      <c r="L391" s="235"/>
      <c r="M391" s="236"/>
      <c r="N391" s="237"/>
      <c r="O391" s="237"/>
      <c r="P391" s="237"/>
      <c r="Q391" s="237"/>
      <c r="R391" s="237"/>
      <c r="S391" s="237"/>
      <c r="T391" s="238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9" t="s">
        <v>176</v>
      </c>
      <c r="AU391" s="239" t="s">
        <v>81</v>
      </c>
      <c r="AV391" s="13" t="s">
        <v>81</v>
      </c>
      <c r="AW391" s="13" t="s">
        <v>33</v>
      </c>
      <c r="AX391" s="13" t="s">
        <v>72</v>
      </c>
      <c r="AY391" s="239" t="s">
        <v>166</v>
      </c>
    </row>
    <row r="392" s="15" customFormat="1">
      <c r="A392" s="15"/>
      <c r="B392" s="251"/>
      <c r="C392" s="252"/>
      <c r="D392" s="230" t="s">
        <v>176</v>
      </c>
      <c r="E392" s="253" t="s">
        <v>19</v>
      </c>
      <c r="F392" s="254" t="s">
        <v>2216</v>
      </c>
      <c r="G392" s="252"/>
      <c r="H392" s="253" t="s">
        <v>19</v>
      </c>
      <c r="I392" s="255"/>
      <c r="J392" s="252"/>
      <c r="K392" s="252"/>
      <c r="L392" s="256"/>
      <c r="M392" s="257"/>
      <c r="N392" s="258"/>
      <c r="O392" s="258"/>
      <c r="P392" s="258"/>
      <c r="Q392" s="258"/>
      <c r="R392" s="258"/>
      <c r="S392" s="258"/>
      <c r="T392" s="259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T392" s="260" t="s">
        <v>176</v>
      </c>
      <c r="AU392" s="260" t="s">
        <v>81</v>
      </c>
      <c r="AV392" s="15" t="s">
        <v>79</v>
      </c>
      <c r="AW392" s="15" t="s">
        <v>33</v>
      </c>
      <c r="AX392" s="15" t="s">
        <v>72</v>
      </c>
      <c r="AY392" s="260" t="s">
        <v>166</v>
      </c>
    </row>
    <row r="393" s="13" customFormat="1">
      <c r="A393" s="13"/>
      <c r="B393" s="228"/>
      <c r="C393" s="229"/>
      <c r="D393" s="230" t="s">
        <v>176</v>
      </c>
      <c r="E393" s="231" t="s">
        <v>19</v>
      </c>
      <c r="F393" s="232" t="s">
        <v>2428</v>
      </c>
      <c r="G393" s="229"/>
      <c r="H393" s="233">
        <v>37.700000000000003</v>
      </c>
      <c r="I393" s="234"/>
      <c r="J393" s="229"/>
      <c r="K393" s="229"/>
      <c r="L393" s="235"/>
      <c r="M393" s="236"/>
      <c r="N393" s="237"/>
      <c r="O393" s="237"/>
      <c r="P393" s="237"/>
      <c r="Q393" s="237"/>
      <c r="R393" s="237"/>
      <c r="S393" s="237"/>
      <c r="T393" s="238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39" t="s">
        <v>176</v>
      </c>
      <c r="AU393" s="239" t="s">
        <v>81</v>
      </c>
      <c r="AV393" s="13" t="s">
        <v>81</v>
      </c>
      <c r="AW393" s="13" t="s">
        <v>33</v>
      </c>
      <c r="AX393" s="13" t="s">
        <v>72</v>
      </c>
      <c r="AY393" s="239" t="s">
        <v>166</v>
      </c>
    </row>
    <row r="394" s="16" customFormat="1">
      <c r="A394" s="16"/>
      <c r="B394" s="273"/>
      <c r="C394" s="274"/>
      <c r="D394" s="230" t="s">
        <v>176</v>
      </c>
      <c r="E394" s="275" t="s">
        <v>19</v>
      </c>
      <c r="F394" s="276" t="s">
        <v>338</v>
      </c>
      <c r="G394" s="274"/>
      <c r="H394" s="277">
        <v>149.01499999999999</v>
      </c>
      <c r="I394" s="278"/>
      <c r="J394" s="274"/>
      <c r="K394" s="274"/>
      <c r="L394" s="279"/>
      <c r="M394" s="280"/>
      <c r="N394" s="281"/>
      <c r="O394" s="281"/>
      <c r="P394" s="281"/>
      <c r="Q394" s="281"/>
      <c r="R394" s="281"/>
      <c r="S394" s="281"/>
      <c r="T394" s="282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T394" s="283" t="s">
        <v>176</v>
      </c>
      <c r="AU394" s="283" t="s">
        <v>81</v>
      </c>
      <c r="AV394" s="16" t="s">
        <v>174</v>
      </c>
      <c r="AW394" s="16" t="s">
        <v>33</v>
      </c>
      <c r="AX394" s="16" t="s">
        <v>79</v>
      </c>
      <c r="AY394" s="283" t="s">
        <v>166</v>
      </c>
    </row>
    <row r="395" s="2" customFormat="1" ht="16.5" customHeight="1">
      <c r="A395" s="41"/>
      <c r="B395" s="42"/>
      <c r="C395" s="215" t="s">
        <v>415</v>
      </c>
      <c r="D395" s="215" t="s">
        <v>169</v>
      </c>
      <c r="E395" s="216" t="s">
        <v>2429</v>
      </c>
      <c r="F395" s="217" t="s">
        <v>2430</v>
      </c>
      <c r="G395" s="218" t="s">
        <v>172</v>
      </c>
      <c r="H395" s="219">
        <v>149.01499999999999</v>
      </c>
      <c r="I395" s="220"/>
      <c r="J395" s="221">
        <f>ROUND(I395*H395,2)</f>
        <v>0</v>
      </c>
      <c r="K395" s="217" t="s">
        <v>2208</v>
      </c>
      <c r="L395" s="47"/>
      <c r="M395" s="222" t="s">
        <v>19</v>
      </c>
      <c r="N395" s="223" t="s">
        <v>43</v>
      </c>
      <c r="O395" s="87"/>
      <c r="P395" s="224">
        <f>O395*H395</f>
        <v>0</v>
      </c>
      <c r="Q395" s="224">
        <v>0.00020000000000000001</v>
      </c>
      <c r="R395" s="224">
        <f>Q395*H395</f>
        <v>0.029803</v>
      </c>
      <c r="S395" s="224">
        <v>0</v>
      </c>
      <c r="T395" s="225">
        <f>S395*H395</f>
        <v>0</v>
      </c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R395" s="226" t="s">
        <v>257</v>
      </c>
      <c r="AT395" s="226" t="s">
        <v>169</v>
      </c>
      <c r="AU395" s="226" t="s">
        <v>81</v>
      </c>
      <c r="AY395" s="20" t="s">
        <v>166</v>
      </c>
      <c r="BE395" s="227">
        <f>IF(N395="základní",J395,0)</f>
        <v>0</v>
      </c>
      <c r="BF395" s="227">
        <f>IF(N395="snížená",J395,0)</f>
        <v>0</v>
      </c>
      <c r="BG395" s="227">
        <f>IF(N395="zákl. přenesená",J395,0)</f>
        <v>0</v>
      </c>
      <c r="BH395" s="227">
        <f>IF(N395="sníž. přenesená",J395,0)</f>
        <v>0</v>
      </c>
      <c r="BI395" s="227">
        <f>IF(N395="nulová",J395,0)</f>
        <v>0</v>
      </c>
      <c r="BJ395" s="20" t="s">
        <v>79</v>
      </c>
      <c r="BK395" s="227">
        <f>ROUND(I395*H395,2)</f>
        <v>0</v>
      </c>
      <c r="BL395" s="20" t="s">
        <v>257</v>
      </c>
      <c r="BM395" s="226" t="s">
        <v>2431</v>
      </c>
    </row>
    <row r="396" s="2" customFormat="1">
      <c r="A396" s="41"/>
      <c r="B396" s="42"/>
      <c r="C396" s="215" t="s">
        <v>420</v>
      </c>
      <c r="D396" s="215" t="s">
        <v>169</v>
      </c>
      <c r="E396" s="216" t="s">
        <v>1400</v>
      </c>
      <c r="F396" s="217" t="s">
        <v>1401</v>
      </c>
      <c r="G396" s="218" t="s">
        <v>191</v>
      </c>
      <c r="H396" s="219">
        <v>3.198</v>
      </c>
      <c r="I396" s="220"/>
      <c r="J396" s="221">
        <f>ROUND(I396*H396,2)</f>
        <v>0</v>
      </c>
      <c r="K396" s="217" t="s">
        <v>173</v>
      </c>
      <c r="L396" s="47"/>
      <c r="M396" s="222" t="s">
        <v>19</v>
      </c>
      <c r="N396" s="223" t="s">
        <v>43</v>
      </c>
      <c r="O396" s="87"/>
      <c r="P396" s="224">
        <f>O396*H396</f>
        <v>0</v>
      </c>
      <c r="Q396" s="224">
        <v>0</v>
      </c>
      <c r="R396" s="224">
        <f>Q396*H396</f>
        <v>0</v>
      </c>
      <c r="S396" s="224">
        <v>0</v>
      </c>
      <c r="T396" s="225">
        <f>S396*H396</f>
        <v>0</v>
      </c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R396" s="226" t="s">
        <v>257</v>
      </c>
      <c r="AT396" s="226" t="s">
        <v>169</v>
      </c>
      <c r="AU396" s="226" t="s">
        <v>81</v>
      </c>
      <c r="AY396" s="20" t="s">
        <v>166</v>
      </c>
      <c r="BE396" s="227">
        <f>IF(N396="základní",J396,0)</f>
        <v>0</v>
      </c>
      <c r="BF396" s="227">
        <f>IF(N396="snížená",J396,0)</f>
        <v>0</v>
      </c>
      <c r="BG396" s="227">
        <f>IF(N396="zákl. přenesená",J396,0)</f>
        <v>0</v>
      </c>
      <c r="BH396" s="227">
        <f>IF(N396="sníž. přenesená",J396,0)</f>
        <v>0</v>
      </c>
      <c r="BI396" s="227">
        <f>IF(N396="nulová",J396,0)</f>
        <v>0</v>
      </c>
      <c r="BJ396" s="20" t="s">
        <v>79</v>
      </c>
      <c r="BK396" s="227">
        <f>ROUND(I396*H396,2)</f>
        <v>0</v>
      </c>
      <c r="BL396" s="20" t="s">
        <v>257</v>
      </c>
      <c r="BM396" s="226" t="s">
        <v>2432</v>
      </c>
    </row>
    <row r="397" s="12" customFormat="1" ht="22.8" customHeight="1">
      <c r="A397" s="12"/>
      <c r="B397" s="199"/>
      <c r="C397" s="200"/>
      <c r="D397" s="201" t="s">
        <v>71</v>
      </c>
      <c r="E397" s="213" t="s">
        <v>1403</v>
      </c>
      <c r="F397" s="213" t="s">
        <v>1404</v>
      </c>
      <c r="G397" s="200"/>
      <c r="H397" s="200"/>
      <c r="I397" s="203"/>
      <c r="J397" s="214">
        <f>BK397</f>
        <v>0</v>
      </c>
      <c r="K397" s="200"/>
      <c r="L397" s="205"/>
      <c r="M397" s="206"/>
      <c r="N397" s="207"/>
      <c r="O397" s="207"/>
      <c r="P397" s="208">
        <f>SUM(P398:P414)</f>
        <v>0</v>
      </c>
      <c r="Q397" s="207"/>
      <c r="R397" s="208">
        <f>SUM(R398:R414)</f>
        <v>0.12846792000000001</v>
      </c>
      <c r="S397" s="207"/>
      <c r="T397" s="209">
        <f>SUM(T398:T414)</f>
        <v>0</v>
      </c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R397" s="210" t="s">
        <v>81</v>
      </c>
      <c r="AT397" s="211" t="s">
        <v>71</v>
      </c>
      <c r="AU397" s="211" t="s">
        <v>79</v>
      </c>
      <c r="AY397" s="210" t="s">
        <v>166</v>
      </c>
      <c r="BK397" s="212">
        <f>SUM(BK398:BK414)</f>
        <v>0</v>
      </c>
    </row>
    <row r="398" s="2" customFormat="1">
      <c r="A398" s="41"/>
      <c r="B398" s="42"/>
      <c r="C398" s="215" t="s">
        <v>425</v>
      </c>
      <c r="D398" s="215" t="s">
        <v>169</v>
      </c>
      <c r="E398" s="216" t="s">
        <v>1484</v>
      </c>
      <c r="F398" s="217" t="s">
        <v>1485</v>
      </c>
      <c r="G398" s="218" t="s">
        <v>172</v>
      </c>
      <c r="H398" s="219">
        <v>52.640000000000001</v>
      </c>
      <c r="I398" s="220"/>
      <c r="J398" s="221">
        <f>ROUND(I398*H398,2)</f>
        <v>0</v>
      </c>
      <c r="K398" s="217" t="s">
        <v>2208</v>
      </c>
      <c r="L398" s="47"/>
      <c r="M398" s="222" t="s">
        <v>19</v>
      </c>
      <c r="N398" s="223" t="s">
        <v>43</v>
      </c>
      <c r="O398" s="87"/>
      <c r="P398" s="224">
        <f>O398*H398</f>
        <v>0</v>
      </c>
      <c r="Q398" s="224">
        <v>0.00117</v>
      </c>
      <c r="R398" s="224">
        <f>Q398*H398</f>
        <v>0.061588799999999999</v>
      </c>
      <c r="S398" s="224">
        <v>0</v>
      </c>
      <c r="T398" s="225">
        <f>S398*H398</f>
        <v>0</v>
      </c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R398" s="226" t="s">
        <v>257</v>
      </c>
      <c r="AT398" s="226" t="s">
        <v>169</v>
      </c>
      <c r="AU398" s="226" t="s">
        <v>81</v>
      </c>
      <c r="AY398" s="20" t="s">
        <v>166</v>
      </c>
      <c r="BE398" s="227">
        <f>IF(N398="základní",J398,0)</f>
        <v>0</v>
      </c>
      <c r="BF398" s="227">
        <f>IF(N398="snížená",J398,0)</f>
        <v>0</v>
      </c>
      <c r="BG398" s="227">
        <f>IF(N398="zákl. přenesená",J398,0)</f>
        <v>0</v>
      </c>
      <c r="BH398" s="227">
        <f>IF(N398="sníž. přenesená",J398,0)</f>
        <v>0</v>
      </c>
      <c r="BI398" s="227">
        <f>IF(N398="nulová",J398,0)</f>
        <v>0</v>
      </c>
      <c r="BJ398" s="20" t="s">
        <v>79</v>
      </c>
      <c r="BK398" s="227">
        <f>ROUND(I398*H398,2)</f>
        <v>0</v>
      </c>
      <c r="BL398" s="20" t="s">
        <v>257</v>
      </c>
      <c r="BM398" s="226" t="s">
        <v>2433</v>
      </c>
    </row>
    <row r="399" s="15" customFormat="1">
      <c r="A399" s="15"/>
      <c r="B399" s="251"/>
      <c r="C399" s="252"/>
      <c r="D399" s="230" t="s">
        <v>176</v>
      </c>
      <c r="E399" s="253" t="s">
        <v>19</v>
      </c>
      <c r="F399" s="254" t="s">
        <v>2212</v>
      </c>
      <c r="G399" s="252"/>
      <c r="H399" s="253" t="s">
        <v>19</v>
      </c>
      <c r="I399" s="255"/>
      <c r="J399" s="252"/>
      <c r="K399" s="252"/>
      <c r="L399" s="256"/>
      <c r="M399" s="257"/>
      <c r="N399" s="258"/>
      <c r="O399" s="258"/>
      <c r="P399" s="258"/>
      <c r="Q399" s="258"/>
      <c r="R399" s="258"/>
      <c r="S399" s="258"/>
      <c r="T399" s="259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T399" s="260" t="s">
        <v>176</v>
      </c>
      <c r="AU399" s="260" t="s">
        <v>81</v>
      </c>
      <c r="AV399" s="15" t="s">
        <v>79</v>
      </c>
      <c r="AW399" s="15" t="s">
        <v>33</v>
      </c>
      <c r="AX399" s="15" t="s">
        <v>72</v>
      </c>
      <c r="AY399" s="260" t="s">
        <v>166</v>
      </c>
    </row>
    <row r="400" s="13" customFormat="1">
      <c r="A400" s="13"/>
      <c r="B400" s="228"/>
      <c r="C400" s="229"/>
      <c r="D400" s="230" t="s">
        <v>176</v>
      </c>
      <c r="E400" s="231" t="s">
        <v>19</v>
      </c>
      <c r="F400" s="232" t="s">
        <v>2434</v>
      </c>
      <c r="G400" s="229"/>
      <c r="H400" s="233">
        <v>5.7199999999999998</v>
      </c>
      <c r="I400" s="234"/>
      <c r="J400" s="229"/>
      <c r="K400" s="229"/>
      <c r="L400" s="235"/>
      <c r="M400" s="236"/>
      <c r="N400" s="237"/>
      <c r="O400" s="237"/>
      <c r="P400" s="237"/>
      <c r="Q400" s="237"/>
      <c r="R400" s="237"/>
      <c r="S400" s="237"/>
      <c r="T400" s="238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39" t="s">
        <v>176</v>
      </c>
      <c r="AU400" s="239" t="s">
        <v>81</v>
      </c>
      <c r="AV400" s="13" t="s">
        <v>81</v>
      </c>
      <c r="AW400" s="13" t="s">
        <v>33</v>
      </c>
      <c r="AX400" s="13" t="s">
        <v>72</v>
      </c>
      <c r="AY400" s="239" t="s">
        <v>166</v>
      </c>
    </row>
    <row r="401" s="13" customFormat="1">
      <c r="A401" s="13"/>
      <c r="B401" s="228"/>
      <c r="C401" s="229"/>
      <c r="D401" s="230" t="s">
        <v>176</v>
      </c>
      <c r="E401" s="231" t="s">
        <v>19</v>
      </c>
      <c r="F401" s="232" t="s">
        <v>2435</v>
      </c>
      <c r="G401" s="229"/>
      <c r="H401" s="233">
        <v>6.5</v>
      </c>
      <c r="I401" s="234"/>
      <c r="J401" s="229"/>
      <c r="K401" s="229"/>
      <c r="L401" s="235"/>
      <c r="M401" s="236"/>
      <c r="N401" s="237"/>
      <c r="O401" s="237"/>
      <c r="P401" s="237"/>
      <c r="Q401" s="237"/>
      <c r="R401" s="237"/>
      <c r="S401" s="237"/>
      <c r="T401" s="238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9" t="s">
        <v>176</v>
      </c>
      <c r="AU401" s="239" t="s">
        <v>81</v>
      </c>
      <c r="AV401" s="13" t="s">
        <v>81</v>
      </c>
      <c r="AW401" s="13" t="s">
        <v>33</v>
      </c>
      <c r="AX401" s="13" t="s">
        <v>72</v>
      </c>
      <c r="AY401" s="239" t="s">
        <v>166</v>
      </c>
    </row>
    <row r="402" s="13" customFormat="1">
      <c r="A402" s="13"/>
      <c r="B402" s="228"/>
      <c r="C402" s="229"/>
      <c r="D402" s="230" t="s">
        <v>176</v>
      </c>
      <c r="E402" s="231" t="s">
        <v>19</v>
      </c>
      <c r="F402" s="232" t="s">
        <v>2436</v>
      </c>
      <c r="G402" s="229"/>
      <c r="H402" s="233">
        <v>5.7800000000000002</v>
      </c>
      <c r="I402" s="234"/>
      <c r="J402" s="229"/>
      <c r="K402" s="229"/>
      <c r="L402" s="235"/>
      <c r="M402" s="236"/>
      <c r="N402" s="237"/>
      <c r="O402" s="237"/>
      <c r="P402" s="237"/>
      <c r="Q402" s="237"/>
      <c r="R402" s="237"/>
      <c r="S402" s="237"/>
      <c r="T402" s="238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39" t="s">
        <v>176</v>
      </c>
      <c r="AU402" s="239" t="s">
        <v>81</v>
      </c>
      <c r="AV402" s="13" t="s">
        <v>81</v>
      </c>
      <c r="AW402" s="13" t="s">
        <v>33</v>
      </c>
      <c r="AX402" s="13" t="s">
        <v>72</v>
      </c>
      <c r="AY402" s="239" t="s">
        <v>166</v>
      </c>
    </row>
    <row r="403" s="15" customFormat="1">
      <c r="A403" s="15"/>
      <c r="B403" s="251"/>
      <c r="C403" s="252"/>
      <c r="D403" s="230" t="s">
        <v>176</v>
      </c>
      <c r="E403" s="253" t="s">
        <v>19</v>
      </c>
      <c r="F403" s="254" t="s">
        <v>2214</v>
      </c>
      <c r="G403" s="252"/>
      <c r="H403" s="253" t="s">
        <v>19</v>
      </c>
      <c r="I403" s="255"/>
      <c r="J403" s="252"/>
      <c r="K403" s="252"/>
      <c r="L403" s="256"/>
      <c r="M403" s="257"/>
      <c r="N403" s="258"/>
      <c r="O403" s="258"/>
      <c r="P403" s="258"/>
      <c r="Q403" s="258"/>
      <c r="R403" s="258"/>
      <c r="S403" s="258"/>
      <c r="T403" s="259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T403" s="260" t="s">
        <v>176</v>
      </c>
      <c r="AU403" s="260" t="s">
        <v>81</v>
      </c>
      <c r="AV403" s="15" t="s">
        <v>79</v>
      </c>
      <c r="AW403" s="15" t="s">
        <v>33</v>
      </c>
      <c r="AX403" s="15" t="s">
        <v>72</v>
      </c>
      <c r="AY403" s="260" t="s">
        <v>166</v>
      </c>
    </row>
    <row r="404" s="13" customFormat="1">
      <c r="A404" s="13"/>
      <c r="B404" s="228"/>
      <c r="C404" s="229"/>
      <c r="D404" s="230" t="s">
        <v>176</v>
      </c>
      <c r="E404" s="231" t="s">
        <v>19</v>
      </c>
      <c r="F404" s="232" t="s">
        <v>2437</v>
      </c>
      <c r="G404" s="229"/>
      <c r="H404" s="233">
        <v>5.7199999999999998</v>
      </c>
      <c r="I404" s="234"/>
      <c r="J404" s="229"/>
      <c r="K404" s="229"/>
      <c r="L404" s="235"/>
      <c r="M404" s="236"/>
      <c r="N404" s="237"/>
      <c r="O404" s="237"/>
      <c r="P404" s="237"/>
      <c r="Q404" s="237"/>
      <c r="R404" s="237"/>
      <c r="S404" s="237"/>
      <c r="T404" s="238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9" t="s">
        <v>176</v>
      </c>
      <c r="AU404" s="239" t="s">
        <v>81</v>
      </c>
      <c r="AV404" s="13" t="s">
        <v>81</v>
      </c>
      <c r="AW404" s="13" t="s">
        <v>33</v>
      </c>
      <c r="AX404" s="13" t="s">
        <v>72</v>
      </c>
      <c r="AY404" s="239" t="s">
        <v>166</v>
      </c>
    </row>
    <row r="405" s="13" customFormat="1">
      <c r="A405" s="13"/>
      <c r="B405" s="228"/>
      <c r="C405" s="229"/>
      <c r="D405" s="230" t="s">
        <v>176</v>
      </c>
      <c r="E405" s="231" t="s">
        <v>19</v>
      </c>
      <c r="F405" s="232" t="s">
        <v>2438</v>
      </c>
      <c r="G405" s="229"/>
      <c r="H405" s="233">
        <v>6.5</v>
      </c>
      <c r="I405" s="234"/>
      <c r="J405" s="229"/>
      <c r="K405" s="229"/>
      <c r="L405" s="235"/>
      <c r="M405" s="236"/>
      <c r="N405" s="237"/>
      <c r="O405" s="237"/>
      <c r="P405" s="237"/>
      <c r="Q405" s="237"/>
      <c r="R405" s="237"/>
      <c r="S405" s="237"/>
      <c r="T405" s="238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9" t="s">
        <v>176</v>
      </c>
      <c r="AU405" s="239" t="s">
        <v>81</v>
      </c>
      <c r="AV405" s="13" t="s">
        <v>81</v>
      </c>
      <c r="AW405" s="13" t="s">
        <v>33</v>
      </c>
      <c r="AX405" s="13" t="s">
        <v>72</v>
      </c>
      <c r="AY405" s="239" t="s">
        <v>166</v>
      </c>
    </row>
    <row r="406" s="13" customFormat="1">
      <c r="A406" s="13"/>
      <c r="B406" s="228"/>
      <c r="C406" s="229"/>
      <c r="D406" s="230" t="s">
        <v>176</v>
      </c>
      <c r="E406" s="231" t="s">
        <v>19</v>
      </c>
      <c r="F406" s="232" t="s">
        <v>2439</v>
      </c>
      <c r="G406" s="229"/>
      <c r="H406" s="233">
        <v>5.0999999999999996</v>
      </c>
      <c r="I406" s="234"/>
      <c r="J406" s="229"/>
      <c r="K406" s="229"/>
      <c r="L406" s="235"/>
      <c r="M406" s="236"/>
      <c r="N406" s="237"/>
      <c r="O406" s="237"/>
      <c r="P406" s="237"/>
      <c r="Q406" s="237"/>
      <c r="R406" s="237"/>
      <c r="S406" s="237"/>
      <c r="T406" s="238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39" t="s">
        <v>176</v>
      </c>
      <c r="AU406" s="239" t="s">
        <v>81</v>
      </c>
      <c r="AV406" s="13" t="s">
        <v>81</v>
      </c>
      <c r="AW406" s="13" t="s">
        <v>33</v>
      </c>
      <c r="AX406" s="13" t="s">
        <v>72</v>
      </c>
      <c r="AY406" s="239" t="s">
        <v>166</v>
      </c>
    </row>
    <row r="407" s="15" customFormat="1">
      <c r="A407" s="15"/>
      <c r="B407" s="251"/>
      <c r="C407" s="252"/>
      <c r="D407" s="230" t="s">
        <v>176</v>
      </c>
      <c r="E407" s="253" t="s">
        <v>19</v>
      </c>
      <c r="F407" s="254" t="s">
        <v>2216</v>
      </c>
      <c r="G407" s="252"/>
      <c r="H407" s="253" t="s">
        <v>19</v>
      </c>
      <c r="I407" s="255"/>
      <c r="J407" s="252"/>
      <c r="K407" s="252"/>
      <c r="L407" s="256"/>
      <c r="M407" s="257"/>
      <c r="N407" s="258"/>
      <c r="O407" s="258"/>
      <c r="P407" s="258"/>
      <c r="Q407" s="258"/>
      <c r="R407" s="258"/>
      <c r="S407" s="258"/>
      <c r="T407" s="259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T407" s="260" t="s">
        <v>176</v>
      </c>
      <c r="AU407" s="260" t="s">
        <v>81</v>
      </c>
      <c r="AV407" s="15" t="s">
        <v>79</v>
      </c>
      <c r="AW407" s="15" t="s">
        <v>33</v>
      </c>
      <c r="AX407" s="15" t="s">
        <v>72</v>
      </c>
      <c r="AY407" s="260" t="s">
        <v>166</v>
      </c>
    </row>
    <row r="408" s="13" customFormat="1">
      <c r="A408" s="13"/>
      <c r="B408" s="228"/>
      <c r="C408" s="229"/>
      <c r="D408" s="230" t="s">
        <v>176</v>
      </c>
      <c r="E408" s="231" t="s">
        <v>19</v>
      </c>
      <c r="F408" s="232" t="s">
        <v>2440</v>
      </c>
      <c r="G408" s="229"/>
      <c r="H408" s="233">
        <v>5.7199999999999998</v>
      </c>
      <c r="I408" s="234"/>
      <c r="J408" s="229"/>
      <c r="K408" s="229"/>
      <c r="L408" s="235"/>
      <c r="M408" s="236"/>
      <c r="N408" s="237"/>
      <c r="O408" s="237"/>
      <c r="P408" s="237"/>
      <c r="Q408" s="237"/>
      <c r="R408" s="237"/>
      <c r="S408" s="237"/>
      <c r="T408" s="238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9" t="s">
        <v>176</v>
      </c>
      <c r="AU408" s="239" t="s">
        <v>81</v>
      </c>
      <c r="AV408" s="13" t="s">
        <v>81</v>
      </c>
      <c r="AW408" s="13" t="s">
        <v>33</v>
      </c>
      <c r="AX408" s="13" t="s">
        <v>72</v>
      </c>
      <c r="AY408" s="239" t="s">
        <v>166</v>
      </c>
    </row>
    <row r="409" s="13" customFormat="1">
      <c r="A409" s="13"/>
      <c r="B409" s="228"/>
      <c r="C409" s="229"/>
      <c r="D409" s="230" t="s">
        <v>176</v>
      </c>
      <c r="E409" s="231" t="s">
        <v>19</v>
      </c>
      <c r="F409" s="232" t="s">
        <v>2441</v>
      </c>
      <c r="G409" s="229"/>
      <c r="H409" s="233">
        <v>6.5</v>
      </c>
      <c r="I409" s="234"/>
      <c r="J409" s="229"/>
      <c r="K409" s="229"/>
      <c r="L409" s="235"/>
      <c r="M409" s="236"/>
      <c r="N409" s="237"/>
      <c r="O409" s="237"/>
      <c r="P409" s="237"/>
      <c r="Q409" s="237"/>
      <c r="R409" s="237"/>
      <c r="S409" s="237"/>
      <c r="T409" s="238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39" t="s">
        <v>176</v>
      </c>
      <c r="AU409" s="239" t="s">
        <v>81</v>
      </c>
      <c r="AV409" s="13" t="s">
        <v>81</v>
      </c>
      <c r="AW409" s="13" t="s">
        <v>33</v>
      </c>
      <c r="AX409" s="13" t="s">
        <v>72</v>
      </c>
      <c r="AY409" s="239" t="s">
        <v>166</v>
      </c>
    </row>
    <row r="410" s="13" customFormat="1">
      <c r="A410" s="13"/>
      <c r="B410" s="228"/>
      <c r="C410" s="229"/>
      <c r="D410" s="230" t="s">
        <v>176</v>
      </c>
      <c r="E410" s="231" t="s">
        <v>19</v>
      </c>
      <c r="F410" s="232" t="s">
        <v>2442</v>
      </c>
      <c r="G410" s="229"/>
      <c r="H410" s="233">
        <v>5.0999999999999996</v>
      </c>
      <c r="I410" s="234"/>
      <c r="J410" s="229"/>
      <c r="K410" s="229"/>
      <c r="L410" s="235"/>
      <c r="M410" s="236"/>
      <c r="N410" s="237"/>
      <c r="O410" s="237"/>
      <c r="P410" s="237"/>
      <c r="Q410" s="237"/>
      <c r="R410" s="237"/>
      <c r="S410" s="237"/>
      <c r="T410" s="238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39" t="s">
        <v>176</v>
      </c>
      <c r="AU410" s="239" t="s">
        <v>81</v>
      </c>
      <c r="AV410" s="13" t="s">
        <v>81</v>
      </c>
      <c r="AW410" s="13" t="s">
        <v>33</v>
      </c>
      <c r="AX410" s="13" t="s">
        <v>72</v>
      </c>
      <c r="AY410" s="239" t="s">
        <v>166</v>
      </c>
    </row>
    <row r="411" s="16" customFormat="1">
      <c r="A411" s="16"/>
      <c r="B411" s="273"/>
      <c r="C411" s="274"/>
      <c r="D411" s="230" t="s">
        <v>176</v>
      </c>
      <c r="E411" s="275" t="s">
        <v>19</v>
      </c>
      <c r="F411" s="276" t="s">
        <v>338</v>
      </c>
      <c r="G411" s="274"/>
      <c r="H411" s="277">
        <v>52.640000000000001</v>
      </c>
      <c r="I411" s="278"/>
      <c r="J411" s="274"/>
      <c r="K411" s="274"/>
      <c r="L411" s="279"/>
      <c r="M411" s="280"/>
      <c r="N411" s="281"/>
      <c r="O411" s="281"/>
      <c r="P411" s="281"/>
      <c r="Q411" s="281"/>
      <c r="R411" s="281"/>
      <c r="S411" s="281"/>
      <c r="T411" s="282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T411" s="283" t="s">
        <v>176</v>
      </c>
      <c r="AU411" s="283" t="s">
        <v>81</v>
      </c>
      <c r="AV411" s="16" t="s">
        <v>174</v>
      </c>
      <c r="AW411" s="16" t="s">
        <v>33</v>
      </c>
      <c r="AX411" s="16" t="s">
        <v>79</v>
      </c>
      <c r="AY411" s="283" t="s">
        <v>166</v>
      </c>
    </row>
    <row r="412" s="2" customFormat="1" ht="16.5" customHeight="1">
      <c r="A412" s="41"/>
      <c r="B412" s="42"/>
      <c r="C412" s="261" t="s">
        <v>431</v>
      </c>
      <c r="D412" s="261" t="s">
        <v>263</v>
      </c>
      <c r="E412" s="263" t="s">
        <v>2443</v>
      </c>
      <c r="F412" s="264" t="s">
        <v>2444</v>
      </c>
      <c r="G412" s="265" t="s">
        <v>172</v>
      </c>
      <c r="H412" s="266">
        <v>55.271999999999998</v>
      </c>
      <c r="I412" s="267"/>
      <c r="J412" s="268">
        <f>ROUND(I412*H412,2)</f>
        <v>0</v>
      </c>
      <c r="K412" s="264" t="s">
        <v>2208</v>
      </c>
      <c r="L412" s="269"/>
      <c r="M412" s="270" t="s">
        <v>19</v>
      </c>
      <c r="N412" s="271" t="s">
        <v>43</v>
      </c>
      <c r="O412" s="87"/>
      <c r="P412" s="224">
        <f>O412*H412</f>
        <v>0</v>
      </c>
      <c r="Q412" s="224">
        <v>0.0012099999999999999</v>
      </c>
      <c r="R412" s="224">
        <f>Q412*H412</f>
        <v>0.06687912</v>
      </c>
      <c r="S412" s="224">
        <v>0</v>
      </c>
      <c r="T412" s="225">
        <f>S412*H412</f>
        <v>0</v>
      </c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R412" s="226" t="s">
        <v>344</v>
      </c>
      <c r="AT412" s="226" t="s">
        <v>263</v>
      </c>
      <c r="AU412" s="226" t="s">
        <v>81</v>
      </c>
      <c r="AY412" s="20" t="s">
        <v>166</v>
      </c>
      <c r="BE412" s="227">
        <f>IF(N412="základní",J412,0)</f>
        <v>0</v>
      </c>
      <c r="BF412" s="227">
        <f>IF(N412="snížená",J412,0)</f>
        <v>0</v>
      </c>
      <c r="BG412" s="227">
        <f>IF(N412="zákl. přenesená",J412,0)</f>
        <v>0</v>
      </c>
      <c r="BH412" s="227">
        <f>IF(N412="sníž. přenesená",J412,0)</f>
        <v>0</v>
      </c>
      <c r="BI412" s="227">
        <f>IF(N412="nulová",J412,0)</f>
        <v>0</v>
      </c>
      <c r="BJ412" s="20" t="s">
        <v>79</v>
      </c>
      <c r="BK412" s="227">
        <f>ROUND(I412*H412,2)</f>
        <v>0</v>
      </c>
      <c r="BL412" s="20" t="s">
        <v>257</v>
      </c>
      <c r="BM412" s="226" t="s">
        <v>2445</v>
      </c>
    </row>
    <row r="413" s="13" customFormat="1">
      <c r="A413" s="13"/>
      <c r="B413" s="228"/>
      <c r="C413" s="229"/>
      <c r="D413" s="230" t="s">
        <v>176</v>
      </c>
      <c r="E413" s="229"/>
      <c r="F413" s="232" t="s">
        <v>2446</v>
      </c>
      <c r="G413" s="229"/>
      <c r="H413" s="233">
        <v>55.271999999999998</v>
      </c>
      <c r="I413" s="234"/>
      <c r="J413" s="229"/>
      <c r="K413" s="229"/>
      <c r="L413" s="235"/>
      <c r="M413" s="236"/>
      <c r="N413" s="237"/>
      <c r="O413" s="237"/>
      <c r="P413" s="237"/>
      <c r="Q413" s="237"/>
      <c r="R413" s="237"/>
      <c r="S413" s="237"/>
      <c r="T413" s="238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9" t="s">
        <v>176</v>
      </c>
      <c r="AU413" s="239" t="s">
        <v>81</v>
      </c>
      <c r="AV413" s="13" t="s">
        <v>81</v>
      </c>
      <c r="AW413" s="13" t="s">
        <v>4</v>
      </c>
      <c r="AX413" s="13" t="s">
        <v>79</v>
      </c>
      <c r="AY413" s="239" t="s">
        <v>166</v>
      </c>
    </row>
    <row r="414" s="2" customFormat="1">
      <c r="A414" s="41"/>
      <c r="B414" s="42"/>
      <c r="C414" s="215" t="s">
        <v>435</v>
      </c>
      <c r="D414" s="215" t="s">
        <v>169</v>
      </c>
      <c r="E414" s="216" t="s">
        <v>1512</v>
      </c>
      <c r="F414" s="217" t="s">
        <v>1513</v>
      </c>
      <c r="G414" s="218" t="s">
        <v>191</v>
      </c>
      <c r="H414" s="219">
        <v>0.128</v>
      </c>
      <c r="I414" s="220"/>
      <c r="J414" s="221">
        <f>ROUND(I414*H414,2)</f>
        <v>0</v>
      </c>
      <c r="K414" s="217" t="s">
        <v>173</v>
      </c>
      <c r="L414" s="47"/>
      <c r="M414" s="222" t="s">
        <v>19</v>
      </c>
      <c r="N414" s="223" t="s">
        <v>43</v>
      </c>
      <c r="O414" s="87"/>
      <c r="P414" s="224">
        <f>O414*H414</f>
        <v>0</v>
      </c>
      <c r="Q414" s="224">
        <v>0</v>
      </c>
      <c r="R414" s="224">
        <f>Q414*H414</f>
        <v>0</v>
      </c>
      <c r="S414" s="224">
        <v>0</v>
      </c>
      <c r="T414" s="225">
        <f>S414*H414</f>
        <v>0</v>
      </c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R414" s="226" t="s">
        <v>257</v>
      </c>
      <c r="AT414" s="226" t="s">
        <v>169</v>
      </c>
      <c r="AU414" s="226" t="s">
        <v>81</v>
      </c>
      <c r="AY414" s="20" t="s">
        <v>166</v>
      </c>
      <c r="BE414" s="227">
        <f>IF(N414="základní",J414,0)</f>
        <v>0</v>
      </c>
      <c r="BF414" s="227">
        <f>IF(N414="snížená",J414,0)</f>
        <v>0</v>
      </c>
      <c r="BG414" s="227">
        <f>IF(N414="zákl. přenesená",J414,0)</f>
        <v>0</v>
      </c>
      <c r="BH414" s="227">
        <f>IF(N414="sníž. přenesená",J414,0)</f>
        <v>0</v>
      </c>
      <c r="BI414" s="227">
        <f>IF(N414="nulová",J414,0)</f>
        <v>0</v>
      </c>
      <c r="BJ414" s="20" t="s">
        <v>79</v>
      </c>
      <c r="BK414" s="227">
        <f>ROUND(I414*H414,2)</f>
        <v>0</v>
      </c>
      <c r="BL414" s="20" t="s">
        <v>257</v>
      </c>
      <c r="BM414" s="226" t="s">
        <v>2447</v>
      </c>
    </row>
    <row r="415" s="12" customFormat="1" ht="22.8" customHeight="1">
      <c r="A415" s="12"/>
      <c r="B415" s="199"/>
      <c r="C415" s="200"/>
      <c r="D415" s="201" t="s">
        <v>71</v>
      </c>
      <c r="E415" s="213" t="s">
        <v>1651</v>
      </c>
      <c r="F415" s="213" t="s">
        <v>1652</v>
      </c>
      <c r="G415" s="200"/>
      <c r="H415" s="200"/>
      <c r="I415" s="203"/>
      <c r="J415" s="214">
        <f>BK415</f>
        <v>0</v>
      </c>
      <c r="K415" s="200"/>
      <c r="L415" s="205"/>
      <c r="M415" s="206"/>
      <c r="N415" s="207"/>
      <c r="O415" s="207"/>
      <c r="P415" s="208">
        <f>SUM(P416:P432)</f>
        <v>0</v>
      </c>
      <c r="Q415" s="207"/>
      <c r="R415" s="208">
        <f>SUM(R416:R432)</f>
        <v>0</v>
      </c>
      <c r="S415" s="207"/>
      <c r="T415" s="209">
        <f>SUM(T416:T432)</f>
        <v>0</v>
      </c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R415" s="210" t="s">
        <v>81</v>
      </c>
      <c r="AT415" s="211" t="s">
        <v>71</v>
      </c>
      <c r="AU415" s="211" t="s">
        <v>79</v>
      </c>
      <c r="AY415" s="210" t="s">
        <v>166</v>
      </c>
      <c r="BK415" s="212">
        <f>SUM(BK416:BK432)</f>
        <v>0</v>
      </c>
    </row>
    <row r="416" s="2" customFormat="1" ht="16.5" customHeight="1">
      <c r="A416" s="41"/>
      <c r="B416" s="42"/>
      <c r="C416" s="215" t="s">
        <v>440</v>
      </c>
      <c r="D416" s="215" t="s">
        <v>169</v>
      </c>
      <c r="E416" s="216" t="s">
        <v>2448</v>
      </c>
      <c r="F416" s="217" t="s">
        <v>2449</v>
      </c>
      <c r="G416" s="218" t="s">
        <v>229</v>
      </c>
      <c r="H416" s="219">
        <v>1.2</v>
      </c>
      <c r="I416" s="220"/>
      <c r="J416" s="221">
        <f>ROUND(I416*H416,2)</f>
        <v>0</v>
      </c>
      <c r="K416" s="217" t="s">
        <v>2208</v>
      </c>
      <c r="L416" s="47"/>
      <c r="M416" s="222" t="s">
        <v>19</v>
      </c>
      <c r="N416" s="223" t="s">
        <v>43</v>
      </c>
      <c r="O416" s="87"/>
      <c r="P416" s="224">
        <f>O416*H416</f>
        <v>0</v>
      </c>
      <c r="Q416" s="224">
        <v>0</v>
      </c>
      <c r="R416" s="224">
        <f>Q416*H416</f>
        <v>0</v>
      </c>
      <c r="S416" s="224">
        <v>0</v>
      </c>
      <c r="T416" s="225">
        <f>S416*H416</f>
        <v>0</v>
      </c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R416" s="226" t="s">
        <v>257</v>
      </c>
      <c r="AT416" s="226" t="s">
        <v>169</v>
      </c>
      <c r="AU416" s="226" t="s">
        <v>81</v>
      </c>
      <c r="AY416" s="20" t="s">
        <v>166</v>
      </c>
      <c r="BE416" s="227">
        <f>IF(N416="základní",J416,0)</f>
        <v>0</v>
      </c>
      <c r="BF416" s="227">
        <f>IF(N416="snížená",J416,0)</f>
        <v>0</v>
      </c>
      <c r="BG416" s="227">
        <f>IF(N416="zákl. přenesená",J416,0)</f>
        <v>0</v>
      </c>
      <c r="BH416" s="227">
        <f>IF(N416="sníž. přenesená",J416,0)</f>
        <v>0</v>
      </c>
      <c r="BI416" s="227">
        <f>IF(N416="nulová",J416,0)</f>
        <v>0</v>
      </c>
      <c r="BJ416" s="20" t="s">
        <v>79</v>
      </c>
      <c r="BK416" s="227">
        <f>ROUND(I416*H416,2)</f>
        <v>0</v>
      </c>
      <c r="BL416" s="20" t="s">
        <v>257</v>
      </c>
      <c r="BM416" s="226" t="s">
        <v>2450</v>
      </c>
    </row>
    <row r="417" s="15" customFormat="1">
      <c r="A417" s="15"/>
      <c r="B417" s="251"/>
      <c r="C417" s="252"/>
      <c r="D417" s="230" t="s">
        <v>176</v>
      </c>
      <c r="E417" s="253" t="s">
        <v>19</v>
      </c>
      <c r="F417" s="254" t="s">
        <v>2212</v>
      </c>
      <c r="G417" s="252"/>
      <c r="H417" s="253" t="s">
        <v>19</v>
      </c>
      <c r="I417" s="255"/>
      <c r="J417" s="252"/>
      <c r="K417" s="252"/>
      <c r="L417" s="256"/>
      <c r="M417" s="257"/>
      <c r="N417" s="258"/>
      <c r="O417" s="258"/>
      <c r="P417" s="258"/>
      <c r="Q417" s="258"/>
      <c r="R417" s="258"/>
      <c r="S417" s="258"/>
      <c r="T417" s="259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T417" s="260" t="s">
        <v>176</v>
      </c>
      <c r="AU417" s="260" t="s">
        <v>81</v>
      </c>
      <c r="AV417" s="15" t="s">
        <v>79</v>
      </c>
      <c r="AW417" s="15" t="s">
        <v>33</v>
      </c>
      <c r="AX417" s="15" t="s">
        <v>72</v>
      </c>
      <c r="AY417" s="260" t="s">
        <v>166</v>
      </c>
    </row>
    <row r="418" s="13" customFormat="1">
      <c r="A418" s="13"/>
      <c r="B418" s="228"/>
      <c r="C418" s="229"/>
      <c r="D418" s="230" t="s">
        <v>176</v>
      </c>
      <c r="E418" s="231" t="s">
        <v>19</v>
      </c>
      <c r="F418" s="232" t="s">
        <v>2451</v>
      </c>
      <c r="G418" s="229"/>
      <c r="H418" s="233">
        <v>0.59999999999999998</v>
      </c>
      <c r="I418" s="234"/>
      <c r="J418" s="229"/>
      <c r="K418" s="229"/>
      <c r="L418" s="235"/>
      <c r="M418" s="236"/>
      <c r="N418" s="237"/>
      <c r="O418" s="237"/>
      <c r="P418" s="237"/>
      <c r="Q418" s="237"/>
      <c r="R418" s="237"/>
      <c r="S418" s="237"/>
      <c r="T418" s="238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39" t="s">
        <v>176</v>
      </c>
      <c r="AU418" s="239" t="s">
        <v>81</v>
      </c>
      <c r="AV418" s="13" t="s">
        <v>81</v>
      </c>
      <c r="AW418" s="13" t="s">
        <v>33</v>
      </c>
      <c r="AX418" s="13" t="s">
        <v>72</v>
      </c>
      <c r="AY418" s="239" t="s">
        <v>166</v>
      </c>
    </row>
    <row r="419" s="15" customFormat="1">
      <c r="A419" s="15"/>
      <c r="B419" s="251"/>
      <c r="C419" s="252"/>
      <c r="D419" s="230" t="s">
        <v>176</v>
      </c>
      <c r="E419" s="253" t="s">
        <v>19</v>
      </c>
      <c r="F419" s="254" t="s">
        <v>2214</v>
      </c>
      <c r="G419" s="252"/>
      <c r="H419" s="253" t="s">
        <v>19</v>
      </c>
      <c r="I419" s="255"/>
      <c r="J419" s="252"/>
      <c r="K419" s="252"/>
      <c r="L419" s="256"/>
      <c r="M419" s="257"/>
      <c r="N419" s="258"/>
      <c r="O419" s="258"/>
      <c r="P419" s="258"/>
      <c r="Q419" s="258"/>
      <c r="R419" s="258"/>
      <c r="S419" s="258"/>
      <c r="T419" s="259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T419" s="260" t="s">
        <v>176</v>
      </c>
      <c r="AU419" s="260" t="s">
        <v>81</v>
      </c>
      <c r="AV419" s="15" t="s">
        <v>79</v>
      </c>
      <c r="AW419" s="15" t="s">
        <v>33</v>
      </c>
      <c r="AX419" s="15" t="s">
        <v>72</v>
      </c>
      <c r="AY419" s="260" t="s">
        <v>166</v>
      </c>
    </row>
    <row r="420" s="13" customFormat="1">
      <c r="A420" s="13"/>
      <c r="B420" s="228"/>
      <c r="C420" s="229"/>
      <c r="D420" s="230" t="s">
        <v>176</v>
      </c>
      <c r="E420" s="231" t="s">
        <v>19</v>
      </c>
      <c r="F420" s="232" t="s">
        <v>2452</v>
      </c>
      <c r="G420" s="229"/>
      <c r="H420" s="233">
        <v>0.59999999999999998</v>
      </c>
      <c r="I420" s="234"/>
      <c r="J420" s="229"/>
      <c r="K420" s="229"/>
      <c r="L420" s="235"/>
      <c r="M420" s="236"/>
      <c r="N420" s="237"/>
      <c r="O420" s="237"/>
      <c r="P420" s="237"/>
      <c r="Q420" s="237"/>
      <c r="R420" s="237"/>
      <c r="S420" s="237"/>
      <c r="T420" s="238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39" t="s">
        <v>176</v>
      </c>
      <c r="AU420" s="239" t="s">
        <v>81</v>
      </c>
      <c r="AV420" s="13" t="s">
        <v>81</v>
      </c>
      <c r="AW420" s="13" t="s">
        <v>33</v>
      </c>
      <c r="AX420" s="13" t="s">
        <v>72</v>
      </c>
      <c r="AY420" s="239" t="s">
        <v>166</v>
      </c>
    </row>
    <row r="421" s="16" customFormat="1">
      <c r="A421" s="16"/>
      <c r="B421" s="273"/>
      <c r="C421" s="274"/>
      <c r="D421" s="230" t="s">
        <v>176</v>
      </c>
      <c r="E421" s="275" t="s">
        <v>19</v>
      </c>
      <c r="F421" s="276" t="s">
        <v>338</v>
      </c>
      <c r="G421" s="274"/>
      <c r="H421" s="277">
        <v>1.2</v>
      </c>
      <c r="I421" s="278"/>
      <c r="J421" s="274"/>
      <c r="K421" s="274"/>
      <c r="L421" s="279"/>
      <c r="M421" s="280"/>
      <c r="N421" s="281"/>
      <c r="O421" s="281"/>
      <c r="P421" s="281"/>
      <c r="Q421" s="281"/>
      <c r="R421" s="281"/>
      <c r="S421" s="281"/>
      <c r="T421" s="282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T421" s="283" t="s">
        <v>176</v>
      </c>
      <c r="AU421" s="283" t="s">
        <v>81</v>
      </c>
      <c r="AV421" s="16" t="s">
        <v>174</v>
      </c>
      <c r="AW421" s="16" t="s">
        <v>33</v>
      </c>
      <c r="AX421" s="16" t="s">
        <v>79</v>
      </c>
      <c r="AY421" s="283" t="s">
        <v>166</v>
      </c>
    </row>
    <row r="422" s="2" customFormat="1" ht="21.75" customHeight="1">
      <c r="A422" s="41"/>
      <c r="B422" s="42"/>
      <c r="C422" s="215" t="s">
        <v>445</v>
      </c>
      <c r="D422" s="215" t="s">
        <v>169</v>
      </c>
      <c r="E422" s="216" t="s">
        <v>2453</v>
      </c>
      <c r="F422" s="217" t="s">
        <v>2454</v>
      </c>
      <c r="G422" s="218" t="s">
        <v>172</v>
      </c>
      <c r="H422" s="219">
        <v>2.2000000000000002</v>
      </c>
      <c r="I422" s="220"/>
      <c r="J422" s="221">
        <f>ROUND(I422*H422,2)</f>
        <v>0</v>
      </c>
      <c r="K422" s="217" t="s">
        <v>2208</v>
      </c>
      <c r="L422" s="47"/>
      <c r="M422" s="222" t="s">
        <v>19</v>
      </c>
      <c r="N422" s="223" t="s">
        <v>43</v>
      </c>
      <c r="O422" s="87"/>
      <c r="P422" s="224">
        <f>O422*H422</f>
        <v>0</v>
      </c>
      <c r="Q422" s="224">
        <v>0</v>
      </c>
      <c r="R422" s="224">
        <f>Q422*H422</f>
        <v>0</v>
      </c>
      <c r="S422" s="224">
        <v>0</v>
      </c>
      <c r="T422" s="225">
        <f>S422*H422</f>
        <v>0</v>
      </c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R422" s="226" t="s">
        <v>257</v>
      </c>
      <c r="AT422" s="226" t="s">
        <v>169</v>
      </c>
      <c r="AU422" s="226" t="s">
        <v>81</v>
      </c>
      <c r="AY422" s="20" t="s">
        <v>166</v>
      </c>
      <c r="BE422" s="227">
        <f>IF(N422="základní",J422,0)</f>
        <v>0</v>
      </c>
      <c r="BF422" s="227">
        <f>IF(N422="snížená",J422,0)</f>
        <v>0</v>
      </c>
      <c r="BG422" s="227">
        <f>IF(N422="zákl. přenesená",J422,0)</f>
        <v>0</v>
      </c>
      <c r="BH422" s="227">
        <f>IF(N422="sníž. přenesená",J422,0)</f>
        <v>0</v>
      </c>
      <c r="BI422" s="227">
        <f>IF(N422="nulová",J422,0)</f>
        <v>0</v>
      </c>
      <c r="BJ422" s="20" t="s">
        <v>79</v>
      </c>
      <c r="BK422" s="227">
        <f>ROUND(I422*H422,2)</f>
        <v>0</v>
      </c>
      <c r="BL422" s="20" t="s">
        <v>257</v>
      </c>
      <c r="BM422" s="226" t="s">
        <v>2455</v>
      </c>
    </row>
    <row r="423" s="15" customFormat="1">
      <c r="A423" s="15"/>
      <c r="B423" s="251"/>
      <c r="C423" s="252"/>
      <c r="D423" s="230" t="s">
        <v>176</v>
      </c>
      <c r="E423" s="253" t="s">
        <v>19</v>
      </c>
      <c r="F423" s="254" t="s">
        <v>2210</v>
      </c>
      <c r="G423" s="252"/>
      <c r="H423" s="253" t="s">
        <v>19</v>
      </c>
      <c r="I423" s="255"/>
      <c r="J423" s="252"/>
      <c r="K423" s="252"/>
      <c r="L423" s="256"/>
      <c r="M423" s="257"/>
      <c r="N423" s="258"/>
      <c r="O423" s="258"/>
      <c r="P423" s="258"/>
      <c r="Q423" s="258"/>
      <c r="R423" s="258"/>
      <c r="S423" s="258"/>
      <c r="T423" s="259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T423" s="260" t="s">
        <v>176</v>
      </c>
      <c r="AU423" s="260" t="s">
        <v>81</v>
      </c>
      <c r="AV423" s="15" t="s">
        <v>79</v>
      </c>
      <c r="AW423" s="15" t="s">
        <v>33</v>
      </c>
      <c r="AX423" s="15" t="s">
        <v>72</v>
      </c>
      <c r="AY423" s="260" t="s">
        <v>166</v>
      </c>
    </row>
    <row r="424" s="13" customFormat="1">
      <c r="A424" s="13"/>
      <c r="B424" s="228"/>
      <c r="C424" s="229"/>
      <c r="D424" s="230" t="s">
        <v>176</v>
      </c>
      <c r="E424" s="231" t="s">
        <v>19</v>
      </c>
      <c r="F424" s="232" t="s">
        <v>2456</v>
      </c>
      <c r="G424" s="229"/>
      <c r="H424" s="233">
        <v>1.1000000000000001</v>
      </c>
      <c r="I424" s="234"/>
      <c r="J424" s="229"/>
      <c r="K424" s="229"/>
      <c r="L424" s="235"/>
      <c r="M424" s="236"/>
      <c r="N424" s="237"/>
      <c r="O424" s="237"/>
      <c r="P424" s="237"/>
      <c r="Q424" s="237"/>
      <c r="R424" s="237"/>
      <c r="S424" s="237"/>
      <c r="T424" s="238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9" t="s">
        <v>176</v>
      </c>
      <c r="AU424" s="239" t="s">
        <v>81</v>
      </c>
      <c r="AV424" s="13" t="s">
        <v>81</v>
      </c>
      <c r="AW424" s="13" t="s">
        <v>33</v>
      </c>
      <c r="AX424" s="13" t="s">
        <v>72</v>
      </c>
      <c r="AY424" s="239" t="s">
        <v>166</v>
      </c>
    </row>
    <row r="425" s="13" customFormat="1">
      <c r="A425" s="13"/>
      <c r="B425" s="228"/>
      <c r="C425" s="229"/>
      <c r="D425" s="230" t="s">
        <v>176</v>
      </c>
      <c r="E425" s="231" t="s">
        <v>19</v>
      </c>
      <c r="F425" s="232" t="s">
        <v>2457</v>
      </c>
      <c r="G425" s="229"/>
      <c r="H425" s="233">
        <v>1.1000000000000001</v>
      </c>
      <c r="I425" s="234"/>
      <c r="J425" s="229"/>
      <c r="K425" s="229"/>
      <c r="L425" s="235"/>
      <c r="M425" s="236"/>
      <c r="N425" s="237"/>
      <c r="O425" s="237"/>
      <c r="P425" s="237"/>
      <c r="Q425" s="237"/>
      <c r="R425" s="237"/>
      <c r="S425" s="237"/>
      <c r="T425" s="238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9" t="s">
        <v>176</v>
      </c>
      <c r="AU425" s="239" t="s">
        <v>81</v>
      </c>
      <c r="AV425" s="13" t="s">
        <v>81</v>
      </c>
      <c r="AW425" s="13" t="s">
        <v>33</v>
      </c>
      <c r="AX425" s="13" t="s">
        <v>72</v>
      </c>
      <c r="AY425" s="239" t="s">
        <v>166</v>
      </c>
    </row>
    <row r="426" s="16" customFormat="1">
      <c r="A426" s="16"/>
      <c r="B426" s="273"/>
      <c r="C426" s="274"/>
      <c r="D426" s="230" t="s">
        <v>176</v>
      </c>
      <c r="E426" s="275" t="s">
        <v>19</v>
      </c>
      <c r="F426" s="276" t="s">
        <v>338</v>
      </c>
      <c r="G426" s="274"/>
      <c r="H426" s="277">
        <v>2.2000000000000002</v>
      </c>
      <c r="I426" s="278"/>
      <c r="J426" s="274"/>
      <c r="K426" s="274"/>
      <c r="L426" s="279"/>
      <c r="M426" s="280"/>
      <c r="N426" s="281"/>
      <c r="O426" s="281"/>
      <c r="P426" s="281"/>
      <c r="Q426" s="281"/>
      <c r="R426" s="281"/>
      <c r="S426" s="281"/>
      <c r="T426" s="282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T426" s="283" t="s">
        <v>176</v>
      </c>
      <c r="AU426" s="283" t="s">
        <v>81</v>
      </c>
      <c r="AV426" s="16" t="s">
        <v>174</v>
      </c>
      <c r="AW426" s="16" t="s">
        <v>33</v>
      </c>
      <c r="AX426" s="16" t="s">
        <v>79</v>
      </c>
      <c r="AY426" s="283" t="s">
        <v>166</v>
      </c>
    </row>
    <row r="427" s="2" customFormat="1" ht="16.5" customHeight="1">
      <c r="A427" s="41"/>
      <c r="B427" s="42"/>
      <c r="C427" s="215" t="s">
        <v>451</v>
      </c>
      <c r="D427" s="215" t="s">
        <v>169</v>
      </c>
      <c r="E427" s="216" t="s">
        <v>2458</v>
      </c>
      <c r="F427" s="217" t="s">
        <v>2459</v>
      </c>
      <c r="G427" s="218" t="s">
        <v>229</v>
      </c>
      <c r="H427" s="219">
        <v>12.6</v>
      </c>
      <c r="I427" s="220"/>
      <c r="J427" s="221">
        <f>ROUND(I427*H427,2)</f>
        <v>0</v>
      </c>
      <c r="K427" s="217" t="s">
        <v>2208</v>
      </c>
      <c r="L427" s="47"/>
      <c r="M427" s="222" t="s">
        <v>19</v>
      </c>
      <c r="N427" s="223" t="s">
        <v>43</v>
      </c>
      <c r="O427" s="87"/>
      <c r="P427" s="224">
        <f>O427*H427</f>
        <v>0</v>
      </c>
      <c r="Q427" s="224">
        <v>0</v>
      </c>
      <c r="R427" s="224">
        <f>Q427*H427</f>
        <v>0</v>
      </c>
      <c r="S427" s="224">
        <v>0</v>
      </c>
      <c r="T427" s="225">
        <f>S427*H427</f>
        <v>0</v>
      </c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R427" s="226" t="s">
        <v>257</v>
      </c>
      <c r="AT427" s="226" t="s">
        <v>169</v>
      </c>
      <c r="AU427" s="226" t="s">
        <v>81</v>
      </c>
      <c r="AY427" s="20" t="s">
        <v>166</v>
      </c>
      <c r="BE427" s="227">
        <f>IF(N427="základní",J427,0)</f>
        <v>0</v>
      </c>
      <c r="BF427" s="227">
        <f>IF(N427="snížená",J427,0)</f>
        <v>0</v>
      </c>
      <c r="BG427" s="227">
        <f>IF(N427="zákl. přenesená",J427,0)</f>
        <v>0</v>
      </c>
      <c r="BH427" s="227">
        <f>IF(N427="sníž. přenesená",J427,0)</f>
        <v>0</v>
      </c>
      <c r="BI427" s="227">
        <f>IF(N427="nulová",J427,0)</f>
        <v>0</v>
      </c>
      <c r="BJ427" s="20" t="s">
        <v>79</v>
      </c>
      <c r="BK427" s="227">
        <f>ROUND(I427*H427,2)</f>
        <v>0</v>
      </c>
      <c r="BL427" s="20" t="s">
        <v>257</v>
      </c>
      <c r="BM427" s="226" t="s">
        <v>2460</v>
      </c>
    </row>
    <row r="428" s="15" customFormat="1">
      <c r="A428" s="15"/>
      <c r="B428" s="251"/>
      <c r="C428" s="252"/>
      <c r="D428" s="230" t="s">
        <v>176</v>
      </c>
      <c r="E428" s="253" t="s">
        <v>19</v>
      </c>
      <c r="F428" s="254" t="s">
        <v>2210</v>
      </c>
      <c r="G428" s="252"/>
      <c r="H428" s="253" t="s">
        <v>19</v>
      </c>
      <c r="I428" s="255"/>
      <c r="J428" s="252"/>
      <c r="K428" s="252"/>
      <c r="L428" s="256"/>
      <c r="M428" s="257"/>
      <c r="N428" s="258"/>
      <c r="O428" s="258"/>
      <c r="P428" s="258"/>
      <c r="Q428" s="258"/>
      <c r="R428" s="258"/>
      <c r="S428" s="258"/>
      <c r="T428" s="259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T428" s="260" t="s">
        <v>176</v>
      </c>
      <c r="AU428" s="260" t="s">
        <v>81</v>
      </c>
      <c r="AV428" s="15" t="s">
        <v>79</v>
      </c>
      <c r="AW428" s="15" t="s">
        <v>33</v>
      </c>
      <c r="AX428" s="15" t="s">
        <v>72</v>
      </c>
      <c r="AY428" s="260" t="s">
        <v>166</v>
      </c>
    </row>
    <row r="429" s="13" customFormat="1">
      <c r="A429" s="13"/>
      <c r="B429" s="228"/>
      <c r="C429" s="229"/>
      <c r="D429" s="230" t="s">
        <v>176</v>
      </c>
      <c r="E429" s="231" t="s">
        <v>19</v>
      </c>
      <c r="F429" s="232" t="s">
        <v>2461</v>
      </c>
      <c r="G429" s="229"/>
      <c r="H429" s="233">
        <v>6.2999999999999998</v>
      </c>
      <c r="I429" s="234"/>
      <c r="J429" s="229"/>
      <c r="K429" s="229"/>
      <c r="L429" s="235"/>
      <c r="M429" s="236"/>
      <c r="N429" s="237"/>
      <c r="O429" s="237"/>
      <c r="P429" s="237"/>
      <c r="Q429" s="237"/>
      <c r="R429" s="237"/>
      <c r="S429" s="237"/>
      <c r="T429" s="238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9" t="s">
        <v>176</v>
      </c>
      <c r="AU429" s="239" t="s">
        <v>81</v>
      </c>
      <c r="AV429" s="13" t="s">
        <v>81</v>
      </c>
      <c r="AW429" s="13" t="s">
        <v>33</v>
      </c>
      <c r="AX429" s="13" t="s">
        <v>72</v>
      </c>
      <c r="AY429" s="239" t="s">
        <v>166</v>
      </c>
    </row>
    <row r="430" s="13" customFormat="1">
      <c r="A430" s="13"/>
      <c r="B430" s="228"/>
      <c r="C430" s="229"/>
      <c r="D430" s="230" t="s">
        <v>176</v>
      </c>
      <c r="E430" s="231" t="s">
        <v>19</v>
      </c>
      <c r="F430" s="232" t="s">
        <v>2462</v>
      </c>
      <c r="G430" s="229"/>
      <c r="H430" s="233">
        <v>6.2999999999999998</v>
      </c>
      <c r="I430" s="234"/>
      <c r="J430" s="229"/>
      <c r="K430" s="229"/>
      <c r="L430" s="235"/>
      <c r="M430" s="236"/>
      <c r="N430" s="237"/>
      <c r="O430" s="237"/>
      <c r="P430" s="237"/>
      <c r="Q430" s="237"/>
      <c r="R430" s="237"/>
      <c r="S430" s="237"/>
      <c r="T430" s="238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39" t="s">
        <v>176</v>
      </c>
      <c r="AU430" s="239" t="s">
        <v>81</v>
      </c>
      <c r="AV430" s="13" t="s">
        <v>81</v>
      </c>
      <c r="AW430" s="13" t="s">
        <v>33</v>
      </c>
      <c r="AX430" s="13" t="s">
        <v>72</v>
      </c>
      <c r="AY430" s="239" t="s">
        <v>166</v>
      </c>
    </row>
    <row r="431" s="16" customFormat="1">
      <c r="A431" s="16"/>
      <c r="B431" s="273"/>
      <c r="C431" s="274"/>
      <c r="D431" s="230" t="s">
        <v>176</v>
      </c>
      <c r="E431" s="275" t="s">
        <v>19</v>
      </c>
      <c r="F431" s="276" t="s">
        <v>338</v>
      </c>
      <c r="G431" s="274"/>
      <c r="H431" s="277">
        <v>12.6</v>
      </c>
      <c r="I431" s="278"/>
      <c r="J431" s="274"/>
      <c r="K431" s="274"/>
      <c r="L431" s="279"/>
      <c r="M431" s="280"/>
      <c r="N431" s="281"/>
      <c r="O431" s="281"/>
      <c r="P431" s="281"/>
      <c r="Q431" s="281"/>
      <c r="R431" s="281"/>
      <c r="S431" s="281"/>
      <c r="T431" s="282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T431" s="283" t="s">
        <v>176</v>
      </c>
      <c r="AU431" s="283" t="s">
        <v>81</v>
      </c>
      <c r="AV431" s="16" t="s">
        <v>174</v>
      </c>
      <c r="AW431" s="16" t="s">
        <v>33</v>
      </c>
      <c r="AX431" s="16" t="s">
        <v>79</v>
      </c>
      <c r="AY431" s="283" t="s">
        <v>166</v>
      </c>
    </row>
    <row r="432" s="2" customFormat="1">
      <c r="A432" s="41"/>
      <c r="B432" s="42"/>
      <c r="C432" s="215" t="s">
        <v>455</v>
      </c>
      <c r="D432" s="215" t="s">
        <v>169</v>
      </c>
      <c r="E432" s="216" t="s">
        <v>1740</v>
      </c>
      <c r="F432" s="217" t="s">
        <v>1741</v>
      </c>
      <c r="G432" s="218" t="s">
        <v>1304</v>
      </c>
      <c r="H432" s="284"/>
      <c r="I432" s="220"/>
      <c r="J432" s="221">
        <f>ROUND(I432*H432,2)</f>
        <v>0</v>
      </c>
      <c r="K432" s="217" t="s">
        <v>173</v>
      </c>
      <c r="L432" s="47"/>
      <c r="M432" s="222" t="s">
        <v>19</v>
      </c>
      <c r="N432" s="223" t="s">
        <v>43</v>
      </c>
      <c r="O432" s="87"/>
      <c r="P432" s="224">
        <f>O432*H432</f>
        <v>0</v>
      </c>
      <c r="Q432" s="224">
        <v>0</v>
      </c>
      <c r="R432" s="224">
        <f>Q432*H432</f>
        <v>0</v>
      </c>
      <c r="S432" s="224">
        <v>0</v>
      </c>
      <c r="T432" s="225">
        <f>S432*H432</f>
        <v>0</v>
      </c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R432" s="226" t="s">
        <v>257</v>
      </c>
      <c r="AT432" s="226" t="s">
        <v>169</v>
      </c>
      <c r="AU432" s="226" t="s">
        <v>81</v>
      </c>
      <c r="AY432" s="20" t="s">
        <v>166</v>
      </c>
      <c r="BE432" s="227">
        <f>IF(N432="základní",J432,0)</f>
        <v>0</v>
      </c>
      <c r="BF432" s="227">
        <f>IF(N432="snížená",J432,0)</f>
        <v>0</v>
      </c>
      <c r="BG432" s="227">
        <f>IF(N432="zákl. přenesená",J432,0)</f>
        <v>0</v>
      </c>
      <c r="BH432" s="227">
        <f>IF(N432="sníž. přenesená",J432,0)</f>
        <v>0</v>
      </c>
      <c r="BI432" s="227">
        <f>IF(N432="nulová",J432,0)</f>
        <v>0</v>
      </c>
      <c r="BJ432" s="20" t="s">
        <v>79</v>
      </c>
      <c r="BK432" s="227">
        <f>ROUND(I432*H432,2)</f>
        <v>0</v>
      </c>
      <c r="BL432" s="20" t="s">
        <v>257</v>
      </c>
      <c r="BM432" s="226" t="s">
        <v>2463</v>
      </c>
    </row>
    <row r="433" s="12" customFormat="1" ht="22.8" customHeight="1">
      <c r="A433" s="12"/>
      <c r="B433" s="199"/>
      <c r="C433" s="200"/>
      <c r="D433" s="201" t="s">
        <v>71</v>
      </c>
      <c r="E433" s="213" t="s">
        <v>1918</v>
      </c>
      <c r="F433" s="213" t="s">
        <v>1919</v>
      </c>
      <c r="G433" s="200"/>
      <c r="H433" s="200"/>
      <c r="I433" s="203"/>
      <c r="J433" s="214">
        <f>BK433</f>
        <v>0</v>
      </c>
      <c r="K433" s="200"/>
      <c r="L433" s="205"/>
      <c r="M433" s="206"/>
      <c r="N433" s="207"/>
      <c r="O433" s="207"/>
      <c r="P433" s="208">
        <f>SUM(P434:P459)</f>
        <v>0</v>
      </c>
      <c r="Q433" s="207"/>
      <c r="R433" s="208">
        <f>SUM(R434:R459)</f>
        <v>0.57051160000000001</v>
      </c>
      <c r="S433" s="207"/>
      <c r="T433" s="209">
        <f>SUM(T434:T459)</f>
        <v>0.48469999999999996</v>
      </c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R433" s="210" t="s">
        <v>81</v>
      </c>
      <c r="AT433" s="211" t="s">
        <v>71</v>
      </c>
      <c r="AU433" s="211" t="s">
        <v>79</v>
      </c>
      <c r="AY433" s="210" t="s">
        <v>166</v>
      </c>
      <c r="BK433" s="212">
        <f>SUM(BK434:BK459)</f>
        <v>0</v>
      </c>
    </row>
    <row r="434" s="2" customFormat="1">
      <c r="A434" s="41"/>
      <c r="B434" s="42"/>
      <c r="C434" s="215" t="s">
        <v>460</v>
      </c>
      <c r="D434" s="215" t="s">
        <v>169</v>
      </c>
      <c r="E434" s="216" t="s">
        <v>1989</v>
      </c>
      <c r="F434" s="217" t="s">
        <v>1990</v>
      </c>
      <c r="G434" s="218" t="s">
        <v>229</v>
      </c>
      <c r="H434" s="219">
        <v>5.2800000000000002</v>
      </c>
      <c r="I434" s="220"/>
      <c r="J434" s="221">
        <f>ROUND(I434*H434,2)</f>
        <v>0</v>
      </c>
      <c r="K434" s="217" t="s">
        <v>2208</v>
      </c>
      <c r="L434" s="47"/>
      <c r="M434" s="222" t="s">
        <v>19</v>
      </c>
      <c r="N434" s="223" t="s">
        <v>43</v>
      </c>
      <c r="O434" s="87"/>
      <c r="P434" s="224">
        <f>O434*H434</f>
        <v>0</v>
      </c>
      <c r="Q434" s="224">
        <v>0.00042999999999999999</v>
      </c>
      <c r="R434" s="224">
        <f>Q434*H434</f>
        <v>0.0022704000000000001</v>
      </c>
      <c r="S434" s="224">
        <v>0</v>
      </c>
      <c r="T434" s="225">
        <f>S434*H434</f>
        <v>0</v>
      </c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R434" s="226" t="s">
        <v>257</v>
      </c>
      <c r="AT434" s="226" t="s">
        <v>169</v>
      </c>
      <c r="AU434" s="226" t="s">
        <v>81</v>
      </c>
      <c r="AY434" s="20" t="s">
        <v>166</v>
      </c>
      <c r="BE434" s="227">
        <f>IF(N434="základní",J434,0)</f>
        <v>0</v>
      </c>
      <c r="BF434" s="227">
        <f>IF(N434="snížená",J434,0)</f>
        <v>0</v>
      </c>
      <c r="BG434" s="227">
        <f>IF(N434="zákl. přenesená",J434,0)</f>
        <v>0</v>
      </c>
      <c r="BH434" s="227">
        <f>IF(N434="sníž. přenesená",J434,0)</f>
        <v>0</v>
      </c>
      <c r="BI434" s="227">
        <f>IF(N434="nulová",J434,0)</f>
        <v>0</v>
      </c>
      <c r="BJ434" s="20" t="s">
        <v>79</v>
      </c>
      <c r="BK434" s="227">
        <f>ROUND(I434*H434,2)</f>
        <v>0</v>
      </c>
      <c r="BL434" s="20" t="s">
        <v>257</v>
      </c>
      <c r="BM434" s="226" t="s">
        <v>2464</v>
      </c>
    </row>
    <row r="435" s="15" customFormat="1">
      <c r="A435" s="15"/>
      <c r="B435" s="251"/>
      <c r="C435" s="252"/>
      <c r="D435" s="230" t="s">
        <v>176</v>
      </c>
      <c r="E435" s="253" t="s">
        <v>19</v>
      </c>
      <c r="F435" s="254" t="s">
        <v>2212</v>
      </c>
      <c r="G435" s="252"/>
      <c r="H435" s="253" t="s">
        <v>19</v>
      </c>
      <c r="I435" s="255"/>
      <c r="J435" s="252"/>
      <c r="K435" s="252"/>
      <c r="L435" s="256"/>
      <c r="M435" s="257"/>
      <c r="N435" s="258"/>
      <c r="O435" s="258"/>
      <c r="P435" s="258"/>
      <c r="Q435" s="258"/>
      <c r="R435" s="258"/>
      <c r="S435" s="258"/>
      <c r="T435" s="259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T435" s="260" t="s">
        <v>176</v>
      </c>
      <c r="AU435" s="260" t="s">
        <v>81</v>
      </c>
      <c r="AV435" s="15" t="s">
        <v>79</v>
      </c>
      <c r="AW435" s="15" t="s">
        <v>33</v>
      </c>
      <c r="AX435" s="15" t="s">
        <v>72</v>
      </c>
      <c r="AY435" s="260" t="s">
        <v>166</v>
      </c>
    </row>
    <row r="436" s="13" customFormat="1">
      <c r="A436" s="13"/>
      <c r="B436" s="228"/>
      <c r="C436" s="229"/>
      <c r="D436" s="230" t="s">
        <v>176</v>
      </c>
      <c r="E436" s="231" t="s">
        <v>19</v>
      </c>
      <c r="F436" s="232" t="s">
        <v>2465</v>
      </c>
      <c r="G436" s="229"/>
      <c r="H436" s="233">
        <v>2.6400000000000001</v>
      </c>
      <c r="I436" s="234"/>
      <c r="J436" s="229"/>
      <c r="K436" s="229"/>
      <c r="L436" s="235"/>
      <c r="M436" s="236"/>
      <c r="N436" s="237"/>
      <c r="O436" s="237"/>
      <c r="P436" s="237"/>
      <c r="Q436" s="237"/>
      <c r="R436" s="237"/>
      <c r="S436" s="237"/>
      <c r="T436" s="238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39" t="s">
        <v>176</v>
      </c>
      <c r="AU436" s="239" t="s">
        <v>81</v>
      </c>
      <c r="AV436" s="13" t="s">
        <v>81</v>
      </c>
      <c r="AW436" s="13" t="s">
        <v>33</v>
      </c>
      <c r="AX436" s="13" t="s">
        <v>72</v>
      </c>
      <c r="AY436" s="239" t="s">
        <v>166</v>
      </c>
    </row>
    <row r="437" s="15" customFormat="1">
      <c r="A437" s="15"/>
      <c r="B437" s="251"/>
      <c r="C437" s="252"/>
      <c r="D437" s="230" t="s">
        <v>176</v>
      </c>
      <c r="E437" s="253" t="s">
        <v>19</v>
      </c>
      <c r="F437" s="254" t="s">
        <v>2214</v>
      </c>
      <c r="G437" s="252"/>
      <c r="H437" s="253" t="s">
        <v>19</v>
      </c>
      <c r="I437" s="255"/>
      <c r="J437" s="252"/>
      <c r="K437" s="252"/>
      <c r="L437" s="256"/>
      <c r="M437" s="257"/>
      <c r="N437" s="258"/>
      <c r="O437" s="258"/>
      <c r="P437" s="258"/>
      <c r="Q437" s="258"/>
      <c r="R437" s="258"/>
      <c r="S437" s="258"/>
      <c r="T437" s="259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T437" s="260" t="s">
        <v>176</v>
      </c>
      <c r="AU437" s="260" t="s">
        <v>81</v>
      </c>
      <c r="AV437" s="15" t="s">
        <v>79</v>
      </c>
      <c r="AW437" s="15" t="s">
        <v>33</v>
      </c>
      <c r="AX437" s="15" t="s">
        <v>72</v>
      </c>
      <c r="AY437" s="260" t="s">
        <v>166</v>
      </c>
    </row>
    <row r="438" s="13" customFormat="1">
      <c r="A438" s="13"/>
      <c r="B438" s="228"/>
      <c r="C438" s="229"/>
      <c r="D438" s="230" t="s">
        <v>176</v>
      </c>
      <c r="E438" s="231" t="s">
        <v>19</v>
      </c>
      <c r="F438" s="232" t="s">
        <v>2466</v>
      </c>
      <c r="G438" s="229"/>
      <c r="H438" s="233">
        <v>2.6400000000000001</v>
      </c>
      <c r="I438" s="234"/>
      <c r="J438" s="229"/>
      <c r="K438" s="229"/>
      <c r="L438" s="235"/>
      <c r="M438" s="236"/>
      <c r="N438" s="237"/>
      <c r="O438" s="237"/>
      <c r="P438" s="237"/>
      <c r="Q438" s="237"/>
      <c r="R438" s="237"/>
      <c r="S438" s="237"/>
      <c r="T438" s="238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39" t="s">
        <v>176</v>
      </c>
      <c r="AU438" s="239" t="s">
        <v>81</v>
      </c>
      <c r="AV438" s="13" t="s">
        <v>81</v>
      </c>
      <c r="AW438" s="13" t="s">
        <v>33</v>
      </c>
      <c r="AX438" s="13" t="s">
        <v>72</v>
      </c>
      <c r="AY438" s="239" t="s">
        <v>166</v>
      </c>
    </row>
    <row r="439" s="16" customFormat="1">
      <c r="A439" s="16"/>
      <c r="B439" s="273"/>
      <c r="C439" s="274"/>
      <c r="D439" s="230" t="s">
        <v>176</v>
      </c>
      <c r="E439" s="275" t="s">
        <v>19</v>
      </c>
      <c r="F439" s="276" t="s">
        <v>338</v>
      </c>
      <c r="G439" s="274"/>
      <c r="H439" s="277">
        <v>5.2800000000000002</v>
      </c>
      <c r="I439" s="278"/>
      <c r="J439" s="274"/>
      <c r="K439" s="274"/>
      <c r="L439" s="279"/>
      <c r="M439" s="280"/>
      <c r="N439" s="281"/>
      <c r="O439" s="281"/>
      <c r="P439" s="281"/>
      <c r="Q439" s="281"/>
      <c r="R439" s="281"/>
      <c r="S439" s="281"/>
      <c r="T439" s="282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T439" s="283" t="s">
        <v>176</v>
      </c>
      <c r="AU439" s="283" t="s">
        <v>81</v>
      </c>
      <c r="AV439" s="16" t="s">
        <v>174</v>
      </c>
      <c r="AW439" s="16" t="s">
        <v>33</v>
      </c>
      <c r="AX439" s="16" t="s">
        <v>79</v>
      </c>
      <c r="AY439" s="283" t="s">
        <v>166</v>
      </c>
    </row>
    <row r="440" s="2" customFormat="1" ht="16.5" customHeight="1">
      <c r="A440" s="41"/>
      <c r="B440" s="42"/>
      <c r="C440" s="261" t="s">
        <v>464</v>
      </c>
      <c r="D440" s="261" t="s">
        <v>263</v>
      </c>
      <c r="E440" s="263" t="s">
        <v>2467</v>
      </c>
      <c r="F440" s="264" t="s">
        <v>2468</v>
      </c>
      <c r="G440" s="265" t="s">
        <v>240</v>
      </c>
      <c r="H440" s="266">
        <v>13.068</v>
      </c>
      <c r="I440" s="267"/>
      <c r="J440" s="268">
        <f>ROUND(I440*H440,2)</f>
        <v>0</v>
      </c>
      <c r="K440" s="264" t="s">
        <v>2208</v>
      </c>
      <c r="L440" s="269"/>
      <c r="M440" s="270" t="s">
        <v>19</v>
      </c>
      <c r="N440" s="271" t="s">
        <v>43</v>
      </c>
      <c r="O440" s="87"/>
      <c r="P440" s="224">
        <f>O440*H440</f>
        <v>0</v>
      </c>
      <c r="Q440" s="224">
        <v>0.00089999999999999998</v>
      </c>
      <c r="R440" s="224">
        <f>Q440*H440</f>
        <v>0.011761199999999999</v>
      </c>
      <c r="S440" s="224">
        <v>0</v>
      </c>
      <c r="T440" s="225">
        <f>S440*H440</f>
        <v>0</v>
      </c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R440" s="226" t="s">
        <v>344</v>
      </c>
      <c r="AT440" s="226" t="s">
        <v>263</v>
      </c>
      <c r="AU440" s="226" t="s">
        <v>81</v>
      </c>
      <c r="AY440" s="20" t="s">
        <v>166</v>
      </c>
      <c r="BE440" s="227">
        <f>IF(N440="základní",J440,0)</f>
        <v>0</v>
      </c>
      <c r="BF440" s="227">
        <f>IF(N440="snížená",J440,0)</f>
        <v>0</v>
      </c>
      <c r="BG440" s="227">
        <f>IF(N440="zákl. přenesená",J440,0)</f>
        <v>0</v>
      </c>
      <c r="BH440" s="227">
        <f>IF(N440="sníž. přenesená",J440,0)</f>
        <v>0</v>
      </c>
      <c r="BI440" s="227">
        <f>IF(N440="nulová",J440,0)</f>
        <v>0</v>
      </c>
      <c r="BJ440" s="20" t="s">
        <v>79</v>
      </c>
      <c r="BK440" s="227">
        <f>ROUND(I440*H440,2)</f>
        <v>0</v>
      </c>
      <c r="BL440" s="20" t="s">
        <v>257</v>
      </c>
      <c r="BM440" s="226" t="s">
        <v>2469</v>
      </c>
    </row>
    <row r="441" s="13" customFormat="1">
      <c r="A441" s="13"/>
      <c r="B441" s="228"/>
      <c r="C441" s="229"/>
      <c r="D441" s="230" t="s">
        <v>176</v>
      </c>
      <c r="E441" s="229"/>
      <c r="F441" s="232" t="s">
        <v>2470</v>
      </c>
      <c r="G441" s="229"/>
      <c r="H441" s="233">
        <v>13.068</v>
      </c>
      <c r="I441" s="234"/>
      <c r="J441" s="229"/>
      <c r="K441" s="229"/>
      <c r="L441" s="235"/>
      <c r="M441" s="236"/>
      <c r="N441" s="237"/>
      <c r="O441" s="237"/>
      <c r="P441" s="237"/>
      <c r="Q441" s="237"/>
      <c r="R441" s="237"/>
      <c r="S441" s="237"/>
      <c r="T441" s="238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39" t="s">
        <v>176</v>
      </c>
      <c r="AU441" s="239" t="s">
        <v>81</v>
      </c>
      <c r="AV441" s="13" t="s">
        <v>81</v>
      </c>
      <c r="AW441" s="13" t="s">
        <v>4</v>
      </c>
      <c r="AX441" s="13" t="s">
        <v>79</v>
      </c>
      <c r="AY441" s="239" t="s">
        <v>166</v>
      </c>
    </row>
    <row r="442" s="2" customFormat="1" ht="16.5" customHeight="1">
      <c r="A442" s="41"/>
      <c r="B442" s="42"/>
      <c r="C442" s="215" t="s">
        <v>471</v>
      </c>
      <c r="D442" s="215" t="s">
        <v>169</v>
      </c>
      <c r="E442" s="216" t="s">
        <v>2471</v>
      </c>
      <c r="F442" s="217" t="s">
        <v>2472</v>
      </c>
      <c r="G442" s="218" t="s">
        <v>240</v>
      </c>
      <c r="H442" s="219">
        <v>185</v>
      </c>
      <c r="I442" s="220"/>
      <c r="J442" s="221">
        <f>ROUND(I442*H442,2)</f>
        <v>0</v>
      </c>
      <c r="K442" s="217" t="s">
        <v>2208</v>
      </c>
      <c r="L442" s="47"/>
      <c r="M442" s="222" t="s">
        <v>19</v>
      </c>
      <c r="N442" s="223" t="s">
        <v>43</v>
      </c>
      <c r="O442" s="87"/>
      <c r="P442" s="224">
        <f>O442*H442</f>
        <v>0</v>
      </c>
      <c r="Q442" s="224">
        <v>0.00083000000000000001</v>
      </c>
      <c r="R442" s="224">
        <f>Q442*H442</f>
        <v>0.15354999999999999</v>
      </c>
      <c r="S442" s="224">
        <v>0.0026199999999999999</v>
      </c>
      <c r="T442" s="225">
        <f>S442*H442</f>
        <v>0.48469999999999996</v>
      </c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R442" s="226" t="s">
        <v>257</v>
      </c>
      <c r="AT442" s="226" t="s">
        <v>169</v>
      </c>
      <c r="AU442" s="226" t="s">
        <v>81</v>
      </c>
      <c r="AY442" s="20" t="s">
        <v>166</v>
      </c>
      <c r="BE442" s="227">
        <f>IF(N442="základní",J442,0)</f>
        <v>0</v>
      </c>
      <c r="BF442" s="227">
        <f>IF(N442="snížená",J442,0)</f>
        <v>0</v>
      </c>
      <c r="BG442" s="227">
        <f>IF(N442="zákl. přenesená",J442,0)</f>
        <v>0</v>
      </c>
      <c r="BH442" s="227">
        <f>IF(N442="sníž. přenesená",J442,0)</f>
        <v>0</v>
      </c>
      <c r="BI442" s="227">
        <f>IF(N442="nulová",J442,0)</f>
        <v>0</v>
      </c>
      <c r="BJ442" s="20" t="s">
        <v>79</v>
      </c>
      <c r="BK442" s="227">
        <f>ROUND(I442*H442,2)</f>
        <v>0</v>
      </c>
      <c r="BL442" s="20" t="s">
        <v>257</v>
      </c>
      <c r="BM442" s="226" t="s">
        <v>2473</v>
      </c>
    </row>
    <row r="443" s="15" customFormat="1">
      <c r="A443" s="15"/>
      <c r="B443" s="251"/>
      <c r="C443" s="252"/>
      <c r="D443" s="230" t="s">
        <v>176</v>
      </c>
      <c r="E443" s="253" t="s">
        <v>19</v>
      </c>
      <c r="F443" s="254" t="s">
        <v>2210</v>
      </c>
      <c r="G443" s="252"/>
      <c r="H443" s="253" t="s">
        <v>19</v>
      </c>
      <c r="I443" s="255"/>
      <c r="J443" s="252"/>
      <c r="K443" s="252"/>
      <c r="L443" s="256"/>
      <c r="M443" s="257"/>
      <c r="N443" s="258"/>
      <c r="O443" s="258"/>
      <c r="P443" s="258"/>
      <c r="Q443" s="258"/>
      <c r="R443" s="258"/>
      <c r="S443" s="258"/>
      <c r="T443" s="259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T443" s="260" t="s">
        <v>176</v>
      </c>
      <c r="AU443" s="260" t="s">
        <v>81</v>
      </c>
      <c r="AV443" s="15" t="s">
        <v>79</v>
      </c>
      <c r="AW443" s="15" t="s">
        <v>33</v>
      </c>
      <c r="AX443" s="15" t="s">
        <v>72</v>
      </c>
      <c r="AY443" s="260" t="s">
        <v>166</v>
      </c>
    </row>
    <row r="444" s="13" customFormat="1">
      <c r="A444" s="13"/>
      <c r="B444" s="228"/>
      <c r="C444" s="229"/>
      <c r="D444" s="230" t="s">
        <v>176</v>
      </c>
      <c r="E444" s="231" t="s">
        <v>19</v>
      </c>
      <c r="F444" s="232" t="s">
        <v>2474</v>
      </c>
      <c r="G444" s="229"/>
      <c r="H444" s="233">
        <v>24</v>
      </c>
      <c r="I444" s="234"/>
      <c r="J444" s="229"/>
      <c r="K444" s="229"/>
      <c r="L444" s="235"/>
      <c r="M444" s="236"/>
      <c r="N444" s="237"/>
      <c r="O444" s="237"/>
      <c r="P444" s="237"/>
      <c r="Q444" s="237"/>
      <c r="R444" s="237"/>
      <c r="S444" s="237"/>
      <c r="T444" s="238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39" t="s">
        <v>176</v>
      </c>
      <c r="AU444" s="239" t="s">
        <v>81</v>
      </c>
      <c r="AV444" s="13" t="s">
        <v>81</v>
      </c>
      <c r="AW444" s="13" t="s">
        <v>33</v>
      </c>
      <c r="AX444" s="13" t="s">
        <v>72</v>
      </c>
      <c r="AY444" s="239" t="s">
        <v>166</v>
      </c>
    </row>
    <row r="445" s="13" customFormat="1">
      <c r="A445" s="13"/>
      <c r="B445" s="228"/>
      <c r="C445" s="229"/>
      <c r="D445" s="230" t="s">
        <v>176</v>
      </c>
      <c r="E445" s="231" t="s">
        <v>19</v>
      </c>
      <c r="F445" s="232" t="s">
        <v>2475</v>
      </c>
      <c r="G445" s="229"/>
      <c r="H445" s="233">
        <v>18</v>
      </c>
      <c r="I445" s="234"/>
      <c r="J445" s="229"/>
      <c r="K445" s="229"/>
      <c r="L445" s="235"/>
      <c r="M445" s="236"/>
      <c r="N445" s="237"/>
      <c r="O445" s="237"/>
      <c r="P445" s="237"/>
      <c r="Q445" s="237"/>
      <c r="R445" s="237"/>
      <c r="S445" s="237"/>
      <c r="T445" s="238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39" t="s">
        <v>176</v>
      </c>
      <c r="AU445" s="239" t="s">
        <v>81</v>
      </c>
      <c r="AV445" s="13" t="s">
        <v>81</v>
      </c>
      <c r="AW445" s="13" t="s">
        <v>33</v>
      </c>
      <c r="AX445" s="13" t="s">
        <v>72</v>
      </c>
      <c r="AY445" s="239" t="s">
        <v>166</v>
      </c>
    </row>
    <row r="446" s="13" customFormat="1">
      <c r="A446" s="13"/>
      <c r="B446" s="228"/>
      <c r="C446" s="229"/>
      <c r="D446" s="230" t="s">
        <v>176</v>
      </c>
      <c r="E446" s="231" t="s">
        <v>19</v>
      </c>
      <c r="F446" s="232" t="s">
        <v>2476</v>
      </c>
      <c r="G446" s="229"/>
      <c r="H446" s="233">
        <v>5</v>
      </c>
      <c r="I446" s="234"/>
      <c r="J446" s="229"/>
      <c r="K446" s="229"/>
      <c r="L446" s="235"/>
      <c r="M446" s="236"/>
      <c r="N446" s="237"/>
      <c r="O446" s="237"/>
      <c r="P446" s="237"/>
      <c r="Q446" s="237"/>
      <c r="R446" s="237"/>
      <c r="S446" s="237"/>
      <c r="T446" s="238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39" t="s">
        <v>176</v>
      </c>
      <c r="AU446" s="239" t="s">
        <v>81</v>
      </c>
      <c r="AV446" s="13" t="s">
        <v>81</v>
      </c>
      <c r="AW446" s="13" t="s">
        <v>33</v>
      </c>
      <c r="AX446" s="13" t="s">
        <v>72</v>
      </c>
      <c r="AY446" s="239" t="s">
        <v>166</v>
      </c>
    </row>
    <row r="447" s="13" customFormat="1">
      <c r="A447" s="13"/>
      <c r="B447" s="228"/>
      <c r="C447" s="229"/>
      <c r="D447" s="230" t="s">
        <v>176</v>
      </c>
      <c r="E447" s="231" t="s">
        <v>19</v>
      </c>
      <c r="F447" s="232" t="s">
        <v>2477</v>
      </c>
      <c r="G447" s="229"/>
      <c r="H447" s="233">
        <v>6</v>
      </c>
      <c r="I447" s="234"/>
      <c r="J447" s="229"/>
      <c r="K447" s="229"/>
      <c r="L447" s="235"/>
      <c r="M447" s="236"/>
      <c r="N447" s="237"/>
      <c r="O447" s="237"/>
      <c r="P447" s="237"/>
      <c r="Q447" s="237"/>
      <c r="R447" s="237"/>
      <c r="S447" s="237"/>
      <c r="T447" s="238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39" t="s">
        <v>176</v>
      </c>
      <c r="AU447" s="239" t="s">
        <v>81</v>
      </c>
      <c r="AV447" s="13" t="s">
        <v>81</v>
      </c>
      <c r="AW447" s="13" t="s">
        <v>33</v>
      </c>
      <c r="AX447" s="13" t="s">
        <v>72</v>
      </c>
      <c r="AY447" s="239" t="s">
        <v>166</v>
      </c>
    </row>
    <row r="448" s="15" customFormat="1">
      <c r="A448" s="15"/>
      <c r="B448" s="251"/>
      <c r="C448" s="252"/>
      <c r="D448" s="230" t="s">
        <v>176</v>
      </c>
      <c r="E448" s="253" t="s">
        <v>19</v>
      </c>
      <c r="F448" s="254" t="s">
        <v>2212</v>
      </c>
      <c r="G448" s="252"/>
      <c r="H448" s="253" t="s">
        <v>19</v>
      </c>
      <c r="I448" s="255"/>
      <c r="J448" s="252"/>
      <c r="K448" s="252"/>
      <c r="L448" s="256"/>
      <c r="M448" s="257"/>
      <c r="N448" s="258"/>
      <c r="O448" s="258"/>
      <c r="P448" s="258"/>
      <c r="Q448" s="258"/>
      <c r="R448" s="258"/>
      <c r="S448" s="258"/>
      <c r="T448" s="259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T448" s="260" t="s">
        <v>176</v>
      </c>
      <c r="AU448" s="260" t="s">
        <v>81</v>
      </c>
      <c r="AV448" s="15" t="s">
        <v>79</v>
      </c>
      <c r="AW448" s="15" t="s">
        <v>33</v>
      </c>
      <c r="AX448" s="15" t="s">
        <v>72</v>
      </c>
      <c r="AY448" s="260" t="s">
        <v>166</v>
      </c>
    </row>
    <row r="449" s="13" customFormat="1">
      <c r="A449" s="13"/>
      <c r="B449" s="228"/>
      <c r="C449" s="229"/>
      <c r="D449" s="230" t="s">
        <v>176</v>
      </c>
      <c r="E449" s="231" t="s">
        <v>19</v>
      </c>
      <c r="F449" s="232" t="s">
        <v>2478</v>
      </c>
      <c r="G449" s="229"/>
      <c r="H449" s="233">
        <v>36</v>
      </c>
      <c r="I449" s="234"/>
      <c r="J449" s="229"/>
      <c r="K449" s="229"/>
      <c r="L449" s="235"/>
      <c r="M449" s="236"/>
      <c r="N449" s="237"/>
      <c r="O449" s="237"/>
      <c r="P449" s="237"/>
      <c r="Q449" s="237"/>
      <c r="R449" s="237"/>
      <c r="S449" s="237"/>
      <c r="T449" s="238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39" t="s">
        <v>176</v>
      </c>
      <c r="AU449" s="239" t="s">
        <v>81</v>
      </c>
      <c r="AV449" s="13" t="s">
        <v>81</v>
      </c>
      <c r="AW449" s="13" t="s">
        <v>33</v>
      </c>
      <c r="AX449" s="13" t="s">
        <v>72</v>
      </c>
      <c r="AY449" s="239" t="s">
        <v>166</v>
      </c>
    </row>
    <row r="450" s="13" customFormat="1">
      <c r="A450" s="13"/>
      <c r="B450" s="228"/>
      <c r="C450" s="229"/>
      <c r="D450" s="230" t="s">
        <v>176</v>
      </c>
      <c r="E450" s="231" t="s">
        <v>19</v>
      </c>
      <c r="F450" s="232" t="s">
        <v>2479</v>
      </c>
      <c r="G450" s="229"/>
      <c r="H450" s="233">
        <v>18</v>
      </c>
      <c r="I450" s="234"/>
      <c r="J450" s="229"/>
      <c r="K450" s="229"/>
      <c r="L450" s="235"/>
      <c r="M450" s="236"/>
      <c r="N450" s="237"/>
      <c r="O450" s="237"/>
      <c r="P450" s="237"/>
      <c r="Q450" s="237"/>
      <c r="R450" s="237"/>
      <c r="S450" s="237"/>
      <c r="T450" s="238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39" t="s">
        <v>176</v>
      </c>
      <c r="AU450" s="239" t="s">
        <v>81</v>
      </c>
      <c r="AV450" s="13" t="s">
        <v>81</v>
      </c>
      <c r="AW450" s="13" t="s">
        <v>33</v>
      </c>
      <c r="AX450" s="13" t="s">
        <v>72</v>
      </c>
      <c r="AY450" s="239" t="s">
        <v>166</v>
      </c>
    </row>
    <row r="451" s="13" customFormat="1">
      <c r="A451" s="13"/>
      <c r="B451" s="228"/>
      <c r="C451" s="229"/>
      <c r="D451" s="230" t="s">
        <v>176</v>
      </c>
      <c r="E451" s="231" t="s">
        <v>19</v>
      </c>
      <c r="F451" s="232" t="s">
        <v>2480</v>
      </c>
      <c r="G451" s="229"/>
      <c r="H451" s="233">
        <v>6</v>
      </c>
      <c r="I451" s="234"/>
      <c r="J451" s="229"/>
      <c r="K451" s="229"/>
      <c r="L451" s="235"/>
      <c r="M451" s="236"/>
      <c r="N451" s="237"/>
      <c r="O451" s="237"/>
      <c r="P451" s="237"/>
      <c r="Q451" s="237"/>
      <c r="R451" s="237"/>
      <c r="S451" s="237"/>
      <c r="T451" s="238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39" t="s">
        <v>176</v>
      </c>
      <c r="AU451" s="239" t="s">
        <v>81</v>
      </c>
      <c r="AV451" s="13" t="s">
        <v>81</v>
      </c>
      <c r="AW451" s="13" t="s">
        <v>33</v>
      </c>
      <c r="AX451" s="13" t="s">
        <v>72</v>
      </c>
      <c r="AY451" s="239" t="s">
        <v>166</v>
      </c>
    </row>
    <row r="452" s="15" customFormat="1">
      <c r="A452" s="15"/>
      <c r="B452" s="251"/>
      <c r="C452" s="252"/>
      <c r="D452" s="230" t="s">
        <v>176</v>
      </c>
      <c r="E452" s="253" t="s">
        <v>19</v>
      </c>
      <c r="F452" s="254" t="s">
        <v>2214</v>
      </c>
      <c r="G452" s="252"/>
      <c r="H452" s="253" t="s">
        <v>19</v>
      </c>
      <c r="I452" s="255"/>
      <c r="J452" s="252"/>
      <c r="K452" s="252"/>
      <c r="L452" s="256"/>
      <c r="M452" s="257"/>
      <c r="N452" s="258"/>
      <c r="O452" s="258"/>
      <c r="P452" s="258"/>
      <c r="Q452" s="258"/>
      <c r="R452" s="258"/>
      <c r="S452" s="258"/>
      <c r="T452" s="259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T452" s="260" t="s">
        <v>176</v>
      </c>
      <c r="AU452" s="260" t="s">
        <v>81</v>
      </c>
      <c r="AV452" s="15" t="s">
        <v>79</v>
      </c>
      <c r="AW452" s="15" t="s">
        <v>33</v>
      </c>
      <c r="AX452" s="15" t="s">
        <v>72</v>
      </c>
      <c r="AY452" s="260" t="s">
        <v>166</v>
      </c>
    </row>
    <row r="453" s="13" customFormat="1">
      <c r="A453" s="13"/>
      <c r="B453" s="228"/>
      <c r="C453" s="229"/>
      <c r="D453" s="230" t="s">
        <v>176</v>
      </c>
      <c r="E453" s="231" t="s">
        <v>19</v>
      </c>
      <c r="F453" s="232" t="s">
        <v>2481</v>
      </c>
      <c r="G453" s="229"/>
      <c r="H453" s="233">
        <v>36</v>
      </c>
      <c r="I453" s="234"/>
      <c r="J453" s="229"/>
      <c r="K453" s="229"/>
      <c r="L453" s="235"/>
      <c r="M453" s="236"/>
      <c r="N453" s="237"/>
      <c r="O453" s="237"/>
      <c r="P453" s="237"/>
      <c r="Q453" s="237"/>
      <c r="R453" s="237"/>
      <c r="S453" s="237"/>
      <c r="T453" s="238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39" t="s">
        <v>176</v>
      </c>
      <c r="AU453" s="239" t="s">
        <v>81</v>
      </c>
      <c r="AV453" s="13" t="s">
        <v>81</v>
      </c>
      <c r="AW453" s="13" t="s">
        <v>33</v>
      </c>
      <c r="AX453" s="13" t="s">
        <v>72</v>
      </c>
      <c r="AY453" s="239" t="s">
        <v>166</v>
      </c>
    </row>
    <row r="454" s="15" customFormat="1">
      <c r="A454" s="15"/>
      <c r="B454" s="251"/>
      <c r="C454" s="252"/>
      <c r="D454" s="230" t="s">
        <v>176</v>
      </c>
      <c r="E454" s="253" t="s">
        <v>19</v>
      </c>
      <c r="F454" s="254" t="s">
        <v>2216</v>
      </c>
      <c r="G454" s="252"/>
      <c r="H454" s="253" t="s">
        <v>19</v>
      </c>
      <c r="I454" s="255"/>
      <c r="J454" s="252"/>
      <c r="K454" s="252"/>
      <c r="L454" s="256"/>
      <c r="M454" s="257"/>
      <c r="N454" s="258"/>
      <c r="O454" s="258"/>
      <c r="P454" s="258"/>
      <c r="Q454" s="258"/>
      <c r="R454" s="258"/>
      <c r="S454" s="258"/>
      <c r="T454" s="259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T454" s="260" t="s">
        <v>176</v>
      </c>
      <c r="AU454" s="260" t="s">
        <v>81</v>
      </c>
      <c r="AV454" s="15" t="s">
        <v>79</v>
      </c>
      <c r="AW454" s="15" t="s">
        <v>33</v>
      </c>
      <c r="AX454" s="15" t="s">
        <v>72</v>
      </c>
      <c r="AY454" s="260" t="s">
        <v>166</v>
      </c>
    </row>
    <row r="455" s="13" customFormat="1">
      <c r="A455" s="13"/>
      <c r="B455" s="228"/>
      <c r="C455" s="229"/>
      <c r="D455" s="230" t="s">
        <v>176</v>
      </c>
      <c r="E455" s="231" t="s">
        <v>19</v>
      </c>
      <c r="F455" s="232" t="s">
        <v>2482</v>
      </c>
      <c r="G455" s="229"/>
      <c r="H455" s="233">
        <v>36</v>
      </c>
      <c r="I455" s="234"/>
      <c r="J455" s="229"/>
      <c r="K455" s="229"/>
      <c r="L455" s="235"/>
      <c r="M455" s="236"/>
      <c r="N455" s="237"/>
      <c r="O455" s="237"/>
      <c r="P455" s="237"/>
      <c r="Q455" s="237"/>
      <c r="R455" s="237"/>
      <c r="S455" s="237"/>
      <c r="T455" s="238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39" t="s">
        <v>176</v>
      </c>
      <c r="AU455" s="239" t="s">
        <v>81</v>
      </c>
      <c r="AV455" s="13" t="s">
        <v>81</v>
      </c>
      <c r="AW455" s="13" t="s">
        <v>33</v>
      </c>
      <c r="AX455" s="13" t="s">
        <v>72</v>
      </c>
      <c r="AY455" s="239" t="s">
        <v>166</v>
      </c>
    </row>
    <row r="456" s="16" customFormat="1">
      <c r="A456" s="16"/>
      <c r="B456" s="273"/>
      <c r="C456" s="274"/>
      <c r="D456" s="230" t="s">
        <v>176</v>
      </c>
      <c r="E456" s="275" t="s">
        <v>19</v>
      </c>
      <c r="F456" s="276" t="s">
        <v>338</v>
      </c>
      <c r="G456" s="274"/>
      <c r="H456" s="277">
        <v>185</v>
      </c>
      <c r="I456" s="278"/>
      <c r="J456" s="274"/>
      <c r="K456" s="274"/>
      <c r="L456" s="279"/>
      <c r="M456" s="280"/>
      <c r="N456" s="281"/>
      <c r="O456" s="281"/>
      <c r="P456" s="281"/>
      <c r="Q456" s="281"/>
      <c r="R456" s="281"/>
      <c r="S456" s="281"/>
      <c r="T456" s="282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T456" s="283" t="s">
        <v>176</v>
      </c>
      <c r="AU456" s="283" t="s">
        <v>81</v>
      </c>
      <c r="AV456" s="16" t="s">
        <v>174</v>
      </c>
      <c r="AW456" s="16" t="s">
        <v>33</v>
      </c>
      <c r="AX456" s="16" t="s">
        <v>79</v>
      </c>
      <c r="AY456" s="283" t="s">
        <v>166</v>
      </c>
    </row>
    <row r="457" s="2" customFormat="1" ht="16.5" customHeight="1">
      <c r="A457" s="41"/>
      <c r="B457" s="42"/>
      <c r="C457" s="261" t="s">
        <v>475</v>
      </c>
      <c r="D457" s="261" t="s">
        <v>263</v>
      </c>
      <c r="E457" s="263" t="s">
        <v>2483</v>
      </c>
      <c r="F457" s="264" t="s">
        <v>2484</v>
      </c>
      <c r="G457" s="265" t="s">
        <v>172</v>
      </c>
      <c r="H457" s="266">
        <v>22.385000000000002</v>
      </c>
      <c r="I457" s="267"/>
      <c r="J457" s="268">
        <f>ROUND(I457*H457,2)</f>
        <v>0</v>
      </c>
      <c r="K457" s="264" t="s">
        <v>2208</v>
      </c>
      <c r="L457" s="269"/>
      <c r="M457" s="270" t="s">
        <v>19</v>
      </c>
      <c r="N457" s="271" t="s">
        <v>43</v>
      </c>
      <c r="O457" s="87"/>
      <c r="P457" s="224">
        <f>O457*H457</f>
        <v>0</v>
      </c>
      <c r="Q457" s="224">
        <v>0.017999999999999999</v>
      </c>
      <c r="R457" s="224">
        <f>Q457*H457</f>
        <v>0.40293000000000001</v>
      </c>
      <c r="S457" s="224">
        <v>0</v>
      </c>
      <c r="T457" s="225">
        <f>S457*H457</f>
        <v>0</v>
      </c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  <c r="AR457" s="226" t="s">
        <v>344</v>
      </c>
      <c r="AT457" s="226" t="s">
        <v>263</v>
      </c>
      <c r="AU457" s="226" t="s">
        <v>81</v>
      </c>
      <c r="AY457" s="20" t="s">
        <v>166</v>
      </c>
      <c r="BE457" s="227">
        <f>IF(N457="základní",J457,0)</f>
        <v>0</v>
      </c>
      <c r="BF457" s="227">
        <f>IF(N457="snížená",J457,0)</f>
        <v>0</v>
      </c>
      <c r="BG457" s="227">
        <f>IF(N457="zákl. přenesená",J457,0)</f>
        <v>0</v>
      </c>
      <c r="BH457" s="227">
        <f>IF(N457="sníž. přenesená",J457,0)</f>
        <v>0</v>
      </c>
      <c r="BI457" s="227">
        <f>IF(N457="nulová",J457,0)</f>
        <v>0</v>
      </c>
      <c r="BJ457" s="20" t="s">
        <v>79</v>
      </c>
      <c r="BK457" s="227">
        <f>ROUND(I457*H457,2)</f>
        <v>0</v>
      </c>
      <c r="BL457" s="20" t="s">
        <v>257</v>
      </c>
      <c r="BM457" s="226" t="s">
        <v>2485</v>
      </c>
    </row>
    <row r="458" s="13" customFormat="1">
      <c r="A458" s="13"/>
      <c r="B458" s="228"/>
      <c r="C458" s="229"/>
      <c r="D458" s="230" t="s">
        <v>176</v>
      </c>
      <c r="E458" s="229"/>
      <c r="F458" s="232" t="s">
        <v>2486</v>
      </c>
      <c r="G458" s="229"/>
      <c r="H458" s="233">
        <v>22.385000000000002</v>
      </c>
      <c r="I458" s="234"/>
      <c r="J458" s="229"/>
      <c r="K458" s="229"/>
      <c r="L458" s="235"/>
      <c r="M458" s="236"/>
      <c r="N458" s="237"/>
      <c r="O458" s="237"/>
      <c r="P458" s="237"/>
      <c r="Q458" s="237"/>
      <c r="R458" s="237"/>
      <c r="S458" s="237"/>
      <c r="T458" s="238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39" t="s">
        <v>176</v>
      </c>
      <c r="AU458" s="239" t="s">
        <v>81</v>
      </c>
      <c r="AV458" s="13" t="s">
        <v>81</v>
      </c>
      <c r="AW458" s="13" t="s">
        <v>4</v>
      </c>
      <c r="AX458" s="13" t="s">
        <v>79</v>
      </c>
      <c r="AY458" s="239" t="s">
        <v>166</v>
      </c>
    </row>
    <row r="459" s="2" customFormat="1">
      <c r="A459" s="41"/>
      <c r="B459" s="42"/>
      <c r="C459" s="215" t="s">
        <v>505</v>
      </c>
      <c r="D459" s="215" t="s">
        <v>169</v>
      </c>
      <c r="E459" s="216" t="s">
        <v>2002</v>
      </c>
      <c r="F459" s="217" t="s">
        <v>2003</v>
      </c>
      <c r="G459" s="218" t="s">
        <v>191</v>
      </c>
      <c r="H459" s="219">
        <v>0.57099999999999995</v>
      </c>
      <c r="I459" s="220"/>
      <c r="J459" s="221">
        <f>ROUND(I459*H459,2)</f>
        <v>0</v>
      </c>
      <c r="K459" s="217" t="s">
        <v>173</v>
      </c>
      <c r="L459" s="47"/>
      <c r="M459" s="222" t="s">
        <v>19</v>
      </c>
      <c r="N459" s="223" t="s">
        <v>43</v>
      </c>
      <c r="O459" s="87"/>
      <c r="P459" s="224">
        <f>O459*H459</f>
        <v>0</v>
      </c>
      <c r="Q459" s="224">
        <v>0</v>
      </c>
      <c r="R459" s="224">
        <f>Q459*H459</f>
        <v>0</v>
      </c>
      <c r="S459" s="224">
        <v>0</v>
      </c>
      <c r="T459" s="225">
        <f>S459*H459</f>
        <v>0</v>
      </c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R459" s="226" t="s">
        <v>257</v>
      </c>
      <c r="AT459" s="226" t="s">
        <v>169</v>
      </c>
      <c r="AU459" s="226" t="s">
        <v>81</v>
      </c>
      <c r="AY459" s="20" t="s">
        <v>166</v>
      </c>
      <c r="BE459" s="227">
        <f>IF(N459="základní",J459,0)</f>
        <v>0</v>
      </c>
      <c r="BF459" s="227">
        <f>IF(N459="snížená",J459,0)</f>
        <v>0</v>
      </c>
      <c r="BG459" s="227">
        <f>IF(N459="zákl. přenesená",J459,0)</f>
        <v>0</v>
      </c>
      <c r="BH459" s="227">
        <f>IF(N459="sníž. přenesená",J459,0)</f>
        <v>0</v>
      </c>
      <c r="BI459" s="227">
        <f>IF(N459="nulová",J459,0)</f>
        <v>0</v>
      </c>
      <c r="BJ459" s="20" t="s">
        <v>79</v>
      </c>
      <c r="BK459" s="227">
        <f>ROUND(I459*H459,2)</f>
        <v>0</v>
      </c>
      <c r="BL459" s="20" t="s">
        <v>257</v>
      </c>
      <c r="BM459" s="226" t="s">
        <v>2487</v>
      </c>
    </row>
    <row r="460" s="12" customFormat="1" ht="22.8" customHeight="1">
      <c r="A460" s="12"/>
      <c r="B460" s="199"/>
      <c r="C460" s="200"/>
      <c r="D460" s="201" t="s">
        <v>71</v>
      </c>
      <c r="E460" s="213" t="s">
        <v>2130</v>
      </c>
      <c r="F460" s="213" t="s">
        <v>2131</v>
      </c>
      <c r="G460" s="200"/>
      <c r="H460" s="200"/>
      <c r="I460" s="203"/>
      <c r="J460" s="214">
        <f>BK460</f>
        <v>0</v>
      </c>
      <c r="K460" s="200"/>
      <c r="L460" s="205"/>
      <c r="M460" s="206"/>
      <c r="N460" s="207"/>
      <c r="O460" s="207"/>
      <c r="P460" s="208">
        <f>SUM(P461:P490)</f>
        <v>0</v>
      </c>
      <c r="Q460" s="207"/>
      <c r="R460" s="208">
        <f>SUM(R461:R490)</f>
        <v>0.28710079999999999</v>
      </c>
      <c r="S460" s="207"/>
      <c r="T460" s="209">
        <f>SUM(T461:T490)</f>
        <v>0</v>
      </c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R460" s="210" t="s">
        <v>81</v>
      </c>
      <c r="AT460" s="211" t="s">
        <v>71</v>
      </c>
      <c r="AU460" s="211" t="s">
        <v>79</v>
      </c>
      <c r="AY460" s="210" t="s">
        <v>166</v>
      </c>
      <c r="BK460" s="212">
        <f>SUM(BK461:BK490)</f>
        <v>0</v>
      </c>
    </row>
    <row r="461" s="2" customFormat="1" ht="16.5" customHeight="1">
      <c r="A461" s="41"/>
      <c r="B461" s="42"/>
      <c r="C461" s="215" t="s">
        <v>511</v>
      </c>
      <c r="D461" s="215" t="s">
        <v>169</v>
      </c>
      <c r="E461" s="216" t="s">
        <v>2488</v>
      </c>
      <c r="F461" s="217" t="s">
        <v>2489</v>
      </c>
      <c r="G461" s="218" t="s">
        <v>172</v>
      </c>
      <c r="H461" s="219">
        <v>585.91999999999996</v>
      </c>
      <c r="I461" s="220"/>
      <c r="J461" s="221">
        <f>ROUND(I461*H461,2)</f>
        <v>0</v>
      </c>
      <c r="K461" s="217" t="s">
        <v>2208</v>
      </c>
      <c r="L461" s="47"/>
      <c r="M461" s="222" t="s">
        <v>19</v>
      </c>
      <c r="N461" s="223" t="s">
        <v>43</v>
      </c>
      <c r="O461" s="87"/>
      <c r="P461" s="224">
        <f>O461*H461</f>
        <v>0</v>
      </c>
      <c r="Q461" s="224">
        <v>0.00020000000000000001</v>
      </c>
      <c r="R461" s="224">
        <f>Q461*H461</f>
        <v>0.117184</v>
      </c>
      <c r="S461" s="224">
        <v>0</v>
      </c>
      <c r="T461" s="225">
        <f>S461*H461</f>
        <v>0</v>
      </c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R461" s="226" t="s">
        <v>257</v>
      </c>
      <c r="AT461" s="226" t="s">
        <v>169</v>
      </c>
      <c r="AU461" s="226" t="s">
        <v>81</v>
      </c>
      <c r="AY461" s="20" t="s">
        <v>166</v>
      </c>
      <c r="BE461" s="227">
        <f>IF(N461="základní",J461,0)</f>
        <v>0</v>
      </c>
      <c r="BF461" s="227">
        <f>IF(N461="snížená",J461,0)</f>
        <v>0</v>
      </c>
      <c r="BG461" s="227">
        <f>IF(N461="zákl. přenesená",J461,0)</f>
        <v>0</v>
      </c>
      <c r="BH461" s="227">
        <f>IF(N461="sníž. přenesená",J461,0)</f>
        <v>0</v>
      </c>
      <c r="BI461" s="227">
        <f>IF(N461="nulová",J461,0)</f>
        <v>0</v>
      </c>
      <c r="BJ461" s="20" t="s">
        <v>79</v>
      </c>
      <c r="BK461" s="227">
        <f>ROUND(I461*H461,2)</f>
        <v>0</v>
      </c>
      <c r="BL461" s="20" t="s">
        <v>257</v>
      </c>
      <c r="BM461" s="226" t="s">
        <v>2490</v>
      </c>
    </row>
    <row r="462" s="15" customFormat="1">
      <c r="A462" s="15"/>
      <c r="B462" s="251"/>
      <c r="C462" s="252"/>
      <c r="D462" s="230" t="s">
        <v>176</v>
      </c>
      <c r="E462" s="253" t="s">
        <v>19</v>
      </c>
      <c r="F462" s="254" t="s">
        <v>2210</v>
      </c>
      <c r="G462" s="252"/>
      <c r="H462" s="253" t="s">
        <v>19</v>
      </c>
      <c r="I462" s="255"/>
      <c r="J462" s="252"/>
      <c r="K462" s="252"/>
      <c r="L462" s="256"/>
      <c r="M462" s="257"/>
      <c r="N462" s="258"/>
      <c r="O462" s="258"/>
      <c r="P462" s="258"/>
      <c r="Q462" s="258"/>
      <c r="R462" s="258"/>
      <c r="S462" s="258"/>
      <c r="T462" s="259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T462" s="260" t="s">
        <v>176</v>
      </c>
      <c r="AU462" s="260" t="s">
        <v>81</v>
      </c>
      <c r="AV462" s="15" t="s">
        <v>79</v>
      </c>
      <c r="AW462" s="15" t="s">
        <v>33</v>
      </c>
      <c r="AX462" s="15" t="s">
        <v>72</v>
      </c>
      <c r="AY462" s="260" t="s">
        <v>166</v>
      </c>
    </row>
    <row r="463" s="13" customFormat="1">
      <c r="A463" s="13"/>
      <c r="B463" s="228"/>
      <c r="C463" s="229"/>
      <c r="D463" s="230" t="s">
        <v>176</v>
      </c>
      <c r="E463" s="231" t="s">
        <v>19</v>
      </c>
      <c r="F463" s="232" t="s">
        <v>2233</v>
      </c>
      <c r="G463" s="229"/>
      <c r="H463" s="233">
        <v>10</v>
      </c>
      <c r="I463" s="234"/>
      <c r="J463" s="229"/>
      <c r="K463" s="229"/>
      <c r="L463" s="235"/>
      <c r="M463" s="236"/>
      <c r="N463" s="237"/>
      <c r="O463" s="237"/>
      <c r="P463" s="237"/>
      <c r="Q463" s="237"/>
      <c r="R463" s="237"/>
      <c r="S463" s="237"/>
      <c r="T463" s="238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9" t="s">
        <v>176</v>
      </c>
      <c r="AU463" s="239" t="s">
        <v>81</v>
      </c>
      <c r="AV463" s="13" t="s">
        <v>81</v>
      </c>
      <c r="AW463" s="13" t="s">
        <v>33</v>
      </c>
      <c r="AX463" s="13" t="s">
        <v>72</v>
      </c>
      <c r="AY463" s="239" t="s">
        <v>166</v>
      </c>
    </row>
    <row r="464" s="13" customFormat="1">
      <c r="A464" s="13"/>
      <c r="B464" s="228"/>
      <c r="C464" s="229"/>
      <c r="D464" s="230" t="s">
        <v>176</v>
      </c>
      <c r="E464" s="231" t="s">
        <v>19</v>
      </c>
      <c r="F464" s="232" t="s">
        <v>2226</v>
      </c>
      <c r="G464" s="229"/>
      <c r="H464" s="233">
        <v>20</v>
      </c>
      <c r="I464" s="234"/>
      <c r="J464" s="229"/>
      <c r="K464" s="229"/>
      <c r="L464" s="235"/>
      <c r="M464" s="236"/>
      <c r="N464" s="237"/>
      <c r="O464" s="237"/>
      <c r="P464" s="237"/>
      <c r="Q464" s="237"/>
      <c r="R464" s="237"/>
      <c r="S464" s="237"/>
      <c r="T464" s="238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39" t="s">
        <v>176</v>
      </c>
      <c r="AU464" s="239" t="s">
        <v>81</v>
      </c>
      <c r="AV464" s="13" t="s">
        <v>81</v>
      </c>
      <c r="AW464" s="13" t="s">
        <v>33</v>
      </c>
      <c r="AX464" s="13" t="s">
        <v>72</v>
      </c>
      <c r="AY464" s="239" t="s">
        <v>166</v>
      </c>
    </row>
    <row r="465" s="13" customFormat="1">
      <c r="A465" s="13"/>
      <c r="B465" s="228"/>
      <c r="C465" s="229"/>
      <c r="D465" s="230" t="s">
        <v>176</v>
      </c>
      <c r="E465" s="231" t="s">
        <v>19</v>
      </c>
      <c r="F465" s="232" t="s">
        <v>2234</v>
      </c>
      <c r="G465" s="229"/>
      <c r="H465" s="233">
        <v>10</v>
      </c>
      <c r="I465" s="234"/>
      <c r="J465" s="229"/>
      <c r="K465" s="229"/>
      <c r="L465" s="235"/>
      <c r="M465" s="236"/>
      <c r="N465" s="237"/>
      <c r="O465" s="237"/>
      <c r="P465" s="237"/>
      <c r="Q465" s="237"/>
      <c r="R465" s="237"/>
      <c r="S465" s="237"/>
      <c r="T465" s="238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39" t="s">
        <v>176</v>
      </c>
      <c r="AU465" s="239" t="s">
        <v>81</v>
      </c>
      <c r="AV465" s="13" t="s">
        <v>81</v>
      </c>
      <c r="AW465" s="13" t="s">
        <v>33</v>
      </c>
      <c r="AX465" s="13" t="s">
        <v>72</v>
      </c>
      <c r="AY465" s="239" t="s">
        <v>166</v>
      </c>
    </row>
    <row r="466" s="13" customFormat="1">
      <c r="A466" s="13"/>
      <c r="B466" s="228"/>
      <c r="C466" s="229"/>
      <c r="D466" s="230" t="s">
        <v>176</v>
      </c>
      <c r="E466" s="231" t="s">
        <v>19</v>
      </c>
      <c r="F466" s="232" t="s">
        <v>2235</v>
      </c>
      <c r="G466" s="229"/>
      <c r="H466" s="233">
        <v>10</v>
      </c>
      <c r="I466" s="234"/>
      <c r="J466" s="229"/>
      <c r="K466" s="229"/>
      <c r="L466" s="235"/>
      <c r="M466" s="236"/>
      <c r="N466" s="237"/>
      <c r="O466" s="237"/>
      <c r="P466" s="237"/>
      <c r="Q466" s="237"/>
      <c r="R466" s="237"/>
      <c r="S466" s="237"/>
      <c r="T466" s="238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39" t="s">
        <v>176</v>
      </c>
      <c r="AU466" s="239" t="s">
        <v>81</v>
      </c>
      <c r="AV466" s="13" t="s">
        <v>81</v>
      </c>
      <c r="AW466" s="13" t="s">
        <v>33</v>
      </c>
      <c r="AX466" s="13" t="s">
        <v>72</v>
      </c>
      <c r="AY466" s="239" t="s">
        <v>166</v>
      </c>
    </row>
    <row r="467" s="13" customFormat="1">
      <c r="A467" s="13"/>
      <c r="B467" s="228"/>
      <c r="C467" s="229"/>
      <c r="D467" s="230" t="s">
        <v>176</v>
      </c>
      <c r="E467" s="231" t="s">
        <v>19</v>
      </c>
      <c r="F467" s="232" t="s">
        <v>2236</v>
      </c>
      <c r="G467" s="229"/>
      <c r="H467" s="233">
        <v>30</v>
      </c>
      <c r="I467" s="234"/>
      <c r="J467" s="229"/>
      <c r="K467" s="229"/>
      <c r="L467" s="235"/>
      <c r="M467" s="236"/>
      <c r="N467" s="237"/>
      <c r="O467" s="237"/>
      <c r="P467" s="237"/>
      <c r="Q467" s="237"/>
      <c r="R467" s="237"/>
      <c r="S467" s="237"/>
      <c r="T467" s="238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39" t="s">
        <v>176</v>
      </c>
      <c r="AU467" s="239" t="s">
        <v>81</v>
      </c>
      <c r="AV467" s="13" t="s">
        <v>81</v>
      </c>
      <c r="AW467" s="13" t="s">
        <v>33</v>
      </c>
      <c r="AX467" s="13" t="s">
        <v>72</v>
      </c>
      <c r="AY467" s="239" t="s">
        <v>166</v>
      </c>
    </row>
    <row r="468" s="15" customFormat="1">
      <c r="A468" s="15"/>
      <c r="B468" s="251"/>
      <c r="C468" s="252"/>
      <c r="D468" s="230" t="s">
        <v>176</v>
      </c>
      <c r="E468" s="253" t="s">
        <v>19</v>
      </c>
      <c r="F468" s="254" t="s">
        <v>2212</v>
      </c>
      <c r="G468" s="252"/>
      <c r="H468" s="253" t="s">
        <v>19</v>
      </c>
      <c r="I468" s="255"/>
      <c r="J468" s="252"/>
      <c r="K468" s="252"/>
      <c r="L468" s="256"/>
      <c r="M468" s="257"/>
      <c r="N468" s="258"/>
      <c r="O468" s="258"/>
      <c r="P468" s="258"/>
      <c r="Q468" s="258"/>
      <c r="R468" s="258"/>
      <c r="S468" s="258"/>
      <c r="T468" s="259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T468" s="260" t="s">
        <v>176</v>
      </c>
      <c r="AU468" s="260" t="s">
        <v>81</v>
      </c>
      <c r="AV468" s="15" t="s">
        <v>79</v>
      </c>
      <c r="AW468" s="15" t="s">
        <v>33</v>
      </c>
      <c r="AX468" s="15" t="s">
        <v>72</v>
      </c>
      <c r="AY468" s="260" t="s">
        <v>166</v>
      </c>
    </row>
    <row r="469" s="13" customFormat="1">
      <c r="A469" s="13"/>
      <c r="B469" s="228"/>
      <c r="C469" s="229"/>
      <c r="D469" s="230" t="s">
        <v>176</v>
      </c>
      <c r="E469" s="231" t="s">
        <v>19</v>
      </c>
      <c r="F469" s="232" t="s">
        <v>2237</v>
      </c>
      <c r="G469" s="229"/>
      <c r="H469" s="233">
        <v>10</v>
      </c>
      <c r="I469" s="234"/>
      <c r="J469" s="229"/>
      <c r="K469" s="229"/>
      <c r="L469" s="235"/>
      <c r="M469" s="236"/>
      <c r="N469" s="237"/>
      <c r="O469" s="237"/>
      <c r="P469" s="237"/>
      <c r="Q469" s="237"/>
      <c r="R469" s="237"/>
      <c r="S469" s="237"/>
      <c r="T469" s="238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39" t="s">
        <v>176</v>
      </c>
      <c r="AU469" s="239" t="s">
        <v>81</v>
      </c>
      <c r="AV469" s="13" t="s">
        <v>81</v>
      </c>
      <c r="AW469" s="13" t="s">
        <v>33</v>
      </c>
      <c r="AX469" s="13" t="s">
        <v>72</v>
      </c>
      <c r="AY469" s="239" t="s">
        <v>166</v>
      </c>
    </row>
    <row r="470" s="13" customFormat="1">
      <c r="A470" s="13"/>
      <c r="B470" s="228"/>
      <c r="C470" s="229"/>
      <c r="D470" s="230" t="s">
        <v>176</v>
      </c>
      <c r="E470" s="231" t="s">
        <v>19</v>
      </c>
      <c r="F470" s="232" t="s">
        <v>2491</v>
      </c>
      <c r="G470" s="229"/>
      <c r="H470" s="233">
        <v>25.199999999999999</v>
      </c>
      <c r="I470" s="234"/>
      <c r="J470" s="229"/>
      <c r="K470" s="229"/>
      <c r="L470" s="235"/>
      <c r="M470" s="236"/>
      <c r="N470" s="237"/>
      <c r="O470" s="237"/>
      <c r="P470" s="237"/>
      <c r="Q470" s="237"/>
      <c r="R470" s="237"/>
      <c r="S470" s="237"/>
      <c r="T470" s="238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39" t="s">
        <v>176</v>
      </c>
      <c r="AU470" s="239" t="s">
        <v>81</v>
      </c>
      <c r="AV470" s="13" t="s">
        <v>81</v>
      </c>
      <c r="AW470" s="13" t="s">
        <v>33</v>
      </c>
      <c r="AX470" s="13" t="s">
        <v>72</v>
      </c>
      <c r="AY470" s="239" t="s">
        <v>166</v>
      </c>
    </row>
    <row r="471" s="13" customFormat="1">
      <c r="A471" s="13"/>
      <c r="B471" s="228"/>
      <c r="C471" s="229"/>
      <c r="D471" s="230" t="s">
        <v>176</v>
      </c>
      <c r="E471" s="231" t="s">
        <v>19</v>
      </c>
      <c r="F471" s="232" t="s">
        <v>2238</v>
      </c>
      <c r="G471" s="229"/>
      <c r="H471" s="233">
        <v>30</v>
      </c>
      <c r="I471" s="234"/>
      <c r="J471" s="229"/>
      <c r="K471" s="229"/>
      <c r="L471" s="235"/>
      <c r="M471" s="236"/>
      <c r="N471" s="237"/>
      <c r="O471" s="237"/>
      <c r="P471" s="237"/>
      <c r="Q471" s="237"/>
      <c r="R471" s="237"/>
      <c r="S471" s="237"/>
      <c r="T471" s="238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39" t="s">
        <v>176</v>
      </c>
      <c r="AU471" s="239" t="s">
        <v>81</v>
      </c>
      <c r="AV471" s="13" t="s">
        <v>81</v>
      </c>
      <c r="AW471" s="13" t="s">
        <v>33</v>
      </c>
      <c r="AX471" s="13" t="s">
        <v>72</v>
      </c>
      <c r="AY471" s="239" t="s">
        <v>166</v>
      </c>
    </row>
    <row r="472" s="13" customFormat="1">
      <c r="A472" s="13"/>
      <c r="B472" s="228"/>
      <c r="C472" s="229"/>
      <c r="D472" s="230" t="s">
        <v>176</v>
      </c>
      <c r="E472" s="231" t="s">
        <v>19</v>
      </c>
      <c r="F472" s="232" t="s">
        <v>2239</v>
      </c>
      <c r="G472" s="229"/>
      <c r="H472" s="233">
        <v>20</v>
      </c>
      <c r="I472" s="234"/>
      <c r="J472" s="229"/>
      <c r="K472" s="229"/>
      <c r="L472" s="235"/>
      <c r="M472" s="236"/>
      <c r="N472" s="237"/>
      <c r="O472" s="237"/>
      <c r="P472" s="237"/>
      <c r="Q472" s="237"/>
      <c r="R472" s="237"/>
      <c r="S472" s="237"/>
      <c r="T472" s="238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39" t="s">
        <v>176</v>
      </c>
      <c r="AU472" s="239" t="s">
        <v>81</v>
      </c>
      <c r="AV472" s="13" t="s">
        <v>81</v>
      </c>
      <c r="AW472" s="13" t="s">
        <v>33</v>
      </c>
      <c r="AX472" s="13" t="s">
        <v>72</v>
      </c>
      <c r="AY472" s="239" t="s">
        <v>166</v>
      </c>
    </row>
    <row r="473" s="13" customFormat="1">
      <c r="A473" s="13"/>
      <c r="B473" s="228"/>
      <c r="C473" s="229"/>
      <c r="D473" s="230" t="s">
        <v>176</v>
      </c>
      <c r="E473" s="231" t="s">
        <v>19</v>
      </c>
      <c r="F473" s="232" t="s">
        <v>2240</v>
      </c>
      <c r="G473" s="229"/>
      <c r="H473" s="233">
        <v>20</v>
      </c>
      <c r="I473" s="234"/>
      <c r="J473" s="229"/>
      <c r="K473" s="229"/>
      <c r="L473" s="235"/>
      <c r="M473" s="236"/>
      <c r="N473" s="237"/>
      <c r="O473" s="237"/>
      <c r="P473" s="237"/>
      <c r="Q473" s="237"/>
      <c r="R473" s="237"/>
      <c r="S473" s="237"/>
      <c r="T473" s="238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39" t="s">
        <v>176</v>
      </c>
      <c r="AU473" s="239" t="s">
        <v>81</v>
      </c>
      <c r="AV473" s="13" t="s">
        <v>81</v>
      </c>
      <c r="AW473" s="13" t="s">
        <v>33</v>
      </c>
      <c r="AX473" s="13" t="s">
        <v>72</v>
      </c>
      <c r="AY473" s="239" t="s">
        <v>166</v>
      </c>
    </row>
    <row r="474" s="13" customFormat="1">
      <c r="A474" s="13"/>
      <c r="B474" s="228"/>
      <c r="C474" s="229"/>
      <c r="D474" s="230" t="s">
        <v>176</v>
      </c>
      <c r="E474" s="231" t="s">
        <v>19</v>
      </c>
      <c r="F474" s="232" t="s">
        <v>2241</v>
      </c>
      <c r="G474" s="229"/>
      <c r="H474" s="233">
        <v>10</v>
      </c>
      <c r="I474" s="234"/>
      <c r="J474" s="229"/>
      <c r="K474" s="229"/>
      <c r="L474" s="235"/>
      <c r="M474" s="236"/>
      <c r="N474" s="237"/>
      <c r="O474" s="237"/>
      <c r="P474" s="237"/>
      <c r="Q474" s="237"/>
      <c r="R474" s="237"/>
      <c r="S474" s="237"/>
      <c r="T474" s="238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39" t="s">
        <v>176</v>
      </c>
      <c r="AU474" s="239" t="s">
        <v>81</v>
      </c>
      <c r="AV474" s="13" t="s">
        <v>81</v>
      </c>
      <c r="AW474" s="13" t="s">
        <v>33</v>
      </c>
      <c r="AX474" s="13" t="s">
        <v>72</v>
      </c>
      <c r="AY474" s="239" t="s">
        <v>166</v>
      </c>
    </row>
    <row r="475" s="13" customFormat="1">
      <c r="A475" s="13"/>
      <c r="B475" s="228"/>
      <c r="C475" s="229"/>
      <c r="D475" s="230" t="s">
        <v>176</v>
      </c>
      <c r="E475" s="231" t="s">
        <v>19</v>
      </c>
      <c r="F475" s="232" t="s">
        <v>2227</v>
      </c>
      <c r="G475" s="229"/>
      <c r="H475" s="233">
        <v>40</v>
      </c>
      <c r="I475" s="234"/>
      <c r="J475" s="229"/>
      <c r="K475" s="229"/>
      <c r="L475" s="235"/>
      <c r="M475" s="236"/>
      <c r="N475" s="237"/>
      <c r="O475" s="237"/>
      <c r="P475" s="237"/>
      <c r="Q475" s="237"/>
      <c r="R475" s="237"/>
      <c r="S475" s="237"/>
      <c r="T475" s="238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39" t="s">
        <v>176</v>
      </c>
      <c r="AU475" s="239" t="s">
        <v>81</v>
      </c>
      <c r="AV475" s="13" t="s">
        <v>81</v>
      </c>
      <c r="AW475" s="13" t="s">
        <v>33</v>
      </c>
      <c r="AX475" s="13" t="s">
        <v>72</v>
      </c>
      <c r="AY475" s="239" t="s">
        <v>166</v>
      </c>
    </row>
    <row r="476" s="15" customFormat="1">
      <c r="A476" s="15"/>
      <c r="B476" s="251"/>
      <c r="C476" s="252"/>
      <c r="D476" s="230" t="s">
        <v>176</v>
      </c>
      <c r="E476" s="253" t="s">
        <v>19</v>
      </c>
      <c r="F476" s="254" t="s">
        <v>2214</v>
      </c>
      <c r="G476" s="252"/>
      <c r="H476" s="253" t="s">
        <v>19</v>
      </c>
      <c r="I476" s="255"/>
      <c r="J476" s="252"/>
      <c r="K476" s="252"/>
      <c r="L476" s="256"/>
      <c r="M476" s="257"/>
      <c r="N476" s="258"/>
      <c r="O476" s="258"/>
      <c r="P476" s="258"/>
      <c r="Q476" s="258"/>
      <c r="R476" s="258"/>
      <c r="S476" s="258"/>
      <c r="T476" s="259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T476" s="260" t="s">
        <v>176</v>
      </c>
      <c r="AU476" s="260" t="s">
        <v>81</v>
      </c>
      <c r="AV476" s="15" t="s">
        <v>79</v>
      </c>
      <c r="AW476" s="15" t="s">
        <v>33</v>
      </c>
      <c r="AX476" s="15" t="s">
        <v>72</v>
      </c>
      <c r="AY476" s="260" t="s">
        <v>166</v>
      </c>
    </row>
    <row r="477" s="13" customFormat="1">
      <c r="A477" s="13"/>
      <c r="B477" s="228"/>
      <c r="C477" s="229"/>
      <c r="D477" s="230" t="s">
        <v>176</v>
      </c>
      <c r="E477" s="231" t="s">
        <v>19</v>
      </c>
      <c r="F477" s="232" t="s">
        <v>2242</v>
      </c>
      <c r="G477" s="229"/>
      <c r="H477" s="233">
        <v>10</v>
      </c>
      <c r="I477" s="234"/>
      <c r="J477" s="229"/>
      <c r="K477" s="229"/>
      <c r="L477" s="235"/>
      <c r="M477" s="236"/>
      <c r="N477" s="237"/>
      <c r="O477" s="237"/>
      <c r="P477" s="237"/>
      <c r="Q477" s="237"/>
      <c r="R477" s="237"/>
      <c r="S477" s="237"/>
      <c r="T477" s="238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39" t="s">
        <v>176</v>
      </c>
      <c r="AU477" s="239" t="s">
        <v>81</v>
      </c>
      <c r="AV477" s="13" t="s">
        <v>81</v>
      </c>
      <c r="AW477" s="13" t="s">
        <v>33</v>
      </c>
      <c r="AX477" s="13" t="s">
        <v>72</v>
      </c>
      <c r="AY477" s="239" t="s">
        <v>166</v>
      </c>
    </row>
    <row r="478" s="13" customFormat="1">
      <c r="A478" s="13"/>
      <c r="B478" s="228"/>
      <c r="C478" s="229"/>
      <c r="D478" s="230" t="s">
        <v>176</v>
      </c>
      <c r="E478" s="231" t="s">
        <v>19</v>
      </c>
      <c r="F478" s="232" t="s">
        <v>2492</v>
      </c>
      <c r="G478" s="229"/>
      <c r="H478" s="233">
        <v>30.719999999999999</v>
      </c>
      <c r="I478" s="234"/>
      <c r="J478" s="229"/>
      <c r="K478" s="229"/>
      <c r="L478" s="235"/>
      <c r="M478" s="236"/>
      <c r="N478" s="237"/>
      <c r="O478" s="237"/>
      <c r="P478" s="237"/>
      <c r="Q478" s="237"/>
      <c r="R478" s="237"/>
      <c r="S478" s="237"/>
      <c r="T478" s="238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39" t="s">
        <v>176</v>
      </c>
      <c r="AU478" s="239" t="s">
        <v>81</v>
      </c>
      <c r="AV478" s="13" t="s">
        <v>81</v>
      </c>
      <c r="AW478" s="13" t="s">
        <v>33</v>
      </c>
      <c r="AX478" s="13" t="s">
        <v>72</v>
      </c>
      <c r="AY478" s="239" t="s">
        <v>166</v>
      </c>
    </row>
    <row r="479" s="13" customFormat="1">
      <c r="A479" s="13"/>
      <c r="B479" s="228"/>
      <c r="C479" s="229"/>
      <c r="D479" s="230" t="s">
        <v>176</v>
      </c>
      <c r="E479" s="231" t="s">
        <v>19</v>
      </c>
      <c r="F479" s="232" t="s">
        <v>2493</v>
      </c>
      <c r="G479" s="229"/>
      <c r="H479" s="233">
        <v>30</v>
      </c>
      <c r="I479" s="234"/>
      <c r="J479" s="229"/>
      <c r="K479" s="229"/>
      <c r="L479" s="235"/>
      <c r="M479" s="236"/>
      <c r="N479" s="237"/>
      <c r="O479" s="237"/>
      <c r="P479" s="237"/>
      <c r="Q479" s="237"/>
      <c r="R479" s="237"/>
      <c r="S479" s="237"/>
      <c r="T479" s="238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39" t="s">
        <v>176</v>
      </c>
      <c r="AU479" s="239" t="s">
        <v>81</v>
      </c>
      <c r="AV479" s="13" t="s">
        <v>81</v>
      </c>
      <c r="AW479" s="13" t="s">
        <v>33</v>
      </c>
      <c r="AX479" s="13" t="s">
        <v>72</v>
      </c>
      <c r="AY479" s="239" t="s">
        <v>166</v>
      </c>
    </row>
    <row r="480" s="13" customFormat="1">
      <c r="A480" s="13"/>
      <c r="B480" s="228"/>
      <c r="C480" s="229"/>
      <c r="D480" s="230" t="s">
        <v>176</v>
      </c>
      <c r="E480" s="231" t="s">
        <v>19</v>
      </c>
      <c r="F480" s="232" t="s">
        <v>2243</v>
      </c>
      <c r="G480" s="229"/>
      <c r="H480" s="233">
        <v>20</v>
      </c>
      <c r="I480" s="234"/>
      <c r="J480" s="229"/>
      <c r="K480" s="229"/>
      <c r="L480" s="235"/>
      <c r="M480" s="236"/>
      <c r="N480" s="237"/>
      <c r="O480" s="237"/>
      <c r="P480" s="237"/>
      <c r="Q480" s="237"/>
      <c r="R480" s="237"/>
      <c r="S480" s="237"/>
      <c r="T480" s="238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39" t="s">
        <v>176</v>
      </c>
      <c r="AU480" s="239" t="s">
        <v>81</v>
      </c>
      <c r="AV480" s="13" t="s">
        <v>81</v>
      </c>
      <c r="AW480" s="13" t="s">
        <v>33</v>
      </c>
      <c r="AX480" s="13" t="s">
        <v>72</v>
      </c>
      <c r="AY480" s="239" t="s">
        <v>166</v>
      </c>
    </row>
    <row r="481" s="13" customFormat="1">
      <c r="A481" s="13"/>
      <c r="B481" s="228"/>
      <c r="C481" s="229"/>
      <c r="D481" s="230" t="s">
        <v>176</v>
      </c>
      <c r="E481" s="231" t="s">
        <v>19</v>
      </c>
      <c r="F481" s="232" t="s">
        <v>2228</v>
      </c>
      <c r="G481" s="229"/>
      <c r="H481" s="233">
        <v>40</v>
      </c>
      <c r="I481" s="234"/>
      <c r="J481" s="229"/>
      <c r="K481" s="229"/>
      <c r="L481" s="235"/>
      <c r="M481" s="236"/>
      <c r="N481" s="237"/>
      <c r="O481" s="237"/>
      <c r="P481" s="237"/>
      <c r="Q481" s="237"/>
      <c r="R481" s="237"/>
      <c r="S481" s="237"/>
      <c r="T481" s="238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39" t="s">
        <v>176</v>
      </c>
      <c r="AU481" s="239" t="s">
        <v>81</v>
      </c>
      <c r="AV481" s="13" t="s">
        <v>81</v>
      </c>
      <c r="AW481" s="13" t="s">
        <v>33</v>
      </c>
      <c r="AX481" s="13" t="s">
        <v>72</v>
      </c>
      <c r="AY481" s="239" t="s">
        <v>166</v>
      </c>
    </row>
    <row r="482" s="13" customFormat="1">
      <c r="A482" s="13"/>
      <c r="B482" s="228"/>
      <c r="C482" s="229"/>
      <c r="D482" s="230" t="s">
        <v>176</v>
      </c>
      <c r="E482" s="231" t="s">
        <v>19</v>
      </c>
      <c r="F482" s="232" t="s">
        <v>2244</v>
      </c>
      <c r="G482" s="229"/>
      <c r="H482" s="233">
        <v>60</v>
      </c>
      <c r="I482" s="234"/>
      <c r="J482" s="229"/>
      <c r="K482" s="229"/>
      <c r="L482" s="235"/>
      <c r="M482" s="236"/>
      <c r="N482" s="237"/>
      <c r="O482" s="237"/>
      <c r="P482" s="237"/>
      <c r="Q482" s="237"/>
      <c r="R482" s="237"/>
      <c r="S482" s="237"/>
      <c r="T482" s="238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39" t="s">
        <v>176</v>
      </c>
      <c r="AU482" s="239" t="s">
        <v>81</v>
      </c>
      <c r="AV482" s="13" t="s">
        <v>81</v>
      </c>
      <c r="AW482" s="13" t="s">
        <v>33</v>
      </c>
      <c r="AX482" s="13" t="s">
        <v>72</v>
      </c>
      <c r="AY482" s="239" t="s">
        <v>166</v>
      </c>
    </row>
    <row r="483" s="15" customFormat="1">
      <c r="A483" s="15"/>
      <c r="B483" s="251"/>
      <c r="C483" s="252"/>
      <c r="D483" s="230" t="s">
        <v>176</v>
      </c>
      <c r="E483" s="253" t="s">
        <v>19</v>
      </c>
      <c r="F483" s="254" t="s">
        <v>2216</v>
      </c>
      <c r="G483" s="252"/>
      <c r="H483" s="253" t="s">
        <v>19</v>
      </c>
      <c r="I483" s="255"/>
      <c r="J483" s="252"/>
      <c r="K483" s="252"/>
      <c r="L483" s="256"/>
      <c r="M483" s="257"/>
      <c r="N483" s="258"/>
      <c r="O483" s="258"/>
      <c r="P483" s="258"/>
      <c r="Q483" s="258"/>
      <c r="R483" s="258"/>
      <c r="S483" s="258"/>
      <c r="T483" s="259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T483" s="260" t="s">
        <v>176</v>
      </c>
      <c r="AU483" s="260" t="s">
        <v>81</v>
      </c>
      <c r="AV483" s="15" t="s">
        <v>79</v>
      </c>
      <c r="AW483" s="15" t="s">
        <v>33</v>
      </c>
      <c r="AX483" s="15" t="s">
        <v>72</v>
      </c>
      <c r="AY483" s="260" t="s">
        <v>166</v>
      </c>
    </row>
    <row r="484" s="13" customFormat="1">
      <c r="A484" s="13"/>
      <c r="B484" s="228"/>
      <c r="C484" s="229"/>
      <c r="D484" s="230" t="s">
        <v>176</v>
      </c>
      <c r="E484" s="231" t="s">
        <v>19</v>
      </c>
      <c r="F484" s="232" t="s">
        <v>2245</v>
      </c>
      <c r="G484" s="229"/>
      <c r="H484" s="233">
        <v>10</v>
      </c>
      <c r="I484" s="234"/>
      <c r="J484" s="229"/>
      <c r="K484" s="229"/>
      <c r="L484" s="235"/>
      <c r="M484" s="236"/>
      <c r="N484" s="237"/>
      <c r="O484" s="237"/>
      <c r="P484" s="237"/>
      <c r="Q484" s="237"/>
      <c r="R484" s="237"/>
      <c r="S484" s="237"/>
      <c r="T484" s="238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39" t="s">
        <v>176</v>
      </c>
      <c r="AU484" s="239" t="s">
        <v>81</v>
      </c>
      <c r="AV484" s="13" t="s">
        <v>81</v>
      </c>
      <c r="AW484" s="13" t="s">
        <v>33</v>
      </c>
      <c r="AX484" s="13" t="s">
        <v>72</v>
      </c>
      <c r="AY484" s="239" t="s">
        <v>166</v>
      </c>
    </row>
    <row r="485" s="13" customFormat="1">
      <c r="A485" s="13"/>
      <c r="B485" s="228"/>
      <c r="C485" s="229"/>
      <c r="D485" s="230" t="s">
        <v>176</v>
      </c>
      <c r="E485" s="231" t="s">
        <v>19</v>
      </c>
      <c r="F485" s="232" t="s">
        <v>2246</v>
      </c>
      <c r="G485" s="229"/>
      <c r="H485" s="233">
        <v>30</v>
      </c>
      <c r="I485" s="234"/>
      <c r="J485" s="229"/>
      <c r="K485" s="229"/>
      <c r="L485" s="235"/>
      <c r="M485" s="236"/>
      <c r="N485" s="237"/>
      <c r="O485" s="237"/>
      <c r="P485" s="237"/>
      <c r="Q485" s="237"/>
      <c r="R485" s="237"/>
      <c r="S485" s="237"/>
      <c r="T485" s="238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39" t="s">
        <v>176</v>
      </c>
      <c r="AU485" s="239" t="s">
        <v>81</v>
      </c>
      <c r="AV485" s="13" t="s">
        <v>81</v>
      </c>
      <c r="AW485" s="13" t="s">
        <v>33</v>
      </c>
      <c r="AX485" s="13" t="s">
        <v>72</v>
      </c>
      <c r="AY485" s="239" t="s">
        <v>166</v>
      </c>
    </row>
    <row r="486" s="13" customFormat="1">
      <c r="A486" s="13"/>
      <c r="B486" s="228"/>
      <c r="C486" s="229"/>
      <c r="D486" s="230" t="s">
        <v>176</v>
      </c>
      <c r="E486" s="231" t="s">
        <v>19</v>
      </c>
      <c r="F486" s="232" t="s">
        <v>2247</v>
      </c>
      <c r="G486" s="229"/>
      <c r="H486" s="233">
        <v>20</v>
      </c>
      <c r="I486" s="234"/>
      <c r="J486" s="229"/>
      <c r="K486" s="229"/>
      <c r="L486" s="235"/>
      <c r="M486" s="236"/>
      <c r="N486" s="237"/>
      <c r="O486" s="237"/>
      <c r="P486" s="237"/>
      <c r="Q486" s="237"/>
      <c r="R486" s="237"/>
      <c r="S486" s="237"/>
      <c r="T486" s="238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39" t="s">
        <v>176</v>
      </c>
      <c r="AU486" s="239" t="s">
        <v>81</v>
      </c>
      <c r="AV486" s="13" t="s">
        <v>81</v>
      </c>
      <c r="AW486" s="13" t="s">
        <v>33</v>
      </c>
      <c r="AX486" s="13" t="s">
        <v>72</v>
      </c>
      <c r="AY486" s="239" t="s">
        <v>166</v>
      </c>
    </row>
    <row r="487" s="13" customFormat="1">
      <c r="A487" s="13"/>
      <c r="B487" s="228"/>
      <c r="C487" s="229"/>
      <c r="D487" s="230" t="s">
        <v>176</v>
      </c>
      <c r="E487" s="231" t="s">
        <v>19</v>
      </c>
      <c r="F487" s="232" t="s">
        <v>2229</v>
      </c>
      <c r="G487" s="229"/>
      <c r="H487" s="233">
        <v>40</v>
      </c>
      <c r="I487" s="234"/>
      <c r="J487" s="229"/>
      <c r="K487" s="229"/>
      <c r="L487" s="235"/>
      <c r="M487" s="236"/>
      <c r="N487" s="237"/>
      <c r="O487" s="237"/>
      <c r="P487" s="237"/>
      <c r="Q487" s="237"/>
      <c r="R487" s="237"/>
      <c r="S487" s="237"/>
      <c r="T487" s="238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39" t="s">
        <v>176</v>
      </c>
      <c r="AU487" s="239" t="s">
        <v>81</v>
      </c>
      <c r="AV487" s="13" t="s">
        <v>81</v>
      </c>
      <c r="AW487" s="13" t="s">
        <v>33</v>
      </c>
      <c r="AX487" s="13" t="s">
        <v>72</v>
      </c>
      <c r="AY487" s="239" t="s">
        <v>166</v>
      </c>
    </row>
    <row r="488" s="13" customFormat="1">
      <c r="A488" s="13"/>
      <c r="B488" s="228"/>
      <c r="C488" s="229"/>
      <c r="D488" s="230" t="s">
        <v>176</v>
      </c>
      <c r="E488" s="231" t="s">
        <v>19</v>
      </c>
      <c r="F488" s="232" t="s">
        <v>2248</v>
      </c>
      <c r="G488" s="229"/>
      <c r="H488" s="233">
        <v>60</v>
      </c>
      <c r="I488" s="234"/>
      <c r="J488" s="229"/>
      <c r="K488" s="229"/>
      <c r="L488" s="235"/>
      <c r="M488" s="236"/>
      <c r="N488" s="237"/>
      <c r="O488" s="237"/>
      <c r="P488" s="237"/>
      <c r="Q488" s="237"/>
      <c r="R488" s="237"/>
      <c r="S488" s="237"/>
      <c r="T488" s="238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39" t="s">
        <v>176</v>
      </c>
      <c r="AU488" s="239" t="s">
        <v>81</v>
      </c>
      <c r="AV488" s="13" t="s">
        <v>81</v>
      </c>
      <c r="AW488" s="13" t="s">
        <v>33</v>
      </c>
      <c r="AX488" s="13" t="s">
        <v>72</v>
      </c>
      <c r="AY488" s="239" t="s">
        <v>166</v>
      </c>
    </row>
    <row r="489" s="16" customFormat="1">
      <c r="A489" s="16"/>
      <c r="B489" s="273"/>
      <c r="C489" s="274"/>
      <c r="D489" s="230" t="s">
        <v>176</v>
      </c>
      <c r="E489" s="275" t="s">
        <v>19</v>
      </c>
      <c r="F489" s="276" t="s">
        <v>338</v>
      </c>
      <c r="G489" s="274"/>
      <c r="H489" s="277">
        <v>585.91999999999996</v>
      </c>
      <c r="I489" s="278"/>
      <c r="J489" s="274"/>
      <c r="K489" s="274"/>
      <c r="L489" s="279"/>
      <c r="M489" s="280"/>
      <c r="N489" s="281"/>
      <c r="O489" s="281"/>
      <c r="P489" s="281"/>
      <c r="Q489" s="281"/>
      <c r="R489" s="281"/>
      <c r="S489" s="281"/>
      <c r="T489" s="282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T489" s="283" t="s">
        <v>176</v>
      </c>
      <c r="AU489" s="283" t="s">
        <v>81</v>
      </c>
      <c r="AV489" s="16" t="s">
        <v>174</v>
      </c>
      <c r="AW489" s="16" t="s">
        <v>33</v>
      </c>
      <c r="AX489" s="16" t="s">
        <v>79</v>
      </c>
      <c r="AY489" s="283" t="s">
        <v>166</v>
      </c>
    </row>
    <row r="490" s="2" customFormat="1">
      <c r="A490" s="41"/>
      <c r="B490" s="42"/>
      <c r="C490" s="215" t="s">
        <v>519</v>
      </c>
      <c r="D490" s="215" t="s">
        <v>169</v>
      </c>
      <c r="E490" s="216" t="s">
        <v>2494</v>
      </c>
      <c r="F490" s="217" t="s">
        <v>2495</v>
      </c>
      <c r="G490" s="218" t="s">
        <v>172</v>
      </c>
      <c r="H490" s="219">
        <v>585.91999999999996</v>
      </c>
      <c r="I490" s="220"/>
      <c r="J490" s="221">
        <f>ROUND(I490*H490,2)</f>
        <v>0</v>
      </c>
      <c r="K490" s="217" t="s">
        <v>2208</v>
      </c>
      <c r="L490" s="47"/>
      <c r="M490" s="285" t="s">
        <v>19</v>
      </c>
      <c r="N490" s="286" t="s">
        <v>43</v>
      </c>
      <c r="O490" s="287"/>
      <c r="P490" s="288">
        <f>O490*H490</f>
        <v>0</v>
      </c>
      <c r="Q490" s="288">
        <v>0.00029</v>
      </c>
      <c r="R490" s="288">
        <f>Q490*H490</f>
        <v>0.16991679999999998</v>
      </c>
      <c r="S490" s="288">
        <v>0</v>
      </c>
      <c r="T490" s="289">
        <f>S490*H490</f>
        <v>0</v>
      </c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  <c r="AR490" s="226" t="s">
        <v>257</v>
      </c>
      <c r="AT490" s="226" t="s">
        <v>169</v>
      </c>
      <c r="AU490" s="226" t="s">
        <v>81</v>
      </c>
      <c r="AY490" s="20" t="s">
        <v>166</v>
      </c>
      <c r="BE490" s="227">
        <f>IF(N490="základní",J490,0)</f>
        <v>0</v>
      </c>
      <c r="BF490" s="227">
        <f>IF(N490="snížená",J490,0)</f>
        <v>0</v>
      </c>
      <c r="BG490" s="227">
        <f>IF(N490="zákl. přenesená",J490,0)</f>
        <v>0</v>
      </c>
      <c r="BH490" s="227">
        <f>IF(N490="sníž. přenesená",J490,0)</f>
        <v>0</v>
      </c>
      <c r="BI490" s="227">
        <f>IF(N490="nulová",J490,0)</f>
        <v>0</v>
      </c>
      <c r="BJ490" s="20" t="s">
        <v>79</v>
      </c>
      <c r="BK490" s="227">
        <f>ROUND(I490*H490,2)</f>
        <v>0</v>
      </c>
      <c r="BL490" s="20" t="s">
        <v>257</v>
      </c>
      <c r="BM490" s="226" t="s">
        <v>2496</v>
      </c>
    </row>
    <row r="491" s="2" customFormat="1" ht="6.96" customHeight="1">
      <c r="A491" s="41"/>
      <c r="B491" s="62"/>
      <c r="C491" s="63"/>
      <c r="D491" s="63"/>
      <c r="E491" s="63"/>
      <c r="F491" s="63"/>
      <c r="G491" s="63"/>
      <c r="H491" s="63"/>
      <c r="I491" s="63"/>
      <c r="J491" s="63"/>
      <c r="K491" s="63"/>
      <c r="L491" s="47"/>
      <c r="M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</row>
  </sheetData>
  <sheetProtection sheet="1" autoFilter="0" formatColumns="0" formatRows="0" objects="1" scenarios="1" spinCount="100000" saltValue="B0pRM1+HG7VUMvz2Gm/dbP1TIFiKQrUMCxZX2a+YkZMb5g6eol9VTouTyopfCEMNeqxAQnBaO/rz9egSyRwrFg==" hashValue="E+nxPsvDMj7DJbTPjMPGgcT9tibRi4O6ywd340Co3obON52UgmWkPwqKu2XQfZ9RVaUl6AGHOe4yHe6S6xK+Qw==" algorithmName="SHA-512" password="CEE1"/>
  <autoFilter ref="C102:K49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91:H91"/>
    <mergeCell ref="E93:H93"/>
    <mergeCell ref="E95:H9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92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81</v>
      </c>
    </row>
    <row r="4" s="1" customFormat="1" ht="24.96" customHeight="1">
      <c r="B4" s="23"/>
      <c r="D4" s="143" t="s">
        <v>105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 xml:space="preserve">Dostavba ZŠ Luka nad  Jihlavou</v>
      </c>
      <c r="F7" s="145"/>
      <c r="G7" s="145"/>
      <c r="H7" s="145"/>
      <c r="L7" s="23"/>
    </row>
    <row r="8" s="1" customFormat="1" ht="12" customHeight="1">
      <c r="B8" s="23"/>
      <c r="D8" s="145" t="s">
        <v>106</v>
      </c>
      <c r="L8" s="23"/>
    </row>
    <row r="9" s="2" customFormat="1" ht="16.5" customHeight="1">
      <c r="A9" s="41"/>
      <c r="B9" s="47"/>
      <c r="C9" s="41"/>
      <c r="D9" s="41"/>
      <c r="E9" s="146" t="s">
        <v>107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108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2497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3. 12. 2021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">
        <v>19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27</v>
      </c>
      <c r="F17" s="41"/>
      <c r="G17" s="41"/>
      <c r="H17" s="41"/>
      <c r="I17" s="145" t="s">
        <v>28</v>
      </c>
      <c r="J17" s="136" t="s">
        <v>19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29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28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31</v>
      </c>
      <c r="E22" s="41"/>
      <c r="F22" s="41"/>
      <c r="G22" s="41"/>
      <c r="H22" s="41"/>
      <c r="I22" s="145" t="s">
        <v>26</v>
      </c>
      <c r="J22" s="136" t="s">
        <v>19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32</v>
      </c>
      <c r="F23" s="41"/>
      <c r="G23" s="41"/>
      <c r="H23" s="41"/>
      <c r="I23" s="145" t="s">
        <v>28</v>
      </c>
      <c r="J23" s="136" t="s">
        <v>19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34</v>
      </c>
      <c r="E25" s="41"/>
      <c r="F25" s="41"/>
      <c r="G25" s="41"/>
      <c r="H25" s="41"/>
      <c r="I25" s="145" t="s">
        <v>26</v>
      </c>
      <c r="J25" s="136" t="s">
        <v>19</v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">
        <v>2498</v>
      </c>
      <c r="F26" s="41"/>
      <c r="G26" s="41"/>
      <c r="H26" s="41"/>
      <c r="I26" s="145" t="s">
        <v>28</v>
      </c>
      <c r="J26" s="136" t="s">
        <v>19</v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36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38</v>
      </c>
      <c r="E32" s="41"/>
      <c r="F32" s="41"/>
      <c r="G32" s="41"/>
      <c r="H32" s="41"/>
      <c r="I32" s="41"/>
      <c r="J32" s="156">
        <f>ROUND(J94,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40</v>
      </c>
      <c r="G34" s="41"/>
      <c r="H34" s="41"/>
      <c r="I34" s="157" t="s">
        <v>39</v>
      </c>
      <c r="J34" s="157" t="s">
        <v>41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42</v>
      </c>
      <c r="E35" s="145" t="s">
        <v>43</v>
      </c>
      <c r="F35" s="159">
        <f>ROUND((SUM(BE94:BE248)),  2)</f>
        <v>0</v>
      </c>
      <c r="G35" s="41"/>
      <c r="H35" s="41"/>
      <c r="I35" s="160">
        <v>0.20999999999999999</v>
      </c>
      <c r="J35" s="159">
        <f>ROUND(((SUM(BE94:BE248))*I35),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44</v>
      </c>
      <c r="F36" s="159">
        <f>ROUND((SUM(BF94:BF248)),  2)</f>
        <v>0</v>
      </c>
      <c r="G36" s="41"/>
      <c r="H36" s="41"/>
      <c r="I36" s="160">
        <v>0.14999999999999999</v>
      </c>
      <c r="J36" s="159">
        <f>ROUND(((SUM(BF94:BF248))*I36),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45</v>
      </c>
      <c r="F37" s="159">
        <f>ROUND((SUM(BG94:BG248)),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46</v>
      </c>
      <c r="F38" s="159">
        <f>ROUND((SUM(BH94:BH248)),  2)</f>
        <v>0</v>
      </c>
      <c r="G38" s="41"/>
      <c r="H38" s="41"/>
      <c r="I38" s="160">
        <v>0.14999999999999999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47</v>
      </c>
      <c r="F39" s="159">
        <f>ROUND((SUM(BI94:BI248)),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48</v>
      </c>
      <c r="E41" s="163"/>
      <c r="F41" s="163"/>
      <c r="G41" s="164" t="s">
        <v>49</v>
      </c>
      <c r="H41" s="165" t="s">
        <v>50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110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 xml:space="preserve">Dostavba ZŠ Luka nad  Jihlavou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106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107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108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02 - zdravotně technické instalace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>Luka nad Jihlavou</v>
      </c>
      <c r="G56" s="43"/>
      <c r="H56" s="43"/>
      <c r="I56" s="35" t="s">
        <v>23</v>
      </c>
      <c r="J56" s="75" t="str">
        <f>IF(J14="","",J14)</f>
        <v>3. 12. 2021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40.05" customHeight="1">
      <c r="A58" s="41"/>
      <c r="B58" s="42"/>
      <c r="C58" s="35" t="s">
        <v>25</v>
      </c>
      <c r="D58" s="43"/>
      <c r="E58" s="43"/>
      <c r="F58" s="30" t="str">
        <f>E17</f>
        <v>Městys Luka nad Jihlavou, 1.máje 76, 58822</v>
      </c>
      <c r="G58" s="43"/>
      <c r="H58" s="43"/>
      <c r="I58" s="35" t="s">
        <v>31</v>
      </c>
      <c r="J58" s="39" t="str">
        <f>E23</f>
        <v>Ing.Josef Slabý, Arnolec 30, Jamné 58827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34</v>
      </c>
      <c r="J59" s="39" t="str">
        <f>E26</f>
        <v>Michal Wšiansky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111</v>
      </c>
      <c r="D61" s="174"/>
      <c r="E61" s="174"/>
      <c r="F61" s="174"/>
      <c r="G61" s="174"/>
      <c r="H61" s="174"/>
      <c r="I61" s="174"/>
      <c r="J61" s="175" t="s">
        <v>112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70</v>
      </c>
      <c r="D63" s="43"/>
      <c r="E63" s="43"/>
      <c r="F63" s="43"/>
      <c r="G63" s="43"/>
      <c r="H63" s="43"/>
      <c r="I63" s="43"/>
      <c r="J63" s="105">
        <f>J94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113</v>
      </c>
    </row>
    <row r="64" s="9" customFormat="1" ht="24.96" customHeight="1">
      <c r="A64" s="9"/>
      <c r="B64" s="177"/>
      <c r="C64" s="178"/>
      <c r="D64" s="179" t="s">
        <v>128</v>
      </c>
      <c r="E64" s="180"/>
      <c r="F64" s="180"/>
      <c r="G64" s="180"/>
      <c r="H64" s="180"/>
      <c r="I64" s="180"/>
      <c r="J64" s="181">
        <f>J95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2499</v>
      </c>
      <c r="E65" s="185"/>
      <c r="F65" s="185"/>
      <c r="G65" s="185"/>
      <c r="H65" s="185"/>
      <c r="I65" s="185"/>
      <c r="J65" s="186">
        <f>J96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2500</v>
      </c>
      <c r="E66" s="185"/>
      <c r="F66" s="185"/>
      <c r="G66" s="185"/>
      <c r="H66" s="185"/>
      <c r="I66" s="185"/>
      <c r="J66" s="186">
        <f>J118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2501</v>
      </c>
      <c r="E67" s="185"/>
      <c r="F67" s="185"/>
      <c r="G67" s="185"/>
      <c r="H67" s="185"/>
      <c r="I67" s="185"/>
      <c r="J67" s="186">
        <f>J165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2502</v>
      </c>
      <c r="E68" s="185"/>
      <c r="F68" s="185"/>
      <c r="G68" s="185"/>
      <c r="H68" s="185"/>
      <c r="I68" s="185"/>
      <c r="J68" s="186">
        <f>J210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8"/>
      <c r="D69" s="184" t="s">
        <v>2503</v>
      </c>
      <c r="E69" s="185"/>
      <c r="F69" s="185"/>
      <c r="G69" s="185"/>
      <c r="H69" s="185"/>
      <c r="I69" s="185"/>
      <c r="J69" s="186">
        <f>J215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3"/>
      <c r="C70" s="128"/>
      <c r="D70" s="184" t="s">
        <v>2504</v>
      </c>
      <c r="E70" s="185"/>
      <c r="F70" s="185"/>
      <c r="G70" s="185"/>
      <c r="H70" s="185"/>
      <c r="I70" s="185"/>
      <c r="J70" s="186">
        <f>J225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77"/>
      <c r="C71" s="178"/>
      <c r="D71" s="179" t="s">
        <v>2505</v>
      </c>
      <c r="E71" s="180"/>
      <c r="F71" s="180"/>
      <c r="G71" s="180"/>
      <c r="H71" s="180"/>
      <c r="I71" s="180"/>
      <c r="J71" s="181">
        <f>J238</f>
        <v>0</v>
      </c>
      <c r="K71" s="178"/>
      <c r="L71" s="182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83"/>
      <c r="C72" s="128"/>
      <c r="D72" s="184" t="s">
        <v>2506</v>
      </c>
      <c r="E72" s="185"/>
      <c r="F72" s="185"/>
      <c r="G72" s="185"/>
      <c r="H72" s="185"/>
      <c r="I72" s="185"/>
      <c r="J72" s="186">
        <f>J239</f>
        <v>0</v>
      </c>
      <c r="K72" s="128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8" s="2" customFormat="1" ht="6.96" customHeight="1">
      <c r="A78" s="41"/>
      <c r="B78" s="64"/>
      <c r="C78" s="65"/>
      <c r="D78" s="65"/>
      <c r="E78" s="65"/>
      <c r="F78" s="65"/>
      <c r="G78" s="65"/>
      <c r="H78" s="65"/>
      <c r="I78" s="65"/>
      <c r="J78" s="65"/>
      <c r="K78" s="65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24.96" customHeight="1">
      <c r="A79" s="41"/>
      <c r="B79" s="42"/>
      <c r="C79" s="26" t="s">
        <v>151</v>
      </c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16</v>
      </c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6.5" customHeight="1">
      <c r="A82" s="41"/>
      <c r="B82" s="42"/>
      <c r="C82" s="43"/>
      <c r="D82" s="43"/>
      <c r="E82" s="172" t="str">
        <f>E7</f>
        <v xml:space="preserve">Dostavba ZŠ Luka nad  Jihlavou</v>
      </c>
      <c r="F82" s="35"/>
      <c r="G82" s="35"/>
      <c r="H82" s="35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" customFormat="1" ht="12" customHeight="1">
      <c r="B83" s="24"/>
      <c r="C83" s="35" t="s">
        <v>106</v>
      </c>
      <c r="D83" s="25"/>
      <c r="E83" s="25"/>
      <c r="F83" s="25"/>
      <c r="G83" s="25"/>
      <c r="H83" s="25"/>
      <c r="I83" s="25"/>
      <c r="J83" s="25"/>
      <c r="K83" s="25"/>
      <c r="L83" s="23"/>
    </row>
    <row r="84" s="2" customFormat="1" ht="16.5" customHeight="1">
      <c r="A84" s="41"/>
      <c r="B84" s="42"/>
      <c r="C84" s="43"/>
      <c r="D84" s="43"/>
      <c r="E84" s="172" t="s">
        <v>107</v>
      </c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108</v>
      </c>
      <c r="D85" s="43"/>
      <c r="E85" s="43"/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6.5" customHeight="1">
      <c r="A86" s="41"/>
      <c r="B86" s="42"/>
      <c r="C86" s="43"/>
      <c r="D86" s="43"/>
      <c r="E86" s="72" t="str">
        <f>E11</f>
        <v>02 - zdravotně technické instalace</v>
      </c>
      <c r="F86" s="43"/>
      <c r="G86" s="43"/>
      <c r="H86" s="43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6.96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2" customHeight="1">
      <c r="A88" s="41"/>
      <c r="B88" s="42"/>
      <c r="C88" s="35" t="s">
        <v>21</v>
      </c>
      <c r="D88" s="43"/>
      <c r="E88" s="43"/>
      <c r="F88" s="30" t="str">
        <f>F14</f>
        <v>Luka nad Jihlavou</v>
      </c>
      <c r="G88" s="43"/>
      <c r="H88" s="43"/>
      <c r="I88" s="35" t="s">
        <v>23</v>
      </c>
      <c r="J88" s="75" t="str">
        <f>IF(J14="","",J14)</f>
        <v>3. 12. 2021</v>
      </c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6.96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40.05" customHeight="1">
      <c r="A90" s="41"/>
      <c r="B90" s="42"/>
      <c r="C90" s="35" t="s">
        <v>25</v>
      </c>
      <c r="D90" s="43"/>
      <c r="E90" s="43"/>
      <c r="F90" s="30" t="str">
        <f>E17</f>
        <v>Městys Luka nad Jihlavou, 1.máje 76, 58822</v>
      </c>
      <c r="G90" s="43"/>
      <c r="H90" s="43"/>
      <c r="I90" s="35" t="s">
        <v>31</v>
      </c>
      <c r="J90" s="39" t="str">
        <f>E23</f>
        <v>Ing.Josef Slabý, Arnolec 30, Jamné 58827</v>
      </c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5.15" customHeight="1">
      <c r="A91" s="41"/>
      <c r="B91" s="42"/>
      <c r="C91" s="35" t="s">
        <v>29</v>
      </c>
      <c r="D91" s="43"/>
      <c r="E91" s="43"/>
      <c r="F91" s="30" t="str">
        <f>IF(E20="","",E20)</f>
        <v>Vyplň údaj</v>
      </c>
      <c r="G91" s="43"/>
      <c r="H91" s="43"/>
      <c r="I91" s="35" t="s">
        <v>34</v>
      </c>
      <c r="J91" s="39" t="str">
        <f>E26</f>
        <v>Michal Wšiansky</v>
      </c>
      <c r="K91" s="43"/>
      <c r="L91" s="14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0.32" customHeight="1">
      <c r="A92" s="41"/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14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11" customFormat="1" ht="29.28" customHeight="1">
      <c r="A93" s="188"/>
      <c r="B93" s="189"/>
      <c r="C93" s="190" t="s">
        <v>152</v>
      </c>
      <c r="D93" s="191" t="s">
        <v>57</v>
      </c>
      <c r="E93" s="191" t="s">
        <v>53</v>
      </c>
      <c r="F93" s="191" t="s">
        <v>54</v>
      </c>
      <c r="G93" s="191" t="s">
        <v>153</v>
      </c>
      <c r="H93" s="191" t="s">
        <v>154</v>
      </c>
      <c r="I93" s="191" t="s">
        <v>155</v>
      </c>
      <c r="J93" s="191" t="s">
        <v>112</v>
      </c>
      <c r="K93" s="192" t="s">
        <v>156</v>
      </c>
      <c r="L93" s="193"/>
      <c r="M93" s="95" t="s">
        <v>19</v>
      </c>
      <c r="N93" s="96" t="s">
        <v>42</v>
      </c>
      <c r="O93" s="96" t="s">
        <v>157</v>
      </c>
      <c r="P93" s="96" t="s">
        <v>158</v>
      </c>
      <c r="Q93" s="96" t="s">
        <v>159</v>
      </c>
      <c r="R93" s="96" t="s">
        <v>160</v>
      </c>
      <c r="S93" s="96" t="s">
        <v>161</v>
      </c>
      <c r="T93" s="97" t="s">
        <v>162</v>
      </c>
      <c r="U93" s="188"/>
      <c r="V93" s="188"/>
      <c r="W93" s="188"/>
      <c r="X93" s="188"/>
      <c r="Y93" s="188"/>
      <c r="Z93" s="188"/>
      <c r="AA93" s="188"/>
      <c r="AB93" s="188"/>
      <c r="AC93" s="188"/>
      <c r="AD93" s="188"/>
      <c r="AE93" s="188"/>
    </row>
    <row r="94" s="2" customFormat="1" ht="22.8" customHeight="1">
      <c r="A94" s="41"/>
      <c r="B94" s="42"/>
      <c r="C94" s="102" t="s">
        <v>163</v>
      </c>
      <c r="D94" s="43"/>
      <c r="E94" s="43"/>
      <c r="F94" s="43"/>
      <c r="G94" s="43"/>
      <c r="H94" s="43"/>
      <c r="I94" s="43"/>
      <c r="J94" s="194">
        <f>BK94</f>
        <v>0</v>
      </c>
      <c r="K94" s="43"/>
      <c r="L94" s="47"/>
      <c r="M94" s="98"/>
      <c r="N94" s="195"/>
      <c r="O94" s="99"/>
      <c r="P94" s="196">
        <f>P95+P238</f>
        <v>0</v>
      </c>
      <c r="Q94" s="99"/>
      <c r="R94" s="196">
        <f>R95+R238</f>
        <v>0</v>
      </c>
      <c r="S94" s="99"/>
      <c r="T94" s="197">
        <f>T95+T238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71</v>
      </c>
      <c r="AU94" s="20" t="s">
        <v>113</v>
      </c>
      <c r="BK94" s="198">
        <f>BK95+BK238</f>
        <v>0</v>
      </c>
    </row>
    <row r="95" s="12" customFormat="1" ht="25.92" customHeight="1">
      <c r="A95" s="12"/>
      <c r="B95" s="199"/>
      <c r="C95" s="200"/>
      <c r="D95" s="201" t="s">
        <v>71</v>
      </c>
      <c r="E95" s="202" t="s">
        <v>979</v>
      </c>
      <c r="F95" s="202" t="s">
        <v>980</v>
      </c>
      <c r="G95" s="200"/>
      <c r="H95" s="200"/>
      <c r="I95" s="203"/>
      <c r="J95" s="204">
        <f>BK95</f>
        <v>0</v>
      </c>
      <c r="K95" s="200"/>
      <c r="L95" s="205"/>
      <c r="M95" s="206"/>
      <c r="N95" s="207"/>
      <c r="O95" s="207"/>
      <c r="P95" s="208">
        <f>P96+P118+P165+P210+P215+P225</f>
        <v>0</v>
      </c>
      <c r="Q95" s="207"/>
      <c r="R95" s="208">
        <f>R96+R118+R165+R210+R215+R225</f>
        <v>0</v>
      </c>
      <c r="S95" s="207"/>
      <c r="T95" s="209">
        <f>T96+T118+T165+T210+T215+T225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10" t="s">
        <v>81</v>
      </c>
      <c r="AT95" s="211" t="s">
        <v>71</v>
      </c>
      <c r="AU95" s="211" t="s">
        <v>72</v>
      </c>
      <c r="AY95" s="210" t="s">
        <v>166</v>
      </c>
      <c r="BK95" s="212">
        <f>BK96+BK118+BK165+BK210+BK215+BK225</f>
        <v>0</v>
      </c>
    </row>
    <row r="96" s="12" customFormat="1" ht="22.8" customHeight="1">
      <c r="A96" s="12"/>
      <c r="B96" s="199"/>
      <c r="C96" s="200"/>
      <c r="D96" s="201" t="s">
        <v>71</v>
      </c>
      <c r="E96" s="213" t="s">
        <v>2507</v>
      </c>
      <c r="F96" s="213" t="s">
        <v>2508</v>
      </c>
      <c r="G96" s="200"/>
      <c r="H96" s="200"/>
      <c r="I96" s="203"/>
      <c r="J96" s="214">
        <f>BK96</f>
        <v>0</v>
      </c>
      <c r="K96" s="200"/>
      <c r="L96" s="205"/>
      <c r="M96" s="206"/>
      <c r="N96" s="207"/>
      <c r="O96" s="207"/>
      <c r="P96" s="208">
        <f>SUM(P97:P117)</f>
        <v>0</v>
      </c>
      <c r="Q96" s="207"/>
      <c r="R96" s="208">
        <f>SUM(R97:R117)</f>
        <v>0</v>
      </c>
      <c r="S96" s="207"/>
      <c r="T96" s="209">
        <f>SUM(T97:T117)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10" t="s">
        <v>79</v>
      </c>
      <c r="AT96" s="211" t="s">
        <v>71</v>
      </c>
      <c r="AU96" s="211" t="s">
        <v>79</v>
      </c>
      <c r="AY96" s="210" t="s">
        <v>166</v>
      </c>
      <c r="BK96" s="212">
        <f>SUM(BK97:BK117)</f>
        <v>0</v>
      </c>
    </row>
    <row r="97" s="2" customFormat="1" ht="16.5" customHeight="1">
      <c r="A97" s="41"/>
      <c r="B97" s="42"/>
      <c r="C97" s="215" t="s">
        <v>79</v>
      </c>
      <c r="D97" s="215" t="s">
        <v>169</v>
      </c>
      <c r="E97" s="216" t="s">
        <v>2509</v>
      </c>
      <c r="F97" s="217" t="s">
        <v>2510</v>
      </c>
      <c r="G97" s="218" t="s">
        <v>2511</v>
      </c>
      <c r="H97" s="219">
        <v>15</v>
      </c>
      <c r="I97" s="220"/>
      <c r="J97" s="221">
        <f>ROUND(I97*H97,2)</f>
        <v>0</v>
      </c>
      <c r="K97" s="217" t="s">
        <v>19</v>
      </c>
      <c r="L97" s="47"/>
      <c r="M97" s="222" t="s">
        <v>19</v>
      </c>
      <c r="N97" s="223" t="s">
        <v>43</v>
      </c>
      <c r="O97" s="87"/>
      <c r="P97" s="224">
        <f>O97*H97</f>
        <v>0</v>
      </c>
      <c r="Q97" s="224">
        <v>0</v>
      </c>
      <c r="R97" s="224">
        <f>Q97*H97</f>
        <v>0</v>
      </c>
      <c r="S97" s="224">
        <v>0</v>
      </c>
      <c r="T97" s="225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26" t="s">
        <v>257</v>
      </c>
      <c r="AT97" s="226" t="s">
        <v>169</v>
      </c>
      <c r="AU97" s="226" t="s">
        <v>81</v>
      </c>
      <c r="AY97" s="20" t="s">
        <v>166</v>
      </c>
      <c r="BE97" s="227">
        <f>IF(N97="základní",J97,0)</f>
        <v>0</v>
      </c>
      <c r="BF97" s="227">
        <f>IF(N97="snížená",J97,0)</f>
        <v>0</v>
      </c>
      <c r="BG97" s="227">
        <f>IF(N97="zákl. přenesená",J97,0)</f>
        <v>0</v>
      </c>
      <c r="BH97" s="227">
        <f>IF(N97="sníž. přenesená",J97,0)</f>
        <v>0</v>
      </c>
      <c r="BI97" s="227">
        <f>IF(N97="nulová",J97,0)</f>
        <v>0</v>
      </c>
      <c r="BJ97" s="20" t="s">
        <v>79</v>
      </c>
      <c r="BK97" s="227">
        <f>ROUND(I97*H97,2)</f>
        <v>0</v>
      </c>
      <c r="BL97" s="20" t="s">
        <v>257</v>
      </c>
      <c r="BM97" s="226" t="s">
        <v>81</v>
      </c>
    </row>
    <row r="98" s="2" customFormat="1" ht="16.5" customHeight="1">
      <c r="A98" s="41"/>
      <c r="B98" s="42"/>
      <c r="C98" s="215" t="s">
        <v>81</v>
      </c>
      <c r="D98" s="215" t="s">
        <v>169</v>
      </c>
      <c r="E98" s="216" t="s">
        <v>2512</v>
      </c>
      <c r="F98" s="217" t="s">
        <v>2513</v>
      </c>
      <c r="G98" s="218" t="s">
        <v>2511</v>
      </c>
      <c r="H98" s="219">
        <v>4</v>
      </c>
      <c r="I98" s="220"/>
      <c r="J98" s="221">
        <f>ROUND(I98*H98,2)</f>
        <v>0</v>
      </c>
      <c r="K98" s="217" t="s">
        <v>19</v>
      </c>
      <c r="L98" s="47"/>
      <c r="M98" s="222" t="s">
        <v>19</v>
      </c>
      <c r="N98" s="223" t="s">
        <v>43</v>
      </c>
      <c r="O98" s="87"/>
      <c r="P98" s="224">
        <f>O98*H98</f>
        <v>0</v>
      </c>
      <c r="Q98" s="224">
        <v>0</v>
      </c>
      <c r="R98" s="224">
        <f>Q98*H98</f>
        <v>0</v>
      </c>
      <c r="S98" s="224">
        <v>0</v>
      </c>
      <c r="T98" s="225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26" t="s">
        <v>257</v>
      </c>
      <c r="AT98" s="226" t="s">
        <v>169</v>
      </c>
      <c r="AU98" s="226" t="s">
        <v>81</v>
      </c>
      <c r="AY98" s="20" t="s">
        <v>166</v>
      </c>
      <c r="BE98" s="227">
        <f>IF(N98="základní",J98,0)</f>
        <v>0</v>
      </c>
      <c r="BF98" s="227">
        <f>IF(N98="snížená",J98,0)</f>
        <v>0</v>
      </c>
      <c r="BG98" s="227">
        <f>IF(N98="zákl. přenesená",J98,0)</f>
        <v>0</v>
      </c>
      <c r="BH98" s="227">
        <f>IF(N98="sníž. přenesená",J98,0)</f>
        <v>0</v>
      </c>
      <c r="BI98" s="227">
        <f>IF(N98="nulová",J98,0)</f>
        <v>0</v>
      </c>
      <c r="BJ98" s="20" t="s">
        <v>79</v>
      </c>
      <c r="BK98" s="227">
        <f>ROUND(I98*H98,2)</f>
        <v>0</v>
      </c>
      <c r="BL98" s="20" t="s">
        <v>257</v>
      </c>
      <c r="BM98" s="226" t="s">
        <v>174</v>
      </c>
    </row>
    <row r="99" s="2" customFormat="1" ht="16.5" customHeight="1">
      <c r="A99" s="41"/>
      <c r="B99" s="42"/>
      <c r="C99" s="215" t="s">
        <v>167</v>
      </c>
      <c r="D99" s="215" t="s">
        <v>169</v>
      </c>
      <c r="E99" s="216" t="s">
        <v>2514</v>
      </c>
      <c r="F99" s="217" t="s">
        <v>2515</v>
      </c>
      <c r="G99" s="218" t="s">
        <v>2511</v>
      </c>
      <c r="H99" s="219">
        <v>5</v>
      </c>
      <c r="I99" s="220"/>
      <c r="J99" s="221">
        <f>ROUND(I99*H99,2)</f>
        <v>0</v>
      </c>
      <c r="K99" s="217" t="s">
        <v>19</v>
      </c>
      <c r="L99" s="47"/>
      <c r="M99" s="222" t="s">
        <v>19</v>
      </c>
      <c r="N99" s="223" t="s">
        <v>43</v>
      </c>
      <c r="O99" s="87"/>
      <c r="P99" s="224">
        <f>O99*H99</f>
        <v>0</v>
      </c>
      <c r="Q99" s="224">
        <v>0</v>
      </c>
      <c r="R99" s="224">
        <f>Q99*H99</f>
        <v>0</v>
      </c>
      <c r="S99" s="224">
        <v>0</v>
      </c>
      <c r="T99" s="225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6" t="s">
        <v>257</v>
      </c>
      <c r="AT99" s="226" t="s">
        <v>169</v>
      </c>
      <c r="AU99" s="226" t="s">
        <v>81</v>
      </c>
      <c r="AY99" s="20" t="s">
        <v>166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20" t="s">
        <v>79</v>
      </c>
      <c r="BK99" s="227">
        <f>ROUND(I99*H99,2)</f>
        <v>0</v>
      </c>
      <c r="BL99" s="20" t="s">
        <v>257</v>
      </c>
      <c r="BM99" s="226" t="s">
        <v>209</v>
      </c>
    </row>
    <row r="100" s="2" customFormat="1" ht="16.5" customHeight="1">
      <c r="A100" s="41"/>
      <c r="B100" s="42"/>
      <c r="C100" s="215" t="s">
        <v>174</v>
      </c>
      <c r="D100" s="215" t="s">
        <v>169</v>
      </c>
      <c r="E100" s="216" t="s">
        <v>2516</v>
      </c>
      <c r="F100" s="217" t="s">
        <v>2517</v>
      </c>
      <c r="G100" s="218" t="s">
        <v>2511</v>
      </c>
      <c r="H100" s="219">
        <v>4</v>
      </c>
      <c r="I100" s="220"/>
      <c r="J100" s="221">
        <f>ROUND(I100*H100,2)</f>
        <v>0</v>
      </c>
      <c r="K100" s="217" t="s">
        <v>19</v>
      </c>
      <c r="L100" s="47"/>
      <c r="M100" s="222" t="s">
        <v>19</v>
      </c>
      <c r="N100" s="223" t="s">
        <v>43</v>
      </c>
      <c r="O100" s="87"/>
      <c r="P100" s="224">
        <f>O100*H100</f>
        <v>0</v>
      </c>
      <c r="Q100" s="224">
        <v>0</v>
      </c>
      <c r="R100" s="224">
        <f>Q100*H100</f>
        <v>0</v>
      </c>
      <c r="S100" s="224">
        <v>0</v>
      </c>
      <c r="T100" s="225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26" t="s">
        <v>257</v>
      </c>
      <c r="AT100" s="226" t="s">
        <v>169</v>
      </c>
      <c r="AU100" s="226" t="s">
        <v>81</v>
      </c>
      <c r="AY100" s="20" t="s">
        <v>166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20" t="s">
        <v>79</v>
      </c>
      <c r="BK100" s="227">
        <f>ROUND(I100*H100,2)</f>
        <v>0</v>
      </c>
      <c r="BL100" s="20" t="s">
        <v>257</v>
      </c>
      <c r="BM100" s="226" t="s">
        <v>220</v>
      </c>
    </row>
    <row r="101" s="2" customFormat="1" ht="16.5" customHeight="1">
      <c r="A101" s="41"/>
      <c r="B101" s="42"/>
      <c r="C101" s="215" t="s">
        <v>203</v>
      </c>
      <c r="D101" s="215" t="s">
        <v>169</v>
      </c>
      <c r="E101" s="216" t="s">
        <v>2518</v>
      </c>
      <c r="F101" s="217" t="s">
        <v>2519</v>
      </c>
      <c r="G101" s="218" t="s">
        <v>229</v>
      </c>
      <c r="H101" s="219">
        <v>8</v>
      </c>
      <c r="I101" s="220"/>
      <c r="J101" s="221">
        <f>ROUND(I101*H101,2)</f>
        <v>0</v>
      </c>
      <c r="K101" s="217" t="s">
        <v>19</v>
      </c>
      <c r="L101" s="47"/>
      <c r="M101" s="222" t="s">
        <v>19</v>
      </c>
      <c r="N101" s="223" t="s">
        <v>43</v>
      </c>
      <c r="O101" s="87"/>
      <c r="P101" s="224">
        <f>O101*H101</f>
        <v>0</v>
      </c>
      <c r="Q101" s="224">
        <v>0</v>
      </c>
      <c r="R101" s="224">
        <f>Q101*H101</f>
        <v>0</v>
      </c>
      <c r="S101" s="224">
        <v>0</v>
      </c>
      <c r="T101" s="225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6" t="s">
        <v>257</v>
      </c>
      <c r="AT101" s="226" t="s">
        <v>169</v>
      </c>
      <c r="AU101" s="226" t="s">
        <v>81</v>
      </c>
      <c r="AY101" s="20" t="s">
        <v>166</v>
      </c>
      <c r="BE101" s="227">
        <f>IF(N101="základní",J101,0)</f>
        <v>0</v>
      </c>
      <c r="BF101" s="227">
        <f>IF(N101="snížená",J101,0)</f>
        <v>0</v>
      </c>
      <c r="BG101" s="227">
        <f>IF(N101="zákl. přenesená",J101,0)</f>
        <v>0</v>
      </c>
      <c r="BH101" s="227">
        <f>IF(N101="sníž. přenesená",J101,0)</f>
        <v>0</v>
      </c>
      <c r="BI101" s="227">
        <f>IF(N101="nulová",J101,0)</f>
        <v>0</v>
      </c>
      <c r="BJ101" s="20" t="s">
        <v>79</v>
      </c>
      <c r="BK101" s="227">
        <f>ROUND(I101*H101,2)</f>
        <v>0</v>
      </c>
      <c r="BL101" s="20" t="s">
        <v>257</v>
      </c>
      <c r="BM101" s="226" t="s">
        <v>232</v>
      </c>
    </row>
    <row r="102" s="2" customFormat="1" ht="16.5" customHeight="1">
      <c r="A102" s="41"/>
      <c r="B102" s="42"/>
      <c r="C102" s="215" t="s">
        <v>209</v>
      </c>
      <c r="D102" s="215" t="s">
        <v>169</v>
      </c>
      <c r="E102" s="216" t="s">
        <v>2520</v>
      </c>
      <c r="F102" s="217" t="s">
        <v>2521</v>
      </c>
      <c r="G102" s="218" t="s">
        <v>229</v>
      </c>
      <c r="H102" s="219">
        <v>14</v>
      </c>
      <c r="I102" s="220"/>
      <c r="J102" s="221">
        <f>ROUND(I102*H102,2)</f>
        <v>0</v>
      </c>
      <c r="K102" s="217" t="s">
        <v>19</v>
      </c>
      <c r="L102" s="47"/>
      <c r="M102" s="222" t="s">
        <v>19</v>
      </c>
      <c r="N102" s="223" t="s">
        <v>43</v>
      </c>
      <c r="O102" s="87"/>
      <c r="P102" s="224">
        <f>O102*H102</f>
        <v>0</v>
      </c>
      <c r="Q102" s="224">
        <v>0</v>
      </c>
      <c r="R102" s="224">
        <f>Q102*H102</f>
        <v>0</v>
      </c>
      <c r="S102" s="224">
        <v>0</v>
      </c>
      <c r="T102" s="225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6" t="s">
        <v>257</v>
      </c>
      <c r="AT102" s="226" t="s">
        <v>169</v>
      </c>
      <c r="AU102" s="226" t="s">
        <v>81</v>
      </c>
      <c r="AY102" s="20" t="s">
        <v>166</v>
      </c>
      <c r="BE102" s="227">
        <f>IF(N102="základní",J102,0)</f>
        <v>0</v>
      </c>
      <c r="BF102" s="227">
        <f>IF(N102="snížená",J102,0)</f>
        <v>0</v>
      </c>
      <c r="BG102" s="227">
        <f>IF(N102="zákl. přenesená",J102,0)</f>
        <v>0</v>
      </c>
      <c r="BH102" s="227">
        <f>IF(N102="sníž. přenesená",J102,0)</f>
        <v>0</v>
      </c>
      <c r="BI102" s="227">
        <f>IF(N102="nulová",J102,0)</f>
        <v>0</v>
      </c>
      <c r="BJ102" s="20" t="s">
        <v>79</v>
      </c>
      <c r="BK102" s="227">
        <f>ROUND(I102*H102,2)</f>
        <v>0</v>
      </c>
      <c r="BL102" s="20" t="s">
        <v>257</v>
      </c>
      <c r="BM102" s="226" t="s">
        <v>242</v>
      </c>
    </row>
    <row r="103" s="2" customFormat="1" ht="16.5" customHeight="1">
      <c r="A103" s="41"/>
      <c r="B103" s="42"/>
      <c r="C103" s="215" t="s">
        <v>215</v>
      </c>
      <c r="D103" s="215" t="s">
        <v>169</v>
      </c>
      <c r="E103" s="216" t="s">
        <v>2522</v>
      </c>
      <c r="F103" s="217" t="s">
        <v>2523</v>
      </c>
      <c r="G103" s="218" t="s">
        <v>229</v>
      </c>
      <c r="H103" s="219">
        <v>33</v>
      </c>
      <c r="I103" s="220"/>
      <c r="J103" s="221">
        <f>ROUND(I103*H103,2)</f>
        <v>0</v>
      </c>
      <c r="K103" s="217" t="s">
        <v>19</v>
      </c>
      <c r="L103" s="47"/>
      <c r="M103" s="222" t="s">
        <v>19</v>
      </c>
      <c r="N103" s="223" t="s">
        <v>43</v>
      </c>
      <c r="O103" s="87"/>
      <c r="P103" s="224">
        <f>O103*H103</f>
        <v>0</v>
      </c>
      <c r="Q103" s="224">
        <v>0</v>
      </c>
      <c r="R103" s="224">
        <f>Q103*H103</f>
        <v>0</v>
      </c>
      <c r="S103" s="224">
        <v>0</v>
      </c>
      <c r="T103" s="225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6" t="s">
        <v>257</v>
      </c>
      <c r="AT103" s="226" t="s">
        <v>169</v>
      </c>
      <c r="AU103" s="226" t="s">
        <v>81</v>
      </c>
      <c r="AY103" s="20" t="s">
        <v>166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20" t="s">
        <v>79</v>
      </c>
      <c r="BK103" s="227">
        <f>ROUND(I103*H103,2)</f>
        <v>0</v>
      </c>
      <c r="BL103" s="20" t="s">
        <v>257</v>
      </c>
      <c r="BM103" s="226" t="s">
        <v>250</v>
      </c>
    </row>
    <row r="104" s="2" customFormat="1" ht="16.5" customHeight="1">
      <c r="A104" s="41"/>
      <c r="B104" s="42"/>
      <c r="C104" s="215" t="s">
        <v>220</v>
      </c>
      <c r="D104" s="215" t="s">
        <v>169</v>
      </c>
      <c r="E104" s="216" t="s">
        <v>2524</v>
      </c>
      <c r="F104" s="217" t="s">
        <v>2525</v>
      </c>
      <c r="G104" s="218" t="s">
        <v>229</v>
      </c>
      <c r="H104" s="219">
        <v>37</v>
      </c>
      <c r="I104" s="220"/>
      <c r="J104" s="221">
        <f>ROUND(I104*H104,2)</f>
        <v>0</v>
      </c>
      <c r="K104" s="217" t="s">
        <v>19</v>
      </c>
      <c r="L104" s="47"/>
      <c r="M104" s="222" t="s">
        <v>19</v>
      </c>
      <c r="N104" s="223" t="s">
        <v>43</v>
      </c>
      <c r="O104" s="87"/>
      <c r="P104" s="224">
        <f>O104*H104</f>
        <v>0</v>
      </c>
      <c r="Q104" s="224">
        <v>0</v>
      </c>
      <c r="R104" s="224">
        <f>Q104*H104</f>
        <v>0</v>
      </c>
      <c r="S104" s="224">
        <v>0</v>
      </c>
      <c r="T104" s="225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26" t="s">
        <v>257</v>
      </c>
      <c r="AT104" s="226" t="s">
        <v>169</v>
      </c>
      <c r="AU104" s="226" t="s">
        <v>81</v>
      </c>
      <c r="AY104" s="20" t="s">
        <v>166</v>
      </c>
      <c r="BE104" s="227">
        <f>IF(N104="základní",J104,0)</f>
        <v>0</v>
      </c>
      <c r="BF104" s="227">
        <f>IF(N104="snížená",J104,0)</f>
        <v>0</v>
      </c>
      <c r="BG104" s="227">
        <f>IF(N104="zákl. přenesená",J104,0)</f>
        <v>0</v>
      </c>
      <c r="BH104" s="227">
        <f>IF(N104="sníž. přenesená",J104,0)</f>
        <v>0</v>
      </c>
      <c r="BI104" s="227">
        <f>IF(N104="nulová",J104,0)</f>
        <v>0</v>
      </c>
      <c r="BJ104" s="20" t="s">
        <v>79</v>
      </c>
      <c r="BK104" s="227">
        <f>ROUND(I104*H104,2)</f>
        <v>0</v>
      </c>
      <c r="BL104" s="20" t="s">
        <v>257</v>
      </c>
      <c r="BM104" s="226" t="s">
        <v>257</v>
      </c>
    </row>
    <row r="105" s="2" customFormat="1" ht="16.5" customHeight="1">
      <c r="A105" s="41"/>
      <c r="B105" s="42"/>
      <c r="C105" s="215" t="s">
        <v>226</v>
      </c>
      <c r="D105" s="215" t="s">
        <v>169</v>
      </c>
      <c r="E105" s="216" t="s">
        <v>2526</v>
      </c>
      <c r="F105" s="217" t="s">
        <v>2527</v>
      </c>
      <c r="G105" s="218" t="s">
        <v>229</v>
      </c>
      <c r="H105" s="219">
        <v>15</v>
      </c>
      <c r="I105" s="220"/>
      <c r="J105" s="221">
        <f>ROUND(I105*H105,2)</f>
        <v>0</v>
      </c>
      <c r="K105" s="217" t="s">
        <v>19</v>
      </c>
      <c r="L105" s="47"/>
      <c r="M105" s="222" t="s">
        <v>19</v>
      </c>
      <c r="N105" s="223" t="s">
        <v>43</v>
      </c>
      <c r="O105" s="87"/>
      <c r="P105" s="224">
        <f>O105*H105</f>
        <v>0</v>
      </c>
      <c r="Q105" s="224">
        <v>0</v>
      </c>
      <c r="R105" s="224">
        <f>Q105*H105</f>
        <v>0</v>
      </c>
      <c r="S105" s="224">
        <v>0</v>
      </c>
      <c r="T105" s="225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6" t="s">
        <v>257</v>
      </c>
      <c r="AT105" s="226" t="s">
        <v>169</v>
      </c>
      <c r="AU105" s="226" t="s">
        <v>81</v>
      </c>
      <c r="AY105" s="20" t="s">
        <v>166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20" t="s">
        <v>79</v>
      </c>
      <c r="BK105" s="227">
        <f>ROUND(I105*H105,2)</f>
        <v>0</v>
      </c>
      <c r="BL105" s="20" t="s">
        <v>257</v>
      </c>
      <c r="BM105" s="226" t="s">
        <v>268</v>
      </c>
    </row>
    <row r="106" s="2" customFormat="1" ht="16.5" customHeight="1">
      <c r="A106" s="41"/>
      <c r="B106" s="42"/>
      <c r="C106" s="215" t="s">
        <v>232</v>
      </c>
      <c r="D106" s="215" t="s">
        <v>169</v>
      </c>
      <c r="E106" s="216" t="s">
        <v>2528</v>
      </c>
      <c r="F106" s="217" t="s">
        <v>2529</v>
      </c>
      <c r="G106" s="218" t="s">
        <v>229</v>
      </c>
      <c r="H106" s="219">
        <v>14</v>
      </c>
      <c r="I106" s="220"/>
      <c r="J106" s="221">
        <f>ROUND(I106*H106,2)</f>
        <v>0</v>
      </c>
      <c r="K106" s="217" t="s">
        <v>19</v>
      </c>
      <c r="L106" s="47"/>
      <c r="M106" s="222" t="s">
        <v>19</v>
      </c>
      <c r="N106" s="223" t="s">
        <v>43</v>
      </c>
      <c r="O106" s="87"/>
      <c r="P106" s="224">
        <f>O106*H106</f>
        <v>0</v>
      </c>
      <c r="Q106" s="224">
        <v>0</v>
      </c>
      <c r="R106" s="224">
        <f>Q106*H106</f>
        <v>0</v>
      </c>
      <c r="S106" s="224">
        <v>0</v>
      </c>
      <c r="T106" s="225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6" t="s">
        <v>257</v>
      </c>
      <c r="AT106" s="226" t="s">
        <v>169</v>
      </c>
      <c r="AU106" s="226" t="s">
        <v>81</v>
      </c>
      <c r="AY106" s="20" t="s">
        <v>166</v>
      </c>
      <c r="BE106" s="227">
        <f>IF(N106="základní",J106,0)</f>
        <v>0</v>
      </c>
      <c r="BF106" s="227">
        <f>IF(N106="snížená",J106,0)</f>
        <v>0</v>
      </c>
      <c r="BG106" s="227">
        <f>IF(N106="zákl. přenesená",J106,0)</f>
        <v>0</v>
      </c>
      <c r="BH106" s="227">
        <f>IF(N106="sníž. přenesená",J106,0)</f>
        <v>0</v>
      </c>
      <c r="BI106" s="227">
        <f>IF(N106="nulová",J106,0)</f>
        <v>0</v>
      </c>
      <c r="BJ106" s="20" t="s">
        <v>79</v>
      </c>
      <c r="BK106" s="227">
        <f>ROUND(I106*H106,2)</f>
        <v>0</v>
      </c>
      <c r="BL106" s="20" t="s">
        <v>257</v>
      </c>
      <c r="BM106" s="226" t="s">
        <v>279</v>
      </c>
    </row>
    <row r="107" s="2" customFormat="1" ht="16.5" customHeight="1">
      <c r="A107" s="41"/>
      <c r="B107" s="42"/>
      <c r="C107" s="215" t="s">
        <v>237</v>
      </c>
      <c r="D107" s="215" t="s">
        <v>169</v>
      </c>
      <c r="E107" s="216" t="s">
        <v>2530</v>
      </c>
      <c r="F107" s="217" t="s">
        <v>2531</v>
      </c>
      <c r="G107" s="218" t="s">
        <v>229</v>
      </c>
      <c r="H107" s="219">
        <v>1</v>
      </c>
      <c r="I107" s="220"/>
      <c r="J107" s="221">
        <f>ROUND(I107*H107,2)</f>
        <v>0</v>
      </c>
      <c r="K107" s="217" t="s">
        <v>19</v>
      </c>
      <c r="L107" s="47"/>
      <c r="M107" s="222" t="s">
        <v>19</v>
      </c>
      <c r="N107" s="223" t="s">
        <v>43</v>
      </c>
      <c r="O107" s="87"/>
      <c r="P107" s="224">
        <f>O107*H107</f>
        <v>0</v>
      </c>
      <c r="Q107" s="224">
        <v>0</v>
      </c>
      <c r="R107" s="224">
        <f>Q107*H107</f>
        <v>0</v>
      </c>
      <c r="S107" s="224">
        <v>0</v>
      </c>
      <c r="T107" s="225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6" t="s">
        <v>257</v>
      </c>
      <c r="AT107" s="226" t="s">
        <v>169</v>
      </c>
      <c r="AU107" s="226" t="s">
        <v>81</v>
      </c>
      <c r="AY107" s="20" t="s">
        <v>166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20" t="s">
        <v>79</v>
      </c>
      <c r="BK107" s="227">
        <f>ROUND(I107*H107,2)</f>
        <v>0</v>
      </c>
      <c r="BL107" s="20" t="s">
        <v>257</v>
      </c>
      <c r="BM107" s="226" t="s">
        <v>287</v>
      </c>
    </row>
    <row r="108" s="2" customFormat="1" ht="16.5" customHeight="1">
      <c r="A108" s="41"/>
      <c r="B108" s="42"/>
      <c r="C108" s="215" t="s">
        <v>242</v>
      </c>
      <c r="D108" s="215" t="s">
        <v>169</v>
      </c>
      <c r="E108" s="216" t="s">
        <v>2532</v>
      </c>
      <c r="F108" s="217" t="s">
        <v>2533</v>
      </c>
      <c r="G108" s="218" t="s">
        <v>229</v>
      </c>
      <c r="H108" s="219">
        <v>7</v>
      </c>
      <c r="I108" s="220"/>
      <c r="J108" s="221">
        <f>ROUND(I108*H108,2)</f>
        <v>0</v>
      </c>
      <c r="K108" s="217" t="s">
        <v>19</v>
      </c>
      <c r="L108" s="47"/>
      <c r="M108" s="222" t="s">
        <v>19</v>
      </c>
      <c r="N108" s="223" t="s">
        <v>43</v>
      </c>
      <c r="O108" s="87"/>
      <c r="P108" s="224">
        <f>O108*H108</f>
        <v>0</v>
      </c>
      <c r="Q108" s="224">
        <v>0</v>
      </c>
      <c r="R108" s="224">
        <f>Q108*H108</f>
        <v>0</v>
      </c>
      <c r="S108" s="224">
        <v>0</v>
      </c>
      <c r="T108" s="225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6" t="s">
        <v>257</v>
      </c>
      <c r="AT108" s="226" t="s">
        <v>169</v>
      </c>
      <c r="AU108" s="226" t="s">
        <v>81</v>
      </c>
      <c r="AY108" s="20" t="s">
        <v>166</v>
      </c>
      <c r="BE108" s="227">
        <f>IF(N108="základní",J108,0)</f>
        <v>0</v>
      </c>
      <c r="BF108" s="227">
        <f>IF(N108="snížená",J108,0)</f>
        <v>0</v>
      </c>
      <c r="BG108" s="227">
        <f>IF(N108="zákl. přenesená",J108,0)</f>
        <v>0</v>
      </c>
      <c r="BH108" s="227">
        <f>IF(N108="sníž. přenesená",J108,0)</f>
        <v>0</v>
      </c>
      <c r="BI108" s="227">
        <f>IF(N108="nulová",J108,0)</f>
        <v>0</v>
      </c>
      <c r="BJ108" s="20" t="s">
        <v>79</v>
      </c>
      <c r="BK108" s="227">
        <f>ROUND(I108*H108,2)</f>
        <v>0</v>
      </c>
      <c r="BL108" s="20" t="s">
        <v>257</v>
      </c>
      <c r="BM108" s="226" t="s">
        <v>297</v>
      </c>
    </row>
    <row r="109" s="2" customFormat="1" ht="16.5" customHeight="1">
      <c r="A109" s="41"/>
      <c r="B109" s="42"/>
      <c r="C109" s="215" t="s">
        <v>246</v>
      </c>
      <c r="D109" s="215" t="s">
        <v>169</v>
      </c>
      <c r="E109" s="216" t="s">
        <v>2534</v>
      </c>
      <c r="F109" s="217" t="s">
        <v>2535</v>
      </c>
      <c r="G109" s="218" t="s">
        <v>229</v>
      </c>
      <c r="H109" s="219">
        <v>46</v>
      </c>
      <c r="I109" s="220"/>
      <c r="J109" s="221">
        <f>ROUND(I109*H109,2)</f>
        <v>0</v>
      </c>
      <c r="K109" s="217" t="s">
        <v>19</v>
      </c>
      <c r="L109" s="47"/>
      <c r="M109" s="222" t="s">
        <v>19</v>
      </c>
      <c r="N109" s="223" t="s">
        <v>43</v>
      </c>
      <c r="O109" s="87"/>
      <c r="P109" s="224">
        <f>O109*H109</f>
        <v>0</v>
      </c>
      <c r="Q109" s="224">
        <v>0</v>
      </c>
      <c r="R109" s="224">
        <f>Q109*H109</f>
        <v>0</v>
      </c>
      <c r="S109" s="224">
        <v>0</v>
      </c>
      <c r="T109" s="225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6" t="s">
        <v>257</v>
      </c>
      <c r="AT109" s="226" t="s">
        <v>169</v>
      </c>
      <c r="AU109" s="226" t="s">
        <v>81</v>
      </c>
      <c r="AY109" s="20" t="s">
        <v>166</v>
      </c>
      <c r="BE109" s="227">
        <f>IF(N109="základní",J109,0)</f>
        <v>0</v>
      </c>
      <c r="BF109" s="227">
        <f>IF(N109="snížená",J109,0)</f>
        <v>0</v>
      </c>
      <c r="BG109" s="227">
        <f>IF(N109="zákl. přenesená",J109,0)</f>
        <v>0</v>
      </c>
      <c r="BH109" s="227">
        <f>IF(N109="sníž. přenesená",J109,0)</f>
        <v>0</v>
      </c>
      <c r="BI109" s="227">
        <f>IF(N109="nulová",J109,0)</f>
        <v>0</v>
      </c>
      <c r="BJ109" s="20" t="s">
        <v>79</v>
      </c>
      <c r="BK109" s="227">
        <f>ROUND(I109*H109,2)</f>
        <v>0</v>
      </c>
      <c r="BL109" s="20" t="s">
        <v>257</v>
      </c>
      <c r="BM109" s="226" t="s">
        <v>310</v>
      </c>
    </row>
    <row r="110" s="2" customFormat="1" ht="16.5" customHeight="1">
      <c r="A110" s="41"/>
      <c r="B110" s="42"/>
      <c r="C110" s="215" t="s">
        <v>250</v>
      </c>
      <c r="D110" s="215" t="s">
        <v>169</v>
      </c>
      <c r="E110" s="216" t="s">
        <v>2536</v>
      </c>
      <c r="F110" s="217" t="s">
        <v>2537</v>
      </c>
      <c r="G110" s="218" t="s">
        <v>2511</v>
      </c>
      <c r="H110" s="219">
        <v>2</v>
      </c>
      <c r="I110" s="220"/>
      <c r="J110" s="221">
        <f>ROUND(I110*H110,2)</f>
        <v>0</v>
      </c>
      <c r="K110" s="217" t="s">
        <v>19</v>
      </c>
      <c r="L110" s="47"/>
      <c r="M110" s="222" t="s">
        <v>19</v>
      </c>
      <c r="N110" s="223" t="s">
        <v>43</v>
      </c>
      <c r="O110" s="87"/>
      <c r="P110" s="224">
        <f>O110*H110</f>
        <v>0</v>
      </c>
      <c r="Q110" s="224">
        <v>0</v>
      </c>
      <c r="R110" s="224">
        <f>Q110*H110</f>
        <v>0</v>
      </c>
      <c r="S110" s="224">
        <v>0</v>
      </c>
      <c r="T110" s="225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26" t="s">
        <v>257</v>
      </c>
      <c r="AT110" s="226" t="s">
        <v>169</v>
      </c>
      <c r="AU110" s="226" t="s">
        <v>81</v>
      </c>
      <c r="AY110" s="20" t="s">
        <v>166</v>
      </c>
      <c r="BE110" s="227">
        <f>IF(N110="základní",J110,0)</f>
        <v>0</v>
      </c>
      <c r="BF110" s="227">
        <f>IF(N110="snížená",J110,0)</f>
        <v>0</v>
      </c>
      <c r="BG110" s="227">
        <f>IF(N110="zákl. přenesená",J110,0)</f>
        <v>0</v>
      </c>
      <c r="BH110" s="227">
        <f>IF(N110="sníž. přenesená",J110,0)</f>
        <v>0</v>
      </c>
      <c r="BI110" s="227">
        <f>IF(N110="nulová",J110,0)</f>
        <v>0</v>
      </c>
      <c r="BJ110" s="20" t="s">
        <v>79</v>
      </c>
      <c r="BK110" s="227">
        <f>ROUND(I110*H110,2)</f>
        <v>0</v>
      </c>
      <c r="BL110" s="20" t="s">
        <v>257</v>
      </c>
      <c r="BM110" s="226" t="s">
        <v>321</v>
      </c>
    </row>
    <row r="111" s="2" customFormat="1" ht="55.5" customHeight="1">
      <c r="A111" s="41"/>
      <c r="B111" s="42"/>
      <c r="C111" s="215" t="s">
        <v>8</v>
      </c>
      <c r="D111" s="215" t="s">
        <v>169</v>
      </c>
      <c r="E111" s="216" t="s">
        <v>2538</v>
      </c>
      <c r="F111" s="217" t="s">
        <v>2539</v>
      </c>
      <c r="G111" s="218" t="s">
        <v>2511</v>
      </c>
      <c r="H111" s="219">
        <v>1</v>
      </c>
      <c r="I111" s="220"/>
      <c r="J111" s="221">
        <f>ROUND(I111*H111,2)</f>
        <v>0</v>
      </c>
      <c r="K111" s="217" t="s">
        <v>19</v>
      </c>
      <c r="L111" s="47"/>
      <c r="M111" s="222" t="s">
        <v>19</v>
      </c>
      <c r="N111" s="223" t="s">
        <v>43</v>
      </c>
      <c r="O111" s="87"/>
      <c r="P111" s="224">
        <f>O111*H111</f>
        <v>0</v>
      </c>
      <c r="Q111" s="224">
        <v>0</v>
      </c>
      <c r="R111" s="224">
        <f>Q111*H111</f>
        <v>0</v>
      </c>
      <c r="S111" s="224">
        <v>0</v>
      </c>
      <c r="T111" s="225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6" t="s">
        <v>257</v>
      </c>
      <c r="AT111" s="226" t="s">
        <v>169</v>
      </c>
      <c r="AU111" s="226" t="s">
        <v>81</v>
      </c>
      <c r="AY111" s="20" t="s">
        <v>166</v>
      </c>
      <c r="BE111" s="227">
        <f>IF(N111="základní",J111,0)</f>
        <v>0</v>
      </c>
      <c r="BF111" s="227">
        <f>IF(N111="snížená",J111,0)</f>
        <v>0</v>
      </c>
      <c r="BG111" s="227">
        <f>IF(N111="zákl. přenesená",J111,0)</f>
        <v>0</v>
      </c>
      <c r="BH111" s="227">
        <f>IF(N111="sníž. přenesená",J111,0)</f>
        <v>0</v>
      </c>
      <c r="BI111" s="227">
        <f>IF(N111="nulová",J111,0)</f>
        <v>0</v>
      </c>
      <c r="BJ111" s="20" t="s">
        <v>79</v>
      </c>
      <c r="BK111" s="227">
        <f>ROUND(I111*H111,2)</f>
        <v>0</v>
      </c>
      <c r="BL111" s="20" t="s">
        <v>257</v>
      </c>
      <c r="BM111" s="226" t="s">
        <v>331</v>
      </c>
    </row>
    <row r="112" s="2" customFormat="1" ht="16.5" customHeight="1">
      <c r="A112" s="41"/>
      <c r="B112" s="42"/>
      <c r="C112" s="215" t="s">
        <v>257</v>
      </c>
      <c r="D112" s="215" t="s">
        <v>169</v>
      </c>
      <c r="E112" s="216" t="s">
        <v>2540</v>
      </c>
      <c r="F112" s="217" t="s">
        <v>2541</v>
      </c>
      <c r="G112" s="218" t="s">
        <v>2511</v>
      </c>
      <c r="H112" s="219">
        <v>2</v>
      </c>
      <c r="I112" s="220"/>
      <c r="J112" s="221">
        <f>ROUND(I112*H112,2)</f>
        <v>0</v>
      </c>
      <c r="K112" s="217" t="s">
        <v>19</v>
      </c>
      <c r="L112" s="47"/>
      <c r="M112" s="222" t="s">
        <v>19</v>
      </c>
      <c r="N112" s="223" t="s">
        <v>43</v>
      </c>
      <c r="O112" s="87"/>
      <c r="P112" s="224">
        <f>O112*H112</f>
        <v>0</v>
      </c>
      <c r="Q112" s="224">
        <v>0</v>
      </c>
      <c r="R112" s="224">
        <f>Q112*H112</f>
        <v>0</v>
      </c>
      <c r="S112" s="224">
        <v>0</v>
      </c>
      <c r="T112" s="225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6" t="s">
        <v>257</v>
      </c>
      <c r="AT112" s="226" t="s">
        <v>169</v>
      </c>
      <c r="AU112" s="226" t="s">
        <v>81</v>
      </c>
      <c r="AY112" s="20" t="s">
        <v>166</v>
      </c>
      <c r="BE112" s="227">
        <f>IF(N112="základní",J112,0)</f>
        <v>0</v>
      </c>
      <c r="BF112" s="227">
        <f>IF(N112="snížená",J112,0)</f>
        <v>0</v>
      </c>
      <c r="BG112" s="227">
        <f>IF(N112="zákl. přenesená",J112,0)</f>
        <v>0</v>
      </c>
      <c r="BH112" s="227">
        <f>IF(N112="sníž. přenesená",J112,0)</f>
        <v>0</v>
      </c>
      <c r="BI112" s="227">
        <f>IF(N112="nulová",J112,0)</f>
        <v>0</v>
      </c>
      <c r="BJ112" s="20" t="s">
        <v>79</v>
      </c>
      <c r="BK112" s="227">
        <f>ROUND(I112*H112,2)</f>
        <v>0</v>
      </c>
      <c r="BL112" s="20" t="s">
        <v>257</v>
      </c>
      <c r="BM112" s="226" t="s">
        <v>344</v>
      </c>
    </row>
    <row r="113" s="2" customFormat="1" ht="16.5" customHeight="1">
      <c r="A113" s="41"/>
      <c r="B113" s="42"/>
      <c r="C113" s="215" t="s">
        <v>262</v>
      </c>
      <c r="D113" s="215" t="s">
        <v>169</v>
      </c>
      <c r="E113" s="216" t="s">
        <v>2542</v>
      </c>
      <c r="F113" s="217" t="s">
        <v>2543</v>
      </c>
      <c r="G113" s="218" t="s">
        <v>2511</v>
      </c>
      <c r="H113" s="219">
        <v>5</v>
      </c>
      <c r="I113" s="220"/>
      <c r="J113" s="221">
        <f>ROUND(I113*H113,2)</f>
        <v>0</v>
      </c>
      <c r="K113" s="217" t="s">
        <v>19</v>
      </c>
      <c r="L113" s="47"/>
      <c r="M113" s="222" t="s">
        <v>19</v>
      </c>
      <c r="N113" s="223" t="s">
        <v>43</v>
      </c>
      <c r="O113" s="87"/>
      <c r="P113" s="224">
        <f>O113*H113</f>
        <v>0</v>
      </c>
      <c r="Q113" s="224">
        <v>0</v>
      </c>
      <c r="R113" s="224">
        <f>Q113*H113</f>
        <v>0</v>
      </c>
      <c r="S113" s="224">
        <v>0</v>
      </c>
      <c r="T113" s="225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26" t="s">
        <v>257</v>
      </c>
      <c r="AT113" s="226" t="s">
        <v>169</v>
      </c>
      <c r="AU113" s="226" t="s">
        <v>81</v>
      </c>
      <c r="AY113" s="20" t="s">
        <v>166</v>
      </c>
      <c r="BE113" s="227">
        <f>IF(N113="základní",J113,0)</f>
        <v>0</v>
      </c>
      <c r="BF113" s="227">
        <f>IF(N113="snížená",J113,0)</f>
        <v>0</v>
      </c>
      <c r="BG113" s="227">
        <f>IF(N113="zákl. přenesená",J113,0)</f>
        <v>0</v>
      </c>
      <c r="BH113" s="227">
        <f>IF(N113="sníž. přenesená",J113,0)</f>
        <v>0</v>
      </c>
      <c r="BI113" s="227">
        <f>IF(N113="nulová",J113,0)</f>
        <v>0</v>
      </c>
      <c r="BJ113" s="20" t="s">
        <v>79</v>
      </c>
      <c r="BK113" s="227">
        <f>ROUND(I113*H113,2)</f>
        <v>0</v>
      </c>
      <c r="BL113" s="20" t="s">
        <v>257</v>
      </c>
      <c r="BM113" s="226" t="s">
        <v>357</v>
      </c>
    </row>
    <row r="114" s="2" customFormat="1" ht="16.5" customHeight="1">
      <c r="A114" s="41"/>
      <c r="B114" s="42"/>
      <c r="C114" s="215" t="s">
        <v>268</v>
      </c>
      <c r="D114" s="215" t="s">
        <v>169</v>
      </c>
      <c r="E114" s="216" t="s">
        <v>2544</v>
      </c>
      <c r="F114" s="217" t="s">
        <v>2545</v>
      </c>
      <c r="G114" s="218" t="s">
        <v>229</v>
      </c>
      <c r="H114" s="219">
        <v>129</v>
      </c>
      <c r="I114" s="220"/>
      <c r="J114" s="221">
        <f>ROUND(I114*H114,2)</f>
        <v>0</v>
      </c>
      <c r="K114" s="217" t="s">
        <v>19</v>
      </c>
      <c r="L114" s="47"/>
      <c r="M114" s="222" t="s">
        <v>19</v>
      </c>
      <c r="N114" s="223" t="s">
        <v>43</v>
      </c>
      <c r="O114" s="87"/>
      <c r="P114" s="224">
        <f>O114*H114</f>
        <v>0</v>
      </c>
      <c r="Q114" s="224">
        <v>0</v>
      </c>
      <c r="R114" s="224">
        <f>Q114*H114</f>
        <v>0</v>
      </c>
      <c r="S114" s="224">
        <v>0</v>
      </c>
      <c r="T114" s="225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6" t="s">
        <v>257</v>
      </c>
      <c r="AT114" s="226" t="s">
        <v>169</v>
      </c>
      <c r="AU114" s="226" t="s">
        <v>81</v>
      </c>
      <c r="AY114" s="20" t="s">
        <v>166</v>
      </c>
      <c r="BE114" s="227">
        <f>IF(N114="základní",J114,0)</f>
        <v>0</v>
      </c>
      <c r="BF114" s="227">
        <f>IF(N114="snížená",J114,0)</f>
        <v>0</v>
      </c>
      <c r="BG114" s="227">
        <f>IF(N114="zákl. přenesená",J114,0)</f>
        <v>0</v>
      </c>
      <c r="BH114" s="227">
        <f>IF(N114="sníž. přenesená",J114,0)</f>
        <v>0</v>
      </c>
      <c r="BI114" s="227">
        <f>IF(N114="nulová",J114,0)</f>
        <v>0</v>
      </c>
      <c r="BJ114" s="20" t="s">
        <v>79</v>
      </c>
      <c r="BK114" s="227">
        <f>ROUND(I114*H114,2)</f>
        <v>0</v>
      </c>
      <c r="BL114" s="20" t="s">
        <v>257</v>
      </c>
      <c r="BM114" s="226" t="s">
        <v>367</v>
      </c>
    </row>
    <row r="115" s="2" customFormat="1">
      <c r="A115" s="41"/>
      <c r="B115" s="42"/>
      <c r="C115" s="215" t="s">
        <v>274</v>
      </c>
      <c r="D115" s="215" t="s">
        <v>169</v>
      </c>
      <c r="E115" s="216" t="s">
        <v>2546</v>
      </c>
      <c r="F115" s="217" t="s">
        <v>2547</v>
      </c>
      <c r="G115" s="218" t="s">
        <v>2511</v>
      </c>
      <c r="H115" s="219">
        <v>7</v>
      </c>
      <c r="I115" s="220"/>
      <c r="J115" s="221">
        <f>ROUND(I115*H115,2)</f>
        <v>0</v>
      </c>
      <c r="K115" s="217" t="s">
        <v>19</v>
      </c>
      <c r="L115" s="47"/>
      <c r="M115" s="222" t="s">
        <v>19</v>
      </c>
      <c r="N115" s="223" t="s">
        <v>43</v>
      </c>
      <c r="O115" s="87"/>
      <c r="P115" s="224">
        <f>O115*H115</f>
        <v>0</v>
      </c>
      <c r="Q115" s="224">
        <v>0</v>
      </c>
      <c r="R115" s="224">
        <f>Q115*H115</f>
        <v>0</v>
      </c>
      <c r="S115" s="224">
        <v>0</v>
      </c>
      <c r="T115" s="225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26" t="s">
        <v>257</v>
      </c>
      <c r="AT115" s="226" t="s">
        <v>169</v>
      </c>
      <c r="AU115" s="226" t="s">
        <v>81</v>
      </c>
      <c r="AY115" s="20" t="s">
        <v>166</v>
      </c>
      <c r="BE115" s="227">
        <f>IF(N115="základní",J115,0)</f>
        <v>0</v>
      </c>
      <c r="BF115" s="227">
        <f>IF(N115="snížená",J115,0)</f>
        <v>0</v>
      </c>
      <c r="BG115" s="227">
        <f>IF(N115="zákl. přenesená",J115,0)</f>
        <v>0</v>
      </c>
      <c r="BH115" s="227">
        <f>IF(N115="sníž. přenesená",J115,0)</f>
        <v>0</v>
      </c>
      <c r="BI115" s="227">
        <f>IF(N115="nulová",J115,0)</f>
        <v>0</v>
      </c>
      <c r="BJ115" s="20" t="s">
        <v>79</v>
      </c>
      <c r="BK115" s="227">
        <f>ROUND(I115*H115,2)</f>
        <v>0</v>
      </c>
      <c r="BL115" s="20" t="s">
        <v>257</v>
      </c>
      <c r="BM115" s="226" t="s">
        <v>377</v>
      </c>
    </row>
    <row r="116" s="2" customFormat="1">
      <c r="A116" s="41"/>
      <c r="B116" s="42"/>
      <c r="C116" s="215" t="s">
        <v>279</v>
      </c>
      <c r="D116" s="215" t="s">
        <v>169</v>
      </c>
      <c r="E116" s="216" t="s">
        <v>2548</v>
      </c>
      <c r="F116" s="217" t="s">
        <v>2549</v>
      </c>
      <c r="G116" s="218" t="s">
        <v>2511</v>
      </c>
      <c r="H116" s="219">
        <v>5</v>
      </c>
      <c r="I116" s="220"/>
      <c r="J116" s="221">
        <f>ROUND(I116*H116,2)</f>
        <v>0</v>
      </c>
      <c r="K116" s="217" t="s">
        <v>19</v>
      </c>
      <c r="L116" s="47"/>
      <c r="M116" s="222" t="s">
        <v>19</v>
      </c>
      <c r="N116" s="223" t="s">
        <v>43</v>
      </c>
      <c r="O116" s="87"/>
      <c r="P116" s="224">
        <f>O116*H116</f>
        <v>0</v>
      </c>
      <c r="Q116" s="224">
        <v>0</v>
      </c>
      <c r="R116" s="224">
        <f>Q116*H116</f>
        <v>0</v>
      </c>
      <c r="S116" s="224">
        <v>0</v>
      </c>
      <c r="T116" s="225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26" t="s">
        <v>257</v>
      </c>
      <c r="AT116" s="226" t="s">
        <v>169</v>
      </c>
      <c r="AU116" s="226" t="s">
        <v>81</v>
      </c>
      <c r="AY116" s="20" t="s">
        <v>166</v>
      </c>
      <c r="BE116" s="227">
        <f>IF(N116="základní",J116,0)</f>
        <v>0</v>
      </c>
      <c r="BF116" s="227">
        <f>IF(N116="snížená",J116,0)</f>
        <v>0</v>
      </c>
      <c r="BG116" s="227">
        <f>IF(N116="zákl. přenesená",J116,0)</f>
        <v>0</v>
      </c>
      <c r="BH116" s="227">
        <f>IF(N116="sníž. přenesená",J116,0)</f>
        <v>0</v>
      </c>
      <c r="BI116" s="227">
        <f>IF(N116="nulová",J116,0)</f>
        <v>0</v>
      </c>
      <c r="BJ116" s="20" t="s">
        <v>79</v>
      </c>
      <c r="BK116" s="227">
        <f>ROUND(I116*H116,2)</f>
        <v>0</v>
      </c>
      <c r="BL116" s="20" t="s">
        <v>257</v>
      </c>
      <c r="BM116" s="226" t="s">
        <v>397</v>
      </c>
    </row>
    <row r="117" s="2" customFormat="1" ht="16.5" customHeight="1">
      <c r="A117" s="41"/>
      <c r="B117" s="42"/>
      <c r="C117" s="215" t="s">
        <v>7</v>
      </c>
      <c r="D117" s="215" t="s">
        <v>169</v>
      </c>
      <c r="E117" s="216" t="s">
        <v>2550</v>
      </c>
      <c r="F117" s="217" t="s">
        <v>2551</v>
      </c>
      <c r="G117" s="218" t="s">
        <v>191</v>
      </c>
      <c r="H117" s="219">
        <v>0.25</v>
      </c>
      <c r="I117" s="220"/>
      <c r="J117" s="221">
        <f>ROUND(I117*H117,2)</f>
        <v>0</v>
      </c>
      <c r="K117" s="217" t="s">
        <v>19</v>
      </c>
      <c r="L117" s="47"/>
      <c r="M117" s="222" t="s">
        <v>19</v>
      </c>
      <c r="N117" s="223" t="s">
        <v>43</v>
      </c>
      <c r="O117" s="87"/>
      <c r="P117" s="224">
        <f>O117*H117</f>
        <v>0</v>
      </c>
      <c r="Q117" s="224">
        <v>0</v>
      </c>
      <c r="R117" s="224">
        <f>Q117*H117</f>
        <v>0</v>
      </c>
      <c r="S117" s="224">
        <v>0</v>
      </c>
      <c r="T117" s="225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6" t="s">
        <v>257</v>
      </c>
      <c r="AT117" s="226" t="s">
        <v>169</v>
      </c>
      <c r="AU117" s="226" t="s">
        <v>81</v>
      </c>
      <c r="AY117" s="20" t="s">
        <v>166</v>
      </c>
      <c r="BE117" s="227">
        <f>IF(N117="základní",J117,0)</f>
        <v>0</v>
      </c>
      <c r="BF117" s="227">
        <f>IF(N117="snížená",J117,0)</f>
        <v>0</v>
      </c>
      <c r="BG117" s="227">
        <f>IF(N117="zákl. přenesená",J117,0)</f>
        <v>0</v>
      </c>
      <c r="BH117" s="227">
        <f>IF(N117="sníž. přenesená",J117,0)</f>
        <v>0</v>
      </c>
      <c r="BI117" s="227">
        <f>IF(N117="nulová",J117,0)</f>
        <v>0</v>
      </c>
      <c r="BJ117" s="20" t="s">
        <v>79</v>
      </c>
      <c r="BK117" s="227">
        <f>ROUND(I117*H117,2)</f>
        <v>0</v>
      </c>
      <c r="BL117" s="20" t="s">
        <v>257</v>
      </c>
      <c r="BM117" s="226" t="s">
        <v>410</v>
      </c>
    </row>
    <row r="118" s="12" customFormat="1" ht="22.8" customHeight="1">
      <c r="A118" s="12"/>
      <c r="B118" s="199"/>
      <c r="C118" s="200"/>
      <c r="D118" s="201" t="s">
        <v>71</v>
      </c>
      <c r="E118" s="213" t="s">
        <v>2552</v>
      </c>
      <c r="F118" s="213" t="s">
        <v>2553</v>
      </c>
      <c r="G118" s="200"/>
      <c r="H118" s="200"/>
      <c r="I118" s="203"/>
      <c r="J118" s="214">
        <f>BK118</f>
        <v>0</v>
      </c>
      <c r="K118" s="200"/>
      <c r="L118" s="205"/>
      <c r="M118" s="206"/>
      <c r="N118" s="207"/>
      <c r="O118" s="207"/>
      <c r="P118" s="208">
        <f>SUM(P119:P164)</f>
        <v>0</v>
      </c>
      <c r="Q118" s="207"/>
      <c r="R118" s="208">
        <f>SUM(R119:R164)</f>
        <v>0</v>
      </c>
      <c r="S118" s="207"/>
      <c r="T118" s="209">
        <f>SUM(T119:T164)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10" t="s">
        <v>79</v>
      </c>
      <c r="AT118" s="211" t="s">
        <v>71</v>
      </c>
      <c r="AU118" s="211" t="s">
        <v>79</v>
      </c>
      <c r="AY118" s="210" t="s">
        <v>166</v>
      </c>
      <c r="BK118" s="212">
        <f>SUM(BK119:BK164)</f>
        <v>0</v>
      </c>
    </row>
    <row r="119" s="2" customFormat="1" ht="16.5" customHeight="1">
      <c r="A119" s="41"/>
      <c r="B119" s="42"/>
      <c r="C119" s="215" t="s">
        <v>287</v>
      </c>
      <c r="D119" s="215" t="s">
        <v>169</v>
      </c>
      <c r="E119" s="216" t="s">
        <v>2554</v>
      </c>
      <c r="F119" s="217" t="s">
        <v>2555</v>
      </c>
      <c r="G119" s="218" t="s">
        <v>229</v>
      </c>
      <c r="H119" s="219">
        <v>0.5</v>
      </c>
      <c r="I119" s="220"/>
      <c r="J119" s="221">
        <f>ROUND(I119*H119,2)</f>
        <v>0</v>
      </c>
      <c r="K119" s="217" t="s">
        <v>19</v>
      </c>
      <c r="L119" s="47"/>
      <c r="M119" s="222" t="s">
        <v>19</v>
      </c>
      <c r="N119" s="223" t="s">
        <v>43</v>
      </c>
      <c r="O119" s="87"/>
      <c r="P119" s="224">
        <f>O119*H119</f>
        <v>0</v>
      </c>
      <c r="Q119" s="224">
        <v>0</v>
      </c>
      <c r="R119" s="224">
        <f>Q119*H119</f>
        <v>0</v>
      </c>
      <c r="S119" s="224">
        <v>0</v>
      </c>
      <c r="T119" s="225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26" t="s">
        <v>257</v>
      </c>
      <c r="AT119" s="226" t="s">
        <v>169</v>
      </c>
      <c r="AU119" s="226" t="s">
        <v>81</v>
      </c>
      <c r="AY119" s="20" t="s">
        <v>166</v>
      </c>
      <c r="BE119" s="227">
        <f>IF(N119="základní",J119,0)</f>
        <v>0</v>
      </c>
      <c r="BF119" s="227">
        <f>IF(N119="snížená",J119,0)</f>
        <v>0</v>
      </c>
      <c r="BG119" s="227">
        <f>IF(N119="zákl. přenesená",J119,0)</f>
        <v>0</v>
      </c>
      <c r="BH119" s="227">
        <f>IF(N119="sníž. přenesená",J119,0)</f>
        <v>0</v>
      </c>
      <c r="BI119" s="227">
        <f>IF(N119="nulová",J119,0)</f>
        <v>0</v>
      </c>
      <c r="BJ119" s="20" t="s">
        <v>79</v>
      </c>
      <c r="BK119" s="227">
        <f>ROUND(I119*H119,2)</f>
        <v>0</v>
      </c>
      <c r="BL119" s="20" t="s">
        <v>257</v>
      </c>
      <c r="BM119" s="226" t="s">
        <v>420</v>
      </c>
    </row>
    <row r="120" s="2" customFormat="1" ht="16.5" customHeight="1">
      <c r="A120" s="41"/>
      <c r="B120" s="42"/>
      <c r="C120" s="215" t="s">
        <v>292</v>
      </c>
      <c r="D120" s="215" t="s">
        <v>169</v>
      </c>
      <c r="E120" s="216" t="s">
        <v>2556</v>
      </c>
      <c r="F120" s="217" t="s">
        <v>2557</v>
      </c>
      <c r="G120" s="218" t="s">
        <v>229</v>
      </c>
      <c r="H120" s="219">
        <v>47</v>
      </c>
      <c r="I120" s="220"/>
      <c r="J120" s="221">
        <f>ROUND(I120*H120,2)</f>
        <v>0</v>
      </c>
      <c r="K120" s="217" t="s">
        <v>19</v>
      </c>
      <c r="L120" s="47"/>
      <c r="M120" s="222" t="s">
        <v>19</v>
      </c>
      <c r="N120" s="223" t="s">
        <v>43</v>
      </c>
      <c r="O120" s="87"/>
      <c r="P120" s="224">
        <f>O120*H120</f>
        <v>0</v>
      </c>
      <c r="Q120" s="224">
        <v>0</v>
      </c>
      <c r="R120" s="224">
        <f>Q120*H120</f>
        <v>0</v>
      </c>
      <c r="S120" s="224">
        <v>0</v>
      </c>
      <c r="T120" s="225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26" t="s">
        <v>257</v>
      </c>
      <c r="AT120" s="226" t="s">
        <v>169</v>
      </c>
      <c r="AU120" s="226" t="s">
        <v>81</v>
      </c>
      <c r="AY120" s="20" t="s">
        <v>166</v>
      </c>
      <c r="BE120" s="227">
        <f>IF(N120="základní",J120,0)</f>
        <v>0</v>
      </c>
      <c r="BF120" s="227">
        <f>IF(N120="snížená",J120,0)</f>
        <v>0</v>
      </c>
      <c r="BG120" s="227">
        <f>IF(N120="zákl. přenesená",J120,0)</f>
        <v>0</v>
      </c>
      <c r="BH120" s="227">
        <f>IF(N120="sníž. přenesená",J120,0)</f>
        <v>0</v>
      </c>
      <c r="BI120" s="227">
        <f>IF(N120="nulová",J120,0)</f>
        <v>0</v>
      </c>
      <c r="BJ120" s="20" t="s">
        <v>79</v>
      </c>
      <c r="BK120" s="227">
        <f>ROUND(I120*H120,2)</f>
        <v>0</v>
      </c>
      <c r="BL120" s="20" t="s">
        <v>257</v>
      </c>
      <c r="BM120" s="226" t="s">
        <v>431</v>
      </c>
    </row>
    <row r="121" s="2" customFormat="1" ht="16.5" customHeight="1">
      <c r="A121" s="41"/>
      <c r="B121" s="42"/>
      <c r="C121" s="215" t="s">
        <v>297</v>
      </c>
      <c r="D121" s="215" t="s">
        <v>169</v>
      </c>
      <c r="E121" s="216" t="s">
        <v>2558</v>
      </c>
      <c r="F121" s="217" t="s">
        <v>2559</v>
      </c>
      <c r="G121" s="218" t="s">
        <v>229</v>
      </c>
      <c r="H121" s="219">
        <v>2</v>
      </c>
      <c r="I121" s="220"/>
      <c r="J121" s="221">
        <f>ROUND(I121*H121,2)</f>
        <v>0</v>
      </c>
      <c r="K121" s="217" t="s">
        <v>19</v>
      </c>
      <c r="L121" s="47"/>
      <c r="M121" s="222" t="s">
        <v>19</v>
      </c>
      <c r="N121" s="223" t="s">
        <v>43</v>
      </c>
      <c r="O121" s="87"/>
      <c r="P121" s="224">
        <f>O121*H121</f>
        <v>0</v>
      </c>
      <c r="Q121" s="224">
        <v>0</v>
      </c>
      <c r="R121" s="224">
        <f>Q121*H121</f>
        <v>0</v>
      </c>
      <c r="S121" s="224">
        <v>0</v>
      </c>
      <c r="T121" s="225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26" t="s">
        <v>257</v>
      </c>
      <c r="AT121" s="226" t="s">
        <v>169</v>
      </c>
      <c r="AU121" s="226" t="s">
        <v>81</v>
      </c>
      <c r="AY121" s="20" t="s">
        <v>166</v>
      </c>
      <c r="BE121" s="227">
        <f>IF(N121="základní",J121,0)</f>
        <v>0</v>
      </c>
      <c r="BF121" s="227">
        <f>IF(N121="snížená",J121,0)</f>
        <v>0</v>
      </c>
      <c r="BG121" s="227">
        <f>IF(N121="zákl. přenesená",J121,0)</f>
        <v>0</v>
      </c>
      <c r="BH121" s="227">
        <f>IF(N121="sníž. přenesená",J121,0)</f>
        <v>0</v>
      </c>
      <c r="BI121" s="227">
        <f>IF(N121="nulová",J121,0)</f>
        <v>0</v>
      </c>
      <c r="BJ121" s="20" t="s">
        <v>79</v>
      </c>
      <c r="BK121" s="227">
        <f>ROUND(I121*H121,2)</f>
        <v>0</v>
      </c>
      <c r="BL121" s="20" t="s">
        <v>257</v>
      </c>
      <c r="BM121" s="226" t="s">
        <v>440</v>
      </c>
    </row>
    <row r="122" s="2" customFormat="1" ht="16.5" customHeight="1">
      <c r="A122" s="41"/>
      <c r="B122" s="42"/>
      <c r="C122" s="215" t="s">
        <v>305</v>
      </c>
      <c r="D122" s="215" t="s">
        <v>169</v>
      </c>
      <c r="E122" s="216" t="s">
        <v>2560</v>
      </c>
      <c r="F122" s="217" t="s">
        <v>2561</v>
      </c>
      <c r="G122" s="218" t="s">
        <v>229</v>
      </c>
      <c r="H122" s="219">
        <v>28</v>
      </c>
      <c r="I122" s="220"/>
      <c r="J122" s="221">
        <f>ROUND(I122*H122,2)</f>
        <v>0</v>
      </c>
      <c r="K122" s="217" t="s">
        <v>19</v>
      </c>
      <c r="L122" s="47"/>
      <c r="M122" s="222" t="s">
        <v>19</v>
      </c>
      <c r="N122" s="223" t="s">
        <v>43</v>
      </c>
      <c r="O122" s="87"/>
      <c r="P122" s="224">
        <f>O122*H122</f>
        <v>0</v>
      </c>
      <c r="Q122" s="224">
        <v>0</v>
      </c>
      <c r="R122" s="224">
        <f>Q122*H122</f>
        <v>0</v>
      </c>
      <c r="S122" s="224">
        <v>0</v>
      </c>
      <c r="T122" s="225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6" t="s">
        <v>257</v>
      </c>
      <c r="AT122" s="226" t="s">
        <v>169</v>
      </c>
      <c r="AU122" s="226" t="s">
        <v>81</v>
      </c>
      <c r="AY122" s="20" t="s">
        <v>166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20" t="s">
        <v>79</v>
      </c>
      <c r="BK122" s="227">
        <f>ROUND(I122*H122,2)</f>
        <v>0</v>
      </c>
      <c r="BL122" s="20" t="s">
        <v>257</v>
      </c>
      <c r="BM122" s="226" t="s">
        <v>451</v>
      </c>
    </row>
    <row r="123" s="2" customFormat="1" ht="16.5" customHeight="1">
      <c r="A123" s="41"/>
      <c r="B123" s="42"/>
      <c r="C123" s="215" t="s">
        <v>310</v>
      </c>
      <c r="D123" s="215" t="s">
        <v>169</v>
      </c>
      <c r="E123" s="216" t="s">
        <v>2562</v>
      </c>
      <c r="F123" s="217" t="s">
        <v>2563</v>
      </c>
      <c r="G123" s="218" t="s">
        <v>229</v>
      </c>
      <c r="H123" s="219">
        <v>28</v>
      </c>
      <c r="I123" s="220"/>
      <c r="J123" s="221">
        <f>ROUND(I123*H123,2)</f>
        <v>0</v>
      </c>
      <c r="K123" s="217" t="s">
        <v>19</v>
      </c>
      <c r="L123" s="47"/>
      <c r="M123" s="222" t="s">
        <v>19</v>
      </c>
      <c r="N123" s="223" t="s">
        <v>43</v>
      </c>
      <c r="O123" s="87"/>
      <c r="P123" s="224">
        <f>O123*H123</f>
        <v>0</v>
      </c>
      <c r="Q123" s="224">
        <v>0</v>
      </c>
      <c r="R123" s="224">
        <f>Q123*H123</f>
        <v>0</v>
      </c>
      <c r="S123" s="224">
        <v>0</v>
      </c>
      <c r="T123" s="225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26" t="s">
        <v>257</v>
      </c>
      <c r="AT123" s="226" t="s">
        <v>169</v>
      </c>
      <c r="AU123" s="226" t="s">
        <v>81</v>
      </c>
      <c r="AY123" s="20" t="s">
        <v>166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20" t="s">
        <v>79</v>
      </c>
      <c r="BK123" s="227">
        <f>ROUND(I123*H123,2)</f>
        <v>0</v>
      </c>
      <c r="BL123" s="20" t="s">
        <v>257</v>
      </c>
      <c r="BM123" s="226" t="s">
        <v>460</v>
      </c>
    </row>
    <row r="124" s="2" customFormat="1" ht="16.5" customHeight="1">
      <c r="A124" s="41"/>
      <c r="B124" s="42"/>
      <c r="C124" s="215" t="s">
        <v>316</v>
      </c>
      <c r="D124" s="215" t="s">
        <v>169</v>
      </c>
      <c r="E124" s="216" t="s">
        <v>2564</v>
      </c>
      <c r="F124" s="217" t="s">
        <v>2565</v>
      </c>
      <c r="G124" s="218" t="s">
        <v>229</v>
      </c>
      <c r="H124" s="219">
        <v>3</v>
      </c>
      <c r="I124" s="220"/>
      <c r="J124" s="221">
        <f>ROUND(I124*H124,2)</f>
        <v>0</v>
      </c>
      <c r="K124" s="217" t="s">
        <v>19</v>
      </c>
      <c r="L124" s="47"/>
      <c r="M124" s="222" t="s">
        <v>19</v>
      </c>
      <c r="N124" s="223" t="s">
        <v>43</v>
      </c>
      <c r="O124" s="87"/>
      <c r="P124" s="224">
        <f>O124*H124</f>
        <v>0</v>
      </c>
      <c r="Q124" s="224">
        <v>0</v>
      </c>
      <c r="R124" s="224">
        <f>Q124*H124</f>
        <v>0</v>
      </c>
      <c r="S124" s="224">
        <v>0</v>
      </c>
      <c r="T124" s="225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26" t="s">
        <v>257</v>
      </c>
      <c r="AT124" s="226" t="s">
        <v>169</v>
      </c>
      <c r="AU124" s="226" t="s">
        <v>81</v>
      </c>
      <c r="AY124" s="20" t="s">
        <v>166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20" t="s">
        <v>79</v>
      </c>
      <c r="BK124" s="227">
        <f>ROUND(I124*H124,2)</f>
        <v>0</v>
      </c>
      <c r="BL124" s="20" t="s">
        <v>257</v>
      </c>
      <c r="BM124" s="226" t="s">
        <v>471</v>
      </c>
    </row>
    <row r="125" s="2" customFormat="1" ht="16.5" customHeight="1">
      <c r="A125" s="41"/>
      <c r="B125" s="42"/>
      <c r="C125" s="215" t="s">
        <v>321</v>
      </c>
      <c r="D125" s="215" t="s">
        <v>169</v>
      </c>
      <c r="E125" s="216" t="s">
        <v>2566</v>
      </c>
      <c r="F125" s="217" t="s">
        <v>2567</v>
      </c>
      <c r="G125" s="218" t="s">
        <v>229</v>
      </c>
      <c r="H125" s="219">
        <v>62</v>
      </c>
      <c r="I125" s="220"/>
      <c r="J125" s="221">
        <f>ROUND(I125*H125,2)</f>
        <v>0</v>
      </c>
      <c r="K125" s="217" t="s">
        <v>19</v>
      </c>
      <c r="L125" s="47"/>
      <c r="M125" s="222" t="s">
        <v>19</v>
      </c>
      <c r="N125" s="223" t="s">
        <v>43</v>
      </c>
      <c r="O125" s="87"/>
      <c r="P125" s="224">
        <f>O125*H125</f>
        <v>0</v>
      </c>
      <c r="Q125" s="224">
        <v>0</v>
      </c>
      <c r="R125" s="224">
        <f>Q125*H125</f>
        <v>0</v>
      </c>
      <c r="S125" s="224">
        <v>0</v>
      </c>
      <c r="T125" s="225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26" t="s">
        <v>257</v>
      </c>
      <c r="AT125" s="226" t="s">
        <v>169</v>
      </c>
      <c r="AU125" s="226" t="s">
        <v>81</v>
      </c>
      <c r="AY125" s="20" t="s">
        <v>166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20" t="s">
        <v>79</v>
      </c>
      <c r="BK125" s="227">
        <f>ROUND(I125*H125,2)</f>
        <v>0</v>
      </c>
      <c r="BL125" s="20" t="s">
        <v>257</v>
      </c>
      <c r="BM125" s="226" t="s">
        <v>505</v>
      </c>
    </row>
    <row r="126" s="2" customFormat="1" ht="16.5" customHeight="1">
      <c r="A126" s="41"/>
      <c r="B126" s="42"/>
      <c r="C126" s="215" t="s">
        <v>326</v>
      </c>
      <c r="D126" s="215" t="s">
        <v>169</v>
      </c>
      <c r="E126" s="216" t="s">
        <v>2568</v>
      </c>
      <c r="F126" s="217" t="s">
        <v>2569</v>
      </c>
      <c r="G126" s="218" t="s">
        <v>229</v>
      </c>
      <c r="H126" s="219">
        <v>1</v>
      </c>
      <c r="I126" s="220"/>
      <c r="J126" s="221">
        <f>ROUND(I126*H126,2)</f>
        <v>0</v>
      </c>
      <c r="K126" s="217" t="s">
        <v>19</v>
      </c>
      <c r="L126" s="47"/>
      <c r="M126" s="222" t="s">
        <v>19</v>
      </c>
      <c r="N126" s="223" t="s">
        <v>43</v>
      </c>
      <c r="O126" s="87"/>
      <c r="P126" s="224">
        <f>O126*H126</f>
        <v>0</v>
      </c>
      <c r="Q126" s="224">
        <v>0</v>
      </c>
      <c r="R126" s="224">
        <f>Q126*H126</f>
        <v>0</v>
      </c>
      <c r="S126" s="224">
        <v>0</v>
      </c>
      <c r="T126" s="225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26" t="s">
        <v>257</v>
      </c>
      <c r="AT126" s="226" t="s">
        <v>169</v>
      </c>
      <c r="AU126" s="226" t="s">
        <v>81</v>
      </c>
      <c r="AY126" s="20" t="s">
        <v>166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20" t="s">
        <v>79</v>
      </c>
      <c r="BK126" s="227">
        <f>ROUND(I126*H126,2)</f>
        <v>0</v>
      </c>
      <c r="BL126" s="20" t="s">
        <v>257</v>
      </c>
      <c r="BM126" s="226" t="s">
        <v>519</v>
      </c>
    </row>
    <row r="127" s="2" customFormat="1" ht="21.75" customHeight="1">
      <c r="A127" s="41"/>
      <c r="B127" s="42"/>
      <c r="C127" s="215" t="s">
        <v>331</v>
      </c>
      <c r="D127" s="215" t="s">
        <v>169</v>
      </c>
      <c r="E127" s="216" t="s">
        <v>2570</v>
      </c>
      <c r="F127" s="217" t="s">
        <v>2571</v>
      </c>
      <c r="G127" s="218" t="s">
        <v>229</v>
      </c>
      <c r="H127" s="219">
        <v>39</v>
      </c>
      <c r="I127" s="220"/>
      <c r="J127" s="221">
        <f>ROUND(I127*H127,2)</f>
        <v>0</v>
      </c>
      <c r="K127" s="217" t="s">
        <v>19</v>
      </c>
      <c r="L127" s="47"/>
      <c r="M127" s="222" t="s">
        <v>19</v>
      </c>
      <c r="N127" s="223" t="s">
        <v>43</v>
      </c>
      <c r="O127" s="87"/>
      <c r="P127" s="224">
        <f>O127*H127</f>
        <v>0</v>
      </c>
      <c r="Q127" s="224">
        <v>0</v>
      </c>
      <c r="R127" s="224">
        <f>Q127*H127</f>
        <v>0</v>
      </c>
      <c r="S127" s="224">
        <v>0</v>
      </c>
      <c r="T127" s="225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26" t="s">
        <v>257</v>
      </c>
      <c r="AT127" s="226" t="s">
        <v>169</v>
      </c>
      <c r="AU127" s="226" t="s">
        <v>81</v>
      </c>
      <c r="AY127" s="20" t="s">
        <v>166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20" t="s">
        <v>79</v>
      </c>
      <c r="BK127" s="227">
        <f>ROUND(I127*H127,2)</f>
        <v>0</v>
      </c>
      <c r="BL127" s="20" t="s">
        <v>257</v>
      </c>
      <c r="BM127" s="226" t="s">
        <v>530</v>
      </c>
    </row>
    <row r="128" s="2" customFormat="1" ht="21.75" customHeight="1">
      <c r="A128" s="41"/>
      <c r="B128" s="42"/>
      <c r="C128" s="215" t="s">
        <v>339</v>
      </c>
      <c r="D128" s="215" t="s">
        <v>169</v>
      </c>
      <c r="E128" s="216" t="s">
        <v>2572</v>
      </c>
      <c r="F128" s="217" t="s">
        <v>2573</v>
      </c>
      <c r="G128" s="218" t="s">
        <v>229</v>
      </c>
      <c r="H128" s="219">
        <v>14</v>
      </c>
      <c r="I128" s="220"/>
      <c r="J128" s="221">
        <f>ROUND(I128*H128,2)</f>
        <v>0</v>
      </c>
      <c r="K128" s="217" t="s">
        <v>19</v>
      </c>
      <c r="L128" s="47"/>
      <c r="M128" s="222" t="s">
        <v>19</v>
      </c>
      <c r="N128" s="223" t="s">
        <v>43</v>
      </c>
      <c r="O128" s="87"/>
      <c r="P128" s="224">
        <f>O128*H128</f>
        <v>0</v>
      </c>
      <c r="Q128" s="224">
        <v>0</v>
      </c>
      <c r="R128" s="224">
        <f>Q128*H128</f>
        <v>0</v>
      </c>
      <c r="S128" s="224">
        <v>0</v>
      </c>
      <c r="T128" s="225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26" t="s">
        <v>257</v>
      </c>
      <c r="AT128" s="226" t="s">
        <v>169</v>
      </c>
      <c r="AU128" s="226" t="s">
        <v>81</v>
      </c>
      <c r="AY128" s="20" t="s">
        <v>166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20" t="s">
        <v>79</v>
      </c>
      <c r="BK128" s="227">
        <f>ROUND(I128*H128,2)</f>
        <v>0</v>
      </c>
      <c r="BL128" s="20" t="s">
        <v>257</v>
      </c>
      <c r="BM128" s="226" t="s">
        <v>517</v>
      </c>
    </row>
    <row r="129" s="2" customFormat="1" ht="16.5" customHeight="1">
      <c r="A129" s="41"/>
      <c r="B129" s="42"/>
      <c r="C129" s="215" t="s">
        <v>344</v>
      </c>
      <c r="D129" s="215" t="s">
        <v>169</v>
      </c>
      <c r="E129" s="216" t="s">
        <v>2574</v>
      </c>
      <c r="F129" s="217" t="s">
        <v>2575</v>
      </c>
      <c r="G129" s="218" t="s">
        <v>229</v>
      </c>
      <c r="H129" s="219">
        <v>13</v>
      </c>
      <c r="I129" s="220"/>
      <c r="J129" s="221">
        <f>ROUND(I129*H129,2)</f>
        <v>0</v>
      </c>
      <c r="K129" s="217" t="s">
        <v>19</v>
      </c>
      <c r="L129" s="47"/>
      <c r="M129" s="222" t="s">
        <v>19</v>
      </c>
      <c r="N129" s="223" t="s">
        <v>43</v>
      </c>
      <c r="O129" s="87"/>
      <c r="P129" s="224">
        <f>O129*H129</f>
        <v>0</v>
      </c>
      <c r="Q129" s="224">
        <v>0</v>
      </c>
      <c r="R129" s="224">
        <f>Q129*H129</f>
        <v>0</v>
      </c>
      <c r="S129" s="224">
        <v>0</v>
      </c>
      <c r="T129" s="225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26" t="s">
        <v>257</v>
      </c>
      <c r="AT129" s="226" t="s">
        <v>169</v>
      </c>
      <c r="AU129" s="226" t="s">
        <v>81</v>
      </c>
      <c r="AY129" s="20" t="s">
        <v>166</v>
      </c>
      <c r="BE129" s="227">
        <f>IF(N129="základní",J129,0)</f>
        <v>0</v>
      </c>
      <c r="BF129" s="227">
        <f>IF(N129="snížená",J129,0)</f>
        <v>0</v>
      </c>
      <c r="BG129" s="227">
        <f>IF(N129="zákl. přenesená",J129,0)</f>
        <v>0</v>
      </c>
      <c r="BH129" s="227">
        <f>IF(N129="sníž. přenesená",J129,0)</f>
        <v>0</v>
      </c>
      <c r="BI129" s="227">
        <f>IF(N129="nulová",J129,0)</f>
        <v>0</v>
      </c>
      <c r="BJ129" s="20" t="s">
        <v>79</v>
      </c>
      <c r="BK129" s="227">
        <f>ROUND(I129*H129,2)</f>
        <v>0</v>
      </c>
      <c r="BL129" s="20" t="s">
        <v>257</v>
      </c>
      <c r="BM129" s="226" t="s">
        <v>553</v>
      </c>
    </row>
    <row r="130" s="2" customFormat="1" ht="16.5" customHeight="1">
      <c r="A130" s="41"/>
      <c r="B130" s="42"/>
      <c r="C130" s="215" t="s">
        <v>349</v>
      </c>
      <c r="D130" s="215" t="s">
        <v>169</v>
      </c>
      <c r="E130" s="216" t="s">
        <v>2576</v>
      </c>
      <c r="F130" s="217" t="s">
        <v>2577</v>
      </c>
      <c r="G130" s="218" t="s">
        <v>229</v>
      </c>
      <c r="H130" s="219">
        <v>12</v>
      </c>
      <c r="I130" s="220"/>
      <c r="J130" s="221">
        <f>ROUND(I130*H130,2)</f>
        <v>0</v>
      </c>
      <c r="K130" s="217" t="s">
        <v>19</v>
      </c>
      <c r="L130" s="47"/>
      <c r="M130" s="222" t="s">
        <v>19</v>
      </c>
      <c r="N130" s="223" t="s">
        <v>43</v>
      </c>
      <c r="O130" s="87"/>
      <c r="P130" s="224">
        <f>O130*H130</f>
        <v>0</v>
      </c>
      <c r="Q130" s="224">
        <v>0</v>
      </c>
      <c r="R130" s="224">
        <f>Q130*H130</f>
        <v>0</v>
      </c>
      <c r="S130" s="224">
        <v>0</v>
      </c>
      <c r="T130" s="225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6" t="s">
        <v>257</v>
      </c>
      <c r="AT130" s="226" t="s">
        <v>169</v>
      </c>
      <c r="AU130" s="226" t="s">
        <v>81</v>
      </c>
      <c r="AY130" s="20" t="s">
        <v>166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20" t="s">
        <v>79</v>
      </c>
      <c r="BK130" s="227">
        <f>ROUND(I130*H130,2)</f>
        <v>0</v>
      </c>
      <c r="BL130" s="20" t="s">
        <v>257</v>
      </c>
      <c r="BM130" s="226" t="s">
        <v>562</v>
      </c>
    </row>
    <row r="131" s="2" customFormat="1" ht="16.5" customHeight="1">
      <c r="A131" s="41"/>
      <c r="B131" s="42"/>
      <c r="C131" s="215" t="s">
        <v>357</v>
      </c>
      <c r="D131" s="215" t="s">
        <v>169</v>
      </c>
      <c r="E131" s="216" t="s">
        <v>2578</v>
      </c>
      <c r="F131" s="217" t="s">
        <v>2579</v>
      </c>
      <c r="G131" s="218" t="s">
        <v>229</v>
      </c>
      <c r="H131" s="219">
        <v>3</v>
      </c>
      <c r="I131" s="220"/>
      <c r="J131" s="221">
        <f>ROUND(I131*H131,2)</f>
        <v>0</v>
      </c>
      <c r="K131" s="217" t="s">
        <v>19</v>
      </c>
      <c r="L131" s="47"/>
      <c r="M131" s="222" t="s">
        <v>19</v>
      </c>
      <c r="N131" s="223" t="s">
        <v>43</v>
      </c>
      <c r="O131" s="87"/>
      <c r="P131" s="224">
        <f>O131*H131</f>
        <v>0</v>
      </c>
      <c r="Q131" s="224">
        <v>0</v>
      </c>
      <c r="R131" s="224">
        <f>Q131*H131</f>
        <v>0</v>
      </c>
      <c r="S131" s="224">
        <v>0</v>
      </c>
      <c r="T131" s="225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26" t="s">
        <v>257</v>
      </c>
      <c r="AT131" s="226" t="s">
        <v>169</v>
      </c>
      <c r="AU131" s="226" t="s">
        <v>81</v>
      </c>
      <c r="AY131" s="20" t="s">
        <v>166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20" t="s">
        <v>79</v>
      </c>
      <c r="BK131" s="227">
        <f>ROUND(I131*H131,2)</f>
        <v>0</v>
      </c>
      <c r="BL131" s="20" t="s">
        <v>257</v>
      </c>
      <c r="BM131" s="226" t="s">
        <v>580</v>
      </c>
    </row>
    <row r="132" s="2" customFormat="1" ht="16.5" customHeight="1">
      <c r="A132" s="41"/>
      <c r="B132" s="42"/>
      <c r="C132" s="215" t="s">
        <v>362</v>
      </c>
      <c r="D132" s="215" t="s">
        <v>169</v>
      </c>
      <c r="E132" s="216" t="s">
        <v>2580</v>
      </c>
      <c r="F132" s="217" t="s">
        <v>2581</v>
      </c>
      <c r="G132" s="218" t="s">
        <v>229</v>
      </c>
      <c r="H132" s="219">
        <v>40</v>
      </c>
      <c r="I132" s="220"/>
      <c r="J132" s="221">
        <f>ROUND(I132*H132,2)</f>
        <v>0</v>
      </c>
      <c r="K132" s="217" t="s">
        <v>19</v>
      </c>
      <c r="L132" s="47"/>
      <c r="M132" s="222" t="s">
        <v>19</v>
      </c>
      <c r="N132" s="223" t="s">
        <v>43</v>
      </c>
      <c r="O132" s="87"/>
      <c r="P132" s="224">
        <f>O132*H132</f>
        <v>0</v>
      </c>
      <c r="Q132" s="224">
        <v>0</v>
      </c>
      <c r="R132" s="224">
        <f>Q132*H132</f>
        <v>0</v>
      </c>
      <c r="S132" s="224">
        <v>0</v>
      </c>
      <c r="T132" s="225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26" t="s">
        <v>257</v>
      </c>
      <c r="AT132" s="226" t="s">
        <v>169</v>
      </c>
      <c r="AU132" s="226" t="s">
        <v>81</v>
      </c>
      <c r="AY132" s="20" t="s">
        <v>166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20" t="s">
        <v>79</v>
      </c>
      <c r="BK132" s="227">
        <f>ROUND(I132*H132,2)</f>
        <v>0</v>
      </c>
      <c r="BL132" s="20" t="s">
        <v>257</v>
      </c>
      <c r="BM132" s="226" t="s">
        <v>593</v>
      </c>
    </row>
    <row r="133" s="2" customFormat="1" ht="16.5" customHeight="1">
      <c r="A133" s="41"/>
      <c r="B133" s="42"/>
      <c r="C133" s="215" t="s">
        <v>367</v>
      </c>
      <c r="D133" s="215" t="s">
        <v>169</v>
      </c>
      <c r="E133" s="216" t="s">
        <v>2582</v>
      </c>
      <c r="F133" s="217" t="s">
        <v>2583</v>
      </c>
      <c r="G133" s="218" t="s">
        <v>2511</v>
      </c>
      <c r="H133" s="219">
        <v>39</v>
      </c>
      <c r="I133" s="220"/>
      <c r="J133" s="221">
        <f>ROUND(I133*H133,2)</f>
        <v>0</v>
      </c>
      <c r="K133" s="217" t="s">
        <v>19</v>
      </c>
      <c r="L133" s="47"/>
      <c r="M133" s="222" t="s">
        <v>19</v>
      </c>
      <c r="N133" s="223" t="s">
        <v>43</v>
      </c>
      <c r="O133" s="87"/>
      <c r="P133" s="224">
        <f>O133*H133</f>
        <v>0</v>
      </c>
      <c r="Q133" s="224">
        <v>0</v>
      </c>
      <c r="R133" s="224">
        <f>Q133*H133</f>
        <v>0</v>
      </c>
      <c r="S133" s="224">
        <v>0</v>
      </c>
      <c r="T133" s="225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26" t="s">
        <v>257</v>
      </c>
      <c r="AT133" s="226" t="s">
        <v>169</v>
      </c>
      <c r="AU133" s="226" t="s">
        <v>81</v>
      </c>
      <c r="AY133" s="20" t="s">
        <v>166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20" t="s">
        <v>79</v>
      </c>
      <c r="BK133" s="227">
        <f>ROUND(I133*H133,2)</f>
        <v>0</v>
      </c>
      <c r="BL133" s="20" t="s">
        <v>257</v>
      </c>
      <c r="BM133" s="226" t="s">
        <v>607</v>
      </c>
    </row>
    <row r="134" s="2" customFormat="1" ht="16.5" customHeight="1">
      <c r="A134" s="41"/>
      <c r="B134" s="42"/>
      <c r="C134" s="215" t="s">
        <v>372</v>
      </c>
      <c r="D134" s="215" t="s">
        <v>169</v>
      </c>
      <c r="E134" s="216" t="s">
        <v>2584</v>
      </c>
      <c r="F134" s="217" t="s">
        <v>2585</v>
      </c>
      <c r="G134" s="218" t="s">
        <v>2511</v>
      </c>
      <c r="H134" s="219">
        <v>39</v>
      </c>
      <c r="I134" s="220"/>
      <c r="J134" s="221">
        <f>ROUND(I134*H134,2)</f>
        <v>0</v>
      </c>
      <c r="K134" s="217" t="s">
        <v>19</v>
      </c>
      <c r="L134" s="47"/>
      <c r="M134" s="222" t="s">
        <v>19</v>
      </c>
      <c r="N134" s="223" t="s">
        <v>43</v>
      </c>
      <c r="O134" s="87"/>
      <c r="P134" s="224">
        <f>O134*H134</f>
        <v>0</v>
      </c>
      <c r="Q134" s="224">
        <v>0</v>
      </c>
      <c r="R134" s="224">
        <f>Q134*H134</f>
        <v>0</v>
      </c>
      <c r="S134" s="224">
        <v>0</v>
      </c>
      <c r="T134" s="225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6" t="s">
        <v>257</v>
      </c>
      <c r="AT134" s="226" t="s">
        <v>169</v>
      </c>
      <c r="AU134" s="226" t="s">
        <v>81</v>
      </c>
      <c r="AY134" s="20" t="s">
        <v>166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20" t="s">
        <v>79</v>
      </c>
      <c r="BK134" s="227">
        <f>ROUND(I134*H134,2)</f>
        <v>0</v>
      </c>
      <c r="BL134" s="20" t="s">
        <v>257</v>
      </c>
      <c r="BM134" s="226" t="s">
        <v>616</v>
      </c>
    </row>
    <row r="135" s="2" customFormat="1" ht="16.5" customHeight="1">
      <c r="A135" s="41"/>
      <c r="B135" s="42"/>
      <c r="C135" s="215" t="s">
        <v>377</v>
      </c>
      <c r="D135" s="215" t="s">
        <v>169</v>
      </c>
      <c r="E135" s="216" t="s">
        <v>2586</v>
      </c>
      <c r="F135" s="217" t="s">
        <v>2587</v>
      </c>
      <c r="G135" s="218" t="s">
        <v>2511</v>
      </c>
      <c r="H135" s="219">
        <v>3</v>
      </c>
      <c r="I135" s="220"/>
      <c r="J135" s="221">
        <f>ROUND(I135*H135,2)</f>
        <v>0</v>
      </c>
      <c r="K135" s="217" t="s">
        <v>19</v>
      </c>
      <c r="L135" s="47"/>
      <c r="M135" s="222" t="s">
        <v>19</v>
      </c>
      <c r="N135" s="223" t="s">
        <v>43</v>
      </c>
      <c r="O135" s="87"/>
      <c r="P135" s="224">
        <f>O135*H135</f>
        <v>0</v>
      </c>
      <c r="Q135" s="224">
        <v>0</v>
      </c>
      <c r="R135" s="224">
        <f>Q135*H135</f>
        <v>0</v>
      </c>
      <c r="S135" s="224">
        <v>0</v>
      </c>
      <c r="T135" s="225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26" t="s">
        <v>257</v>
      </c>
      <c r="AT135" s="226" t="s">
        <v>169</v>
      </c>
      <c r="AU135" s="226" t="s">
        <v>81</v>
      </c>
      <c r="AY135" s="20" t="s">
        <v>166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20" t="s">
        <v>79</v>
      </c>
      <c r="BK135" s="227">
        <f>ROUND(I135*H135,2)</f>
        <v>0</v>
      </c>
      <c r="BL135" s="20" t="s">
        <v>257</v>
      </c>
      <c r="BM135" s="226" t="s">
        <v>631</v>
      </c>
    </row>
    <row r="136" s="2" customFormat="1" ht="16.5" customHeight="1">
      <c r="A136" s="41"/>
      <c r="B136" s="42"/>
      <c r="C136" s="215" t="s">
        <v>387</v>
      </c>
      <c r="D136" s="215" t="s">
        <v>169</v>
      </c>
      <c r="E136" s="216" t="s">
        <v>2588</v>
      </c>
      <c r="F136" s="217" t="s">
        <v>2589</v>
      </c>
      <c r="G136" s="218" t="s">
        <v>2511</v>
      </c>
      <c r="H136" s="219">
        <v>5</v>
      </c>
      <c r="I136" s="220"/>
      <c r="J136" s="221">
        <f>ROUND(I136*H136,2)</f>
        <v>0</v>
      </c>
      <c r="K136" s="217" t="s">
        <v>19</v>
      </c>
      <c r="L136" s="47"/>
      <c r="M136" s="222" t="s">
        <v>19</v>
      </c>
      <c r="N136" s="223" t="s">
        <v>43</v>
      </c>
      <c r="O136" s="87"/>
      <c r="P136" s="224">
        <f>O136*H136</f>
        <v>0</v>
      </c>
      <c r="Q136" s="224">
        <v>0</v>
      </c>
      <c r="R136" s="224">
        <f>Q136*H136</f>
        <v>0</v>
      </c>
      <c r="S136" s="224">
        <v>0</v>
      </c>
      <c r="T136" s="225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26" t="s">
        <v>257</v>
      </c>
      <c r="AT136" s="226" t="s">
        <v>169</v>
      </c>
      <c r="AU136" s="226" t="s">
        <v>81</v>
      </c>
      <c r="AY136" s="20" t="s">
        <v>166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20" t="s">
        <v>79</v>
      </c>
      <c r="BK136" s="227">
        <f>ROUND(I136*H136,2)</f>
        <v>0</v>
      </c>
      <c r="BL136" s="20" t="s">
        <v>257</v>
      </c>
      <c r="BM136" s="226" t="s">
        <v>641</v>
      </c>
    </row>
    <row r="137" s="2" customFormat="1" ht="16.5" customHeight="1">
      <c r="A137" s="41"/>
      <c r="B137" s="42"/>
      <c r="C137" s="215" t="s">
        <v>397</v>
      </c>
      <c r="D137" s="215" t="s">
        <v>169</v>
      </c>
      <c r="E137" s="216" t="s">
        <v>2590</v>
      </c>
      <c r="F137" s="217" t="s">
        <v>2591</v>
      </c>
      <c r="G137" s="218" t="s">
        <v>2511</v>
      </c>
      <c r="H137" s="219">
        <v>4</v>
      </c>
      <c r="I137" s="220"/>
      <c r="J137" s="221">
        <f>ROUND(I137*H137,2)</f>
        <v>0</v>
      </c>
      <c r="K137" s="217" t="s">
        <v>19</v>
      </c>
      <c r="L137" s="47"/>
      <c r="M137" s="222" t="s">
        <v>19</v>
      </c>
      <c r="N137" s="223" t="s">
        <v>43</v>
      </c>
      <c r="O137" s="87"/>
      <c r="P137" s="224">
        <f>O137*H137</f>
        <v>0</v>
      </c>
      <c r="Q137" s="224">
        <v>0</v>
      </c>
      <c r="R137" s="224">
        <f>Q137*H137</f>
        <v>0</v>
      </c>
      <c r="S137" s="224">
        <v>0</v>
      </c>
      <c r="T137" s="225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26" t="s">
        <v>257</v>
      </c>
      <c r="AT137" s="226" t="s">
        <v>169</v>
      </c>
      <c r="AU137" s="226" t="s">
        <v>81</v>
      </c>
      <c r="AY137" s="20" t="s">
        <v>166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20" t="s">
        <v>79</v>
      </c>
      <c r="BK137" s="227">
        <f>ROUND(I137*H137,2)</f>
        <v>0</v>
      </c>
      <c r="BL137" s="20" t="s">
        <v>257</v>
      </c>
      <c r="BM137" s="226" t="s">
        <v>657</v>
      </c>
    </row>
    <row r="138" s="2" customFormat="1" ht="16.5" customHeight="1">
      <c r="A138" s="41"/>
      <c r="B138" s="42"/>
      <c r="C138" s="215" t="s">
        <v>401</v>
      </c>
      <c r="D138" s="215" t="s">
        <v>169</v>
      </c>
      <c r="E138" s="216" t="s">
        <v>2592</v>
      </c>
      <c r="F138" s="217" t="s">
        <v>2593</v>
      </c>
      <c r="G138" s="218" t="s">
        <v>2511</v>
      </c>
      <c r="H138" s="219">
        <v>2</v>
      </c>
      <c r="I138" s="220"/>
      <c r="J138" s="221">
        <f>ROUND(I138*H138,2)</f>
        <v>0</v>
      </c>
      <c r="K138" s="217" t="s">
        <v>19</v>
      </c>
      <c r="L138" s="47"/>
      <c r="M138" s="222" t="s">
        <v>19</v>
      </c>
      <c r="N138" s="223" t="s">
        <v>43</v>
      </c>
      <c r="O138" s="87"/>
      <c r="P138" s="224">
        <f>O138*H138</f>
        <v>0</v>
      </c>
      <c r="Q138" s="224">
        <v>0</v>
      </c>
      <c r="R138" s="224">
        <f>Q138*H138</f>
        <v>0</v>
      </c>
      <c r="S138" s="224">
        <v>0</v>
      </c>
      <c r="T138" s="225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26" t="s">
        <v>257</v>
      </c>
      <c r="AT138" s="226" t="s">
        <v>169</v>
      </c>
      <c r="AU138" s="226" t="s">
        <v>81</v>
      </c>
      <c r="AY138" s="20" t="s">
        <v>166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20" t="s">
        <v>79</v>
      </c>
      <c r="BK138" s="227">
        <f>ROUND(I138*H138,2)</f>
        <v>0</v>
      </c>
      <c r="BL138" s="20" t="s">
        <v>257</v>
      </c>
      <c r="BM138" s="226" t="s">
        <v>668</v>
      </c>
    </row>
    <row r="139" s="2" customFormat="1" ht="21.75" customHeight="1">
      <c r="A139" s="41"/>
      <c r="B139" s="42"/>
      <c r="C139" s="215" t="s">
        <v>410</v>
      </c>
      <c r="D139" s="215" t="s">
        <v>169</v>
      </c>
      <c r="E139" s="216" t="s">
        <v>2594</v>
      </c>
      <c r="F139" s="217" t="s">
        <v>2595</v>
      </c>
      <c r="G139" s="218" t="s">
        <v>2511</v>
      </c>
      <c r="H139" s="219">
        <v>1</v>
      </c>
      <c r="I139" s="220"/>
      <c r="J139" s="221">
        <f>ROUND(I139*H139,2)</f>
        <v>0</v>
      </c>
      <c r="K139" s="217" t="s">
        <v>19</v>
      </c>
      <c r="L139" s="47"/>
      <c r="M139" s="222" t="s">
        <v>19</v>
      </c>
      <c r="N139" s="223" t="s">
        <v>43</v>
      </c>
      <c r="O139" s="87"/>
      <c r="P139" s="224">
        <f>O139*H139</f>
        <v>0</v>
      </c>
      <c r="Q139" s="224">
        <v>0</v>
      </c>
      <c r="R139" s="224">
        <f>Q139*H139</f>
        <v>0</v>
      </c>
      <c r="S139" s="224">
        <v>0</v>
      </c>
      <c r="T139" s="225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26" t="s">
        <v>257</v>
      </c>
      <c r="AT139" s="226" t="s">
        <v>169</v>
      </c>
      <c r="AU139" s="226" t="s">
        <v>81</v>
      </c>
      <c r="AY139" s="20" t="s">
        <v>166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20" t="s">
        <v>79</v>
      </c>
      <c r="BK139" s="227">
        <f>ROUND(I139*H139,2)</f>
        <v>0</v>
      </c>
      <c r="BL139" s="20" t="s">
        <v>257</v>
      </c>
      <c r="BM139" s="226" t="s">
        <v>683</v>
      </c>
    </row>
    <row r="140" s="2" customFormat="1" ht="16.5" customHeight="1">
      <c r="A140" s="41"/>
      <c r="B140" s="42"/>
      <c r="C140" s="215" t="s">
        <v>415</v>
      </c>
      <c r="D140" s="215" t="s">
        <v>169</v>
      </c>
      <c r="E140" s="216" t="s">
        <v>2596</v>
      </c>
      <c r="F140" s="217" t="s">
        <v>2597</v>
      </c>
      <c r="G140" s="218" t="s">
        <v>2511</v>
      </c>
      <c r="H140" s="219">
        <v>1</v>
      </c>
      <c r="I140" s="220"/>
      <c r="J140" s="221">
        <f>ROUND(I140*H140,2)</f>
        <v>0</v>
      </c>
      <c r="K140" s="217" t="s">
        <v>19</v>
      </c>
      <c r="L140" s="47"/>
      <c r="M140" s="222" t="s">
        <v>19</v>
      </c>
      <c r="N140" s="223" t="s">
        <v>43</v>
      </c>
      <c r="O140" s="87"/>
      <c r="P140" s="224">
        <f>O140*H140</f>
        <v>0</v>
      </c>
      <c r="Q140" s="224">
        <v>0</v>
      </c>
      <c r="R140" s="224">
        <f>Q140*H140</f>
        <v>0</v>
      </c>
      <c r="S140" s="224">
        <v>0</v>
      </c>
      <c r="T140" s="225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26" t="s">
        <v>257</v>
      </c>
      <c r="AT140" s="226" t="s">
        <v>169</v>
      </c>
      <c r="AU140" s="226" t="s">
        <v>81</v>
      </c>
      <c r="AY140" s="20" t="s">
        <v>166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20" t="s">
        <v>79</v>
      </c>
      <c r="BK140" s="227">
        <f>ROUND(I140*H140,2)</f>
        <v>0</v>
      </c>
      <c r="BL140" s="20" t="s">
        <v>257</v>
      </c>
      <c r="BM140" s="226" t="s">
        <v>703</v>
      </c>
    </row>
    <row r="141" s="2" customFormat="1" ht="16.5" customHeight="1">
      <c r="A141" s="41"/>
      <c r="B141" s="42"/>
      <c r="C141" s="215" t="s">
        <v>420</v>
      </c>
      <c r="D141" s="215" t="s">
        <v>169</v>
      </c>
      <c r="E141" s="216" t="s">
        <v>2598</v>
      </c>
      <c r="F141" s="217" t="s">
        <v>2599</v>
      </c>
      <c r="G141" s="218" t="s">
        <v>2511</v>
      </c>
      <c r="H141" s="219">
        <v>2</v>
      </c>
      <c r="I141" s="220"/>
      <c r="J141" s="221">
        <f>ROUND(I141*H141,2)</f>
        <v>0</v>
      </c>
      <c r="K141" s="217" t="s">
        <v>19</v>
      </c>
      <c r="L141" s="47"/>
      <c r="M141" s="222" t="s">
        <v>19</v>
      </c>
      <c r="N141" s="223" t="s">
        <v>43</v>
      </c>
      <c r="O141" s="87"/>
      <c r="P141" s="224">
        <f>O141*H141</f>
        <v>0</v>
      </c>
      <c r="Q141" s="224">
        <v>0</v>
      </c>
      <c r="R141" s="224">
        <f>Q141*H141</f>
        <v>0</v>
      </c>
      <c r="S141" s="224">
        <v>0</v>
      </c>
      <c r="T141" s="225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26" t="s">
        <v>257</v>
      </c>
      <c r="AT141" s="226" t="s">
        <v>169</v>
      </c>
      <c r="AU141" s="226" t="s">
        <v>81</v>
      </c>
      <c r="AY141" s="20" t="s">
        <v>166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20" t="s">
        <v>79</v>
      </c>
      <c r="BK141" s="227">
        <f>ROUND(I141*H141,2)</f>
        <v>0</v>
      </c>
      <c r="BL141" s="20" t="s">
        <v>257</v>
      </c>
      <c r="BM141" s="226" t="s">
        <v>714</v>
      </c>
    </row>
    <row r="142" s="2" customFormat="1" ht="16.5" customHeight="1">
      <c r="A142" s="41"/>
      <c r="B142" s="42"/>
      <c r="C142" s="215" t="s">
        <v>425</v>
      </c>
      <c r="D142" s="215" t="s">
        <v>169</v>
      </c>
      <c r="E142" s="216" t="s">
        <v>2600</v>
      </c>
      <c r="F142" s="217" t="s">
        <v>2601</v>
      </c>
      <c r="G142" s="218" t="s">
        <v>2511</v>
      </c>
      <c r="H142" s="219">
        <v>1</v>
      </c>
      <c r="I142" s="220"/>
      <c r="J142" s="221">
        <f>ROUND(I142*H142,2)</f>
        <v>0</v>
      </c>
      <c r="K142" s="217" t="s">
        <v>19</v>
      </c>
      <c r="L142" s="47"/>
      <c r="M142" s="222" t="s">
        <v>19</v>
      </c>
      <c r="N142" s="223" t="s">
        <v>43</v>
      </c>
      <c r="O142" s="87"/>
      <c r="P142" s="224">
        <f>O142*H142</f>
        <v>0</v>
      </c>
      <c r="Q142" s="224">
        <v>0</v>
      </c>
      <c r="R142" s="224">
        <f>Q142*H142</f>
        <v>0</v>
      </c>
      <c r="S142" s="224">
        <v>0</v>
      </c>
      <c r="T142" s="225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26" t="s">
        <v>257</v>
      </c>
      <c r="AT142" s="226" t="s">
        <v>169</v>
      </c>
      <c r="AU142" s="226" t="s">
        <v>81</v>
      </c>
      <c r="AY142" s="20" t="s">
        <v>166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20" t="s">
        <v>79</v>
      </c>
      <c r="BK142" s="227">
        <f>ROUND(I142*H142,2)</f>
        <v>0</v>
      </c>
      <c r="BL142" s="20" t="s">
        <v>257</v>
      </c>
      <c r="BM142" s="226" t="s">
        <v>725</v>
      </c>
    </row>
    <row r="143" s="2" customFormat="1" ht="16.5" customHeight="1">
      <c r="A143" s="41"/>
      <c r="B143" s="42"/>
      <c r="C143" s="215" t="s">
        <v>431</v>
      </c>
      <c r="D143" s="215" t="s">
        <v>169</v>
      </c>
      <c r="E143" s="216" t="s">
        <v>2602</v>
      </c>
      <c r="F143" s="217" t="s">
        <v>2603</v>
      </c>
      <c r="G143" s="218" t="s">
        <v>2511</v>
      </c>
      <c r="H143" s="219">
        <v>1</v>
      </c>
      <c r="I143" s="220"/>
      <c r="J143" s="221">
        <f>ROUND(I143*H143,2)</f>
        <v>0</v>
      </c>
      <c r="K143" s="217" t="s">
        <v>19</v>
      </c>
      <c r="L143" s="47"/>
      <c r="M143" s="222" t="s">
        <v>19</v>
      </c>
      <c r="N143" s="223" t="s">
        <v>43</v>
      </c>
      <c r="O143" s="87"/>
      <c r="P143" s="224">
        <f>O143*H143</f>
        <v>0</v>
      </c>
      <c r="Q143" s="224">
        <v>0</v>
      </c>
      <c r="R143" s="224">
        <f>Q143*H143</f>
        <v>0</v>
      </c>
      <c r="S143" s="224">
        <v>0</v>
      </c>
      <c r="T143" s="225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26" t="s">
        <v>257</v>
      </c>
      <c r="AT143" s="226" t="s">
        <v>169</v>
      </c>
      <c r="AU143" s="226" t="s">
        <v>81</v>
      </c>
      <c r="AY143" s="20" t="s">
        <v>166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20" t="s">
        <v>79</v>
      </c>
      <c r="BK143" s="227">
        <f>ROUND(I143*H143,2)</f>
        <v>0</v>
      </c>
      <c r="BL143" s="20" t="s">
        <v>257</v>
      </c>
      <c r="BM143" s="226" t="s">
        <v>744</v>
      </c>
    </row>
    <row r="144" s="2" customFormat="1" ht="16.5" customHeight="1">
      <c r="A144" s="41"/>
      <c r="B144" s="42"/>
      <c r="C144" s="215" t="s">
        <v>435</v>
      </c>
      <c r="D144" s="215" t="s">
        <v>169</v>
      </c>
      <c r="E144" s="216" t="s">
        <v>2604</v>
      </c>
      <c r="F144" s="217" t="s">
        <v>2605</v>
      </c>
      <c r="G144" s="218" t="s">
        <v>2511</v>
      </c>
      <c r="H144" s="219">
        <v>1</v>
      </c>
      <c r="I144" s="220"/>
      <c r="J144" s="221">
        <f>ROUND(I144*H144,2)</f>
        <v>0</v>
      </c>
      <c r="K144" s="217" t="s">
        <v>19</v>
      </c>
      <c r="L144" s="47"/>
      <c r="M144" s="222" t="s">
        <v>19</v>
      </c>
      <c r="N144" s="223" t="s">
        <v>43</v>
      </c>
      <c r="O144" s="87"/>
      <c r="P144" s="224">
        <f>O144*H144</f>
        <v>0</v>
      </c>
      <c r="Q144" s="224">
        <v>0</v>
      </c>
      <c r="R144" s="224">
        <f>Q144*H144</f>
        <v>0</v>
      </c>
      <c r="S144" s="224">
        <v>0</v>
      </c>
      <c r="T144" s="225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26" t="s">
        <v>257</v>
      </c>
      <c r="AT144" s="226" t="s">
        <v>169</v>
      </c>
      <c r="AU144" s="226" t="s">
        <v>81</v>
      </c>
      <c r="AY144" s="20" t="s">
        <v>166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20" t="s">
        <v>79</v>
      </c>
      <c r="BK144" s="227">
        <f>ROUND(I144*H144,2)</f>
        <v>0</v>
      </c>
      <c r="BL144" s="20" t="s">
        <v>257</v>
      </c>
      <c r="BM144" s="226" t="s">
        <v>689</v>
      </c>
    </row>
    <row r="145" s="2" customFormat="1" ht="16.5" customHeight="1">
      <c r="A145" s="41"/>
      <c r="B145" s="42"/>
      <c r="C145" s="215" t="s">
        <v>440</v>
      </c>
      <c r="D145" s="215" t="s">
        <v>169</v>
      </c>
      <c r="E145" s="216" t="s">
        <v>2606</v>
      </c>
      <c r="F145" s="217" t="s">
        <v>2607</v>
      </c>
      <c r="G145" s="218" t="s">
        <v>2511</v>
      </c>
      <c r="H145" s="219">
        <v>1</v>
      </c>
      <c r="I145" s="220"/>
      <c r="J145" s="221">
        <f>ROUND(I145*H145,2)</f>
        <v>0</v>
      </c>
      <c r="K145" s="217" t="s">
        <v>19</v>
      </c>
      <c r="L145" s="47"/>
      <c r="M145" s="222" t="s">
        <v>19</v>
      </c>
      <c r="N145" s="223" t="s">
        <v>43</v>
      </c>
      <c r="O145" s="87"/>
      <c r="P145" s="224">
        <f>O145*H145</f>
        <v>0</v>
      </c>
      <c r="Q145" s="224">
        <v>0</v>
      </c>
      <c r="R145" s="224">
        <f>Q145*H145</f>
        <v>0</v>
      </c>
      <c r="S145" s="224">
        <v>0</v>
      </c>
      <c r="T145" s="225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26" t="s">
        <v>257</v>
      </c>
      <c r="AT145" s="226" t="s">
        <v>169</v>
      </c>
      <c r="AU145" s="226" t="s">
        <v>81</v>
      </c>
      <c r="AY145" s="20" t="s">
        <v>166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20" t="s">
        <v>79</v>
      </c>
      <c r="BK145" s="227">
        <f>ROUND(I145*H145,2)</f>
        <v>0</v>
      </c>
      <c r="BL145" s="20" t="s">
        <v>257</v>
      </c>
      <c r="BM145" s="226" t="s">
        <v>765</v>
      </c>
    </row>
    <row r="146" s="2" customFormat="1" ht="16.5" customHeight="1">
      <c r="A146" s="41"/>
      <c r="B146" s="42"/>
      <c r="C146" s="215" t="s">
        <v>445</v>
      </c>
      <c r="D146" s="215" t="s">
        <v>169</v>
      </c>
      <c r="E146" s="216" t="s">
        <v>2608</v>
      </c>
      <c r="F146" s="217" t="s">
        <v>2609</v>
      </c>
      <c r="G146" s="218" t="s">
        <v>2511</v>
      </c>
      <c r="H146" s="219">
        <v>1</v>
      </c>
      <c r="I146" s="220"/>
      <c r="J146" s="221">
        <f>ROUND(I146*H146,2)</f>
        <v>0</v>
      </c>
      <c r="K146" s="217" t="s">
        <v>19</v>
      </c>
      <c r="L146" s="47"/>
      <c r="M146" s="222" t="s">
        <v>19</v>
      </c>
      <c r="N146" s="223" t="s">
        <v>43</v>
      </c>
      <c r="O146" s="87"/>
      <c r="P146" s="224">
        <f>O146*H146</f>
        <v>0</v>
      </c>
      <c r="Q146" s="224">
        <v>0</v>
      </c>
      <c r="R146" s="224">
        <f>Q146*H146</f>
        <v>0</v>
      </c>
      <c r="S146" s="224">
        <v>0</v>
      </c>
      <c r="T146" s="225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26" t="s">
        <v>257</v>
      </c>
      <c r="AT146" s="226" t="s">
        <v>169</v>
      </c>
      <c r="AU146" s="226" t="s">
        <v>81</v>
      </c>
      <c r="AY146" s="20" t="s">
        <v>166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20" t="s">
        <v>79</v>
      </c>
      <c r="BK146" s="227">
        <f>ROUND(I146*H146,2)</f>
        <v>0</v>
      </c>
      <c r="BL146" s="20" t="s">
        <v>257</v>
      </c>
      <c r="BM146" s="226" t="s">
        <v>775</v>
      </c>
    </row>
    <row r="147" s="2" customFormat="1" ht="16.5" customHeight="1">
      <c r="A147" s="41"/>
      <c r="B147" s="42"/>
      <c r="C147" s="215" t="s">
        <v>451</v>
      </c>
      <c r="D147" s="215" t="s">
        <v>169</v>
      </c>
      <c r="E147" s="216" t="s">
        <v>2610</v>
      </c>
      <c r="F147" s="217" t="s">
        <v>2611</v>
      </c>
      <c r="G147" s="218" t="s">
        <v>2511</v>
      </c>
      <c r="H147" s="219">
        <v>1</v>
      </c>
      <c r="I147" s="220"/>
      <c r="J147" s="221">
        <f>ROUND(I147*H147,2)</f>
        <v>0</v>
      </c>
      <c r="K147" s="217" t="s">
        <v>19</v>
      </c>
      <c r="L147" s="47"/>
      <c r="M147" s="222" t="s">
        <v>19</v>
      </c>
      <c r="N147" s="223" t="s">
        <v>43</v>
      </c>
      <c r="O147" s="87"/>
      <c r="P147" s="224">
        <f>O147*H147</f>
        <v>0</v>
      </c>
      <c r="Q147" s="224">
        <v>0</v>
      </c>
      <c r="R147" s="224">
        <f>Q147*H147</f>
        <v>0</v>
      </c>
      <c r="S147" s="224">
        <v>0</v>
      </c>
      <c r="T147" s="225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26" t="s">
        <v>257</v>
      </c>
      <c r="AT147" s="226" t="s">
        <v>169</v>
      </c>
      <c r="AU147" s="226" t="s">
        <v>81</v>
      </c>
      <c r="AY147" s="20" t="s">
        <v>166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20" t="s">
        <v>79</v>
      </c>
      <c r="BK147" s="227">
        <f>ROUND(I147*H147,2)</f>
        <v>0</v>
      </c>
      <c r="BL147" s="20" t="s">
        <v>257</v>
      </c>
      <c r="BM147" s="226" t="s">
        <v>785</v>
      </c>
    </row>
    <row r="148" s="2" customFormat="1" ht="16.5" customHeight="1">
      <c r="A148" s="41"/>
      <c r="B148" s="42"/>
      <c r="C148" s="215" t="s">
        <v>455</v>
      </c>
      <c r="D148" s="215" t="s">
        <v>169</v>
      </c>
      <c r="E148" s="216" t="s">
        <v>2612</v>
      </c>
      <c r="F148" s="217" t="s">
        <v>2613</v>
      </c>
      <c r="G148" s="218" t="s">
        <v>2511</v>
      </c>
      <c r="H148" s="219">
        <v>6</v>
      </c>
      <c r="I148" s="220"/>
      <c r="J148" s="221">
        <f>ROUND(I148*H148,2)</f>
        <v>0</v>
      </c>
      <c r="K148" s="217" t="s">
        <v>19</v>
      </c>
      <c r="L148" s="47"/>
      <c r="M148" s="222" t="s">
        <v>19</v>
      </c>
      <c r="N148" s="223" t="s">
        <v>43</v>
      </c>
      <c r="O148" s="87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26" t="s">
        <v>257</v>
      </c>
      <c r="AT148" s="226" t="s">
        <v>169</v>
      </c>
      <c r="AU148" s="226" t="s">
        <v>81</v>
      </c>
      <c r="AY148" s="20" t="s">
        <v>166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20" t="s">
        <v>79</v>
      </c>
      <c r="BK148" s="227">
        <f>ROUND(I148*H148,2)</f>
        <v>0</v>
      </c>
      <c r="BL148" s="20" t="s">
        <v>257</v>
      </c>
      <c r="BM148" s="226" t="s">
        <v>795</v>
      </c>
    </row>
    <row r="149" s="2" customFormat="1" ht="16.5" customHeight="1">
      <c r="A149" s="41"/>
      <c r="B149" s="42"/>
      <c r="C149" s="215" t="s">
        <v>460</v>
      </c>
      <c r="D149" s="215" t="s">
        <v>169</v>
      </c>
      <c r="E149" s="216" t="s">
        <v>2614</v>
      </c>
      <c r="F149" s="217" t="s">
        <v>2615</v>
      </c>
      <c r="G149" s="218" t="s">
        <v>2511</v>
      </c>
      <c r="H149" s="219">
        <v>22</v>
      </c>
      <c r="I149" s="220"/>
      <c r="J149" s="221">
        <f>ROUND(I149*H149,2)</f>
        <v>0</v>
      </c>
      <c r="K149" s="217" t="s">
        <v>19</v>
      </c>
      <c r="L149" s="47"/>
      <c r="M149" s="222" t="s">
        <v>19</v>
      </c>
      <c r="N149" s="223" t="s">
        <v>43</v>
      </c>
      <c r="O149" s="87"/>
      <c r="P149" s="224">
        <f>O149*H149</f>
        <v>0</v>
      </c>
      <c r="Q149" s="224">
        <v>0</v>
      </c>
      <c r="R149" s="224">
        <f>Q149*H149</f>
        <v>0</v>
      </c>
      <c r="S149" s="224">
        <v>0</v>
      </c>
      <c r="T149" s="225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26" t="s">
        <v>257</v>
      </c>
      <c r="AT149" s="226" t="s">
        <v>169</v>
      </c>
      <c r="AU149" s="226" t="s">
        <v>81</v>
      </c>
      <c r="AY149" s="20" t="s">
        <v>166</v>
      </c>
      <c r="BE149" s="227">
        <f>IF(N149="základní",J149,0)</f>
        <v>0</v>
      </c>
      <c r="BF149" s="227">
        <f>IF(N149="snížená",J149,0)</f>
        <v>0</v>
      </c>
      <c r="BG149" s="227">
        <f>IF(N149="zákl. přenesená",J149,0)</f>
        <v>0</v>
      </c>
      <c r="BH149" s="227">
        <f>IF(N149="sníž. přenesená",J149,0)</f>
        <v>0</v>
      </c>
      <c r="BI149" s="227">
        <f>IF(N149="nulová",J149,0)</f>
        <v>0</v>
      </c>
      <c r="BJ149" s="20" t="s">
        <v>79</v>
      </c>
      <c r="BK149" s="227">
        <f>ROUND(I149*H149,2)</f>
        <v>0</v>
      </c>
      <c r="BL149" s="20" t="s">
        <v>257</v>
      </c>
      <c r="BM149" s="226" t="s">
        <v>807</v>
      </c>
    </row>
    <row r="150" s="2" customFormat="1" ht="16.5" customHeight="1">
      <c r="A150" s="41"/>
      <c r="B150" s="42"/>
      <c r="C150" s="215" t="s">
        <v>464</v>
      </c>
      <c r="D150" s="215" t="s">
        <v>169</v>
      </c>
      <c r="E150" s="216" t="s">
        <v>2616</v>
      </c>
      <c r="F150" s="217" t="s">
        <v>2617</v>
      </c>
      <c r="G150" s="218" t="s">
        <v>2511</v>
      </c>
      <c r="H150" s="219">
        <v>1</v>
      </c>
      <c r="I150" s="220"/>
      <c r="J150" s="221">
        <f>ROUND(I150*H150,2)</f>
        <v>0</v>
      </c>
      <c r="K150" s="217" t="s">
        <v>19</v>
      </c>
      <c r="L150" s="47"/>
      <c r="M150" s="222" t="s">
        <v>19</v>
      </c>
      <c r="N150" s="223" t="s">
        <v>43</v>
      </c>
      <c r="O150" s="87"/>
      <c r="P150" s="224">
        <f>O150*H150</f>
        <v>0</v>
      </c>
      <c r="Q150" s="224">
        <v>0</v>
      </c>
      <c r="R150" s="224">
        <f>Q150*H150</f>
        <v>0</v>
      </c>
      <c r="S150" s="224">
        <v>0</v>
      </c>
      <c r="T150" s="225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26" t="s">
        <v>257</v>
      </c>
      <c r="AT150" s="226" t="s">
        <v>169</v>
      </c>
      <c r="AU150" s="226" t="s">
        <v>81</v>
      </c>
      <c r="AY150" s="20" t="s">
        <v>166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20" t="s">
        <v>79</v>
      </c>
      <c r="BK150" s="227">
        <f>ROUND(I150*H150,2)</f>
        <v>0</v>
      </c>
      <c r="BL150" s="20" t="s">
        <v>257</v>
      </c>
      <c r="BM150" s="226" t="s">
        <v>818</v>
      </c>
    </row>
    <row r="151" s="2" customFormat="1">
      <c r="A151" s="41"/>
      <c r="B151" s="42"/>
      <c r="C151" s="215" t="s">
        <v>471</v>
      </c>
      <c r="D151" s="215" t="s">
        <v>169</v>
      </c>
      <c r="E151" s="216" t="s">
        <v>2618</v>
      </c>
      <c r="F151" s="217" t="s">
        <v>2619</v>
      </c>
      <c r="G151" s="218" t="s">
        <v>2511</v>
      </c>
      <c r="H151" s="219">
        <v>1</v>
      </c>
      <c r="I151" s="220"/>
      <c r="J151" s="221">
        <f>ROUND(I151*H151,2)</f>
        <v>0</v>
      </c>
      <c r="K151" s="217" t="s">
        <v>19</v>
      </c>
      <c r="L151" s="47"/>
      <c r="M151" s="222" t="s">
        <v>19</v>
      </c>
      <c r="N151" s="223" t="s">
        <v>43</v>
      </c>
      <c r="O151" s="87"/>
      <c r="P151" s="224">
        <f>O151*H151</f>
        <v>0</v>
      </c>
      <c r="Q151" s="224">
        <v>0</v>
      </c>
      <c r="R151" s="224">
        <f>Q151*H151</f>
        <v>0</v>
      </c>
      <c r="S151" s="224">
        <v>0</v>
      </c>
      <c r="T151" s="225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26" t="s">
        <v>257</v>
      </c>
      <c r="AT151" s="226" t="s">
        <v>169</v>
      </c>
      <c r="AU151" s="226" t="s">
        <v>81</v>
      </c>
      <c r="AY151" s="20" t="s">
        <v>166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20" t="s">
        <v>79</v>
      </c>
      <c r="BK151" s="227">
        <f>ROUND(I151*H151,2)</f>
        <v>0</v>
      </c>
      <c r="BL151" s="20" t="s">
        <v>257</v>
      </c>
      <c r="BM151" s="226" t="s">
        <v>828</v>
      </c>
    </row>
    <row r="152" s="2" customFormat="1" ht="16.5" customHeight="1">
      <c r="A152" s="41"/>
      <c r="B152" s="42"/>
      <c r="C152" s="215" t="s">
        <v>475</v>
      </c>
      <c r="D152" s="215" t="s">
        <v>169</v>
      </c>
      <c r="E152" s="216" t="s">
        <v>2620</v>
      </c>
      <c r="F152" s="217" t="s">
        <v>2621</v>
      </c>
      <c r="G152" s="218" t="s">
        <v>2511</v>
      </c>
      <c r="H152" s="219">
        <v>2</v>
      </c>
      <c r="I152" s="220"/>
      <c r="J152" s="221">
        <f>ROUND(I152*H152,2)</f>
        <v>0</v>
      </c>
      <c r="K152" s="217" t="s">
        <v>19</v>
      </c>
      <c r="L152" s="47"/>
      <c r="M152" s="222" t="s">
        <v>19</v>
      </c>
      <c r="N152" s="223" t="s">
        <v>43</v>
      </c>
      <c r="O152" s="87"/>
      <c r="P152" s="224">
        <f>O152*H152</f>
        <v>0</v>
      </c>
      <c r="Q152" s="224">
        <v>0</v>
      </c>
      <c r="R152" s="224">
        <f>Q152*H152</f>
        <v>0</v>
      </c>
      <c r="S152" s="224">
        <v>0</v>
      </c>
      <c r="T152" s="225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26" t="s">
        <v>257</v>
      </c>
      <c r="AT152" s="226" t="s">
        <v>169</v>
      </c>
      <c r="AU152" s="226" t="s">
        <v>81</v>
      </c>
      <c r="AY152" s="20" t="s">
        <v>166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20" t="s">
        <v>79</v>
      </c>
      <c r="BK152" s="227">
        <f>ROUND(I152*H152,2)</f>
        <v>0</v>
      </c>
      <c r="BL152" s="20" t="s">
        <v>257</v>
      </c>
      <c r="BM152" s="226" t="s">
        <v>837</v>
      </c>
    </row>
    <row r="153" s="2" customFormat="1" ht="16.5" customHeight="1">
      <c r="A153" s="41"/>
      <c r="B153" s="42"/>
      <c r="C153" s="215" t="s">
        <v>505</v>
      </c>
      <c r="D153" s="215" t="s">
        <v>169</v>
      </c>
      <c r="E153" s="216" t="s">
        <v>2622</v>
      </c>
      <c r="F153" s="217" t="s">
        <v>2623</v>
      </c>
      <c r="G153" s="218" t="s">
        <v>2511</v>
      </c>
      <c r="H153" s="219">
        <v>1</v>
      </c>
      <c r="I153" s="220"/>
      <c r="J153" s="221">
        <f>ROUND(I153*H153,2)</f>
        <v>0</v>
      </c>
      <c r="K153" s="217" t="s">
        <v>19</v>
      </c>
      <c r="L153" s="47"/>
      <c r="M153" s="222" t="s">
        <v>19</v>
      </c>
      <c r="N153" s="223" t="s">
        <v>43</v>
      </c>
      <c r="O153" s="87"/>
      <c r="P153" s="224">
        <f>O153*H153</f>
        <v>0</v>
      </c>
      <c r="Q153" s="224">
        <v>0</v>
      </c>
      <c r="R153" s="224">
        <f>Q153*H153</f>
        <v>0</v>
      </c>
      <c r="S153" s="224">
        <v>0</v>
      </c>
      <c r="T153" s="225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26" t="s">
        <v>257</v>
      </c>
      <c r="AT153" s="226" t="s">
        <v>169</v>
      </c>
      <c r="AU153" s="226" t="s">
        <v>81</v>
      </c>
      <c r="AY153" s="20" t="s">
        <v>166</v>
      </c>
      <c r="BE153" s="227">
        <f>IF(N153="základní",J153,0)</f>
        <v>0</v>
      </c>
      <c r="BF153" s="227">
        <f>IF(N153="snížená",J153,0)</f>
        <v>0</v>
      </c>
      <c r="BG153" s="227">
        <f>IF(N153="zákl. přenesená",J153,0)</f>
        <v>0</v>
      </c>
      <c r="BH153" s="227">
        <f>IF(N153="sníž. přenesená",J153,0)</f>
        <v>0</v>
      </c>
      <c r="BI153" s="227">
        <f>IF(N153="nulová",J153,0)</f>
        <v>0</v>
      </c>
      <c r="BJ153" s="20" t="s">
        <v>79</v>
      </c>
      <c r="BK153" s="227">
        <f>ROUND(I153*H153,2)</f>
        <v>0</v>
      </c>
      <c r="BL153" s="20" t="s">
        <v>257</v>
      </c>
      <c r="BM153" s="226" t="s">
        <v>845</v>
      </c>
    </row>
    <row r="154" s="2" customFormat="1" ht="16.5" customHeight="1">
      <c r="A154" s="41"/>
      <c r="B154" s="42"/>
      <c r="C154" s="215" t="s">
        <v>511</v>
      </c>
      <c r="D154" s="215" t="s">
        <v>169</v>
      </c>
      <c r="E154" s="216" t="s">
        <v>2624</v>
      </c>
      <c r="F154" s="217" t="s">
        <v>2625</v>
      </c>
      <c r="G154" s="218" t="s">
        <v>2511</v>
      </c>
      <c r="H154" s="219">
        <v>1</v>
      </c>
      <c r="I154" s="220"/>
      <c r="J154" s="221">
        <f>ROUND(I154*H154,2)</f>
        <v>0</v>
      </c>
      <c r="K154" s="217" t="s">
        <v>19</v>
      </c>
      <c r="L154" s="47"/>
      <c r="M154" s="222" t="s">
        <v>19</v>
      </c>
      <c r="N154" s="223" t="s">
        <v>43</v>
      </c>
      <c r="O154" s="87"/>
      <c r="P154" s="224">
        <f>O154*H154</f>
        <v>0</v>
      </c>
      <c r="Q154" s="224">
        <v>0</v>
      </c>
      <c r="R154" s="224">
        <f>Q154*H154</f>
        <v>0</v>
      </c>
      <c r="S154" s="224">
        <v>0</v>
      </c>
      <c r="T154" s="225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26" t="s">
        <v>257</v>
      </c>
      <c r="AT154" s="226" t="s">
        <v>169</v>
      </c>
      <c r="AU154" s="226" t="s">
        <v>81</v>
      </c>
      <c r="AY154" s="20" t="s">
        <v>166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20" t="s">
        <v>79</v>
      </c>
      <c r="BK154" s="227">
        <f>ROUND(I154*H154,2)</f>
        <v>0</v>
      </c>
      <c r="BL154" s="20" t="s">
        <v>257</v>
      </c>
      <c r="BM154" s="226" t="s">
        <v>863</v>
      </c>
    </row>
    <row r="155" s="2" customFormat="1" ht="16.5" customHeight="1">
      <c r="A155" s="41"/>
      <c r="B155" s="42"/>
      <c r="C155" s="215" t="s">
        <v>519</v>
      </c>
      <c r="D155" s="215" t="s">
        <v>169</v>
      </c>
      <c r="E155" s="216" t="s">
        <v>2626</v>
      </c>
      <c r="F155" s="217" t="s">
        <v>2627</v>
      </c>
      <c r="G155" s="218" t="s">
        <v>2511</v>
      </c>
      <c r="H155" s="219">
        <v>1</v>
      </c>
      <c r="I155" s="220"/>
      <c r="J155" s="221">
        <f>ROUND(I155*H155,2)</f>
        <v>0</v>
      </c>
      <c r="K155" s="217" t="s">
        <v>19</v>
      </c>
      <c r="L155" s="47"/>
      <c r="M155" s="222" t="s">
        <v>19</v>
      </c>
      <c r="N155" s="223" t="s">
        <v>43</v>
      </c>
      <c r="O155" s="87"/>
      <c r="P155" s="224">
        <f>O155*H155</f>
        <v>0</v>
      </c>
      <c r="Q155" s="224">
        <v>0</v>
      </c>
      <c r="R155" s="224">
        <f>Q155*H155</f>
        <v>0</v>
      </c>
      <c r="S155" s="224">
        <v>0</v>
      </c>
      <c r="T155" s="225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26" t="s">
        <v>257</v>
      </c>
      <c r="AT155" s="226" t="s">
        <v>169</v>
      </c>
      <c r="AU155" s="226" t="s">
        <v>81</v>
      </c>
      <c r="AY155" s="20" t="s">
        <v>166</v>
      </c>
      <c r="BE155" s="227">
        <f>IF(N155="základní",J155,0)</f>
        <v>0</v>
      </c>
      <c r="BF155" s="227">
        <f>IF(N155="snížená",J155,0)</f>
        <v>0</v>
      </c>
      <c r="BG155" s="227">
        <f>IF(N155="zákl. přenesená",J155,0)</f>
        <v>0</v>
      </c>
      <c r="BH155" s="227">
        <f>IF(N155="sníž. přenesená",J155,0)</f>
        <v>0</v>
      </c>
      <c r="BI155" s="227">
        <f>IF(N155="nulová",J155,0)</f>
        <v>0</v>
      </c>
      <c r="BJ155" s="20" t="s">
        <v>79</v>
      </c>
      <c r="BK155" s="227">
        <f>ROUND(I155*H155,2)</f>
        <v>0</v>
      </c>
      <c r="BL155" s="20" t="s">
        <v>257</v>
      </c>
      <c r="BM155" s="226" t="s">
        <v>881</v>
      </c>
    </row>
    <row r="156" s="2" customFormat="1" ht="16.5" customHeight="1">
      <c r="A156" s="41"/>
      <c r="B156" s="42"/>
      <c r="C156" s="215" t="s">
        <v>525</v>
      </c>
      <c r="D156" s="215" t="s">
        <v>169</v>
      </c>
      <c r="E156" s="216" t="s">
        <v>2628</v>
      </c>
      <c r="F156" s="217" t="s">
        <v>2629</v>
      </c>
      <c r="G156" s="218" t="s">
        <v>2511</v>
      </c>
      <c r="H156" s="219">
        <v>1</v>
      </c>
      <c r="I156" s="220"/>
      <c r="J156" s="221">
        <f>ROUND(I156*H156,2)</f>
        <v>0</v>
      </c>
      <c r="K156" s="217" t="s">
        <v>19</v>
      </c>
      <c r="L156" s="47"/>
      <c r="M156" s="222" t="s">
        <v>19</v>
      </c>
      <c r="N156" s="223" t="s">
        <v>43</v>
      </c>
      <c r="O156" s="87"/>
      <c r="P156" s="224">
        <f>O156*H156</f>
        <v>0</v>
      </c>
      <c r="Q156" s="224">
        <v>0</v>
      </c>
      <c r="R156" s="224">
        <f>Q156*H156</f>
        <v>0</v>
      </c>
      <c r="S156" s="224">
        <v>0</v>
      </c>
      <c r="T156" s="225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26" t="s">
        <v>257</v>
      </c>
      <c r="AT156" s="226" t="s">
        <v>169</v>
      </c>
      <c r="AU156" s="226" t="s">
        <v>81</v>
      </c>
      <c r="AY156" s="20" t="s">
        <v>166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20" t="s">
        <v>79</v>
      </c>
      <c r="BK156" s="227">
        <f>ROUND(I156*H156,2)</f>
        <v>0</v>
      </c>
      <c r="BL156" s="20" t="s">
        <v>257</v>
      </c>
      <c r="BM156" s="226" t="s">
        <v>894</v>
      </c>
    </row>
    <row r="157" s="2" customFormat="1" ht="16.5" customHeight="1">
      <c r="A157" s="41"/>
      <c r="B157" s="42"/>
      <c r="C157" s="215" t="s">
        <v>530</v>
      </c>
      <c r="D157" s="215" t="s">
        <v>169</v>
      </c>
      <c r="E157" s="216" t="s">
        <v>2630</v>
      </c>
      <c r="F157" s="217" t="s">
        <v>2631</v>
      </c>
      <c r="G157" s="218" t="s">
        <v>2511</v>
      </c>
      <c r="H157" s="219">
        <v>1</v>
      </c>
      <c r="I157" s="220"/>
      <c r="J157" s="221">
        <f>ROUND(I157*H157,2)</f>
        <v>0</v>
      </c>
      <c r="K157" s="217" t="s">
        <v>19</v>
      </c>
      <c r="L157" s="47"/>
      <c r="M157" s="222" t="s">
        <v>19</v>
      </c>
      <c r="N157" s="223" t="s">
        <v>43</v>
      </c>
      <c r="O157" s="87"/>
      <c r="P157" s="224">
        <f>O157*H157</f>
        <v>0</v>
      </c>
      <c r="Q157" s="224">
        <v>0</v>
      </c>
      <c r="R157" s="224">
        <f>Q157*H157</f>
        <v>0</v>
      </c>
      <c r="S157" s="224">
        <v>0</v>
      </c>
      <c r="T157" s="225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26" t="s">
        <v>257</v>
      </c>
      <c r="AT157" s="226" t="s">
        <v>169</v>
      </c>
      <c r="AU157" s="226" t="s">
        <v>81</v>
      </c>
      <c r="AY157" s="20" t="s">
        <v>166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20" t="s">
        <v>79</v>
      </c>
      <c r="BK157" s="227">
        <f>ROUND(I157*H157,2)</f>
        <v>0</v>
      </c>
      <c r="BL157" s="20" t="s">
        <v>257</v>
      </c>
      <c r="BM157" s="226" t="s">
        <v>906</v>
      </c>
    </row>
    <row r="158" s="2" customFormat="1" ht="16.5" customHeight="1">
      <c r="A158" s="41"/>
      <c r="B158" s="42"/>
      <c r="C158" s="215" t="s">
        <v>469</v>
      </c>
      <c r="D158" s="215" t="s">
        <v>169</v>
      </c>
      <c r="E158" s="216" t="s">
        <v>2632</v>
      </c>
      <c r="F158" s="217" t="s">
        <v>2633</v>
      </c>
      <c r="G158" s="218" t="s">
        <v>229</v>
      </c>
      <c r="H158" s="219">
        <v>222.5</v>
      </c>
      <c r="I158" s="220"/>
      <c r="J158" s="221">
        <f>ROUND(I158*H158,2)</f>
        <v>0</v>
      </c>
      <c r="K158" s="217" t="s">
        <v>19</v>
      </c>
      <c r="L158" s="47"/>
      <c r="M158" s="222" t="s">
        <v>19</v>
      </c>
      <c r="N158" s="223" t="s">
        <v>43</v>
      </c>
      <c r="O158" s="87"/>
      <c r="P158" s="224">
        <f>O158*H158</f>
        <v>0</v>
      </c>
      <c r="Q158" s="224">
        <v>0</v>
      </c>
      <c r="R158" s="224">
        <f>Q158*H158</f>
        <v>0</v>
      </c>
      <c r="S158" s="224">
        <v>0</v>
      </c>
      <c r="T158" s="225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26" t="s">
        <v>257</v>
      </c>
      <c r="AT158" s="226" t="s">
        <v>169</v>
      </c>
      <c r="AU158" s="226" t="s">
        <v>81</v>
      </c>
      <c r="AY158" s="20" t="s">
        <v>166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20" t="s">
        <v>79</v>
      </c>
      <c r="BK158" s="227">
        <f>ROUND(I158*H158,2)</f>
        <v>0</v>
      </c>
      <c r="BL158" s="20" t="s">
        <v>257</v>
      </c>
      <c r="BM158" s="226" t="s">
        <v>917</v>
      </c>
    </row>
    <row r="159" s="2" customFormat="1" ht="16.5" customHeight="1">
      <c r="A159" s="41"/>
      <c r="B159" s="42"/>
      <c r="C159" s="215" t="s">
        <v>517</v>
      </c>
      <c r="D159" s="215" t="s">
        <v>169</v>
      </c>
      <c r="E159" s="216" t="s">
        <v>2634</v>
      </c>
      <c r="F159" s="217" t="s">
        <v>2635</v>
      </c>
      <c r="G159" s="218" t="s">
        <v>229</v>
      </c>
      <c r="H159" s="219">
        <v>222.5</v>
      </c>
      <c r="I159" s="220"/>
      <c r="J159" s="221">
        <f>ROUND(I159*H159,2)</f>
        <v>0</v>
      </c>
      <c r="K159" s="217" t="s">
        <v>19</v>
      </c>
      <c r="L159" s="47"/>
      <c r="M159" s="222" t="s">
        <v>19</v>
      </c>
      <c r="N159" s="223" t="s">
        <v>43</v>
      </c>
      <c r="O159" s="87"/>
      <c r="P159" s="224">
        <f>O159*H159</f>
        <v>0</v>
      </c>
      <c r="Q159" s="224">
        <v>0</v>
      </c>
      <c r="R159" s="224">
        <f>Q159*H159</f>
        <v>0</v>
      </c>
      <c r="S159" s="224">
        <v>0</v>
      </c>
      <c r="T159" s="225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26" t="s">
        <v>257</v>
      </c>
      <c r="AT159" s="226" t="s">
        <v>169</v>
      </c>
      <c r="AU159" s="226" t="s">
        <v>81</v>
      </c>
      <c r="AY159" s="20" t="s">
        <v>166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20" t="s">
        <v>79</v>
      </c>
      <c r="BK159" s="227">
        <f>ROUND(I159*H159,2)</f>
        <v>0</v>
      </c>
      <c r="BL159" s="20" t="s">
        <v>257</v>
      </c>
      <c r="BM159" s="226" t="s">
        <v>926</v>
      </c>
    </row>
    <row r="160" s="2" customFormat="1">
      <c r="A160" s="41"/>
      <c r="B160" s="42"/>
      <c r="C160" s="215" t="s">
        <v>548</v>
      </c>
      <c r="D160" s="215" t="s">
        <v>169</v>
      </c>
      <c r="E160" s="216" t="s">
        <v>2636</v>
      </c>
      <c r="F160" s="217" t="s">
        <v>2637</v>
      </c>
      <c r="G160" s="218" t="s">
        <v>2511</v>
      </c>
      <c r="H160" s="219">
        <v>3</v>
      </c>
      <c r="I160" s="220"/>
      <c r="J160" s="221">
        <f>ROUND(I160*H160,2)</f>
        <v>0</v>
      </c>
      <c r="K160" s="217" t="s">
        <v>19</v>
      </c>
      <c r="L160" s="47"/>
      <c r="M160" s="222" t="s">
        <v>19</v>
      </c>
      <c r="N160" s="223" t="s">
        <v>43</v>
      </c>
      <c r="O160" s="87"/>
      <c r="P160" s="224">
        <f>O160*H160</f>
        <v>0</v>
      </c>
      <c r="Q160" s="224">
        <v>0</v>
      </c>
      <c r="R160" s="224">
        <f>Q160*H160</f>
        <v>0</v>
      </c>
      <c r="S160" s="224">
        <v>0</v>
      </c>
      <c r="T160" s="225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26" t="s">
        <v>257</v>
      </c>
      <c r="AT160" s="226" t="s">
        <v>169</v>
      </c>
      <c r="AU160" s="226" t="s">
        <v>81</v>
      </c>
      <c r="AY160" s="20" t="s">
        <v>166</v>
      </c>
      <c r="BE160" s="227">
        <f>IF(N160="základní",J160,0)</f>
        <v>0</v>
      </c>
      <c r="BF160" s="227">
        <f>IF(N160="snížená",J160,0)</f>
        <v>0</v>
      </c>
      <c r="BG160" s="227">
        <f>IF(N160="zákl. přenesená",J160,0)</f>
        <v>0</v>
      </c>
      <c r="BH160" s="227">
        <f>IF(N160="sníž. přenesená",J160,0)</f>
        <v>0</v>
      </c>
      <c r="BI160" s="227">
        <f>IF(N160="nulová",J160,0)</f>
        <v>0</v>
      </c>
      <c r="BJ160" s="20" t="s">
        <v>79</v>
      </c>
      <c r="BK160" s="227">
        <f>ROUND(I160*H160,2)</f>
        <v>0</v>
      </c>
      <c r="BL160" s="20" t="s">
        <v>257</v>
      </c>
      <c r="BM160" s="226" t="s">
        <v>936</v>
      </c>
    </row>
    <row r="161" s="2" customFormat="1">
      <c r="A161" s="41"/>
      <c r="B161" s="42"/>
      <c r="C161" s="215" t="s">
        <v>553</v>
      </c>
      <c r="D161" s="215" t="s">
        <v>169</v>
      </c>
      <c r="E161" s="216" t="s">
        <v>2638</v>
      </c>
      <c r="F161" s="217" t="s">
        <v>2639</v>
      </c>
      <c r="G161" s="218" t="s">
        <v>2511</v>
      </c>
      <c r="H161" s="219">
        <v>4</v>
      </c>
      <c r="I161" s="220"/>
      <c r="J161" s="221">
        <f>ROUND(I161*H161,2)</f>
        <v>0</v>
      </c>
      <c r="K161" s="217" t="s">
        <v>19</v>
      </c>
      <c r="L161" s="47"/>
      <c r="M161" s="222" t="s">
        <v>19</v>
      </c>
      <c r="N161" s="223" t="s">
        <v>43</v>
      </c>
      <c r="O161" s="87"/>
      <c r="P161" s="224">
        <f>O161*H161</f>
        <v>0</v>
      </c>
      <c r="Q161" s="224">
        <v>0</v>
      </c>
      <c r="R161" s="224">
        <f>Q161*H161</f>
        <v>0</v>
      </c>
      <c r="S161" s="224">
        <v>0</v>
      </c>
      <c r="T161" s="225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26" t="s">
        <v>257</v>
      </c>
      <c r="AT161" s="226" t="s">
        <v>169</v>
      </c>
      <c r="AU161" s="226" t="s">
        <v>81</v>
      </c>
      <c r="AY161" s="20" t="s">
        <v>166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20" t="s">
        <v>79</v>
      </c>
      <c r="BK161" s="227">
        <f>ROUND(I161*H161,2)</f>
        <v>0</v>
      </c>
      <c r="BL161" s="20" t="s">
        <v>257</v>
      </c>
      <c r="BM161" s="226" t="s">
        <v>948</v>
      </c>
    </row>
    <row r="162" s="2" customFormat="1" ht="16.5" customHeight="1">
      <c r="A162" s="41"/>
      <c r="B162" s="42"/>
      <c r="C162" s="215" t="s">
        <v>558</v>
      </c>
      <c r="D162" s="215" t="s">
        <v>169</v>
      </c>
      <c r="E162" s="216" t="s">
        <v>2640</v>
      </c>
      <c r="F162" s="217" t="s">
        <v>2641</v>
      </c>
      <c r="G162" s="218" t="s">
        <v>2511</v>
      </c>
      <c r="H162" s="219">
        <v>3</v>
      </c>
      <c r="I162" s="220"/>
      <c r="J162" s="221">
        <f>ROUND(I162*H162,2)</f>
        <v>0</v>
      </c>
      <c r="K162" s="217" t="s">
        <v>19</v>
      </c>
      <c r="L162" s="47"/>
      <c r="M162" s="222" t="s">
        <v>19</v>
      </c>
      <c r="N162" s="223" t="s">
        <v>43</v>
      </c>
      <c r="O162" s="87"/>
      <c r="P162" s="224">
        <f>O162*H162</f>
        <v>0</v>
      </c>
      <c r="Q162" s="224">
        <v>0</v>
      </c>
      <c r="R162" s="224">
        <f>Q162*H162</f>
        <v>0</v>
      </c>
      <c r="S162" s="224">
        <v>0</v>
      </c>
      <c r="T162" s="225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26" t="s">
        <v>257</v>
      </c>
      <c r="AT162" s="226" t="s">
        <v>169</v>
      </c>
      <c r="AU162" s="226" t="s">
        <v>81</v>
      </c>
      <c r="AY162" s="20" t="s">
        <v>166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20" t="s">
        <v>79</v>
      </c>
      <c r="BK162" s="227">
        <f>ROUND(I162*H162,2)</f>
        <v>0</v>
      </c>
      <c r="BL162" s="20" t="s">
        <v>257</v>
      </c>
      <c r="BM162" s="226" t="s">
        <v>960</v>
      </c>
    </row>
    <row r="163" s="2" customFormat="1" ht="21.75" customHeight="1">
      <c r="A163" s="41"/>
      <c r="B163" s="42"/>
      <c r="C163" s="215" t="s">
        <v>562</v>
      </c>
      <c r="D163" s="215" t="s">
        <v>169</v>
      </c>
      <c r="E163" s="216" t="s">
        <v>2642</v>
      </c>
      <c r="F163" s="217" t="s">
        <v>2643</v>
      </c>
      <c r="G163" s="218" t="s">
        <v>2511</v>
      </c>
      <c r="H163" s="219">
        <v>4</v>
      </c>
      <c r="I163" s="220"/>
      <c r="J163" s="221">
        <f>ROUND(I163*H163,2)</f>
        <v>0</v>
      </c>
      <c r="K163" s="217" t="s">
        <v>19</v>
      </c>
      <c r="L163" s="47"/>
      <c r="M163" s="222" t="s">
        <v>19</v>
      </c>
      <c r="N163" s="223" t="s">
        <v>43</v>
      </c>
      <c r="O163" s="87"/>
      <c r="P163" s="224">
        <f>O163*H163</f>
        <v>0</v>
      </c>
      <c r="Q163" s="224">
        <v>0</v>
      </c>
      <c r="R163" s="224">
        <f>Q163*H163</f>
        <v>0</v>
      </c>
      <c r="S163" s="224">
        <v>0</v>
      </c>
      <c r="T163" s="225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26" t="s">
        <v>257</v>
      </c>
      <c r="AT163" s="226" t="s">
        <v>169</v>
      </c>
      <c r="AU163" s="226" t="s">
        <v>81</v>
      </c>
      <c r="AY163" s="20" t="s">
        <v>166</v>
      </c>
      <c r="BE163" s="227">
        <f>IF(N163="základní",J163,0)</f>
        <v>0</v>
      </c>
      <c r="BF163" s="227">
        <f>IF(N163="snížená",J163,0)</f>
        <v>0</v>
      </c>
      <c r="BG163" s="227">
        <f>IF(N163="zákl. přenesená",J163,0)</f>
        <v>0</v>
      </c>
      <c r="BH163" s="227">
        <f>IF(N163="sníž. přenesená",J163,0)</f>
        <v>0</v>
      </c>
      <c r="BI163" s="227">
        <f>IF(N163="nulová",J163,0)</f>
        <v>0</v>
      </c>
      <c r="BJ163" s="20" t="s">
        <v>79</v>
      </c>
      <c r="BK163" s="227">
        <f>ROUND(I163*H163,2)</f>
        <v>0</v>
      </c>
      <c r="BL163" s="20" t="s">
        <v>257</v>
      </c>
      <c r="BM163" s="226" t="s">
        <v>969</v>
      </c>
    </row>
    <row r="164" s="2" customFormat="1" ht="16.5" customHeight="1">
      <c r="A164" s="41"/>
      <c r="B164" s="42"/>
      <c r="C164" s="215" t="s">
        <v>567</v>
      </c>
      <c r="D164" s="215" t="s">
        <v>169</v>
      </c>
      <c r="E164" s="216" t="s">
        <v>2644</v>
      </c>
      <c r="F164" s="217" t="s">
        <v>2645</v>
      </c>
      <c r="G164" s="218" t="s">
        <v>191</v>
      </c>
      <c r="H164" s="219">
        <v>0.5</v>
      </c>
      <c r="I164" s="220"/>
      <c r="J164" s="221">
        <f>ROUND(I164*H164,2)</f>
        <v>0</v>
      </c>
      <c r="K164" s="217" t="s">
        <v>19</v>
      </c>
      <c r="L164" s="47"/>
      <c r="M164" s="222" t="s">
        <v>19</v>
      </c>
      <c r="N164" s="223" t="s">
        <v>43</v>
      </c>
      <c r="O164" s="87"/>
      <c r="P164" s="224">
        <f>O164*H164</f>
        <v>0</v>
      </c>
      <c r="Q164" s="224">
        <v>0</v>
      </c>
      <c r="R164" s="224">
        <f>Q164*H164</f>
        <v>0</v>
      </c>
      <c r="S164" s="224">
        <v>0</v>
      </c>
      <c r="T164" s="225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26" t="s">
        <v>257</v>
      </c>
      <c r="AT164" s="226" t="s">
        <v>169</v>
      </c>
      <c r="AU164" s="226" t="s">
        <v>81</v>
      </c>
      <c r="AY164" s="20" t="s">
        <v>166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20" t="s">
        <v>79</v>
      </c>
      <c r="BK164" s="227">
        <f>ROUND(I164*H164,2)</f>
        <v>0</v>
      </c>
      <c r="BL164" s="20" t="s">
        <v>257</v>
      </c>
      <c r="BM164" s="226" t="s">
        <v>983</v>
      </c>
    </row>
    <row r="165" s="12" customFormat="1" ht="22.8" customHeight="1">
      <c r="A165" s="12"/>
      <c r="B165" s="199"/>
      <c r="C165" s="200"/>
      <c r="D165" s="201" t="s">
        <v>71</v>
      </c>
      <c r="E165" s="213" t="s">
        <v>2646</v>
      </c>
      <c r="F165" s="213" t="s">
        <v>2647</v>
      </c>
      <c r="G165" s="200"/>
      <c r="H165" s="200"/>
      <c r="I165" s="203"/>
      <c r="J165" s="214">
        <f>BK165</f>
        <v>0</v>
      </c>
      <c r="K165" s="200"/>
      <c r="L165" s="205"/>
      <c r="M165" s="206"/>
      <c r="N165" s="207"/>
      <c r="O165" s="207"/>
      <c r="P165" s="208">
        <f>SUM(P166:P209)</f>
        <v>0</v>
      </c>
      <c r="Q165" s="207"/>
      <c r="R165" s="208">
        <f>SUM(R166:R209)</f>
        <v>0</v>
      </c>
      <c r="S165" s="207"/>
      <c r="T165" s="209">
        <f>SUM(T166:T209)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0" t="s">
        <v>79</v>
      </c>
      <c r="AT165" s="211" t="s">
        <v>71</v>
      </c>
      <c r="AU165" s="211" t="s">
        <v>79</v>
      </c>
      <c r="AY165" s="210" t="s">
        <v>166</v>
      </c>
      <c r="BK165" s="212">
        <f>SUM(BK166:BK209)</f>
        <v>0</v>
      </c>
    </row>
    <row r="166" s="2" customFormat="1" ht="16.5" customHeight="1">
      <c r="A166" s="41"/>
      <c r="B166" s="42"/>
      <c r="C166" s="215" t="s">
        <v>580</v>
      </c>
      <c r="D166" s="215" t="s">
        <v>169</v>
      </c>
      <c r="E166" s="216" t="s">
        <v>2648</v>
      </c>
      <c r="F166" s="217" t="s">
        <v>2649</v>
      </c>
      <c r="G166" s="218" t="s">
        <v>2511</v>
      </c>
      <c r="H166" s="219">
        <v>5</v>
      </c>
      <c r="I166" s="220"/>
      <c r="J166" s="221">
        <f>ROUND(I166*H166,2)</f>
        <v>0</v>
      </c>
      <c r="K166" s="217" t="s">
        <v>19</v>
      </c>
      <c r="L166" s="47"/>
      <c r="M166" s="222" t="s">
        <v>19</v>
      </c>
      <c r="N166" s="223" t="s">
        <v>43</v>
      </c>
      <c r="O166" s="87"/>
      <c r="P166" s="224">
        <f>O166*H166</f>
        <v>0</v>
      </c>
      <c r="Q166" s="224">
        <v>0</v>
      </c>
      <c r="R166" s="224">
        <f>Q166*H166</f>
        <v>0</v>
      </c>
      <c r="S166" s="224">
        <v>0</v>
      </c>
      <c r="T166" s="225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26" t="s">
        <v>257</v>
      </c>
      <c r="AT166" s="226" t="s">
        <v>169</v>
      </c>
      <c r="AU166" s="226" t="s">
        <v>81</v>
      </c>
      <c r="AY166" s="20" t="s">
        <v>166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20" t="s">
        <v>79</v>
      </c>
      <c r="BK166" s="227">
        <f>ROUND(I166*H166,2)</f>
        <v>0</v>
      </c>
      <c r="BL166" s="20" t="s">
        <v>257</v>
      </c>
      <c r="BM166" s="226" t="s">
        <v>997</v>
      </c>
    </row>
    <row r="167" s="2" customFormat="1" ht="16.5" customHeight="1">
      <c r="A167" s="41"/>
      <c r="B167" s="42"/>
      <c r="C167" s="215" t="s">
        <v>586</v>
      </c>
      <c r="D167" s="215" t="s">
        <v>169</v>
      </c>
      <c r="E167" s="216" t="s">
        <v>2650</v>
      </c>
      <c r="F167" s="217" t="s">
        <v>2651</v>
      </c>
      <c r="G167" s="218" t="s">
        <v>2511</v>
      </c>
      <c r="H167" s="219">
        <v>1</v>
      </c>
      <c r="I167" s="220"/>
      <c r="J167" s="221">
        <f>ROUND(I167*H167,2)</f>
        <v>0</v>
      </c>
      <c r="K167" s="217" t="s">
        <v>19</v>
      </c>
      <c r="L167" s="47"/>
      <c r="M167" s="222" t="s">
        <v>19</v>
      </c>
      <c r="N167" s="223" t="s">
        <v>43</v>
      </c>
      <c r="O167" s="87"/>
      <c r="P167" s="224">
        <f>O167*H167</f>
        <v>0</v>
      </c>
      <c r="Q167" s="224">
        <v>0</v>
      </c>
      <c r="R167" s="224">
        <f>Q167*H167</f>
        <v>0</v>
      </c>
      <c r="S167" s="224">
        <v>0</v>
      </c>
      <c r="T167" s="225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26" t="s">
        <v>257</v>
      </c>
      <c r="AT167" s="226" t="s">
        <v>169</v>
      </c>
      <c r="AU167" s="226" t="s">
        <v>81</v>
      </c>
      <c r="AY167" s="20" t="s">
        <v>166</v>
      </c>
      <c r="BE167" s="227">
        <f>IF(N167="základní",J167,0)</f>
        <v>0</v>
      </c>
      <c r="BF167" s="227">
        <f>IF(N167="snížená",J167,0)</f>
        <v>0</v>
      </c>
      <c r="BG167" s="227">
        <f>IF(N167="zákl. přenesená",J167,0)</f>
        <v>0</v>
      </c>
      <c r="BH167" s="227">
        <f>IF(N167="sníž. přenesená",J167,0)</f>
        <v>0</v>
      </c>
      <c r="BI167" s="227">
        <f>IF(N167="nulová",J167,0)</f>
        <v>0</v>
      </c>
      <c r="BJ167" s="20" t="s">
        <v>79</v>
      </c>
      <c r="BK167" s="227">
        <f>ROUND(I167*H167,2)</f>
        <v>0</v>
      </c>
      <c r="BL167" s="20" t="s">
        <v>257</v>
      </c>
      <c r="BM167" s="226" t="s">
        <v>1011</v>
      </c>
    </row>
    <row r="168" s="2" customFormat="1" ht="16.5" customHeight="1">
      <c r="A168" s="41"/>
      <c r="B168" s="42"/>
      <c r="C168" s="215" t="s">
        <v>593</v>
      </c>
      <c r="D168" s="215" t="s">
        <v>169</v>
      </c>
      <c r="E168" s="216" t="s">
        <v>2652</v>
      </c>
      <c r="F168" s="217" t="s">
        <v>2653</v>
      </c>
      <c r="G168" s="218" t="s">
        <v>2511</v>
      </c>
      <c r="H168" s="219">
        <v>3</v>
      </c>
      <c r="I168" s="220"/>
      <c r="J168" s="221">
        <f>ROUND(I168*H168,2)</f>
        <v>0</v>
      </c>
      <c r="K168" s="217" t="s">
        <v>19</v>
      </c>
      <c r="L168" s="47"/>
      <c r="M168" s="222" t="s">
        <v>19</v>
      </c>
      <c r="N168" s="223" t="s">
        <v>43</v>
      </c>
      <c r="O168" s="87"/>
      <c r="P168" s="224">
        <f>O168*H168</f>
        <v>0</v>
      </c>
      <c r="Q168" s="224">
        <v>0</v>
      </c>
      <c r="R168" s="224">
        <f>Q168*H168</f>
        <v>0</v>
      </c>
      <c r="S168" s="224">
        <v>0</v>
      </c>
      <c r="T168" s="225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26" t="s">
        <v>257</v>
      </c>
      <c r="AT168" s="226" t="s">
        <v>169</v>
      </c>
      <c r="AU168" s="226" t="s">
        <v>81</v>
      </c>
      <c r="AY168" s="20" t="s">
        <v>166</v>
      </c>
      <c r="BE168" s="227">
        <f>IF(N168="základní",J168,0)</f>
        <v>0</v>
      </c>
      <c r="BF168" s="227">
        <f>IF(N168="snížená",J168,0)</f>
        <v>0</v>
      </c>
      <c r="BG168" s="227">
        <f>IF(N168="zákl. přenesená",J168,0)</f>
        <v>0</v>
      </c>
      <c r="BH168" s="227">
        <f>IF(N168="sníž. přenesená",J168,0)</f>
        <v>0</v>
      </c>
      <c r="BI168" s="227">
        <f>IF(N168="nulová",J168,0)</f>
        <v>0</v>
      </c>
      <c r="BJ168" s="20" t="s">
        <v>79</v>
      </c>
      <c r="BK168" s="227">
        <f>ROUND(I168*H168,2)</f>
        <v>0</v>
      </c>
      <c r="BL168" s="20" t="s">
        <v>257</v>
      </c>
      <c r="BM168" s="226" t="s">
        <v>1037</v>
      </c>
    </row>
    <row r="169" s="2" customFormat="1" ht="16.5" customHeight="1">
      <c r="A169" s="41"/>
      <c r="B169" s="42"/>
      <c r="C169" s="215" t="s">
        <v>597</v>
      </c>
      <c r="D169" s="215" t="s">
        <v>169</v>
      </c>
      <c r="E169" s="216" t="s">
        <v>2654</v>
      </c>
      <c r="F169" s="217" t="s">
        <v>2655</v>
      </c>
      <c r="G169" s="218" t="s">
        <v>2511</v>
      </c>
      <c r="H169" s="219">
        <v>13</v>
      </c>
      <c r="I169" s="220"/>
      <c r="J169" s="221">
        <f>ROUND(I169*H169,2)</f>
        <v>0</v>
      </c>
      <c r="K169" s="217" t="s">
        <v>19</v>
      </c>
      <c r="L169" s="47"/>
      <c r="M169" s="222" t="s">
        <v>19</v>
      </c>
      <c r="N169" s="223" t="s">
        <v>43</v>
      </c>
      <c r="O169" s="87"/>
      <c r="P169" s="224">
        <f>O169*H169</f>
        <v>0</v>
      </c>
      <c r="Q169" s="224">
        <v>0</v>
      </c>
      <c r="R169" s="224">
        <f>Q169*H169</f>
        <v>0</v>
      </c>
      <c r="S169" s="224">
        <v>0</v>
      </c>
      <c r="T169" s="225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26" t="s">
        <v>257</v>
      </c>
      <c r="AT169" s="226" t="s">
        <v>169</v>
      </c>
      <c r="AU169" s="226" t="s">
        <v>81</v>
      </c>
      <c r="AY169" s="20" t="s">
        <v>166</v>
      </c>
      <c r="BE169" s="227">
        <f>IF(N169="základní",J169,0)</f>
        <v>0</v>
      </c>
      <c r="BF169" s="227">
        <f>IF(N169="snížená",J169,0)</f>
        <v>0</v>
      </c>
      <c r="BG169" s="227">
        <f>IF(N169="zákl. přenesená",J169,0)</f>
        <v>0</v>
      </c>
      <c r="BH169" s="227">
        <f>IF(N169="sníž. přenesená",J169,0)</f>
        <v>0</v>
      </c>
      <c r="BI169" s="227">
        <f>IF(N169="nulová",J169,0)</f>
        <v>0</v>
      </c>
      <c r="BJ169" s="20" t="s">
        <v>79</v>
      </c>
      <c r="BK169" s="227">
        <f>ROUND(I169*H169,2)</f>
        <v>0</v>
      </c>
      <c r="BL169" s="20" t="s">
        <v>257</v>
      </c>
      <c r="BM169" s="226" t="s">
        <v>1054</v>
      </c>
    </row>
    <row r="170" s="2" customFormat="1" ht="16.5" customHeight="1">
      <c r="A170" s="41"/>
      <c r="B170" s="42"/>
      <c r="C170" s="215" t="s">
        <v>607</v>
      </c>
      <c r="D170" s="215" t="s">
        <v>169</v>
      </c>
      <c r="E170" s="216" t="s">
        <v>2656</v>
      </c>
      <c r="F170" s="217" t="s">
        <v>2657</v>
      </c>
      <c r="G170" s="218" t="s">
        <v>2511</v>
      </c>
      <c r="H170" s="219">
        <v>1</v>
      </c>
      <c r="I170" s="220"/>
      <c r="J170" s="221">
        <f>ROUND(I170*H170,2)</f>
        <v>0</v>
      </c>
      <c r="K170" s="217" t="s">
        <v>19</v>
      </c>
      <c r="L170" s="47"/>
      <c r="M170" s="222" t="s">
        <v>19</v>
      </c>
      <c r="N170" s="223" t="s">
        <v>43</v>
      </c>
      <c r="O170" s="87"/>
      <c r="P170" s="224">
        <f>O170*H170</f>
        <v>0</v>
      </c>
      <c r="Q170" s="224">
        <v>0</v>
      </c>
      <c r="R170" s="224">
        <f>Q170*H170</f>
        <v>0</v>
      </c>
      <c r="S170" s="224">
        <v>0</v>
      </c>
      <c r="T170" s="225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26" t="s">
        <v>257</v>
      </c>
      <c r="AT170" s="226" t="s">
        <v>169</v>
      </c>
      <c r="AU170" s="226" t="s">
        <v>81</v>
      </c>
      <c r="AY170" s="20" t="s">
        <v>166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20" t="s">
        <v>79</v>
      </c>
      <c r="BK170" s="227">
        <f>ROUND(I170*H170,2)</f>
        <v>0</v>
      </c>
      <c r="BL170" s="20" t="s">
        <v>257</v>
      </c>
      <c r="BM170" s="226" t="s">
        <v>1067</v>
      </c>
    </row>
    <row r="171" s="2" customFormat="1" ht="16.5" customHeight="1">
      <c r="A171" s="41"/>
      <c r="B171" s="42"/>
      <c r="C171" s="215" t="s">
        <v>613</v>
      </c>
      <c r="D171" s="215" t="s">
        <v>169</v>
      </c>
      <c r="E171" s="216" t="s">
        <v>2658</v>
      </c>
      <c r="F171" s="217" t="s">
        <v>2659</v>
      </c>
      <c r="G171" s="218" t="s">
        <v>2511</v>
      </c>
      <c r="H171" s="219">
        <v>1</v>
      </c>
      <c r="I171" s="220"/>
      <c r="J171" s="221">
        <f>ROUND(I171*H171,2)</f>
        <v>0</v>
      </c>
      <c r="K171" s="217" t="s">
        <v>19</v>
      </c>
      <c r="L171" s="47"/>
      <c r="M171" s="222" t="s">
        <v>19</v>
      </c>
      <c r="N171" s="223" t="s">
        <v>43</v>
      </c>
      <c r="O171" s="87"/>
      <c r="P171" s="224">
        <f>O171*H171</f>
        <v>0</v>
      </c>
      <c r="Q171" s="224">
        <v>0</v>
      </c>
      <c r="R171" s="224">
        <f>Q171*H171</f>
        <v>0</v>
      </c>
      <c r="S171" s="224">
        <v>0</v>
      </c>
      <c r="T171" s="225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26" t="s">
        <v>257</v>
      </c>
      <c r="AT171" s="226" t="s">
        <v>169</v>
      </c>
      <c r="AU171" s="226" t="s">
        <v>81</v>
      </c>
      <c r="AY171" s="20" t="s">
        <v>166</v>
      </c>
      <c r="BE171" s="227">
        <f>IF(N171="základní",J171,0)</f>
        <v>0</v>
      </c>
      <c r="BF171" s="227">
        <f>IF(N171="snížená",J171,0)</f>
        <v>0</v>
      </c>
      <c r="BG171" s="227">
        <f>IF(N171="zákl. přenesená",J171,0)</f>
        <v>0</v>
      </c>
      <c r="BH171" s="227">
        <f>IF(N171="sníž. přenesená",J171,0)</f>
        <v>0</v>
      </c>
      <c r="BI171" s="227">
        <f>IF(N171="nulová",J171,0)</f>
        <v>0</v>
      </c>
      <c r="BJ171" s="20" t="s">
        <v>79</v>
      </c>
      <c r="BK171" s="227">
        <f>ROUND(I171*H171,2)</f>
        <v>0</v>
      </c>
      <c r="BL171" s="20" t="s">
        <v>257</v>
      </c>
      <c r="BM171" s="226" t="s">
        <v>1079</v>
      </c>
    </row>
    <row r="172" s="2" customFormat="1" ht="16.5" customHeight="1">
      <c r="A172" s="41"/>
      <c r="B172" s="42"/>
      <c r="C172" s="215" t="s">
        <v>616</v>
      </c>
      <c r="D172" s="215" t="s">
        <v>169</v>
      </c>
      <c r="E172" s="216" t="s">
        <v>2660</v>
      </c>
      <c r="F172" s="217" t="s">
        <v>2661</v>
      </c>
      <c r="G172" s="218" t="s">
        <v>2662</v>
      </c>
      <c r="H172" s="219">
        <v>1</v>
      </c>
      <c r="I172" s="220"/>
      <c r="J172" s="221">
        <f>ROUND(I172*H172,2)</f>
        <v>0</v>
      </c>
      <c r="K172" s="217" t="s">
        <v>19</v>
      </c>
      <c r="L172" s="47"/>
      <c r="M172" s="222" t="s">
        <v>19</v>
      </c>
      <c r="N172" s="223" t="s">
        <v>43</v>
      </c>
      <c r="O172" s="87"/>
      <c r="P172" s="224">
        <f>O172*H172</f>
        <v>0</v>
      </c>
      <c r="Q172" s="224">
        <v>0</v>
      </c>
      <c r="R172" s="224">
        <f>Q172*H172</f>
        <v>0</v>
      </c>
      <c r="S172" s="224">
        <v>0</v>
      </c>
      <c r="T172" s="225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26" t="s">
        <v>257</v>
      </c>
      <c r="AT172" s="226" t="s">
        <v>169</v>
      </c>
      <c r="AU172" s="226" t="s">
        <v>81</v>
      </c>
      <c r="AY172" s="20" t="s">
        <v>166</v>
      </c>
      <c r="BE172" s="227">
        <f>IF(N172="základní",J172,0)</f>
        <v>0</v>
      </c>
      <c r="BF172" s="227">
        <f>IF(N172="snížená",J172,0)</f>
        <v>0</v>
      </c>
      <c r="BG172" s="227">
        <f>IF(N172="zákl. přenesená",J172,0)</f>
        <v>0</v>
      </c>
      <c r="BH172" s="227">
        <f>IF(N172="sníž. přenesená",J172,0)</f>
        <v>0</v>
      </c>
      <c r="BI172" s="227">
        <f>IF(N172="nulová",J172,0)</f>
        <v>0</v>
      </c>
      <c r="BJ172" s="20" t="s">
        <v>79</v>
      </c>
      <c r="BK172" s="227">
        <f>ROUND(I172*H172,2)</f>
        <v>0</v>
      </c>
      <c r="BL172" s="20" t="s">
        <v>257</v>
      </c>
      <c r="BM172" s="226" t="s">
        <v>1089</v>
      </c>
    </row>
    <row r="173" s="2" customFormat="1" ht="16.5" customHeight="1">
      <c r="A173" s="41"/>
      <c r="B173" s="42"/>
      <c r="C173" s="215" t="s">
        <v>620</v>
      </c>
      <c r="D173" s="215" t="s">
        <v>169</v>
      </c>
      <c r="E173" s="216" t="s">
        <v>2663</v>
      </c>
      <c r="F173" s="217" t="s">
        <v>2664</v>
      </c>
      <c r="G173" s="218" t="s">
        <v>2662</v>
      </c>
      <c r="H173" s="219">
        <v>1</v>
      </c>
      <c r="I173" s="220"/>
      <c r="J173" s="221">
        <f>ROUND(I173*H173,2)</f>
        <v>0</v>
      </c>
      <c r="K173" s="217" t="s">
        <v>19</v>
      </c>
      <c r="L173" s="47"/>
      <c r="M173" s="222" t="s">
        <v>19</v>
      </c>
      <c r="N173" s="223" t="s">
        <v>43</v>
      </c>
      <c r="O173" s="87"/>
      <c r="P173" s="224">
        <f>O173*H173</f>
        <v>0</v>
      </c>
      <c r="Q173" s="224">
        <v>0</v>
      </c>
      <c r="R173" s="224">
        <f>Q173*H173</f>
        <v>0</v>
      </c>
      <c r="S173" s="224">
        <v>0</v>
      </c>
      <c r="T173" s="225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26" t="s">
        <v>257</v>
      </c>
      <c r="AT173" s="226" t="s">
        <v>169</v>
      </c>
      <c r="AU173" s="226" t="s">
        <v>81</v>
      </c>
      <c r="AY173" s="20" t="s">
        <v>166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20" t="s">
        <v>79</v>
      </c>
      <c r="BK173" s="227">
        <f>ROUND(I173*H173,2)</f>
        <v>0</v>
      </c>
      <c r="BL173" s="20" t="s">
        <v>257</v>
      </c>
      <c r="BM173" s="226" t="s">
        <v>1101</v>
      </c>
    </row>
    <row r="174" s="2" customFormat="1" ht="16.5" customHeight="1">
      <c r="A174" s="41"/>
      <c r="B174" s="42"/>
      <c r="C174" s="215" t="s">
        <v>631</v>
      </c>
      <c r="D174" s="215" t="s">
        <v>169</v>
      </c>
      <c r="E174" s="216" t="s">
        <v>2665</v>
      </c>
      <c r="F174" s="217" t="s">
        <v>2666</v>
      </c>
      <c r="G174" s="218" t="s">
        <v>2511</v>
      </c>
      <c r="H174" s="219">
        <v>6</v>
      </c>
      <c r="I174" s="220"/>
      <c r="J174" s="221">
        <f>ROUND(I174*H174,2)</f>
        <v>0</v>
      </c>
      <c r="K174" s="217" t="s">
        <v>19</v>
      </c>
      <c r="L174" s="47"/>
      <c r="M174" s="222" t="s">
        <v>19</v>
      </c>
      <c r="N174" s="223" t="s">
        <v>43</v>
      </c>
      <c r="O174" s="87"/>
      <c r="P174" s="224">
        <f>O174*H174</f>
        <v>0</v>
      </c>
      <c r="Q174" s="224">
        <v>0</v>
      </c>
      <c r="R174" s="224">
        <f>Q174*H174</f>
        <v>0</v>
      </c>
      <c r="S174" s="224">
        <v>0</v>
      </c>
      <c r="T174" s="225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26" t="s">
        <v>257</v>
      </c>
      <c r="AT174" s="226" t="s">
        <v>169</v>
      </c>
      <c r="AU174" s="226" t="s">
        <v>81</v>
      </c>
      <c r="AY174" s="20" t="s">
        <v>166</v>
      </c>
      <c r="BE174" s="227">
        <f>IF(N174="základní",J174,0)</f>
        <v>0</v>
      </c>
      <c r="BF174" s="227">
        <f>IF(N174="snížená",J174,0)</f>
        <v>0</v>
      </c>
      <c r="BG174" s="227">
        <f>IF(N174="zákl. přenesená",J174,0)</f>
        <v>0</v>
      </c>
      <c r="BH174" s="227">
        <f>IF(N174="sníž. přenesená",J174,0)</f>
        <v>0</v>
      </c>
      <c r="BI174" s="227">
        <f>IF(N174="nulová",J174,0)</f>
        <v>0</v>
      </c>
      <c r="BJ174" s="20" t="s">
        <v>79</v>
      </c>
      <c r="BK174" s="227">
        <f>ROUND(I174*H174,2)</f>
        <v>0</v>
      </c>
      <c r="BL174" s="20" t="s">
        <v>257</v>
      </c>
      <c r="BM174" s="226" t="s">
        <v>1110</v>
      </c>
    </row>
    <row r="175" s="2" customFormat="1" ht="16.5" customHeight="1">
      <c r="A175" s="41"/>
      <c r="B175" s="42"/>
      <c r="C175" s="215" t="s">
        <v>636</v>
      </c>
      <c r="D175" s="215" t="s">
        <v>169</v>
      </c>
      <c r="E175" s="216" t="s">
        <v>2667</v>
      </c>
      <c r="F175" s="217" t="s">
        <v>2668</v>
      </c>
      <c r="G175" s="218" t="s">
        <v>2511</v>
      </c>
      <c r="H175" s="219">
        <v>8</v>
      </c>
      <c r="I175" s="220"/>
      <c r="J175" s="221">
        <f>ROUND(I175*H175,2)</f>
        <v>0</v>
      </c>
      <c r="K175" s="217" t="s">
        <v>19</v>
      </c>
      <c r="L175" s="47"/>
      <c r="M175" s="222" t="s">
        <v>19</v>
      </c>
      <c r="N175" s="223" t="s">
        <v>43</v>
      </c>
      <c r="O175" s="87"/>
      <c r="P175" s="224">
        <f>O175*H175</f>
        <v>0</v>
      </c>
      <c r="Q175" s="224">
        <v>0</v>
      </c>
      <c r="R175" s="224">
        <f>Q175*H175</f>
        <v>0</v>
      </c>
      <c r="S175" s="224">
        <v>0</v>
      </c>
      <c r="T175" s="225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26" t="s">
        <v>257</v>
      </c>
      <c r="AT175" s="226" t="s">
        <v>169</v>
      </c>
      <c r="AU175" s="226" t="s">
        <v>81</v>
      </c>
      <c r="AY175" s="20" t="s">
        <v>166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20" t="s">
        <v>79</v>
      </c>
      <c r="BK175" s="227">
        <f>ROUND(I175*H175,2)</f>
        <v>0</v>
      </c>
      <c r="BL175" s="20" t="s">
        <v>257</v>
      </c>
      <c r="BM175" s="226" t="s">
        <v>1120</v>
      </c>
    </row>
    <row r="176" s="2" customFormat="1" ht="16.5" customHeight="1">
      <c r="A176" s="41"/>
      <c r="B176" s="42"/>
      <c r="C176" s="215" t="s">
        <v>641</v>
      </c>
      <c r="D176" s="215" t="s">
        <v>169</v>
      </c>
      <c r="E176" s="216" t="s">
        <v>2669</v>
      </c>
      <c r="F176" s="217" t="s">
        <v>2670</v>
      </c>
      <c r="G176" s="218" t="s">
        <v>2511</v>
      </c>
      <c r="H176" s="219">
        <v>1</v>
      </c>
      <c r="I176" s="220"/>
      <c r="J176" s="221">
        <f>ROUND(I176*H176,2)</f>
        <v>0</v>
      </c>
      <c r="K176" s="217" t="s">
        <v>19</v>
      </c>
      <c r="L176" s="47"/>
      <c r="M176" s="222" t="s">
        <v>19</v>
      </c>
      <c r="N176" s="223" t="s">
        <v>43</v>
      </c>
      <c r="O176" s="87"/>
      <c r="P176" s="224">
        <f>O176*H176</f>
        <v>0</v>
      </c>
      <c r="Q176" s="224">
        <v>0</v>
      </c>
      <c r="R176" s="224">
        <f>Q176*H176</f>
        <v>0</v>
      </c>
      <c r="S176" s="224">
        <v>0</v>
      </c>
      <c r="T176" s="225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26" t="s">
        <v>257</v>
      </c>
      <c r="AT176" s="226" t="s">
        <v>169</v>
      </c>
      <c r="AU176" s="226" t="s">
        <v>81</v>
      </c>
      <c r="AY176" s="20" t="s">
        <v>166</v>
      </c>
      <c r="BE176" s="227">
        <f>IF(N176="základní",J176,0)</f>
        <v>0</v>
      </c>
      <c r="BF176" s="227">
        <f>IF(N176="snížená",J176,0)</f>
        <v>0</v>
      </c>
      <c r="BG176" s="227">
        <f>IF(N176="zákl. přenesená",J176,0)</f>
        <v>0</v>
      </c>
      <c r="BH176" s="227">
        <f>IF(N176="sníž. přenesená",J176,0)</f>
        <v>0</v>
      </c>
      <c r="BI176" s="227">
        <f>IF(N176="nulová",J176,0)</f>
        <v>0</v>
      </c>
      <c r="BJ176" s="20" t="s">
        <v>79</v>
      </c>
      <c r="BK176" s="227">
        <f>ROUND(I176*H176,2)</f>
        <v>0</v>
      </c>
      <c r="BL176" s="20" t="s">
        <v>257</v>
      </c>
      <c r="BM176" s="226" t="s">
        <v>1132</v>
      </c>
    </row>
    <row r="177" s="2" customFormat="1" ht="16.5" customHeight="1">
      <c r="A177" s="41"/>
      <c r="B177" s="42"/>
      <c r="C177" s="215" t="s">
        <v>646</v>
      </c>
      <c r="D177" s="215" t="s">
        <v>169</v>
      </c>
      <c r="E177" s="216" t="s">
        <v>2671</v>
      </c>
      <c r="F177" s="217" t="s">
        <v>2672</v>
      </c>
      <c r="G177" s="218" t="s">
        <v>2511</v>
      </c>
      <c r="H177" s="219">
        <v>13</v>
      </c>
      <c r="I177" s="220"/>
      <c r="J177" s="221">
        <f>ROUND(I177*H177,2)</f>
        <v>0</v>
      </c>
      <c r="K177" s="217" t="s">
        <v>19</v>
      </c>
      <c r="L177" s="47"/>
      <c r="M177" s="222" t="s">
        <v>19</v>
      </c>
      <c r="N177" s="223" t="s">
        <v>43</v>
      </c>
      <c r="O177" s="87"/>
      <c r="P177" s="224">
        <f>O177*H177</f>
        <v>0</v>
      </c>
      <c r="Q177" s="224">
        <v>0</v>
      </c>
      <c r="R177" s="224">
        <f>Q177*H177</f>
        <v>0</v>
      </c>
      <c r="S177" s="224">
        <v>0</v>
      </c>
      <c r="T177" s="225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26" t="s">
        <v>257</v>
      </c>
      <c r="AT177" s="226" t="s">
        <v>169</v>
      </c>
      <c r="AU177" s="226" t="s">
        <v>81</v>
      </c>
      <c r="AY177" s="20" t="s">
        <v>166</v>
      </c>
      <c r="BE177" s="227">
        <f>IF(N177="základní",J177,0)</f>
        <v>0</v>
      </c>
      <c r="BF177" s="227">
        <f>IF(N177="snížená",J177,0)</f>
        <v>0</v>
      </c>
      <c r="BG177" s="227">
        <f>IF(N177="zákl. přenesená",J177,0)</f>
        <v>0</v>
      </c>
      <c r="BH177" s="227">
        <f>IF(N177="sníž. přenesená",J177,0)</f>
        <v>0</v>
      </c>
      <c r="BI177" s="227">
        <f>IF(N177="nulová",J177,0)</f>
        <v>0</v>
      </c>
      <c r="BJ177" s="20" t="s">
        <v>79</v>
      </c>
      <c r="BK177" s="227">
        <f>ROUND(I177*H177,2)</f>
        <v>0</v>
      </c>
      <c r="BL177" s="20" t="s">
        <v>257</v>
      </c>
      <c r="BM177" s="226" t="s">
        <v>1141</v>
      </c>
    </row>
    <row r="178" s="2" customFormat="1" ht="16.5" customHeight="1">
      <c r="A178" s="41"/>
      <c r="B178" s="42"/>
      <c r="C178" s="215" t="s">
        <v>657</v>
      </c>
      <c r="D178" s="215" t="s">
        <v>169</v>
      </c>
      <c r="E178" s="216" t="s">
        <v>2673</v>
      </c>
      <c r="F178" s="217" t="s">
        <v>2674</v>
      </c>
      <c r="G178" s="218" t="s">
        <v>2511</v>
      </c>
      <c r="H178" s="219">
        <v>1</v>
      </c>
      <c r="I178" s="220"/>
      <c r="J178" s="221">
        <f>ROUND(I178*H178,2)</f>
        <v>0</v>
      </c>
      <c r="K178" s="217" t="s">
        <v>19</v>
      </c>
      <c r="L178" s="47"/>
      <c r="M178" s="222" t="s">
        <v>19</v>
      </c>
      <c r="N178" s="223" t="s">
        <v>43</v>
      </c>
      <c r="O178" s="87"/>
      <c r="P178" s="224">
        <f>O178*H178</f>
        <v>0</v>
      </c>
      <c r="Q178" s="224">
        <v>0</v>
      </c>
      <c r="R178" s="224">
        <f>Q178*H178</f>
        <v>0</v>
      </c>
      <c r="S178" s="224">
        <v>0</v>
      </c>
      <c r="T178" s="225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26" t="s">
        <v>257</v>
      </c>
      <c r="AT178" s="226" t="s">
        <v>169</v>
      </c>
      <c r="AU178" s="226" t="s">
        <v>81</v>
      </c>
      <c r="AY178" s="20" t="s">
        <v>166</v>
      </c>
      <c r="BE178" s="227">
        <f>IF(N178="základní",J178,0)</f>
        <v>0</v>
      </c>
      <c r="BF178" s="227">
        <f>IF(N178="snížená",J178,0)</f>
        <v>0</v>
      </c>
      <c r="BG178" s="227">
        <f>IF(N178="zákl. přenesená",J178,0)</f>
        <v>0</v>
      </c>
      <c r="BH178" s="227">
        <f>IF(N178="sníž. přenesená",J178,0)</f>
        <v>0</v>
      </c>
      <c r="BI178" s="227">
        <f>IF(N178="nulová",J178,0)</f>
        <v>0</v>
      </c>
      <c r="BJ178" s="20" t="s">
        <v>79</v>
      </c>
      <c r="BK178" s="227">
        <f>ROUND(I178*H178,2)</f>
        <v>0</v>
      </c>
      <c r="BL178" s="20" t="s">
        <v>257</v>
      </c>
      <c r="BM178" s="226" t="s">
        <v>1156</v>
      </c>
    </row>
    <row r="179" s="2" customFormat="1" ht="16.5" customHeight="1">
      <c r="A179" s="41"/>
      <c r="B179" s="42"/>
      <c r="C179" s="215" t="s">
        <v>660</v>
      </c>
      <c r="D179" s="215" t="s">
        <v>169</v>
      </c>
      <c r="E179" s="216" t="s">
        <v>2675</v>
      </c>
      <c r="F179" s="217" t="s">
        <v>2676</v>
      </c>
      <c r="G179" s="218" t="s">
        <v>2511</v>
      </c>
      <c r="H179" s="219">
        <v>4</v>
      </c>
      <c r="I179" s="220"/>
      <c r="J179" s="221">
        <f>ROUND(I179*H179,2)</f>
        <v>0</v>
      </c>
      <c r="K179" s="217" t="s">
        <v>19</v>
      </c>
      <c r="L179" s="47"/>
      <c r="M179" s="222" t="s">
        <v>19</v>
      </c>
      <c r="N179" s="223" t="s">
        <v>43</v>
      </c>
      <c r="O179" s="87"/>
      <c r="P179" s="224">
        <f>O179*H179</f>
        <v>0</v>
      </c>
      <c r="Q179" s="224">
        <v>0</v>
      </c>
      <c r="R179" s="224">
        <f>Q179*H179</f>
        <v>0</v>
      </c>
      <c r="S179" s="224">
        <v>0</v>
      </c>
      <c r="T179" s="225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26" t="s">
        <v>257</v>
      </c>
      <c r="AT179" s="226" t="s">
        <v>169</v>
      </c>
      <c r="AU179" s="226" t="s">
        <v>81</v>
      </c>
      <c r="AY179" s="20" t="s">
        <v>166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20" t="s">
        <v>79</v>
      </c>
      <c r="BK179" s="227">
        <f>ROUND(I179*H179,2)</f>
        <v>0</v>
      </c>
      <c r="BL179" s="20" t="s">
        <v>257</v>
      </c>
      <c r="BM179" s="226" t="s">
        <v>1168</v>
      </c>
    </row>
    <row r="180" s="2" customFormat="1" ht="16.5" customHeight="1">
      <c r="A180" s="41"/>
      <c r="B180" s="42"/>
      <c r="C180" s="215" t="s">
        <v>668</v>
      </c>
      <c r="D180" s="215" t="s">
        <v>169</v>
      </c>
      <c r="E180" s="216" t="s">
        <v>2677</v>
      </c>
      <c r="F180" s="217" t="s">
        <v>2678</v>
      </c>
      <c r="G180" s="218" t="s">
        <v>2511</v>
      </c>
      <c r="H180" s="219">
        <v>1</v>
      </c>
      <c r="I180" s="220"/>
      <c r="J180" s="221">
        <f>ROUND(I180*H180,2)</f>
        <v>0</v>
      </c>
      <c r="K180" s="217" t="s">
        <v>19</v>
      </c>
      <c r="L180" s="47"/>
      <c r="M180" s="222" t="s">
        <v>19</v>
      </c>
      <c r="N180" s="223" t="s">
        <v>43</v>
      </c>
      <c r="O180" s="87"/>
      <c r="P180" s="224">
        <f>O180*H180</f>
        <v>0</v>
      </c>
      <c r="Q180" s="224">
        <v>0</v>
      </c>
      <c r="R180" s="224">
        <f>Q180*H180</f>
        <v>0</v>
      </c>
      <c r="S180" s="224">
        <v>0</v>
      </c>
      <c r="T180" s="225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26" t="s">
        <v>257</v>
      </c>
      <c r="AT180" s="226" t="s">
        <v>169</v>
      </c>
      <c r="AU180" s="226" t="s">
        <v>81</v>
      </c>
      <c r="AY180" s="20" t="s">
        <v>166</v>
      </c>
      <c r="BE180" s="227">
        <f>IF(N180="základní",J180,0)</f>
        <v>0</v>
      </c>
      <c r="BF180" s="227">
        <f>IF(N180="snížená",J180,0)</f>
        <v>0</v>
      </c>
      <c r="BG180" s="227">
        <f>IF(N180="zákl. přenesená",J180,0)</f>
        <v>0</v>
      </c>
      <c r="BH180" s="227">
        <f>IF(N180="sníž. přenesená",J180,0)</f>
        <v>0</v>
      </c>
      <c r="BI180" s="227">
        <f>IF(N180="nulová",J180,0)</f>
        <v>0</v>
      </c>
      <c r="BJ180" s="20" t="s">
        <v>79</v>
      </c>
      <c r="BK180" s="227">
        <f>ROUND(I180*H180,2)</f>
        <v>0</v>
      </c>
      <c r="BL180" s="20" t="s">
        <v>257</v>
      </c>
      <c r="BM180" s="226" t="s">
        <v>1178</v>
      </c>
    </row>
    <row r="181" s="2" customFormat="1" ht="16.5" customHeight="1">
      <c r="A181" s="41"/>
      <c r="B181" s="42"/>
      <c r="C181" s="215" t="s">
        <v>676</v>
      </c>
      <c r="D181" s="215" t="s">
        <v>169</v>
      </c>
      <c r="E181" s="216" t="s">
        <v>2679</v>
      </c>
      <c r="F181" s="217" t="s">
        <v>2680</v>
      </c>
      <c r="G181" s="218" t="s">
        <v>2511</v>
      </c>
      <c r="H181" s="219">
        <v>1</v>
      </c>
      <c r="I181" s="220"/>
      <c r="J181" s="221">
        <f>ROUND(I181*H181,2)</f>
        <v>0</v>
      </c>
      <c r="K181" s="217" t="s">
        <v>19</v>
      </c>
      <c r="L181" s="47"/>
      <c r="M181" s="222" t="s">
        <v>19</v>
      </c>
      <c r="N181" s="223" t="s">
        <v>43</v>
      </c>
      <c r="O181" s="87"/>
      <c r="P181" s="224">
        <f>O181*H181</f>
        <v>0</v>
      </c>
      <c r="Q181" s="224">
        <v>0</v>
      </c>
      <c r="R181" s="224">
        <f>Q181*H181</f>
        <v>0</v>
      </c>
      <c r="S181" s="224">
        <v>0</v>
      </c>
      <c r="T181" s="225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26" t="s">
        <v>257</v>
      </c>
      <c r="AT181" s="226" t="s">
        <v>169</v>
      </c>
      <c r="AU181" s="226" t="s">
        <v>81</v>
      </c>
      <c r="AY181" s="20" t="s">
        <v>166</v>
      </c>
      <c r="BE181" s="227">
        <f>IF(N181="základní",J181,0)</f>
        <v>0</v>
      </c>
      <c r="BF181" s="227">
        <f>IF(N181="snížená",J181,0)</f>
        <v>0</v>
      </c>
      <c r="BG181" s="227">
        <f>IF(N181="zákl. přenesená",J181,0)</f>
        <v>0</v>
      </c>
      <c r="BH181" s="227">
        <f>IF(N181="sníž. přenesená",J181,0)</f>
        <v>0</v>
      </c>
      <c r="BI181" s="227">
        <f>IF(N181="nulová",J181,0)</f>
        <v>0</v>
      </c>
      <c r="BJ181" s="20" t="s">
        <v>79</v>
      </c>
      <c r="BK181" s="227">
        <f>ROUND(I181*H181,2)</f>
        <v>0</v>
      </c>
      <c r="BL181" s="20" t="s">
        <v>257</v>
      </c>
      <c r="BM181" s="226" t="s">
        <v>1193</v>
      </c>
    </row>
    <row r="182" s="2" customFormat="1" ht="16.5" customHeight="1">
      <c r="A182" s="41"/>
      <c r="B182" s="42"/>
      <c r="C182" s="215" t="s">
        <v>683</v>
      </c>
      <c r="D182" s="215" t="s">
        <v>169</v>
      </c>
      <c r="E182" s="216" t="s">
        <v>2681</v>
      </c>
      <c r="F182" s="217" t="s">
        <v>2682</v>
      </c>
      <c r="G182" s="218" t="s">
        <v>2511</v>
      </c>
      <c r="H182" s="219">
        <v>1</v>
      </c>
      <c r="I182" s="220"/>
      <c r="J182" s="221">
        <f>ROUND(I182*H182,2)</f>
        <v>0</v>
      </c>
      <c r="K182" s="217" t="s">
        <v>19</v>
      </c>
      <c r="L182" s="47"/>
      <c r="M182" s="222" t="s">
        <v>19</v>
      </c>
      <c r="N182" s="223" t="s">
        <v>43</v>
      </c>
      <c r="O182" s="87"/>
      <c r="P182" s="224">
        <f>O182*H182</f>
        <v>0</v>
      </c>
      <c r="Q182" s="224">
        <v>0</v>
      </c>
      <c r="R182" s="224">
        <f>Q182*H182</f>
        <v>0</v>
      </c>
      <c r="S182" s="224">
        <v>0</v>
      </c>
      <c r="T182" s="225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26" t="s">
        <v>257</v>
      </c>
      <c r="AT182" s="226" t="s">
        <v>169</v>
      </c>
      <c r="AU182" s="226" t="s">
        <v>81</v>
      </c>
      <c r="AY182" s="20" t="s">
        <v>166</v>
      </c>
      <c r="BE182" s="227">
        <f>IF(N182="základní",J182,0)</f>
        <v>0</v>
      </c>
      <c r="BF182" s="227">
        <f>IF(N182="snížená",J182,0)</f>
        <v>0</v>
      </c>
      <c r="BG182" s="227">
        <f>IF(N182="zákl. přenesená",J182,0)</f>
        <v>0</v>
      </c>
      <c r="BH182" s="227">
        <f>IF(N182="sníž. přenesená",J182,0)</f>
        <v>0</v>
      </c>
      <c r="BI182" s="227">
        <f>IF(N182="nulová",J182,0)</f>
        <v>0</v>
      </c>
      <c r="BJ182" s="20" t="s">
        <v>79</v>
      </c>
      <c r="BK182" s="227">
        <f>ROUND(I182*H182,2)</f>
        <v>0</v>
      </c>
      <c r="BL182" s="20" t="s">
        <v>257</v>
      </c>
      <c r="BM182" s="226" t="s">
        <v>1203</v>
      </c>
    </row>
    <row r="183" s="2" customFormat="1" ht="21.75" customHeight="1">
      <c r="A183" s="41"/>
      <c r="B183" s="42"/>
      <c r="C183" s="215" t="s">
        <v>691</v>
      </c>
      <c r="D183" s="215" t="s">
        <v>169</v>
      </c>
      <c r="E183" s="216" t="s">
        <v>2683</v>
      </c>
      <c r="F183" s="217" t="s">
        <v>2684</v>
      </c>
      <c r="G183" s="218" t="s">
        <v>2511</v>
      </c>
      <c r="H183" s="219">
        <v>4</v>
      </c>
      <c r="I183" s="220"/>
      <c r="J183" s="221">
        <f>ROUND(I183*H183,2)</f>
        <v>0</v>
      </c>
      <c r="K183" s="217" t="s">
        <v>19</v>
      </c>
      <c r="L183" s="47"/>
      <c r="M183" s="222" t="s">
        <v>19</v>
      </c>
      <c r="N183" s="223" t="s">
        <v>43</v>
      </c>
      <c r="O183" s="87"/>
      <c r="P183" s="224">
        <f>O183*H183</f>
        <v>0</v>
      </c>
      <c r="Q183" s="224">
        <v>0</v>
      </c>
      <c r="R183" s="224">
        <f>Q183*H183</f>
        <v>0</v>
      </c>
      <c r="S183" s="224">
        <v>0</v>
      </c>
      <c r="T183" s="225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26" t="s">
        <v>257</v>
      </c>
      <c r="AT183" s="226" t="s">
        <v>169</v>
      </c>
      <c r="AU183" s="226" t="s">
        <v>81</v>
      </c>
      <c r="AY183" s="20" t="s">
        <v>166</v>
      </c>
      <c r="BE183" s="227">
        <f>IF(N183="základní",J183,0)</f>
        <v>0</v>
      </c>
      <c r="BF183" s="227">
        <f>IF(N183="snížená",J183,0)</f>
        <v>0</v>
      </c>
      <c r="BG183" s="227">
        <f>IF(N183="zákl. přenesená",J183,0)</f>
        <v>0</v>
      </c>
      <c r="BH183" s="227">
        <f>IF(N183="sníž. přenesená",J183,0)</f>
        <v>0</v>
      </c>
      <c r="BI183" s="227">
        <f>IF(N183="nulová",J183,0)</f>
        <v>0</v>
      </c>
      <c r="BJ183" s="20" t="s">
        <v>79</v>
      </c>
      <c r="BK183" s="227">
        <f>ROUND(I183*H183,2)</f>
        <v>0</v>
      </c>
      <c r="BL183" s="20" t="s">
        <v>257</v>
      </c>
      <c r="BM183" s="226" t="s">
        <v>1216</v>
      </c>
    </row>
    <row r="184" s="2" customFormat="1" ht="16.5" customHeight="1">
      <c r="A184" s="41"/>
      <c r="B184" s="42"/>
      <c r="C184" s="215" t="s">
        <v>703</v>
      </c>
      <c r="D184" s="215" t="s">
        <v>169</v>
      </c>
      <c r="E184" s="216" t="s">
        <v>2685</v>
      </c>
      <c r="F184" s="217" t="s">
        <v>2686</v>
      </c>
      <c r="G184" s="218" t="s">
        <v>2511</v>
      </c>
      <c r="H184" s="219">
        <v>1</v>
      </c>
      <c r="I184" s="220"/>
      <c r="J184" s="221">
        <f>ROUND(I184*H184,2)</f>
        <v>0</v>
      </c>
      <c r="K184" s="217" t="s">
        <v>19</v>
      </c>
      <c r="L184" s="47"/>
      <c r="M184" s="222" t="s">
        <v>19</v>
      </c>
      <c r="N184" s="223" t="s">
        <v>43</v>
      </c>
      <c r="O184" s="87"/>
      <c r="P184" s="224">
        <f>O184*H184</f>
        <v>0</v>
      </c>
      <c r="Q184" s="224">
        <v>0</v>
      </c>
      <c r="R184" s="224">
        <f>Q184*H184</f>
        <v>0</v>
      </c>
      <c r="S184" s="224">
        <v>0</v>
      </c>
      <c r="T184" s="225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26" t="s">
        <v>257</v>
      </c>
      <c r="AT184" s="226" t="s">
        <v>169</v>
      </c>
      <c r="AU184" s="226" t="s">
        <v>81</v>
      </c>
      <c r="AY184" s="20" t="s">
        <v>166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20" t="s">
        <v>79</v>
      </c>
      <c r="BK184" s="227">
        <f>ROUND(I184*H184,2)</f>
        <v>0</v>
      </c>
      <c r="BL184" s="20" t="s">
        <v>257</v>
      </c>
      <c r="BM184" s="226" t="s">
        <v>1226</v>
      </c>
    </row>
    <row r="185" s="2" customFormat="1" ht="21.75" customHeight="1">
      <c r="A185" s="41"/>
      <c r="B185" s="42"/>
      <c r="C185" s="215" t="s">
        <v>710</v>
      </c>
      <c r="D185" s="215" t="s">
        <v>169</v>
      </c>
      <c r="E185" s="216" t="s">
        <v>2687</v>
      </c>
      <c r="F185" s="217" t="s">
        <v>2688</v>
      </c>
      <c r="G185" s="218" t="s">
        <v>2511</v>
      </c>
      <c r="H185" s="219">
        <v>1</v>
      </c>
      <c r="I185" s="220"/>
      <c r="J185" s="221">
        <f>ROUND(I185*H185,2)</f>
        <v>0</v>
      </c>
      <c r="K185" s="217" t="s">
        <v>19</v>
      </c>
      <c r="L185" s="47"/>
      <c r="M185" s="222" t="s">
        <v>19</v>
      </c>
      <c r="N185" s="223" t="s">
        <v>43</v>
      </c>
      <c r="O185" s="87"/>
      <c r="P185" s="224">
        <f>O185*H185</f>
        <v>0</v>
      </c>
      <c r="Q185" s="224">
        <v>0</v>
      </c>
      <c r="R185" s="224">
        <f>Q185*H185</f>
        <v>0</v>
      </c>
      <c r="S185" s="224">
        <v>0</v>
      </c>
      <c r="T185" s="225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26" t="s">
        <v>257</v>
      </c>
      <c r="AT185" s="226" t="s">
        <v>169</v>
      </c>
      <c r="AU185" s="226" t="s">
        <v>81</v>
      </c>
      <c r="AY185" s="20" t="s">
        <v>166</v>
      </c>
      <c r="BE185" s="227">
        <f>IF(N185="základní",J185,0)</f>
        <v>0</v>
      </c>
      <c r="BF185" s="227">
        <f>IF(N185="snížená",J185,0)</f>
        <v>0</v>
      </c>
      <c r="BG185" s="227">
        <f>IF(N185="zákl. přenesená",J185,0)</f>
        <v>0</v>
      </c>
      <c r="BH185" s="227">
        <f>IF(N185="sníž. přenesená",J185,0)</f>
        <v>0</v>
      </c>
      <c r="BI185" s="227">
        <f>IF(N185="nulová",J185,0)</f>
        <v>0</v>
      </c>
      <c r="BJ185" s="20" t="s">
        <v>79</v>
      </c>
      <c r="BK185" s="227">
        <f>ROUND(I185*H185,2)</f>
        <v>0</v>
      </c>
      <c r="BL185" s="20" t="s">
        <v>257</v>
      </c>
      <c r="BM185" s="226" t="s">
        <v>1237</v>
      </c>
    </row>
    <row r="186" s="2" customFormat="1" ht="16.5" customHeight="1">
      <c r="A186" s="41"/>
      <c r="B186" s="42"/>
      <c r="C186" s="215" t="s">
        <v>714</v>
      </c>
      <c r="D186" s="215" t="s">
        <v>169</v>
      </c>
      <c r="E186" s="216" t="s">
        <v>2689</v>
      </c>
      <c r="F186" s="217" t="s">
        <v>2690</v>
      </c>
      <c r="G186" s="218" t="s">
        <v>2511</v>
      </c>
      <c r="H186" s="219">
        <v>1</v>
      </c>
      <c r="I186" s="220"/>
      <c r="J186" s="221">
        <f>ROUND(I186*H186,2)</f>
        <v>0</v>
      </c>
      <c r="K186" s="217" t="s">
        <v>19</v>
      </c>
      <c r="L186" s="47"/>
      <c r="M186" s="222" t="s">
        <v>19</v>
      </c>
      <c r="N186" s="223" t="s">
        <v>43</v>
      </c>
      <c r="O186" s="87"/>
      <c r="P186" s="224">
        <f>O186*H186</f>
        <v>0</v>
      </c>
      <c r="Q186" s="224">
        <v>0</v>
      </c>
      <c r="R186" s="224">
        <f>Q186*H186</f>
        <v>0</v>
      </c>
      <c r="S186" s="224">
        <v>0</v>
      </c>
      <c r="T186" s="225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26" t="s">
        <v>257</v>
      </c>
      <c r="AT186" s="226" t="s">
        <v>169</v>
      </c>
      <c r="AU186" s="226" t="s">
        <v>81</v>
      </c>
      <c r="AY186" s="20" t="s">
        <v>166</v>
      </c>
      <c r="BE186" s="227">
        <f>IF(N186="základní",J186,0)</f>
        <v>0</v>
      </c>
      <c r="BF186" s="227">
        <f>IF(N186="snížená",J186,0)</f>
        <v>0</v>
      </c>
      <c r="BG186" s="227">
        <f>IF(N186="zákl. přenesená",J186,0)</f>
        <v>0</v>
      </c>
      <c r="BH186" s="227">
        <f>IF(N186="sníž. přenesená",J186,0)</f>
        <v>0</v>
      </c>
      <c r="BI186" s="227">
        <f>IF(N186="nulová",J186,0)</f>
        <v>0</v>
      </c>
      <c r="BJ186" s="20" t="s">
        <v>79</v>
      </c>
      <c r="BK186" s="227">
        <f>ROUND(I186*H186,2)</f>
        <v>0</v>
      </c>
      <c r="BL186" s="20" t="s">
        <v>257</v>
      </c>
      <c r="BM186" s="226" t="s">
        <v>1250</v>
      </c>
    </row>
    <row r="187" s="2" customFormat="1" ht="16.5" customHeight="1">
      <c r="A187" s="41"/>
      <c r="B187" s="42"/>
      <c r="C187" s="215" t="s">
        <v>721</v>
      </c>
      <c r="D187" s="215" t="s">
        <v>169</v>
      </c>
      <c r="E187" s="216" t="s">
        <v>2691</v>
      </c>
      <c r="F187" s="217" t="s">
        <v>2692</v>
      </c>
      <c r="G187" s="218" t="s">
        <v>2511</v>
      </c>
      <c r="H187" s="219">
        <v>5</v>
      </c>
      <c r="I187" s="220"/>
      <c r="J187" s="221">
        <f>ROUND(I187*H187,2)</f>
        <v>0</v>
      </c>
      <c r="K187" s="217" t="s">
        <v>19</v>
      </c>
      <c r="L187" s="47"/>
      <c r="M187" s="222" t="s">
        <v>19</v>
      </c>
      <c r="N187" s="223" t="s">
        <v>43</v>
      </c>
      <c r="O187" s="87"/>
      <c r="P187" s="224">
        <f>O187*H187</f>
        <v>0</v>
      </c>
      <c r="Q187" s="224">
        <v>0</v>
      </c>
      <c r="R187" s="224">
        <f>Q187*H187</f>
        <v>0</v>
      </c>
      <c r="S187" s="224">
        <v>0</v>
      </c>
      <c r="T187" s="225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26" t="s">
        <v>257</v>
      </c>
      <c r="AT187" s="226" t="s">
        <v>169</v>
      </c>
      <c r="AU187" s="226" t="s">
        <v>81</v>
      </c>
      <c r="AY187" s="20" t="s">
        <v>166</v>
      </c>
      <c r="BE187" s="227">
        <f>IF(N187="základní",J187,0)</f>
        <v>0</v>
      </c>
      <c r="BF187" s="227">
        <f>IF(N187="snížená",J187,0)</f>
        <v>0</v>
      </c>
      <c r="BG187" s="227">
        <f>IF(N187="zákl. přenesená",J187,0)</f>
        <v>0</v>
      </c>
      <c r="BH187" s="227">
        <f>IF(N187="sníž. přenesená",J187,0)</f>
        <v>0</v>
      </c>
      <c r="BI187" s="227">
        <f>IF(N187="nulová",J187,0)</f>
        <v>0</v>
      </c>
      <c r="BJ187" s="20" t="s">
        <v>79</v>
      </c>
      <c r="BK187" s="227">
        <f>ROUND(I187*H187,2)</f>
        <v>0</v>
      </c>
      <c r="BL187" s="20" t="s">
        <v>257</v>
      </c>
      <c r="BM187" s="226" t="s">
        <v>1258</v>
      </c>
    </row>
    <row r="188" s="2" customFormat="1" ht="16.5" customHeight="1">
      <c r="A188" s="41"/>
      <c r="B188" s="42"/>
      <c r="C188" s="215" t="s">
        <v>725</v>
      </c>
      <c r="D188" s="215" t="s">
        <v>169</v>
      </c>
      <c r="E188" s="216" t="s">
        <v>2693</v>
      </c>
      <c r="F188" s="217" t="s">
        <v>2694</v>
      </c>
      <c r="G188" s="218" t="s">
        <v>2511</v>
      </c>
      <c r="H188" s="219">
        <v>3</v>
      </c>
      <c r="I188" s="220"/>
      <c r="J188" s="221">
        <f>ROUND(I188*H188,2)</f>
        <v>0</v>
      </c>
      <c r="K188" s="217" t="s">
        <v>19</v>
      </c>
      <c r="L188" s="47"/>
      <c r="M188" s="222" t="s">
        <v>19</v>
      </c>
      <c r="N188" s="223" t="s">
        <v>43</v>
      </c>
      <c r="O188" s="87"/>
      <c r="P188" s="224">
        <f>O188*H188</f>
        <v>0</v>
      </c>
      <c r="Q188" s="224">
        <v>0</v>
      </c>
      <c r="R188" s="224">
        <f>Q188*H188</f>
        <v>0</v>
      </c>
      <c r="S188" s="224">
        <v>0</v>
      </c>
      <c r="T188" s="225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26" t="s">
        <v>257</v>
      </c>
      <c r="AT188" s="226" t="s">
        <v>169</v>
      </c>
      <c r="AU188" s="226" t="s">
        <v>81</v>
      </c>
      <c r="AY188" s="20" t="s">
        <v>166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20" t="s">
        <v>79</v>
      </c>
      <c r="BK188" s="227">
        <f>ROUND(I188*H188,2)</f>
        <v>0</v>
      </c>
      <c r="BL188" s="20" t="s">
        <v>257</v>
      </c>
      <c r="BM188" s="226" t="s">
        <v>1269</v>
      </c>
    </row>
    <row r="189" s="2" customFormat="1" ht="16.5" customHeight="1">
      <c r="A189" s="41"/>
      <c r="B189" s="42"/>
      <c r="C189" s="215" t="s">
        <v>739</v>
      </c>
      <c r="D189" s="215" t="s">
        <v>169</v>
      </c>
      <c r="E189" s="216" t="s">
        <v>2695</v>
      </c>
      <c r="F189" s="217" t="s">
        <v>2696</v>
      </c>
      <c r="G189" s="218" t="s">
        <v>2511</v>
      </c>
      <c r="H189" s="219">
        <v>1</v>
      </c>
      <c r="I189" s="220"/>
      <c r="J189" s="221">
        <f>ROUND(I189*H189,2)</f>
        <v>0</v>
      </c>
      <c r="K189" s="217" t="s">
        <v>19</v>
      </c>
      <c r="L189" s="47"/>
      <c r="M189" s="222" t="s">
        <v>19</v>
      </c>
      <c r="N189" s="223" t="s">
        <v>43</v>
      </c>
      <c r="O189" s="87"/>
      <c r="P189" s="224">
        <f>O189*H189</f>
        <v>0</v>
      </c>
      <c r="Q189" s="224">
        <v>0</v>
      </c>
      <c r="R189" s="224">
        <f>Q189*H189</f>
        <v>0</v>
      </c>
      <c r="S189" s="224">
        <v>0</v>
      </c>
      <c r="T189" s="225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26" t="s">
        <v>257</v>
      </c>
      <c r="AT189" s="226" t="s">
        <v>169</v>
      </c>
      <c r="AU189" s="226" t="s">
        <v>81</v>
      </c>
      <c r="AY189" s="20" t="s">
        <v>166</v>
      </c>
      <c r="BE189" s="227">
        <f>IF(N189="základní",J189,0)</f>
        <v>0</v>
      </c>
      <c r="BF189" s="227">
        <f>IF(N189="snížená",J189,0)</f>
        <v>0</v>
      </c>
      <c r="BG189" s="227">
        <f>IF(N189="zákl. přenesená",J189,0)</f>
        <v>0</v>
      </c>
      <c r="BH189" s="227">
        <f>IF(N189="sníž. přenesená",J189,0)</f>
        <v>0</v>
      </c>
      <c r="BI189" s="227">
        <f>IF(N189="nulová",J189,0)</f>
        <v>0</v>
      </c>
      <c r="BJ189" s="20" t="s">
        <v>79</v>
      </c>
      <c r="BK189" s="227">
        <f>ROUND(I189*H189,2)</f>
        <v>0</v>
      </c>
      <c r="BL189" s="20" t="s">
        <v>257</v>
      </c>
      <c r="BM189" s="226" t="s">
        <v>1277</v>
      </c>
    </row>
    <row r="190" s="2" customFormat="1" ht="16.5" customHeight="1">
      <c r="A190" s="41"/>
      <c r="B190" s="42"/>
      <c r="C190" s="215" t="s">
        <v>744</v>
      </c>
      <c r="D190" s="215" t="s">
        <v>169</v>
      </c>
      <c r="E190" s="216" t="s">
        <v>2697</v>
      </c>
      <c r="F190" s="217" t="s">
        <v>2698</v>
      </c>
      <c r="G190" s="218" t="s">
        <v>2511</v>
      </c>
      <c r="H190" s="219">
        <v>5</v>
      </c>
      <c r="I190" s="220"/>
      <c r="J190" s="221">
        <f>ROUND(I190*H190,2)</f>
        <v>0</v>
      </c>
      <c r="K190" s="217" t="s">
        <v>19</v>
      </c>
      <c r="L190" s="47"/>
      <c r="M190" s="222" t="s">
        <v>19</v>
      </c>
      <c r="N190" s="223" t="s">
        <v>43</v>
      </c>
      <c r="O190" s="87"/>
      <c r="P190" s="224">
        <f>O190*H190</f>
        <v>0</v>
      </c>
      <c r="Q190" s="224">
        <v>0</v>
      </c>
      <c r="R190" s="224">
        <f>Q190*H190</f>
        <v>0</v>
      </c>
      <c r="S190" s="224">
        <v>0</v>
      </c>
      <c r="T190" s="225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26" t="s">
        <v>257</v>
      </c>
      <c r="AT190" s="226" t="s">
        <v>169</v>
      </c>
      <c r="AU190" s="226" t="s">
        <v>81</v>
      </c>
      <c r="AY190" s="20" t="s">
        <v>166</v>
      </c>
      <c r="BE190" s="227">
        <f>IF(N190="základní",J190,0)</f>
        <v>0</v>
      </c>
      <c r="BF190" s="227">
        <f>IF(N190="snížená",J190,0)</f>
        <v>0</v>
      </c>
      <c r="BG190" s="227">
        <f>IF(N190="zákl. přenesená",J190,0)</f>
        <v>0</v>
      </c>
      <c r="BH190" s="227">
        <f>IF(N190="sníž. přenesená",J190,0)</f>
        <v>0</v>
      </c>
      <c r="BI190" s="227">
        <f>IF(N190="nulová",J190,0)</f>
        <v>0</v>
      </c>
      <c r="BJ190" s="20" t="s">
        <v>79</v>
      </c>
      <c r="BK190" s="227">
        <f>ROUND(I190*H190,2)</f>
        <v>0</v>
      </c>
      <c r="BL190" s="20" t="s">
        <v>257</v>
      </c>
      <c r="BM190" s="226" t="s">
        <v>1285</v>
      </c>
    </row>
    <row r="191" s="2" customFormat="1" ht="16.5" customHeight="1">
      <c r="A191" s="41"/>
      <c r="B191" s="42"/>
      <c r="C191" s="215" t="s">
        <v>748</v>
      </c>
      <c r="D191" s="215" t="s">
        <v>169</v>
      </c>
      <c r="E191" s="216" t="s">
        <v>2699</v>
      </c>
      <c r="F191" s="217" t="s">
        <v>2700</v>
      </c>
      <c r="G191" s="218" t="s">
        <v>2511</v>
      </c>
      <c r="H191" s="219">
        <v>5</v>
      </c>
      <c r="I191" s="220"/>
      <c r="J191" s="221">
        <f>ROUND(I191*H191,2)</f>
        <v>0</v>
      </c>
      <c r="K191" s="217" t="s">
        <v>19</v>
      </c>
      <c r="L191" s="47"/>
      <c r="M191" s="222" t="s">
        <v>19</v>
      </c>
      <c r="N191" s="223" t="s">
        <v>43</v>
      </c>
      <c r="O191" s="87"/>
      <c r="P191" s="224">
        <f>O191*H191</f>
        <v>0</v>
      </c>
      <c r="Q191" s="224">
        <v>0</v>
      </c>
      <c r="R191" s="224">
        <f>Q191*H191</f>
        <v>0</v>
      </c>
      <c r="S191" s="224">
        <v>0</v>
      </c>
      <c r="T191" s="225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26" t="s">
        <v>257</v>
      </c>
      <c r="AT191" s="226" t="s">
        <v>169</v>
      </c>
      <c r="AU191" s="226" t="s">
        <v>81</v>
      </c>
      <c r="AY191" s="20" t="s">
        <v>166</v>
      </c>
      <c r="BE191" s="227">
        <f>IF(N191="základní",J191,0)</f>
        <v>0</v>
      </c>
      <c r="BF191" s="227">
        <f>IF(N191="snížená",J191,0)</f>
        <v>0</v>
      </c>
      <c r="BG191" s="227">
        <f>IF(N191="zákl. přenesená",J191,0)</f>
        <v>0</v>
      </c>
      <c r="BH191" s="227">
        <f>IF(N191="sníž. přenesená",J191,0)</f>
        <v>0</v>
      </c>
      <c r="BI191" s="227">
        <f>IF(N191="nulová",J191,0)</f>
        <v>0</v>
      </c>
      <c r="BJ191" s="20" t="s">
        <v>79</v>
      </c>
      <c r="BK191" s="227">
        <f>ROUND(I191*H191,2)</f>
        <v>0</v>
      </c>
      <c r="BL191" s="20" t="s">
        <v>257</v>
      </c>
      <c r="BM191" s="226" t="s">
        <v>1293</v>
      </c>
    </row>
    <row r="192" s="2" customFormat="1" ht="16.5" customHeight="1">
      <c r="A192" s="41"/>
      <c r="B192" s="42"/>
      <c r="C192" s="215" t="s">
        <v>689</v>
      </c>
      <c r="D192" s="215" t="s">
        <v>169</v>
      </c>
      <c r="E192" s="216" t="s">
        <v>2701</v>
      </c>
      <c r="F192" s="217" t="s">
        <v>2702</v>
      </c>
      <c r="G192" s="218" t="s">
        <v>2511</v>
      </c>
      <c r="H192" s="219">
        <v>1</v>
      </c>
      <c r="I192" s="220"/>
      <c r="J192" s="221">
        <f>ROUND(I192*H192,2)</f>
        <v>0</v>
      </c>
      <c r="K192" s="217" t="s">
        <v>19</v>
      </c>
      <c r="L192" s="47"/>
      <c r="M192" s="222" t="s">
        <v>19</v>
      </c>
      <c r="N192" s="223" t="s">
        <v>43</v>
      </c>
      <c r="O192" s="87"/>
      <c r="P192" s="224">
        <f>O192*H192</f>
        <v>0</v>
      </c>
      <c r="Q192" s="224">
        <v>0</v>
      </c>
      <c r="R192" s="224">
        <f>Q192*H192</f>
        <v>0</v>
      </c>
      <c r="S192" s="224">
        <v>0</v>
      </c>
      <c r="T192" s="225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26" t="s">
        <v>257</v>
      </c>
      <c r="AT192" s="226" t="s">
        <v>169</v>
      </c>
      <c r="AU192" s="226" t="s">
        <v>81</v>
      </c>
      <c r="AY192" s="20" t="s">
        <v>166</v>
      </c>
      <c r="BE192" s="227">
        <f>IF(N192="základní",J192,0)</f>
        <v>0</v>
      </c>
      <c r="BF192" s="227">
        <f>IF(N192="snížená",J192,0)</f>
        <v>0</v>
      </c>
      <c r="BG192" s="227">
        <f>IF(N192="zákl. přenesená",J192,0)</f>
        <v>0</v>
      </c>
      <c r="BH192" s="227">
        <f>IF(N192="sníž. přenesená",J192,0)</f>
        <v>0</v>
      </c>
      <c r="BI192" s="227">
        <f>IF(N192="nulová",J192,0)</f>
        <v>0</v>
      </c>
      <c r="BJ192" s="20" t="s">
        <v>79</v>
      </c>
      <c r="BK192" s="227">
        <f>ROUND(I192*H192,2)</f>
        <v>0</v>
      </c>
      <c r="BL192" s="20" t="s">
        <v>257</v>
      </c>
      <c r="BM192" s="226" t="s">
        <v>1301</v>
      </c>
    </row>
    <row r="193" s="2" customFormat="1" ht="16.5" customHeight="1">
      <c r="A193" s="41"/>
      <c r="B193" s="42"/>
      <c r="C193" s="215" t="s">
        <v>759</v>
      </c>
      <c r="D193" s="215" t="s">
        <v>169</v>
      </c>
      <c r="E193" s="216" t="s">
        <v>2703</v>
      </c>
      <c r="F193" s="217" t="s">
        <v>2704</v>
      </c>
      <c r="G193" s="218" t="s">
        <v>2511</v>
      </c>
      <c r="H193" s="219">
        <v>8</v>
      </c>
      <c r="I193" s="220"/>
      <c r="J193" s="221">
        <f>ROUND(I193*H193,2)</f>
        <v>0</v>
      </c>
      <c r="K193" s="217" t="s">
        <v>19</v>
      </c>
      <c r="L193" s="47"/>
      <c r="M193" s="222" t="s">
        <v>19</v>
      </c>
      <c r="N193" s="223" t="s">
        <v>43</v>
      </c>
      <c r="O193" s="87"/>
      <c r="P193" s="224">
        <f>O193*H193</f>
        <v>0</v>
      </c>
      <c r="Q193" s="224">
        <v>0</v>
      </c>
      <c r="R193" s="224">
        <f>Q193*H193</f>
        <v>0</v>
      </c>
      <c r="S193" s="224">
        <v>0</v>
      </c>
      <c r="T193" s="225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26" t="s">
        <v>257</v>
      </c>
      <c r="AT193" s="226" t="s">
        <v>169</v>
      </c>
      <c r="AU193" s="226" t="s">
        <v>81</v>
      </c>
      <c r="AY193" s="20" t="s">
        <v>166</v>
      </c>
      <c r="BE193" s="227">
        <f>IF(N193="základní",J193,0)</f>
        <v>0</v>
      </c>
      <c r="BF193" s="227">
        <f>IF(N193="snížená",J193,0)</f>
        <v>0</v>
      </c>
      <c r="BG193" s="227">
        <f>IF(N193="zákl. přenesená",J193,0)</f>
        <v>0</v>
      </c>
      <c r="BH193" s="227">
        <f>IF(N193="sníž. přenesená",J193,0)</f>
        <v>0</v>
      </c>
      <c r="BI193" s="227">
        <f>IF(N193="nulová",J193,0)</f>
        <v>0</v>
      </c>
      <c r="BJ193" s="20" t="s">
        <v>79</v>
      </c>
      <c r="BK193" s="227">
        <f>ROUND(I193*H193,2)</f>
        <v>0</v>
      </c>
      <c r="BL193" s="20" t="s">
        <v>257</v>
      </c>
      <c r="BM193" s="226" t="s">
        <v>1313</v>
      </c>
    </row>
    <row r="194" s="2" customFormat="1" ht="16.5" customHeight="1">
      <c r="A194" s="41"/>
      <c r="B194" s="42"/>
      <c r="C194" s="215" t="s">
        <v>765</v>
      </c>
      <c r="D194" s="215" t="s">
        <v>169</v>
      </c>
      <c r="E194" s="216" t="s">
        <v>2705</v>
      </c>
      <c r="F194" s="217" t="s">
        <v>2706</v>
      </c>
      <c r="G194" s="218" t="s">
        <v>2511</v>
      </c>
      <c r="H194" s="219">
        <v>5</v>
      </c>
      <c r="I194" s="220"/>
      <c r="J194" s="221">
        <f>ROUND(I194*H194,2)</f>
        <v>0</v>
      </c>
      <c r="K194" s="217" t="s">
        <v>19</v>
      </c>
      <c r="L194" s="47"/>
      <c r="M194" s="222" t="s">
        <v>19</v>
      </c>
      <c r="N194" s="223" t="s">
        <v>43</v>
      </c>
      <c r="O194" s="87"/>
      <c r="P194" s="224">
        <f>O194*H194</f>
        <v>0</v>
      </c>
      <c r="Q194" s="224">
        <v>0</v>
      </c>
      <c r="R194" s="224">
        <f>Q194*H194</f>
        <v>0</v>
      </c>
      <c r="S194" s="224">
        <v>0</v>
      </c>
      <c r="T194" s="225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26" t="s">
        <v>257</v>
      </c>
      <c r="AT194" s="226" t="s">
        <v>169</v>
      </c>
      <c r="AU194" s="226" t="s">
        <v>81</v>
      </c>
      <c r="AY194" s="20" t="s">
        <v>166</v>
      </c>
      <c r="BE194" s="227">
        <f>IF(N194="základní",J194,0)</f>
        <v>0</v>
      </c>
      <c r="BF194" s="227">
        <f>IF(N194="snížená",J194,0)</f>
        <v>0</v>
      </c>
      <c r="BG194" s="227">
        <f>IF(N194="zákl. přenesená",J194,0)</f>
        <v>0</v>
      </c>
      <c r="BH194" s="227">
        <f>IF(N194="sníž. přenesená",J194,0)</f>
        <v>0</v>
      </c>
      <c r="BI194" s="227">
        <f>IF(N194="nulová",J194,0)</f>
        <v>0</v>
      </c>
      <c r="BJ194" s="20" t="s">
        <v>79</v>
      </c>
      <c r="BK194" s="227">
        <f>ROUND(I194*H194,2)</f>
        <v>0</v>
      </c>
      <c r="BL194" s="20" t="s">
        <v>257</v>
      </c>
      <c r="BM194" s="226" t="s">
        <v>1323</v>
      </c>
    </row>
    <row r="195" s="2" customFormat="1" ht="16.5" customHeight="1">
      <c r="A195" s="41"/>
      <c r="B195" s="42"/>
      <c r="C195" s="215" t="s">
        <v>770</v>
      </c>
      <c r="D195" s="215" t="s">
        <v>169</v>
      </c>
      <c r="E195" s="216" t="s">
        <v>2707</v>
      </c>
      <c r="F195" s="217" t="s">
        <v>2708</v>
      </c>
      <c r="G195" s="218" t="s">
        <v>2511</v>
      </c>
      <c r="H195" s="219">
        <v>1</v>
      </c>
      <c r="I195" s="220"/>
      <c r="J195" s="221">
        <f>ROUND(I195*H195,2)</f>
        <v>0</v>
      </c>
      <c r="K195" s="217" t="s">
        <v>19</v>
      </c>
      <c r="L195" s="47"/>
      <c r="M195" s="222" t="s">
        <v>19</v>
      </c>
      <c r="N195" s="223" t="s">
        <v>43</v>
      </c>
      <c r="O195" s="87"/>
      <c r="P195" s="224">
        <f>O195*H195</f>
        <v>0</v>
      </c>
      <c r="Q195" s="224">
        <v>0</v>
      </c>
      <c r="R195" s="224">
        <f>Q195*H195</f>
        <v>0</v>
      </c>
      <c r="S195" s="224">
        <v>0</v>
      </c>
      <c r="T195" s="225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26" t="s">
        <v>257</v>
      </c>
      <c r="AT195" s="226" t="s">
        <v>169</v>
      </c>
      <c r="AU195" s="226" t="s">
        <v>81</v>
      </c>
      <c r="AY195" s="20" t="s">
        <v>166</v>
      </c>
      <c r="BE195" s="227">
        <f>IF(N195="základní",J195,0)</f>
        <v>0</v>
      </c>
      <c r="BF195" s="227">
        <f>IF(N195="snížená",J195,0)</f>
        <v>0</v>
      </c>
      <c r="BG195" s="227">
        <f>IF(N195="zákl. přenesená",J195,0)</f>
        <v>0</v>
      </c>
      <c r="BH195" s="227">
        <f>IF(N195="sníž. přenesená",J195,0)</f>
        <v>0</v>
      </c>
      <c r="BI195" s="227">
        <f>IF(N195="nulová",J195,0)</f>
        <v>0</v>
      </c>
      <c r="BJ195" s="20" t="s">
        <v>79</v>
      </c>
      <c r="BK195" s="227">
        <f>ROUND(I195*H195,2)</f>
        <v>0</v>
      </c>
      <c r="BL195" s="20" t="s">
        <v>257</v>
      </c>
      <c r="BM195" s="226" t="s">
        <v>1332</v>
      </c>
    </row>
    <row r="196" s="2" customFormat="1" ht="16.5" customHeight="1">
      <c r="A196" s="41"/>
      <c r="B196" s="42"/>
      <c r="C196" s="215" t="s">
        <v>775</v>
      </c>
      <c r="D196" s="215" t="s">
        <v>169</v>
      </c>
      <c r="E196" s="216" t="s">
        <v>2709</v>
      </c>
      <c r="F196" s="217" t="s">
        <v>2710</v>
      </c>
      <c r="G196" s="218" t="s">
        <v>2511</v>
      </c>
      <c r="H196" s="219">
        <v>1</v>
      </c>
      <c r="I196" s="220"/>
      <c r="J196" s="221">
        <f>ROUND(I196*H196,2)</f>
        <v>0</v>
      </c>
      <c r="K196" s="217" t="s">
        <v>19</v>
      </c>
      <c r="L196" s="47"/>
      <c r="M196" s="222" t="s">
        <v>19</v>
      </c>
      <c r="N196" s="223" t="s">
        <v>43</v>
      </c>
      <c r="O196" s="87"/>
      <c r="P196" s="224">
        <f>O196*H196</f>
        <v>0</v>
      </c>
      <c r="Q196" s="224">
        <v>0</v>
      </c>
      <c r="R196" s="224">
        <f>Q196*H196</f>
        <v>0</v>
      </c>
      <c r="S196" s="224">
        <v>0</v>
      </c>
      <c r="T196" s="225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26" t="s">
        <v>257</v>
      </c>
      <c r="AT196" s="226" t="s">
        <v>169</v>
      </c>
      <c r="AU196" s="226" t="s">
        <v>81</v>
      </c>
      <c r="AY196" s="20" t="s">
        <v>166</v>
      </c>
      <c r="BE196" s="227">
        <f>IF(N196="základní",J196,0)</f>
        <v>0</v>
      </c>
      <c r="BF196" s="227">
        <f>IF(N196="snížená",J196,0)</f>
        <v>0</v>
      </c>
      <c r="BG196" s="227">
        <f>IF(N196="zákl. přenesená",J196,0)</f>
        <v>0</v>
      </c>
      <c r="BH196" s="227">
        <f>IF(N196="sníž. přenesená",J196,0)</f>
        <v>0</v>
      </c>
      <c r="BI196" s="227">
        <f>IF(N196="nulová",J196,0)</f>
        <v>0</v>
      </c>
      <c r="BJ196" s="20" t="s">
        <v>79</v>
      </c>
      <c r="BK196" s="227">
        <f>ROUND(I196*H196,2)</f>
        <v>0</v>
      </c>
      <c r="BL196" s="20" t="s">
        <v>257</v>
      </c>
      <c r="BM196" s="226" t="s">
        <v>1345</v>
      </c>
    </row>
    <row r="197" s="2" customFormat="1" ht="16.5" customHeight="1">
      <c r="A197" s="41"/>
      <c r="B197" s="42"/>
      <c r="C197" s="215" t="s">
        <v>781</v>
      </c>
      <c r="D197" s="215" t="s">
        <v>169</v>
      </c>
      <c r="E197" s="216" t="s">
        <v>2711</v>
      </c>
      <c r="F197" s="217" t="s">
        <v>2712</v>
      </c>
      <c r="G197" s="218" t="s">
        <v>2511</v>
      </c>
      <c r="H197" s="219">
        <v>8</v>
      </c>
      <c r="I197" s="220"/>
      <c r="J197" s="221">
        <f>ROUND(I197*H197,2)</f>
        <v>0</v>
      </c>
      <c r="K197" s="217" t="s">
        <v>19</v>
      </c>
      <c r="L197" s="47"/>
      <c r="M197" s="222" t="s">
        <v>19</v>
      </c>
      <c r="N197" s="223" t="s">
        <v>43</v>
      </c>
      <c r="O197" s="87"/>
      <c r="P197" s="224">
        <f>O197*H197</f>
        <v>0</v>
      </c>
      <c r="Q197" s="224">
        <v>0</v>
      </c>
      <c r="R197" s="224">
        <f>Q197*H197</f>
        <v>0</v>
      </c>
      <c r="S197" s="224">
        <v>0</v>
      </c>
      <c r="T197" s="225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26" t="s">
        <v>257</v>
      </c>
      <c r="AT197" s="226" t="s">
        <v>169</v>
      </c>
      <c r="AU197" s="226" t="s">
        <v>81</v>
      </c>
      <c r="AY197" s="20" t="s">
        <v>166</v>
      </c>
      <c r="BE197" s="227">
        <f>IF(N197="základní",J197,0)</f>
        <v>0</v>
      </c>
      <c r="BF197" s="227">
        <f>IF(N197="snížená",J197,0)</f>
        <v>0</v>
      </c>
      <c r="BG197" s="227">
        <f>IF(N197="zákl. přenesená",J197,0)</f>
        <v>0</v>
      </c>
      <c r="BH197" s="227">
        <f>IF(N197="sníž. přenesená",J197,0)</f>
        <v>0</v>
      </c>
      <c r="BI197" s="227">
        <f>IF(N197="nulová",J197,0)</f>
        <v>0</v>
      </c>
      <c r="BJ197" s="20" t="s">
        <v>79</v>
      </c>
      <c r="BK197" s="227">
        <f>ROUND(I197*H197,2)</f>
        <v>0</v>
      </c>
      <c r="BL197" s="20" t="s">
        <v>257</v>
      </c>
      <c r="BM197" s="226" t="s">
        <v>1355</v>
      </c>
    </row>
    <row r="198" s="2" customFormat="1" ht="16.5" customHeight="1">
      <c r="A198" s="41"/>
      <c r="B198" s="42"/>
      <c r="C198" s="215" t="s">
        <v>785</v>
      </c>
      <c r="D198" s="215" t="s">
        <v>169</v>
      </c>
      <c r="E198" s="216" t="s">
        <v>2713</v>
      </c>
      <c r="F198" s="217" t="s">
        <v>2714</v>
      </c>
      <c r="G198" s="218" t="s">
        <v>2511</v>
      </c>
      <c r="H198" s="219">
        <v>1</v>
      </c>
      <c r="I198" s="220"/>
      <c r="J198" s="221">
        <f>ROUND(I198*H198,2)</f>
        <v>0</v>
      </c>
      <c r="K198" s="217" t="s">
        <v>19</v>
      </c>
      <c r="L198" s="47"/>
      <c r="M198" s="222" t="s">
        <v>19</v>
      </c>
      <c r="N198" s="223" t="s">
        <v>43</v>
      </c>
      <c r="O198" s="87"/>
      <c r="P198" s="224">
        <f>O198*H198</f>
        <v>0</v>
      </c>
      <c r="Q198" s="224">
        <v>0</v>
      </c>
      <c r="R198" s="224">
        <f>Q198*H198</f>
        <v>0</v>
      </c>
      <c r="S198" s="224">
        <v>0</v>
      </c>
      <c r="T198" s="225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26" t="s">
        <v>257</v>
      </c>
      <c r="AT198" s="226" t="s">
        <v>169</v>
      </c>
      <c r="AU198" s="226" t="s">
        <v>81</v>
      </c>
      <c r="AY198" s="20" t="s">
        <v>166</v>
      </c>
      <c r="BE198" s="227">
        <f>IF(N198="základní",J198,0)</f>
        <v>0</v>
      </c>
      <c r="BF198" s="227">
        <f>IF(N198="snížená",J198,0)</f>
        <v>0</v>
      </c>
      <c r="BG198" s="227">
        <f>IF(N198="zákl. přenesená",J198,0)</f>
        <v>0</v>
      </c>
      <c r="BH198" s="227">
        <f>IF(N198="sníž. přenesená",J198,0)</f>
        <v>0</v>
      </c>
      <c r="BI198" s="227">
        <f>IF(N198="nulová",J198,0)</f>
        <v>0</v>
      </c>
      <c r="BJ198" s="20" t="s">
        <v>79</v>
      </c>
      <c r="BK198" s="227">
        <f>ROUND(I198*H198,2)</f>
        <v>0</v>
      </c>
      <c r="BL198" s="20" t="s">
        <v>257</v>
      </c>
      <c r="BM198" s="226" t="s">
        <v>1364</v>
      </c>
    </row>
    <row r="199" s="2" customFormat="1" ht="16.5" customHeight="1">
      <c r="A199" s="41"/>
      <c r="B199" s="42"/>
      <c r="C199" s="215" t="s">
        <v>790</v>
      </c>
      <c r="D199" s="215" t="s">
        <v>169</v>
      </c>
      <c r="E199" s="216" t="s">
        <v>2715</v>
      </c>
      <c r="F199" s="217" t="s">
        <v>2716</v>
      </c>
      <c r="G199" s="218" t="s">
        <v>2511</v>
      </c>
      <c r="H199" s="219">
        <v>5</v>
      </c>
      <c r="I199" s="220"/>
      <c r="J199" s="221">
        <f>ROUND(I199*H199,2)</f>
        <v>0</v>
      </c>
      <c r="K199" s="217" t="s">
        <v>19</v>
      </c>
      <c r="L199" s="47"/>
      <c r="M199" s="222" t="s">
        <v>19</v>
      </c>
      <c r="N199" s="223" t="s">
        <v>43</v>
      </c>
      <c r="O199" s="87"/>
      <c r="P199" s="224">
        <f>O199*H199</f>
        <v>0</v>
      </c>
      <c r="Q199" s="224">
        <v>0</v>
      </c>
      <c r="R199" s="224">
        <f>Q199*H199</f>
        <v>0</v>
      </c>
      <c r="S199" s="224">
        <v>0</v>
      </c>
      <c r="T199" s="225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26" t="s">
        <v>257</v>
      </c>
      <c r="AT199" s="226" t="s">
        <v>169</v>
      </c>
      <c r="AU199" s="226" t="s">
        <v>81</v>
      </c>
      <c r="AY199" s="20" t="s">
        <v>166</v>
      </c>
      <c r="BE199" s="227">
        <f>IF(N199="základní",J199,0)</f>
        <v>0</v>
      </c>
      <c r="BF199" s="227">
        <f>IF(N199="snížená",J199,0)</f>
        <v>0</v>
      </c>
      <c r="BG199" s="227">
        <f>IF(N199="zákl. přenesená",J199,0)</f>
        <v>0</v>
      </c>
      <c r="BH199" s="227">
        <f>IF(N199="sníž. přenesená",J199,0)</f>
        <v>0</v>
      </c>
      <c r="BI199" s="227">
        <f>IF(N199="nulová",J199,0)</f>
        <v>0</v>
      </c>
      <c r="BJ199" s="20" t="s">
        <v>79</v>
      </c>
      <c r="BK199" s="227">
        <f>ROUND(I199*H199,2)</f>
        <v>0</v>
      </c>
      <c r="BL199" s="20" t="s">
        <v>257</v>
      </c>
      <c r="BM199" s="226" t="s">
        <v>1375</v>
      </c>
    </row>
    <row r="200" s="2" customFormat="1" ht="16.5" customHeight="1">
      <c r="A200" s="41"/>
      <c r="B200" s="42"/>
      <c r="C200" s="215" t="s">
        <v>795</v>
      </c>
      <c r="D200" s="215" t="s">
        <v>169</v>
      </c>
      <c r="E200" s="216" t="s">
        <v>2717</v>
      </c>
      <c r="F200" s="217" t="s">
        <v>2718</v>
      </c>
      <c r="G200" s="218" t="s">
        <v>2511</v>
      </c>
      <c r="H200" s="219">
        <v>1</v>
      </c>
      <c r="I200" s="220"/>
      <c r="J200" s="221">
        <f>ROUND(I200*H200,2)</f>
        <v>0</v>
      </c>
      <c r="K200" s="217" t="s">
        <v>19</v>
      </c>
      <c r="L200" s="47"/>
      <c r="M200" s="222" t="s">
        <v>19</v>
      </c>
      <c r="N200" s="223" t="s">
        <v>43</v>
      </c>
      <c r="O200" s="87"/>
      <c r="P200" s="224">
        <f>O200*H200</f>
        <v>0</v>
      </c>
      <c r="Q200" s="224">
        <v>0</v>
      </c>
      <c r="R200" s="224">
        <f>Q200*H200</f>
        <v>0</v>
      </c>
      <c r="S200" s="224">
        <v>0</v>
      </c>
      <c r="T200" s="225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26" t="s">
        <v>257</v>
      </c>
      <c r="AT200" s="226" t="s">
        <v>169</v>
      </c>
      <c r="AU200" s="226" t="s">
        <v>81</v>
      </c>
      <c r="AY200" s="20" t="s">
        <v>166</v>
      </c>
      <c r="BE200" s="227">
        <f>IF(N200="základní",J200,0)</f>
        <v>0</v>
      </c>
      <c r="BF200" s="227">
        <f>IF(N200="snížená",J200,0)</f>
        <v>0</v>
      </c>
      <c r="BG200" s="227">
        <f>IF(N200="zákl. přenesená",J200,0)</f>
        <v>0</v>
      </c>
      <c r="BH200" s="227">
        <f>IF(N200="sníž. přenesená",J200,0)</f>
        <v>0</v>
      </c>
      <c r="BI200" s="227">
        <f>IF(N200="nulová",J200,0)</f>
        <v>0</v>
      </c>
      <c r="BJ200" s="20" t="s">
        <v>79</v>
      </c>
      <c r="BK200" s="227">
        <f>ROUND(I200*H200,2)</f>
        <v>0</v>
      </c>
      <c r="BL200" s="20" t="s">
        <v>257</v>
      </c>
      <c r="BM200" s="226" t="s">
        <v>1385</v>
      </c>
    </row>
    <row r="201" s="2" customFormat="1" ht="16.5" customHeight="1">
      <c r="A201" s="41"/>
      <c r="B201" s="42"/>
      <c r="C201" s="215" t="s">
        <v>801</v>
      </c>
      <c r="D201" s="215" t="s">
        <v>169</v>
      </c>
      <c r="E201" s="216" t="s">
        <v>2719</v>
      </c>
      <c r="F201" s="217" t="s">
        <v>2720</v>
      </c>
      <c r="G201" s="218" t="s">
        <v>2511</v>
      </c>
      <c r="H201" s="219">
        <v>13</v>
      </c>
      <c r="I201" s="220"/>
      <c r="J201" s="221">
        <f>ROUND(I201*H201,2)</f>
        <v>0</v>
      </c>
      <c r="K201" s="217" t="s">
        <v>19</v>
      </c>
      <c r="L201" s="47"/>
      <c r="M201" s="222" t="s">
        <v>19</v>
      </c>
      <c r="N201" s="223" t="s">
        <v>43</v>
      </c>
      <c r="O201" s="87"/>
      <c r="P201" s="224">
        <f>O201*H201</f>
        <v>0</v>
      </c>
      <c r="Q201" s="224">
        <v>0</v>
      </c>
      <c r="R201" s="224">
        <f>Q201*H201</f>
        <v>0</v>
      </c>
      <c r="S201" s="224">
        <v>0</v>
      </c>
      <c r="T201" s="225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26" t="s">
        <v>257</v>
      </c>
      <c r="AT201" s="226" t="s">
        <v>169</v>
      </c>
      <c r="AU201" s="226" t="s">
        <v>81</v>
      </c>
      <c r="AY201" s="20" t="s">
        <v>166</v>
      </c>
      <c r="BE201" s="227">
        <f>IF(N201="základní",J201,0)</f>
        <v>0</v>
      </c>
      <c r="BF201" s="227">
        <f>IF(N201="snížená",J201,0)</f>
        <v>0</v>
      </c>
      <c r="BG201" s="227">
        <f>IF(N201="zákl. přenesená",J201,0)</f>
        <v>0</v>
      </c>
      <c r="BH201" s="227">
        <f>IF(N201="sníž. přenesená",J201,0)</f>
        <v>0</v>
      </c>
      <c r="BI201" s="227">
        <f>IF(N201="nulová",J201,0)</f>
        <v>0</v>
      </c>
      <c r="BJ201" s="20" t="s">
        <v>79</v>
      </c>
      <c r="BK201" s="227">
        <f>ROUND(I201*H201,2)</f>
        <v>0</v>
      </c>
      <c r="BL201" s="20" t="s">
        <v>257</v>
      </c>
      <c r="BM201" s="226" t="s">
        <v>1396</v>
      </c>
    </row>
    <row r="202" s="2" customFormat="1" ht="16.5" customHeight="1">
      <c r="A202" s="41"/>
      <c r="B202" s="42"/>
      <c r="C202" s="215" t="s">
        <v>807</v>
      </c>
      <c r="D202" s="215" t="s">
        <v>169</v>
      </c>
      <c r="E202" s="216" t="s">
        <v>2721</v>
      </c>
      <c r="F202" s="217" t="s">
        <v>2722</v>
      </c>
      <c r="G202" s="218" t="s">
        <v>2511</v>
      </c>
      <c r="H202" s="219">
        <v>1</v>
      </c>
      <c r="I202" s="220"/>
      <c r="J202" s="221">
        <f>ROUND(I202*H202,2)</f>
        <v>0</v>
      </c>
      <c r="K202" s="217" t="s">
        <v>19</v>
      </c>
      <c r="L202" s="47"/>
      <c r="M202" s="222" t="s">
        <v>19</v>
      </c>
      <c r="N202" s="223" t="s">
        <v>43</v>
      </c>
      <c r="O202" s="87"/>
      <c r="P202" s="224">
        <f>O202*H202</f>
        <v>0</v>
      </c>
      <c r="Q202" s="224">
        <v>0</v>
      </c>
      <c r="R202" s="224">
        <f>Q202*H202</f>
        <v>0</v>
      </c>
      <c r="S202" s="224">
        <v>0</v>
      </c>
      <c r="T202" s="225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26" t="s">
        <v>257</v>
      </c>
      <c r="AT202" s="226" t="s">
        <v>169</v>
      </c>
      <c r="AU202" s="226" t="s">
        <v>81</v>
      </c>
      <c r="AY202" s="20" t="s">
        <v>166</v>
      </c>
      <c r="BE202" s="227">
        <f>IF(N202="základní",J202,0)</f>
        <v>0</v>
      </c>
      <c r="BF202" s="227">
        <f>IF(N202="snížená",J202,0)</f>
        <v>0</v>
      </c>
      <c r="BG202" s="227">
        <f>IF(N202="zákl. přenesená",J202,0)</f>
        <v>0</v>
      </c>
      <c r="BH202" s="227">
        <f>IF(N202="sníž. přenesená",J202,0)</f>
        <v>0</v>
      </c>
      <c r="BI202" s="227">
        <f>IF(N202="nulová",J202,0)</f>
        <v>0</v>
      </c>
      <c r="BJ202" s="20" t="s">
        <v>79</v>
      </c>
      <c r="BK202" s="227">
        <f>ROUND(I202*H202,2)</f>
        <v>0</v>
      </c>
      <c r="BL202" s="20" t="s">
        <v>257</v>
      </c>
      <c r="BM202" s="226" t="s">
        <v>1405</v>
      </c>
    </row>
    <row r="203" s="2" customFormat="1" ht="21.75" customHeight="1">
      <c r="A203" s="41"/>
      <c r="B203" s="42"/>
      <c r="C203" s="215" t="s">
        <v>813</v>
      </c>
      <c r="D203" s="215" t="s">
        <v>169</v>
      </c>
      <c r="E203" s="216" t="s">
        <v>2723</v>
      </c>
      <c r="F203" s="217" t="s">
        <v>2724</v>
      </c>
      <c r="G203" s="218" t="s">
        <v>2511</v>
      </c>
      <c r="H203" s="219">
        <v>1</v>
      </c>
      <c r="I203" s="220"/>
      <c r="J203" s="221">
        <f>ROUND(I203*H203,2)</f>
        <v>0</v>
      </c>
      <c r="K203" s="217" t="s">
        <v>19</v>
      </c>
      <c r="L203" s="47"/>
      <c r="M203" s="222" t="s">
        <v>19</v>
      </c>
      <c r="N203" s="223" t="s">
        <v>43</v>
      </c>
      <c r="O203" s="87"/>
      <c r="P203" s="224">
        <f>O203*H203</f>
        <v>0</v>
      </c>
      <c r="Q203" s="224">
        <v>0</v>
      </c>
      <c r="R203" s="224">
        <f>Q203*H203</f>
        <v>0</v>
      </c>
      <c r="S203" s="224">
        <v>0</v>
      </c>
      <c r="T203" s="225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26" t="s">
        <v>257</v>
      </c>
      <c r="AT203" s="226" t="s">
        <v>169</v>
      </c>
      <c r="AU203" s="226" t="s">
        <v>81</v>
      </c>
      <c r="AY203" s="20" t="s">
        <v>166</v>
      </c>
      <c r="BE203" s="227">
        <f>IF(N203="základní",J203,0)</f>
        <v>0</v>
      </c>
      <c r="BF203" s="227">
        <f>IF(N203="snížená",J203,0)</f>
        <v>0</v>
      </c>
      <c r="BG203" s="227">
        <f>IF(N203="zákl. přenesená",J203,0)</f>
        <v>0</v>
      </c>
      <c r="BH203" s="227">
        <f>IF(N203="sníž. přenesená",J203,0)</f>
        <v>0</v>
      </c>
      <c r="BI203" s="227">
        <f>IF(N203="nulová",J203,0)</f>
        <v>0</v>
      </c>
      <c r="BJ203" s="20" t="s">
        <v>79</v>
      </c>
      <c r="BK203" s="227">
        <f>ROUND(I203*H203,2)</f>
        <v>0</v>
      </c>
      <c r="BL203" s="20" t="s">
        <v>257</v>
      </c>
      <c r="BM203" s="226" t="s">
        <v>1414</v>
      </c>
    </row>
    <row r="204" s="2" customFormat="1" ht="21.75" customHeight="1">
      <c r="A204" s="41"/>
      <c r="B204" s="42"/>
      <c r="C204" s="215" t="s">
        <v>818</v>
      </c>
      <c r="D204" s="215" t="s">
        <v>169</v>
      </c>
      <c r="E204" s="216" t="s">
        <v>2725</v>
      </c>
      <c r="F204" s="217" t="s">
        <v>2726</v>
      </c>
      <c r="G204" s="218" t="s">
        <v>2511</v>
      </c>
      <c r="H204" s="219">
        <v>1</v>
      </c>
      <c r="I204" s="220"/>
      <c r="J204" s="221">
        <f>ROUND(I204*H204,2)</f>
        <v>0</v>
      </c>
      <c r="K204" s="217" t="s">
        <v>19</v>
      </c>
      <c r="L204" s="47"/>
      <c r="M204" s="222" t="s">
        <v>19</v>
      </c>
      <c r="N204" s="223" t="s">
        <v>43</v>
      </c>
      <c r="O204" s="87"/>
      <c r="P204" s="224">
        <f>O204*H204</f>
        <v>0</v>
      </c>
      <c r="Q204" s="224">
        <v>0</v>
      </c>
      <c r="R204" s="224">
        <f>Q204*H204</f>
        <v>0</v>
      </c>
      <c r="S204" s="224">
        <v>0</v>
      </c>
      <c r="T204" s="225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26" t="s">
        <v>257</v>
      </c>
      <c r="AT204" s="226" t="s">
        <v>169</v>
      </c>
      <c r="AU204" s="226" t="s">
        <v>81</v>
      </c>
      <c r="AY204" s="20" t="s">
        <v>166</v>
      </c>
      <c r="BE204" s="227">
        <f>IF(N204="základní",J204,0)</f>
        <v>0</v>
      </c>
      <c r="BF204" s="227">
        <f>IF(N204="snížená",J204,0)</f>
        <v>0</v>
      </c>
      <c r="BG204" s="227">
        <f>IF(N204="zákl. přenesená",J204,0)</f>
        <v>0</v>
      </c>
      <c r="BH204" s="227">
        <f>IF(N204="sníž. přenesená",J204,0)</f>
        <v>0</v>
      </c>
      <c r="BI204" s="227">
        <f>IF(N204="nulová",J204,0)</f>
        <v>0</v>
      </c>
      <c r="BJ204" s="20" t="s">
        <v>79</v>
      </c>
      <c r="BK204" s="227">
        <f>ROUND(I204*H204,2)</f>
        <v>0</v>
      </c>
      <c r="BL204" s="20" t="s">
        <v>257</v>
      </c>
      <c r="BM204" s="226" t="s">
        <v>1423</v>
      </c>
    </row>
    <row r="205" s="2" customFormat="1" ht="16.5" customHeight="1">
      <c r="A205" s="41"/>
      <c r="B205" s="42"/>
      <c r="C205" s="215" t="s">
        <v>823</v>
      </c>
      <c r="D205" s="215" t="s">
        <v>169</v>
      </c>
      <c r="E205" s="216" t="s">
        <v>2727</v>
      </c>
      <c r="F205" s="217" t="s">
        <v>2728</v>
      </c>
      <c r="G205" s="218" t="s">
        <v>2511</v>
      </c>
      <c r="H205" s="219">
        <v>4</v>
      </c>
      <c r="I205" s="220"/>
      <c r="J205" s="221">
        <f>ROUND(I205*H205,2)</f>
        <v>0</v>
      </c>
      <c r="K205" s="217" t="s">
        <v>19</v>
      </c>
      <c r="L205" s="47"/>
      <c r="M205" s="222" t="s">
        <v>19</v>
      </c>
      <c r="N205" s="223" t="s">
        <v>43</v>
      </c>
      <c r="O205" s="87"/>
      <c r="P205" s="224">
        <f>O205*H205</f>
        <v>0</v>
      </c>
      <c r="Q205" s="224">
        <v>0</v>
      </c>
      <c r="R205" s="224">
        <f>Q205*H205</f>
        <v>0</v>
      </c>
      <c r="S205" s="224">
        <v>0</v>
      </c>
      <c r="T205" s="225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26" t="s">
        <v>257</v>
      </c>
      <c r="AT205" s="226" t="s">
        <v>169</v>
      </c>
      <c r="AU205" s="226" t="s">
        <v>81</v>
      </c>
      <c r="AY205" s="20" t="s">
        <v>166</v>
      </c>
      <c r="BE205" s="227">
        <f>IF(N205="základní",J205,0)</f>
        <v>0</v>
      </c>
      <c r="BF205" s="227">
        <f>IF(N205="snížená",J205,0)</f>
        <v>0</v>
      </c>
      <c r="BG205" s="227">
        <f>IF(N205="zákl. přenesená",J205,0)</f>
        <v>0</v>
      </c>
      <c r="BH205" s="227">
        <f>IF(N205="sníž. přenesená",J205,0)</f>
        <v>0</v>
      </c>
      <c r="BI205" s="227">
        <f>IF(N205="nulová",J205,0)</f>
        <v>0</v>
      </c>
      <c r="BJ205" s="20" t="s">
        <v>79</v>
      </c>
      <c r="BK205" s="227">
        <f>ROUND(I205*H205,2)</f>
        <v>0</v>
      </c>
      <c r="BL205" s="20" t="s">
        <v>257</v>
      </c>
      <c r="BM205" s="226" t="s">
        <v>1431</v>
      </c>
    </row>
    <row r="206" s="2" customFormat="1" ht="16.5" customHeight="1">
      <c r="A206" s="41"/>
      <c r="B206" s="42"/>
      <c r="C206" s="215" t="s">
        <v>828</v>
      </c>
      <c r="D206" s="215" t="s">
        <v>169</v>
      </c>
      <c r="E206" s="216" t="s">
        <v>2729</v>
      </c>
      <c r="F206" s="217" t="s">
        <v>2730</v>
      </c>
      <c r="G206" s="218" t="s">
        <v>2511</v>
      </c>
      <c r="H206" s="219">
        <v>3</v>
      </c>
      <c r="I206" s="220"/>
      <c r="J206" s="221">
        <f>ROUND(I206*H206,2)</f>
        <v>0</v>
      </c>
      <c r="K206" s="217" t="s">
        <v>19</v>
      </c>
      <c r="L206" s="47"/>
      <c r="M206" s="222" t="s">
        <v>19</v>
      </c>
      <c r="N206" s="223" t="s">
        <v>43</v>
      </c>
      <c r="O206" s="87"/>
      <c r="P206" s="224">
        <f>O206*H206</f>
        <v>0</v>
      </c>
      <c r="Q206" s="224">
        <v>0</v>
      </c>
      <c r="R206" s="224">
        <f>Q206*H206</f>
        <v>0</v>
      </c>
      <c r="S206" s="224">
        <v>0</v>
      </c>
      <c r="T206" s="225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26" t="s">
        <v>257</v>
      </c>
      <c r="AT206" s="226" t="s">
        <v>169</v>
      </c>
      <c r="AU206" s="226" t="s">
        <v>81</v>
      </c>
      <c r="AY206" s="20" t="s">
        <v>166</v>
      </c>
      <c r="BE206" s="227">
        <f>IF(N206="základní",J206,0)</f>
        <v>0</v>
      </c>
      <c r="BF206" s="227">
        <f>IF(N206="snížená",J206,0)</f>
        <v>0</v>
      </c>
      <c r="BG206" s="227">
        <f>IF(N206="zákl. přenesená",J206,0)</f>
        <v>0</v>
      </c>
      <c r="BH206" s="227">
        <f>IF(N206="sníž. přenesená",J206,0)</f>
        <v>0</v>
      </c>
      <c r="BI206" s="227">
        <f>IF(N206="nulová",J206,0)</f>
        <v>0</v>
      </c>
      <c r="BJ206" s="20" t="s">
        <v>79</v>
      </c>
      <c r="BK206" s="227">
        <f>ROUND(I206*H206,2)</f>
        <v>0</v>
      </c>
      <c r="BL206" s="20" t="s">
        <v>257</v>
      </c>
      <c r="BM206" s="226" t="s">
        <v>1442</v>
      </c>
    </row>
    <row r="207" s="2" customFormat="1" ht="16.5" customHeight="1">
      <c r="A207" s="41"/>
      <c r="B207" s="42"/>
      <c r="C207" s="215" t="s">
        <v>833</v>
      </c>
      <c r="D207" s="215" t="s">
        <v>169</v>
      </c>
      <c r="E207" s="216" t="s">
        <v>2731</v>
      </c>
      <c r="F207" s="217" t="s">
        <v>2732</v>
      </c>
      <c r="G207" s="218" t="s">
        <v>2511</v>
      </c>
      <c r="H207" s="219">
        <v>1</v>
      </c>
      <c r="I207" s="220"/>
      <c r="J207" s="221">
        <f>ROUND(I207*H207,2)</f>
        <v>0</v>
      </c>
      <c r="K207" s="217" t="s">
        <v>19</v>
      </c>
      <c r="L207" s="47"/>
      <c r="M207" s="222" t="s">
        <v>19</v>
      </c>
      <c r="N207" s="223" t="s">
        <v>43</v>
      </c>
      <c r="O207" s="87"/>
      <c r="P207" s="224">
        <f>O207*H207</f>
        <v>0</v>
      </c>
      <c r="Q207" s="224">
        <v>0</v>
      </c>
      <c r="R207" s="224">
        <f>Q207*H207</f>
        <v>0</v>
      </c>
      <c r="S207" s="224">
        <v>0</v>
      </c>
      <c r="T207" s="225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26" t="s">
        <v>257</v>
      </c>
      <c r="AT207" s="226" t="s">
        <v>169</v>
      </c>
      <c r="AU207" s="226" t="s">
        <v>81</v>
      </c>
      <c r="AY207" s="20" t="s">
        <v>166</v>
      </c>
      <c r="BE207" s="227">
        <f>IF(N207="základní",J207,0)</f>
        <v>0</v>
      </c>
      <c r="BF207" s="227">
        <f>IF(N207="snížená",J207,0)</f>
        <v>0</v>
      </c>
      <c r="BG207" s="227">
        <f>IF(N207="zákl. přenesená",J207,0)</f>
        <v>0</v>
      </c>
      <c r="BH207" s="227">
        <f>IF(N207="sníž. přenesená",J207,0)</f>
        <v>0</v>
      </c>
      <c r="BI207" s="227">
        <f>IF(N207="nulová",J207,0)</f>
        <v>0</v>
      </c>
      <c r="BJ207" s="20" t="s">
        <v>79</v>
      </c>
      <c r="BK207" s="227">
        <f>ROUND(I207*H207,2)</f>
        <v>0</v>
      </c>
      <c r="BL207" s="20" t="s">
        <v>257</v>
      </c>
      <c r="BM207" s="226" t="s">
        <v>1451</v>
      </c>
    </row>
    <row r="208" s="2" customFormat="1" ht="16.5" customHeight="1">
      <c r="A208" s="41"/>
      <c r="B208" s="42"/>
      <c r="C208" s="215" t="s">
        <v>837</v>
      </c>
      <c r="D208" s="215" t="s">
        <v>169</v>
      </c>
      <c r="E208" s="216" t="s">
        <v>2733</v>
      </c>
      <c r="F208" s="217" t="s">
        <v>2734</v>
      </c>
      <c r="G208" s="218" t="s">
        <v>2511</v>
      </c>
      <c r="H208" s="219">
        <v>1</v>
      </c>
      <c r="I208" s="220"/>
      <c r="J208" s="221">
        <f>ROUND(I208*H208,2)</f>
        <v>0</v>
      </c>
      <c r="K208" s="217" t="s">
        <v>19</v>
      </c>
      <c r="L208" s="47"/>
      <c r="M208" s="222" t="s">
        <v>19</v>
      </c>
      <c r="N208" s="223" t="s">
        <v>43</v>
      </c>
      <c r="O208" s="87"/>
      <c r="P208" s="224">
        <f>O208*H208</f>
        <v>0</v>
      </c>
      <c r="Q208" s="224">
        <v>0</v>
      </c>
      <c r="R208" s="224">
        <f>Q208*H208</f>
        <v>0</v>
      </c>
      <c r="S208" s="224">
        <v>0</v>
      </c>
      <c r="T208" s="225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26" t="s">
        <v>257</v>
      </c>
      <c r="AT208" s="226" t="s">
        <v>169</v>
      </c>
      <c r="AU208" s="226" t="s">
        <v>81</v>
      </c>
      <c r="AY208" s="20" t="s">
        <v>166</v>
      </c>
      <c r="BE208" s="227">
        <f>IF(N208="základní",J208,0)</f>
        <v>0</v>
      </c>
      <c r="BF208" s="227">
        <f>IF(N208="snížená",J208,0)</f>
        <v>0</v>
      </c>
      <c r="BG208" s="227">
        <f>IF(N208="zákl. přenesená",J208,0)</f>
        <v>0</v>
      </c>
      <c r="BH208" s="227">
        <f>IF(N208="sníž. přenesená",J208,0)</f>
        <v>0</v>
      </c>
      <c r="BI208" s="227">
        <f>IF(N208="nulová",J208,0)</f>
        <v>0</v>
      </c>
      <c r="BJ208" s="20" t="s">
        <v>79</v>
      </c>
      <c r="BK208" s="227">
        <f>ROUND(I208*H208,2)</f>
        <v>0</v>
      </c>
      <c r="BL208" s="20" t="s">
        <v>257</v>
      </c>
      <c r="BM208" s="226" t="s">
        <v>1465</v>
      </c>
    </row>
    <row r="209" s="2" customFormat="1" ht="16.5" customHeight="1">
      <c r="A209" s="41"/>
      <c r="B209" s="42"/>
      <c r="C209" s="215" t="s">
        <v>841</v>
      </c>
      <c r="D209" s="215" t="s">
        <v>169</v>
      </c>
      <c r="E209" s="216" t="s">
        <v>2735</v>
      </c>
      <c r="F209" s="217" t="s">
        <v>2736</v>
      </c>
      <c r="G209" s="218" t="s">
        <v>191</v>
      </c>
      <c r="H209" s="219">
        <v>1</v>
      </c>
      <c r="I209" s="220"/>
      <c r="J209" s="221">
        <f>ROUND(I209*H209,2)</f>
        <v>0</v>
      </c>
      <c r="K209" s="217" t="s">
        <v>19</v>
      </c>
      <c r="L209" s="47"/>
      <c r="M209" s="222" t="s">
        <v>19</v>
      </c>
      <c r="N209" s="223" t="s">
        <v>43</v>
      </c>
      <c r="O209" s="87"/>
      <c r="P209" s="224">
        <f>O209*H209</f>
        <v>0</v>
      </c>
      <c r="Q209" s="224">
        <v>0</v>
      </c>
      <c r="R209" s="224">
        <f>Q209*H209</f>
        <v>0</v>
      </c>
      <c r="S209" s="224">
        <v>0</v>
      </c>
      <c r="T209" s="225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26" t="s">
        <v>257</v>
      </c>
      <c r="AT209" s="226" t="s">
        <v>169</v>
      </c>
      <c r="AU209" s="226" t="s">
        <v>81</v>
      </c>
      <c r="AY209" s="20" t="s">
        <v>166</v>
      </c>
      <c r="BE209" s="227">
        <f>IF(N209="základní",J209,0)</f>
        <v>0</v>
      </c>
      <c r="BF209" s="227">
        <f>IF(N209="snížená",J209,0)</f>
        <v>0</v>
      </c>
      <c r="BG209" s="227">
        <f>IF(N209="zákl. přenesená",J209,0)</f>
        <v>0</v>
      </c>
      <c r="BH209" s="227">
        <f>IF(N209="sníž. přenesená",J209,0)</f>
        <v>0</v>
      </c>
      <c r="BI209" s="227">
        <f>IF(N209="nulová",J209,0)</f>
        <v>0</v>
      </c>
      <c r="BJ209" s="20" t="s">
        <v>79</v>
      </c>
      <c r="BK209" s="227">
        <f>ROUND(I209*H209,2)</f>
        <v>0</v>
      </c>
      <c r="BL209" s="20" t="s">
        <v>257</v>
      </c>
      <c r="BM209" s="226" t="s">
        <v>1475</v>
      </c>
    </row>
    <row r="210" s="12" customFormat="1" ht="22.8" customHeight="1">
      <c r="A210" s="12"/>
      <c r="B210" s="199"/>
      <c r="C210" s="200"/>
      <c r="D210" s="201" t="s">
        <v>71</v>
      </c>
      <c r="E210" s="213" t="s">
        <v>2737</v>
      </c>
      <c r="F210" s="213" t="s">
        <v>2738</v>
      </c>
      <c r="G210" s="200"/>
      <c r="H210" s="200"/>
      <c r="I210" s="203"/>
      <c r="J210" s="214">
        <f>BK210</f>
        <v>0</v>
      </c>
      <c r="K210" s="200"/>
      <c r="L210" s="205"/>
      <c r="M210" s="206"/>
      <c r="N210" s="207"/>
      <c r="O210" s="207"/>
      <c r="P210" s="208">
        <f>SUM(P211:P214)</f>
        <v>0</v>
      </c>
      <c r="Q210" s="207"/>
      <c r="R210" s="208">
        <f>SUM(R211:R214)</f>
        <v>0</v>
      </c>
      <c r="S210" s="207"/>
      <c r="T210" s="209">
        <f>SUM(T211:T214)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10" t="s">
        <v>79</v>
      </c>
      <c r="AT210" s="211" t="s">
        <v>71</v>
      </c>
      <c r="AU210" s="211" t="s">
        <v>79</v>
      </c>
      <c r="AY210" s="210" t="s">
        <v>166</v>
      </c>
      <c r="BK210" s="212">
        <f>SUM(BK211:BK214)</f>
        <v>0</v>
      </c>
    </row>
    <row r="211" s="2" customFormat="1" ht="16.5" customHeight="1">
      <c r="A211" s="41"/>
      <c r="B211" s="42"/>
      <c r="C211" s="215" t="s">
        <v>845</v>
      </c>
      <c r="D211" s="215" t="s">
        <v>169</v>
      </c>
      <c r="E211" s="216" t="s">
        <v>2739</v>
      </c>
      <c r="F211" s="217" t="s">
        <v>2740</v>
      </c>
      <c r="G211" s="218" t="s">
        <v>2511</v>
      </c>
      <c r="H211" s="219">
        <v>1</v>
      </c>
      <c r="I211" s="220"/>
      <c r="J211" s="221">
        <f>ROUND(I211*H211,2)</f>
        <v>0</v>
      </c>
      <c r="K211" s="217" t="s">
        <v>19</v>
      </c>
      <c r="L211" s="47"/>
      <c r="M211" s="222" t="s">
        <v>19</v>
      </c>
      <c r="N211" s="223" t="s">
        <v>43</v>
      </c>
      <c r="O211" s="87"/>
      <c r="P211" s="224">
        <f>O211*H211</f>
        <v>0</v>
      </c>
      <c r="Q211" s="224">
        <v>0</v>
      </c>
      <c r="R211" s="224">
        <f>Q211*H211</f>
        <v>0</v>
      </c>
      <c r="S211" s="224">
        <v>0</v>
      </c>
      <c r="T211" s="225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26" t="s">
        <v>257</v>
      </c>
      <c r="AT211" s="226" t="s">
        <v>169</v>
      </c>
      <c r="AU211" s="226" t="s">
        <v>81</v>
      </c>
      <c r="AY211" s="20" t="s">
        <v>166</v>
      </c>
      <c r="BE211" s="227">
        <f>IF(N211="základní",J211,0)</f>
        <v>0</v>
      </c>
      <c r="BF211" s="227">
        <f>IF(N211="snížená",J211,0)</f>
        <v>0</v>
      </c>
      <c r="BG211" s="227">
        <f>IF(N211="zákl. přenesená",J211,0)</f>
        <v>0</v>
      </c>
      <c r="BH211" s="227">
        <f>IF(N211="sníž. přenesená",J211,0)</f>
        <v>0</v>
      </c>
      <c r="BI211" s="227">
        <f>IF(N211="nulová",J211,0)</f>
        <v>0</v>
      </c>
      <c r="BJ211" s="20" t="s">
        <v>79</v>
      </c>
      <c r="BK211" s="227">
        <f>ROUND(I211*H211,2)</f>
        <v>0</v>
      </c>
      <c r="BL211" s="20" t="s">
        <v>257</v>
      </c>
      <c r="BM211" s="226" t="s">
        <v>1483</v>
      </c>
    </row>
    <row r="212" s="2" customFormat="1" ht="16.5" customHeight="1">
      <c r="A212" s="41"/>
      <c r="B212" s="42"/>
      <c r="C212" s="215" t="s">
        <v>856</v>
      </c>
      <c r="D212" s="215" t="s">
        <v>169</v>
      </c>
      <c r="E212" s="216" t="s">
        <v>2741</v>
      </c>
      <c r="F212" s="217" t="s">
        <v>2742</v>
      </c>
      <c r="G212" s="218" t="s">
        <v>2511</v>
      </c>
      <c r="H212" s="219">
        <v>1</v>
      </c>
      <c r="I212" s="220"/>
      <c r="J212" s="221">
        <f>ROUND(I212*H212,2)</f>
        <v>0</v>
      </c>
      <c r="K212" s="217" t="s">
        <v>19</v>
      </c>
      <c r="L212" s="47"/>
      <c r="M212" s="222" t="s">
        <v>19</v>
      </c>
      <c r="N212" s="223" t="s">
        <v>43</v>
      </c>
      <c r="O212" s="87"/>
      <c r="P212" s="224">
        <f>O212*H212</f>
        <v>0</v>
      </c>
      <c r="Q212" s="224">
        <v>0</v>
      </c>
      <c r="R212" s="224">
        <f>Q212*H212</f>
        <v>0</v>
      </c>
      <c r="S212" s="224">
        <v>0</v>
      </c>
      <c r="T212" s="225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26" t="s">
        <v>257</v>
      </c>
      <c r="AT212" s="226" t="s">
        <v>169</v>
      </c>
      <c r="AU212" s="226" t="s">
        <v>81</v>
      </c>
      <c r="AY212" s="20" t="s">
        <v>166</v>
      </c>
      <c r="BE212" s="227">
        <f>IF(N212="základní",J212,0)</f>
        <v>0</v>
      </c>
      <c r="BF212" s="227">
        <f>IF(N212="snížená",J212,0)</f>
        <v>0</v>
      </c>
      <c r="BG212" s="227">
        <f>IF(N212="zákl. přenesená",J212,0)</f>
        <v>0</v>
      </c>
      <c r="BH212" s="227">
        <f>IF(N212="sníž. přenesená",J212,0)</f>
        <v>0</v>
      </c>
      <c r="BI212" s="227">
        <f>IF(N212="nulová",J212,0)</f>
        <v>0</v>
      </c>
      <c r="BJ212" s="20" t="s">
        <v>79</v>
      </c>
      <c r="BK212" s="227">
        <f>ROUND(I212*H212,2)</f>
        <v>0</v>
      </c>
      <c r="BL212" s="20" t="s">
        <v>257</v>
      </c>
      <c r="BM212" s="226" t="s">
        <v>1494</v>
      </c>
    </row>
    <row r="213" s="2" customFormat="1" ht="16.5" customHeight="1">
      <c r="A213" s="41"/>
      <c r="B213" s="42"/>
      <c r="C213" s="215" t="s">
        <v>863</v>
      </c>
      <c r="D213" s="215" t="s">
        <v>169</v>
      </c>
      <c r="E213" s="216" t="s">
        <v>2743</v>
      </c>
      <c r="F213" s="217" t="s">
        <v>2744</v>
      </c>
      <c r="G213" s="218" t="s">
        <v>2511</v>
      </c>
      <c r="H213" s="219">
        <v>1</v>
      </c>
      <c r="I213" s="220"/>
      <c r="J213" s="221">
        <f>ROUND(I213*H213,2)</f>
        <v>0</v>
      </c>
      <c r="K213" s="217" t="s">
        <v>19</v>
      </c>
      <c r="L213" s="47"/>
      <c r="M213" s="222" t="s">
        <v>19</v>
      </c>
      <c r="N213" s="223" t="s">
        <v>43</v>
      </c>
      <c r="O213" s="87"/>
      <c r="P213" s="224">
        <f>O213*H213</f>
        <v>0</v>
      </c>
      <c r="Q213" s="224">
        <v>0</v>
      </c>
      <c r="R213" s="224">
        <f>Q213*H213</f>
        <v>0</v>
      </c>
      <c r="S213" s="224">
        <v>0</v>
      </c>
      <c r="T213" s="225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26" t="s">
        <v>257</v>
      </c>
      <c r="AT213" s="226" t="s">
        <v>169</v>
      </c>
      <c r="AU213" s="226" t="s">
        <v>81</v>
      </c>
      <c r="AY213" s="20" t="s">
        <v>166</v>
      </c>
      <c r="BE213" s="227">
        <f>IF(N213="základní",J213,0)</f>
        <v>0</v>
      </c>
      <c r="BF213" s="227">
        <f>IF(N213="snížená",J213,0)</f>
        <v>0</v>
      </c>
      <c r="BG213" s="227">
        <f>IF(N213="zákl. přenesená",J213,0)</f>
        <v>0</v>
      </c>
      <c r="BH213" s="227">
        <f>IF(N213="sníž. přenesená",J213,0)</f>
        <v>0</v>
      </c>
      <c r="BI213" s="227">
        <f>IF(N213="nulová",J213,0)</f>
        <v>0</v>
      </c>
      <c r="BJ213" s="20" t="s">
        <v>79</v>
      </c>
      <c r="BK213" s="227">
        <f>ROUND(I213*H213,2)</f>
        <v>0</v>
      </c>
      <c r="BL213" s="20" t="s">
        <v>257</v>
      </c>
      <c r="BM213" s="226" t="s">
        <v>1505</v>
      </c>
    </row>
    <row r="214" s="2" customFormat="1" ht="16.5" customHeight="1">
      <c r="A214" s="41"/>
      <c r="B214" s="42"/>
      <c r="C214" s="215" t="s">
        <v>876</v>
      </c>
      <c r="D214" s="215" t="s">
        <v>169</v>
      </c>
      <c r="E214" s="216" t="s">
        <v>2745</v>
      </c>
      <c r="F214" s="217" t="s">
        <v>2746</v>
      </c>
      <c r="G214" s="218" t="s">
        <v>191</v>
      </c>
      <c r="H214" s="219">
        <v>0.01</v>
      </c>
      <c r="I214" s="220"/>
      <c r="J214" s="221">
        <f>ROUND(I214*H214,2)</f>
        <v>0</v>
      </c>
      <c r="K214" s="217" t="s">
        <v>19</v>
      </c>
      <c r="L214" s="47"/>
      <c r="M214" s="222" t="s">
        <v>19</v>
      </c>
      <c r="N214" s="223" t="s">
        <v>43</v>
      </c>
      <c r="O214" s="87"/>
      <c r="P214" s="224">
        <f>O214*H214</f>
        <v>0</v>
      </c>
      <c r="Q214" s="224">
        <v>0</v>
      </c>
      <c r="R214" s="224">
        <f>Q214*H214</f>
        <v>0</v>
      </c>
      <c r="S214" s="224">
        <v>0</v>
      </c>
      <c r="T214" s="225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26" t="s">
        <v>257</v>
      </c>
      <c r="AT214" s="226" t="s">
        <v>169</v>
      </c>
      <c r="AU214" s="226" t="s">
        <v>81</v>
      </c>
      <c r="AY214" s="20" t="s">
        <v>166</v>
      </c>
      <c r="BE214" s="227">
        <f>IF(N214="základní",J214,0)</f>
        <v>0</v>
      </c>
      <c r="BF214" s="227">
        <f>IF(N214="snížená",J214,0)</f>
        <v>0</v>
      </c>
      <c r="BG214" s="227">
        <f>IF(N214="zákl. přenesená",J214,0)</f>
        <v>0</v>
      </c>
      <c r="BH214" s="227">
        <f>IF(N214="sníž. přenesená",J214,0)</f>
        <v>0</v>
      </c>
      <c r="BI214" s="227">
        <f>IF(N214="nulová",J214,0)</f>
        <v>0</v>
      </c>
      <c r="BJ214" s="20" t="s">
        <v>79</v>
      </c>
      <c r="BK214" s="227">
        <f>ROUND(I214*H214,2)</f>
        <v>0</v>
      </c>
      <c r="BL214" s="20" t="s">
        <v>257</v>
      </c>
      <c r="BM214" s="226" t="s">
        <v>1517</v>
      </c>
    </row>
    <row r="215" s="12" customFormat="1" ht="22.8" customHeight="1">
      <c r="A215" s="12"/>
      <c r="B215" s="199"/>
      <c r="C215" s="200"/>
      <c r="D215" s="201" t="s">
        <v>71</v>
      </c>
      <c r="E215" s="213" t="s">
        <v>2747</v>
      </c>
      <c r="F215" s="213" t="s">
        <v>2748</v>
      </c>
      <c r="G215" s="200"/>
      <c r="H215" s="200"/>
      <c r="I215" s="203"/>
      <c r="J215" s="214">
        <f>BK215</f>
        <v>0</v>
      </c>
      <c r="K215" s="200"/>
      <c r="L215" s="205"/>
      <c r="M215" s="206"/>
      <c r="N215" s="207"/>
      <c r="O215" s="207"/>
      <c r="P215" s="208">
        <f>SUM(P216:P224)</f>
        <v>0</v>
      </c>
      <c r="Q215" s="207"/>
      <c r="R215" s="208">
        <f>SUM(R216:R224)</f>
        <v>0</v>
      </c>
      <c r="S215" s="207"/>
      <c r="T215" s="209">
        <f>SUM(T216:T224)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10" t="s">
        <v>79</v>
      </c>
      <c r="AT215" s="211" t="s">
        <v>71</v>
      </c>
      <c r="AU215" s="211" t="s">
        <v>79</v>
      </c>
      <c r="AY215" s="210" t="s">
        <v>166</v>
      </c>
      <c r="BK215" s="212">
        <f>SUM(BK216:BK224)</f>
        <v>0</v>
      </c>
    </row>
    <row r="216" s="2" customFormat="1" ht="16.5" customHeight="1">
      <c r="A216" s="41"/>
      <c r="B216" s="42"/>
      <c r="C216" s="215" t="s">
        <v>881</v>
      </c>
      <c r="D216" s="215" t="s">
        <v>169</v>
      </c>
      <c r="E216" s="216" t="s">
        <v>2749</v>
      </c>
      <c r="F216" s="217" t="s">
        <v>2750</v>
      </c>
      <c r="G216" s="218" t="s">
        <v>229</v>
      </c>
      <c r="H216" s="219">
        <v>177</v>
      </c>
      <c r="I216" s="220"/>
      <c r="J216" s="221">
        <f>ROUND(I216*H216,2)</f>
        <v>0</v>
      </c>
      <c r="K216" s="217" t="s">
        <v>19</v>
      </c>
      <c r="L216" s="47"/>
      <c r="M216" s="222" t="s">
        <v>19</v>
      </c>
      <c r="N216" s="223" t="s">
        <v>43</v>
      </c>
      <c r="O216" s="87"/>
      <c r="P216" s="224">
        <f>O216*H216</f>
        <v>0</v>
      </c>
      <c r="Q216" s="224">
        <v>0</v>
      </c>
      <c r="R216" s="224">
        <f>Q216*H216</f>
        <v>0</v>
      </c>
      <c r="S216" s="224">
        <v>0</v>
      </c>
      <c r="T216" s="225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26" t="s">
        <v>257</v>
      </c>
      <c r="AT216" s="226" t="s">
        <v>169</v>
      </c>
      <c r="AU216" s="226" t="s">
        <v>81</v>
      </c>
      <c r="AY216" s="20" t="s">
        <v>166</v>
      </c>
      <c r="BE216" s="227">
        <f>IF(N216="základní",J216,0)</f>
        <v>0</v>
      </c>
      <c r="BF216" s="227">
        <f>IF(N216="snížená",J216,0)</f>
        <v>0</v>
      </c>
      <c r="BG216" s="227">
        <f>IF(N216="zákl. přenesená",J216,0)</f>
        <v>0</v>
      </c>
      <c r="BH216" s="227">
        <f>IF(N216="sníž. přenesená",J216,0)</f>
        <v>0</v>
      </c>
      <c r="BI216" s="227">
        <f>IF(N216="nulová",J216,0)</f>
        <v>0</v>
      </c>
      <c r="BJ216" s="20" t="s">
        <v>79</v>
      </c>
      <c r="BK216" s="227">
        <f>ROUND(I216*H216,2)</f>
        <v>0</v>
      </c>
      <c r="BL216" s="20" t="s">
        <v>257</v>
      </c>
      <c r="BM216" s="226" t="s">
        <v>1525</v>
      </c>
    </row>
    <row r="217" s="2" customFormat="1" ht="16.5" customHeight="1">
      <c r="A217" s="41"/>
      <c r="B217" s="42"/>
      <c r="C217" s="215" t="s">
        <v>889</v>
      </c>
      <c r="D217" s="215" t="s">
        <v>169</v>
      </c>
      <c r="E217" s="216" t="s">
        <v>2751</v>
      </c>
      <c r="F217" s="217" t="s">
        <v>2752</v>
      </c>
      <c r="G217" s="218" t="s">
        <v>229</v>
      </c>
      <c r="H217" s="219">
        <v>54</v>
      </c>
      <c r="I217" s="220"/>
      <c r="J217" s="221">
        <f>ROUND(I217*H217,2)</f>
        <v>0</v>
      </c>
      <c r="K217" s="217" t="s">
        <v>19</v>
      </c>
      <c r="L217" s="47"/>
      <c r="M217" s="222" t="s">
        <v>19</v>
      </c>
      <c r="N217" s="223" t="s">
        <v>43</v>
      </c>
      <c r="O217" s="87"/>
      <c r="P217" s="224">
        <f>O217*H217</f>
        <v>0</v>
      </c>
      <c r="Q217" s="224">
        <v>0</v>
      </c>
      <c r="R217" s="224">
        <f>Q217*H217</f>
        <v>0</v>
      </c>
      <c r="S217" s="224">
        <v>0</v>
      </c>
      <c r="T217" s="225">
        <f>S217*H217</f>
        <v>0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226" t="s">
        <v>257</v>
      </c>
      <c r="AT217" s="226" t="s">
        <v>169</v>
      </c>
      <c r="AU217" s="226" t="s">
        <v>81</v>
      </c>
      <c r="AY217" s="20" t="s">
        <v>166</v>
      </c>
      <c r="BE217" s="227">
        <f>IF(N217="základní",J217,0)</f>
        <v>0</v>
      </c>
      <c r="BF217" s="227">
        <f>IF(N217="snížená",J217,0)</f>
        <v>0</v>
      </c>
      <c r="BG217" s="227">
        <f>IF(N217="zákl. přenesená",J217,0)</f>
        <v>0</v>
      </c>
      <c r="BH217" s="227">
        <f>IF(N217="sníž. přenesená",J217,0)</f>
        <v>0</v>
      </c>
      <c r="BI217" s="227">
        <f>IF(N217="nulová",J217,0)</f>
        <v>0</v>
      </c>
      <c r="BJ217" s="20" t="s">
        <v>79</v>
      </c>
      <c r="BK217" s="227">
        <f>ROUND(I217*H217,2)</f>
        <v>0</v>
      </c>
      <c r="BL217" s="20" t="s">
        <v>257</v>
      </c>
      <c r="BM217" s="226" t="s">
        <v>1533</v>
      </c>
    </row>
    <row r="218" s="2" customFormat="1" ht="16.5" customHeight="1">
      <c r="A218" s="41"/>
      <c r="B218" s="42"/>
      <c r="C218" s="215" t="s">
        <v>894</v>
      </c>
      <c r="D218" s="215" t="s">
        <v>169</v>
      </c>
      <c r="E218" s="216" t="s">
        <v>2753</v>
      </c>
      <c r="F218" s="217" t="s">
        <v>2754</v>
      </c>
      <c r="G218" s="218" t="s">
        <v>229</v>
      </c>
      <c r="H218" s="219">
        <v>30</v>
      </c>
      <c r="I218" s="220"/>
      <c r="J218" s="221">
        <f>ROUND(I218*H218,2)</f>
        <v>0</v>
      </c>
      <c r="K218" s="217" t="s">
        <v>19</v>
      </c>
      <c r="L218" s="47"/>
      <c r="M218" s="222" t="s">
        <v>19</v>
      </c>
      <c r="N218" s="223" t="s">
        <v>43</v>
      </c>
      <c r="O218" s="87"/>
      <c r="P218" s="224">
        <f>O218*H218</f>
        <v>0</v>
      </c>
      <c r="Q218" s="224">
        <v>0</v>
      </c>
      <c r="R218" s="224">
        <f>Q218*H218</f>
        <v>0</v>
      </c>
      <c r="S218" s="224">
        <v>0</v>
      </c>
      <c r="T218" s="225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26" t="s">
        <v>257</v>
      </c>
      <c r="AT218" s="226" t="s">
        <v>169</v>
      </c>
      <c r="AU218" s="226" t="s">
        <v>81</v>
      </c>
      <c r="AY218" s="20" t="s">
        <v>166</v>
      </c>
      <c r="BE218" s="227">
        <f>IF(N218="základní",J218,0)</f>
        <v>0</v>
      </c>
      <c r="BF218" s="227">
        <f>IF(N218="snížená",J218,0)</f>
        <v>0</v>
      </c>
      <c r="BG218" s="227">
        <f>IF(N218="zákl. přenesená",J218,0)</f>
        <v>0</v>
      </c>
      <c r="BH218" s="227">
        <f>IF(N218="sníž. přenesená",J218,0)</f>
        <v>0</v>
      </c>
      <c r="BI218" s="227">
        <f>IF(N218="nulová",J218,0)</f>
        <v>0</v>
      </c>
      <c r="BJ218" s="20" t="s">
        <v>79</v>
      </c>
      <c r="BK218" s="227">
        <f>ROUND(I218*H218,2)</f>
        <v>0</v>
      </c>
      <c r="BL218" s="20" t="s">
        <v>257</v>
      </c>
      <c r="BM218" s="226" t="s">
        <v>1542</v>
      </c>
    </row>
    <row r="219" s="2" customFormat="1" ht="16.5" customHeight="1">
      <c r="A219" s="41"/>
      <c r="B219" s="42"/>
      <c r="C219" s="215" t="s">
        <v>899</v>
      </c>
      <c r="D219" s="215" t="s">
        <v>169</v>
      </c>
      <c r="E219" s="216" t="s">
        <v>2755</v>
      </c>
      <c r="F219" s="217" t="s">
        <v>2756</v>
      </c>
      <c r="G219" s="218" t="s">
        <v>229</v>
      </c>
      <c r="H219" s="219">
        <v>13</v>
      </c>
      <c r="I219" s="220"/>
      <c r="J219" s="221">
        <f>ROUND(I219*H219,2)</f>
        <v>0</v>
      </c>
      <c r="K219" s="217" t="s">
        <v>19</v>
      </c>
      <c r="L219" s="47"/>
      <c r="M219" s="222" t="s">
        <v>19</v>
      </c>
      <c r="N219" s="223" t="s">
        <v>43</v>
      </c>
      <c r="O219" s="87"/>
      <c r="P219" s="224">
        <f>O219*H219</f>
        <v>0</v>
      </c>
      <c r="Q219" s="224">
        <v>0</v>
      </c>
      <c r="R219" s="224">
        <f>Q219*H219</f>
        <v>0</v>
      </c>
      <c r="S219" s="224">
        <v>0</v>
      </c>
      <c r="T219" s="225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26" t="s">
        <v>257</v>
      </c>
      <c r="AT219" s="226" t="s">
        <v>169</v>
      </c>
      <c r="AU219" s="226" t="s">
        <v>81</v>
      </c>
      <c r="AY219" s="20" t="s">
        <v>166</v>
      </c>
      <c r="BE219" s="227">
        <f>IF(N219="základní",J219,0)</f>
        <v>0</v>
      </c>
      <c r="BF219" s="227">
        <f>IF(N219="snížená",J219,0)</f>
        <v>0</v>
      </c>
      <c r="BG219" s="227">
        <f>IF(N219="zákl. přenesená",J219,0)</f>
        <v>0</v>
      </c>
      <c r="BH219" s="227">
        <f>IF(N219="sníž. přenesená",J219,0)</f>
        <v>0</v>
      </c>
      <c r="BI219" s="227">
        <f>IF(N219="nulová",J219,0)</f>
        <v>0</v>
      </c>
      <c r="BJ219" s="20" t="s">
        <v>79</v>
      </c>
      <c r="BK219" s="227">
        <f>ROUND(I219*H219,2)</f>
        <v>0</v>
      </c>
      <c r="BL219" s="20" t="s">
        <v>257</v>
      </c>
      <c r="BM219" s="226" t="s">
        <v>1550</v>
      </c>
    </row>
    <row r="220" s="2" customFormat="1" ht="16.5" customHeight="1">
      <c r="A220" s="41"/>
      <c r="B220" s="42"/>
      <c r="C220" s="215" t="s">
        <v>906</v>
      </c>
      <c r="D220" s="215" t="s">
        <v>169</v>
      </c>
      <c r="E220" s="216" t="s">
        <v>2757</v>
      </c>
      <c r="F220" s="217" t="s">
        <v>2758</v>
      </c>
      <c r="G220" s="218" t="s">
        <v>229</v>
      </c>
      <c r="H220" s="219">
        <v>12</v>
      </c>
      <c r="I220" s="220"/>
      <c r="J220" s="221">
        <f>ROUND(I220*H220,2)</f>
        <v>0</v>
      </c>
      <c r="K220" s="217" t="s">
        <v>19</v>
      </c>
      <c r="L220" s="47"/>
      <c r="M220" s="222" t="s">
        <v>19</v>
      </c>
      <c r="N220" s="223" t="s">
        <v>43</v>
      </c>
      <c r="O220" s="87"/>
      <c r="P220" s="224">
        <f>O220*H220</f>
        <v>0</v>
      </c>
      <c r="Q220" s="224">
        <v>0</v>
      </c>
      <c r="R220" s="224">
        <f>Q220*H220</f>
        <v>0</v>
      </c>
      <c r="S220" s="224">
        <v>0</v>
      </c>
      <c r="T220" s="225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26" t="s">
        <v>257</v>
      </c>
      <c r="AT220" s="226" t="s">
        <v>169</v>
      </c>
      <c r="AU220" s="226" t="s">
        <v>81</v>
      </c>
      <c r="AY220" s="20" t="s">
        <v>166</v>
      </c>
      <c r="BE220" s="227">
        <f>IF(N220="základní",J220,0)</f>
        <v>0</v>
      </c>
      <c r="BF220" s="227">
        <f>IF(N220="snížená",J220,0)</f>
        <v>0</v>
      </c>
      <c r="BG220" s="227">
        <f>IF(N220="zákl. přenesená",J220,0)</f>
        <v>0</v>
      </c>
      <c r="BH220" s="227">
        <f>IF(N220="sníž. přenesená",J220,0)</f>
        <v>0</v>
      </c>
      <c r="BI220" s="227">
        <f>IF(N220="nulová",J220,0)</f>
        <v>0</v>
      </c>
      <c r="BJ220" s="20" t="s">
        <v>79</v>
      </c>
      <c r="BK220" s="227">
        <f>ROUND(I220*H220,2)</f>
        <v>0</v>
      </c>
      <c r="BL220" s="20" t="s">
        <v>257</v>
      </c>
      <c r="BM220" s="226" t="s">
        <v>1559</v>
      </c>
    </row>
    <row r="221" s="2" customFormat="1" ht="16.5" customHeight="1">
      <c r="A221" s="41"/>
      <c r="B221" s="42"/>
      <c r="C221" s="215" t="s">
        <v>912</v>
      </c>
      <c r="D221" s="215" t="s">
        <v>169</v>
      </c>
      <c r="E221" s="216" t="s">
        <v>2759</v>
      </c>
      <c r="F221" s="217" t="s">
        <v>2760</v>
      </c>
      <c r="G221" s="218" t="s">
        <v>229</v>
      </c>
      <c r="H221" s="219">
        <v>3</v>
      </c>
      <c r="I221" s="220"/>
      <c r="J221" s="221">
        <f>ROUND(I221*H221,2)</f>
        <v>0</v>
      </c>
      <c r="K221" s="217" t="s">
        <v>19</v>
      </c>
      <c r="L221" s="47"/>
      <c r="M221" s="222" t="s">
        <v>19</v>
      </c>
      <c r="N221" s="223" t="s">
        <v>43</v>
      </c>
      <c r="O221" s="87"/>
      <c r="P221" s="224">
        <f>O221*H221</f>
        <v>0</v>
      </c>
      <c r="Q221" s="224">
        <v>0</v>
      </c>
      <c r="R221" s="224">
        <f>Q221*H221</f>
        <v>0</v>
      </c>
      <c r="S221" s="224">
        <v>0</v>
      </c>
      <c r="T221" s="225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26" t="s">
        <v>257</v>
      </c>
      <c r="AT221" s="226" t="s">
        <v>169</v>
      </c>
      <c r="AU221" s="226" t="s">
        <v>81</v>
      </c>
      <c r="AY221" s="20" t="s">
        <v>166</v>
      </c>
      <c r="BE221" s="227">
        <f>IF(N221="základní",J221,0)</f>
        <v>0</v>
      </c>
      <c r="BF221" s="227">
        <f>IF(N221="snížená",J221,0)</f>
        <v>0</v>
      </c>
      <c r="BG221" s="227">
        <f>IF(N221="zákl. přenesená",J221,0)</f>
        <v>0</v>
      </c>
      <c r="BH221" s="227">
        <f>IF(N221="sníž. přenesená",J221,0)</f>
        <v>0</v>
      </c>
      <c r="BI221" s="227">
        <f>IF(N221="nulová",J221,0)</f>
        <v>0</v>
      </c>
      <c r="BJ221" s="20" t="s">
        <v>79</v>
      </c>
      <c r="BK221" s="227">
        <f>ROUND(I221*H221,2)</f>
        <v>0</v>
      </c>
      <c r="BL221" s="20" t="s">
        <v>257</v>
      </c>
      <c r="BM221" s="226" t="s">
        <v>1569</v>
      </c>
    </row>
    <row r="222" s="2" customFormat="1" ht="16.5" customHeight="1">
      <c r="A222" s="41"/>
      <c r="B222" s="42"/>
      <c r="C222" s="215" t="s">
        <v>917</v>
      </c>
      <c r="D222" s="215" t="s">
        <v>169</v>
      </c>
      <c r="E222" s="216" t="s">
        <v>2761</v>
      </c>
      <c r="F222" s="217" t="s">
        <v>2762</v>
      </c>
      <c r="G222" s="218" t="s">
        <v>229</v>
      </c>
      <c r="H222" s="219">
        <v>62</v>
      </c>
      <c r="I222" s="220"/>
      <c r="J222" s="221">
        <f>ROUND(I222*H222,2)</f>
        <v>0</v>
      </c>
      <c r="K222" s="217" t="s">
        <v>19</v>
      </c>
      <c r="L222" s="47"/>
      <c r="M222" s="222" t="s">
        <v>19</v>
      </c>
      <c r="N222" s="223" t="s">
        <v>43</v>
      </c>
      <c r="O222" s="87"/>
      <c r="P222" s="224">
        <f>O222*H222</f>
        <v>0</v>
      </c>
      <c r="Q222" s="224">
        <v>0</v>
      </c>
      <c r="R222" s="224">
        <f>Q222*H222</f>
        <v>0</v>
      </c>
      <c r="S222" s="224">
        <v>0</v>
      </c>
      <c r="T222" s="225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26" t="s">
        <v>257</v>
      </c>
      <c r="AT222" s="226" t="s">
        <v>169</v>
      </c>
      <c r="AU222" s="226" t="s">
        <v>81</v>
      </c>
      <c r="AY222" s="20" t="s">
        <v>166</v>
      </c>
      <c r="BE222" s="227">
        <f>IF(N222="základní",J222,0)</f>
        <v>0</v>
      </c>
      <c r="BF222" s="227">
        <f>IF(N222="snížená",J222,0)</f>
        <v>0</v>
      </c>
      <c r="BG222" s="227">
        <f>IF(N222="zákl. přenesená",J222,0)</f>
        <v>0</v>
      </c>
      <c r="BH222" s="227">
        <f>IF(N222="sníž. přenesená",J222,0)</f>
        <v>0</v>
      </c>
      <c r="BI222" s="227">
        <f>IF(N222="nulová",J222,0)</f>
        <v>0</v>
      </c>
      <c r="BJ222" s="20" t="s">
        <v>79</v>
      </c>
      <c r="BK222" s="227">
        <f>ROUND(I222*H222,2)</f>
        <v>0</v>
      </c>
      <c r="BL222" s="20" t="s">
        <v>257</v>
      </c>
      <c r="BM222" s="226" t="s">
        <v>1578</v>
      </c>
    </row>
    <row r="223" s="2" customFormat="1" ht="16.5" customHeight="1">
      <c r="A223" s="41"/>
      <c r="B223" s="42"/>
      <c r="C223" s="215" t="s">
        <v>922</v>
      </c>
      <c r="D223" s="215" t="s">
        <v>169</v>
      </c>
      <c r="E223" s="216" t="s">
        <v>2763</v>
      </c>
      <c r="F223" s="217" t="s">
        <v>2764</v>
      </c>
      <c r="G223" s="218" t="s">
        <v>229</v>
      </c>
      <c r="H223" s="219">
        <v>3</v>
      </c>
      <c r="I223" s="220"/>
      <c r="J223" s="221">
        <f>ROUND(I223*H223,2)</f>
        <v>0</v>
      </c>
      <c r="K223" s="217" t="s">
        <v>19</v>
      </c>
      <c r="L223" s="47"/>
      <c r="M223" s="222" t="s">
        <v>19</v>
      </c>
      <c r="N223" s="223" t="s">
        <v>43</v>
      </c>
      <c r="O223" s="87"/>
      <c r="P223" s="224">
        <f>O223*H223</f>
        <v>0</v>
      </c>
      <c r="Q223" s="224">
        <v>0</v>
      </c>
      <c r="R223" s="224">
        <f>Q223*H223</f>
        <v>0</v>
      </c>
      <c r="S223" s="224">
        <v>0</v>
      </c>
      <c r="T223" s="225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26" t="s">
        <v>257</v>
      </c>
      <c r="AT223" s="226" t="s">
        <v>169</v>
      </c>
      <c r="AU223" s="226" t="s">
        <v>81</v>
      </c>
      <c r="AY223" s="20" t="s">
        <v>166</v>
      </c>
      <c r="BE223" s="227">
        <f>IF(N223="základní",J223,0)</f>
        <v>0</v>
      </c>
      <c r="BF223" s="227">
        <f>IF(N223="snížená",J223,0)</f>
        <v>0</v>
      </c>
      <c r="BG223" s="227">
        <f>IF(N223="zákl. přenesená",J223,0)</f>
        <v>0</v>
      </c>
      <c r="BH223" s="227">
        <f>IF(N223="sníž. přenesená",J223,0)</f>
        <v>0</v>
      </c>
      <c r="BI223" s="227">
        <f>IF(N223="nulová",J223,0)</f>
        <v>0</v>
      </c>
      <c r="BJ223" s="20" t="s">
        <v>79</v>
      </c>
      <c r="BK223" s="227">
        <f>ROUND(I223*H223,2)</f>
        <v>0</v>
      </c>
      <c r="BL223" s="20" t="s">
        <v>257</v>
      </c>
      <c r="BM223" s="226" t="s">
        <v>1587</v>
      </c>
    </row>
    <row r="224" s="2" customFormat="1" ht="16.5" customHeight="1">
      <c r="A224" s="41"/>
      <c r="B224" s="42"/>
      <c r="C224" s="215" t="s">
        <v>926</v>
      </c>
      <c r="D224" s="215" t="s">
        <v>169</v>
      </c>
      <c r="E224" s="216" t="s">
        <v>2765</v>
      </c>
      <c r="F224" s="217" t="s">
        <v>2766</v>
      </c>
      <c r="G224" s="218" t="s">
        <v>191</v>
      </c>
      <c r="H224" s="219">
        <v>0.10000000000000001</v>
      </c>
      <c r="I224" s="220"/>
      <c r="J224" s="221">
        <f>ROUND(I224*H224,2)</f>
        <v>0</v>
      </c>
      <c r="K224" s="217" t="s">
        <v>19</v>
      </c>
      <c r="L224" s="47"/>
      <c r="M224" s="222" t="s">
        <v>19</v>
      </c>
      <c r="N224" s="223" t="s">
        <v>43</v>
      </c>
      <c r="O224" s="87"/>
      <c r="P224" s="224">
        <f>O224*H224</f>
        <v>0</v>
      </c>
      <c r="Q224" s="224">
        <v>0</v>
      </c>
      <c r="R224" s="224">
        <f>Q224*H224</f>
        <v>0</v>
      </c>
      <c r="S224" s="224">
        <v>0</v>
      </c>
      <c r="T224" s="225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26" t="s">
        <v>257</v>
      </c>
      <c r="AT224" s="226" t="s">
        <v>169</v>
      </c>
      <c r="AU224" s="226" t="s">
        <v>81</v>
      </c>
      <c r="AY224" s="20" t="s">
        <v>166</v>
      </c>
      <c r="BE224" s="227">
        <f>IF(N224="základní",J224,0)</f>
        <v>0</v>
      </c>
      <c r="BF224" s="227">
        <f>IF(N224="snížená",J224,0)</f>
        <v>0</v>
      </c>
      <c r="BG224" s="227">
        <f>IF(N224="zákl. přenesená",J224,0)</f>
        <v>0</v>
      </c>
      <c r="BH224" s="227">
        <f>IF(N224="sníž. přenesená",J224,0)</f>
        <v>0</v>
      </c>
      <c r="BI224" s="227">
        <f>IF(N224="nulová",J224,0)</f>
        <v>0</v>
      </c>
      <c r="BJ224" s="20" t="s">
        <v>79</v>
      </c>
      <c r="BK224" s="227">
        <f>ROUND(I224*H224,2)</f>
        <v>0</v>
      </c>
      <c r="BL224" s="20" t="s">
        <v>257</v>
      </c>
      <c r="BM224" s="226" t="s">
        <v>1597</v>
      </c>
    </row>
    <row r="225" s="12" customFormat="1" ht="22.8" customHeight="1">
      <c r="A225" s="12"/>
      <c r="B225" s="199"/>
      <c r="C225" s="200"/>
      <c r="D225" s="201" t="s">
        <v>71</v>
      </c>
      <c r="E225" s="213" t="s">
        <v>2767</v>
      </c>
      <c r="F225" s="213" t="s">
        <v>2768</v>
      </c>
      <c r="G225" s="200"/>
      <c r="H225" s="200"/>
      <c r="I225" s="203"/>
      <c r="J225" s="214">
        <f>BK225</f>
        <v>0</v>
      </c>
      <c r="K225" s="200"/>
      <c r="L225" s="205"/>
      <c r="M225" s="206"/>
      <c r="N225" s="207"/>
      <c r="O225" s="207"/>
      <c r="P225" s="208">
        <f>SUM(P226:P237)</f>
        <v>0</v>
      </c>
      <c r="Q225" s="207"/>
      <c r="R225" s="208">
        <f>SUM(R226:R237)</f>
        <v>0</v>
      </c>
      <c r="S225" s="207"/>
      <c r="T225" s="209">
        <f>SUM(T226:T237)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10" t="s">
        <v>79</v>
      </c>
      <c r="AT225" s="211" t="s">
        <v>71</v>
      </c>
      <c r="AU225" s="211" t="s">
        <v>79</v>
      </c>
      <c r="AY225" s="210" t="s">
        <v>166</v>
      </c>
      <c r="BK225" s="212">
        <f>SUM(BK226:BK237)</f>
        <v>0</v>
      </c>
    </row>
    <row r="226" s="2" customFormat="1" ht="16.5" customHeight="1">
      <c r="A226" s="41"/>
      <c r="B226" s="42"/>
      <c r="C226" s="215" t="s">
        <v>931</v>
      </c>
      <c r="D226" s="215" t="s">
        <v>169</v>
      </c>
      <c r="E226" s="216" t="s">
        <v>2769</v>
      </c>
      <c r="F226" s="217" t="s">
        <v>2770</v>
      </c>
      <c r="G226" s="218" t="s">
        <v>197</v>
      </c>
      <c r="H226" s="219">
        <v>1</v>
      </c>
      <c r="I226" s="220"/>
      <c r="J226" s="221">
        <f>ROUND(I226*H226,2)</f>
        <v>0</v>
      </c>
      <c r="K226" s="217" t="s">
        <v>19</v>
      </c>
      <c r="L226" s="47"/>
      <c r="M226" s="222" t="s">
        <v>19</v>
      </c>
      <c r="N226" s="223" t="s">
        <v>43</v>
      </c>
      <c r="O226" s="87"/>
      <c r="P226" s="224">
        <f>O226*H226</f>
        <v>0</v>
      </c>
      <c r="Q226" s="224">
        <v>0</v>
      </c>
      <c r="R226" s="224">
        <f>Q226*H226</f>
        <v>0</v>
      </c>
      <c r="S226" s="224">
        <v>0</v>
      </c>
      <c r="T226" s="225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26" t="s">
        <v>257</v>
      </c>
      <c r="AT226" s="226" t="s">
        <v>169</v>
      </c>
      <c r="AU226" s="226" t="s">
        <v>81</v>
      </c>
      <c r="AY226" s="20" t="s">
        <v>166</v>
      </c>
      <c r="BE226" s="227">
        <f>IF(N226="základní",J226,0)</f>
        <v>0</v>
      </c>
      <c r="BF226" s="227">
        <f>IF(N226="snížená",J226,0)</f>
        <v>0</v>
      </c>
      <c r="BG226" s="227">
        <f>IF(N226="zákl. přenesená",J226,0)</f>
        <v>0</v>
      </c>
      <c r="BH226" s="227">
        <f>IF(N226="sníž. přenesená",J226,0)</f>
        <v>0</v>
      </c>
      <c r="BI226" s="227">
        <f>IF(N226="nulová",J226,0)</f>
        <v>0</v>
      </c>
      <c r="BJ226" s="20" t="s">
        <v>79</v>
      </c>
      <c r="BK226" s="227">
        <f>ROUND(I226*H226,2)</f>
        <v>0</v>
      </c>
      <c r="BL226" s="20" t="s">
        <v>257</v>
      </c>
      <c r="BM226" s="226" t="s">
        <v>1607</v>
      </c>
    </row>
    <row r="227" s="2" customFormat="1" ht="16.5" customHeight="1">
      <c r="A227" s="41"/>
      <c r="B227" s="42"/>
      <c r="C227" s="215" t="s">
        <v>936</v>
      </c>
      <c r="D227" s="215" t="s">
        <v>169</v>
      </c>
      <c r="E227" s="216" t="s">
        <v>2771</v>
      </c>
      <c r="F227" s="217" t="s">
        <v>2772</v>
      </c>
      <c r="G227" s="218" t="s">
        <v>229</v>
      </c>
      <c r="H227" s="219">
        <v>20</v>
      </c>
      <c r="I227" s="220"/>
      <c r="J227" s="221">
        <f>ROUND(I227*H227,2)</f>
        <v>0</v>
      </c>
      <c r="K227" s="217" t="s">
        <v>19</v>
      </c>
      <c r="L227" s="47"/>
      <c r="M227" s="222" t="s">
        <v>19</v>
      </c>
      <c r="N227" s="223" t="s">
        <v>43</v>
      </c>
      <c r="O227" s="87"/>
      <c r="P227" s="224">
        <f>O227*H227</f>
        <v>0</v>
      </c>
      <c r="Q227" s="224">
        <v>0</v>
      </c>
      <c r="R227" s="224">
        <f>Q227*H227</f>
        <v>0</v>
      </c>
      <c r="S227" s="224">
        <v>0</v>
      </c>
      <c r="T227" s="225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26" t="s">
        <v>257</v>
      </c>
      <c r="AT227" s="226" t="s">
        <v>169</v>
      </c>
      <c r="AU227" s="226" t="s">
        <v>81</v>
      </c>
      <c r="AY227" s="20" t="s">
        <v>166</v>
      </c>
      <c r="BE227" s="227">
        <f>IF(N227="základní",J227,0)</f>
        <v>0</v>
      </c>
      <c r="BF227" s="227">
        <f>IF(N227="snížená",J227,0)</f>
        <v>0</v>
      </c>
      <c r="BG227" s="227">
        <f>IF(N227="zákl. přenesená",J227,0)</f>
        <v>0</v>
      </c>
      <c r="BH227" s="227">
        <f>IF(N227="sníž. přenesená",J227,0)</f>
        <v>0</v>
      </c>
      <c r="BI227" s="227">
        <f>IF(N227="nulová",J227,0)</f>
        <v>0</v>
      </c>
      <c r="BJ227" s="20" t="s">
        <v>79</v>
      </c>
      <c r="BK227" s="227">
        <f>ROUND(I227*H227,2)</f>
        <v>0</v>
      </c>
      <c r="BL227" s="20" t="s">
        <v>257</v>
      </c>
      <c r="BM227" s="226" t="s">
        <v>1617</v>
      </c>
    </row>
    <row r="228" s="2" customFormat="1" ht="16.5" customHeight="1">
      <c r="A228" s="41"/>
      <c r="B228" s="42"/>
      <c r="C228" s="215" t="s">
        <v>942</v>
      </c>
      <c r="D228" s="215" t="s">
        <v>169</v>
      </c>
      <c r="E228" s="216" t="s">
        <v>2773</v>
      </c>
      <c r="F228" s="217" t="s">
        <v>2774</v>
      </c>
      <c r="G228" s="218" t="s">
        <v>229</v>
      </c>
      <c r="H228" s="219">
        <v>9</v>
      </c>
      <c r="I228" s="220"/>
      <c r="J228" s="221">
        <f>ROUND(I228*H228,2)</f>
        <v>0</v>
      </c>
      <c r="K228" s="217" t="s">
        <v>19</v>
      </c>
      <c r="L228" s="47"/>
      <c r="M228" s="222" t="s">
        <v>19</v>
      </c>
      <c r="N228" s="223" t="s">
        <v>43</v>
      </c>
      <c r="O228" s="87"/>
      <c r="P228" s="224">
        <f>O228*H228</f>
        <v>0</v>
      </c>
      <c r="Q228" s="224">
        <v>0</v>
      </c>
      <c r="R228" s="224">
        <f>Q228*H228</f>
        <v>0</v>
      </c>
      <c r="S228" s="224">
        <v>0</v>
      </c>
      <c r="T228" s="225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26" t="s">
        <v>257</v>
      </c>
      <c r="AT228" s="226" t="s">
        <v>169</v>
      </c>
      <c r="AU228" s="226" t="s">
        <v>81</v>
      </c>
      <c r="AY228" s="20" t="s">
        <v>166</v>
      </c>
      <c r="BE228" s="227">
        <f>IF(N228="základní",J228,0)</f>
        <v>0</v>
      </c>
      <c r="BF228" s="227">
        <f>IF(N228="snížená",J228,0)</f>
        <v>0</v>
      </c>
      <c r="BG228" s="227">
        <f>IF(N228="zákl. přenesená",J228,0)</f>
        <v>0</v>
      </c>
      <c r="BH228" s="227">
        <f>IF(N228="sníž. přenesená",J228,0)</f>
        <v>0</v>
      </c>
      <c r="BI228" s="227">
        <f>IF(N228="nulová",J228,0)</f>
        <v>0</v>
      </c>
      <c r="BJ228" s="20" t="s">
        <v>79</v>
      </c>
      <c r="BK228" s="227">
        <f>ROUND(I228*H228,2)</f>
        <v>0</v>
      </c>
      <c r="BL228" s="20" t="s">
        <v>257</v>
      </c>
      <c r="BM228" s="226" t="s">
        <v>1628</v>
      </c>
    </row>
    <row r="229" s="2" customFormat="1" ht="16.5" customHeight="1">
      <c r="A229" s="41"/>
      <c r="B229" s="42"/>
      <c r="C229" s="215" t="s">
        <v>948</v>
      </c>
      <c r="D229" s="215" t="s">
        <v>169</v>
      </c>
      <c r="E229" s="216" t="s">
        <v>2775</v>
      </c>
      <c r="F229" s="217" t="s">
        <v>2776</v>
      </c>
      <c r="G229" s="218" t="s">
        <v>229</v>
      </c>
      <c r="H229" s="219">
        <v>32</v>
      </c>
      <c r="I229" s="220"/>
      <c r="J229" s="221">
        <f>ROUND(I229*H229,2)</f>
        <v>0</v>
      </c>
      <c r="K229" s="217" t="s">
        <v>19</v>
      </c>
      <c r="L229" s="47"/>
      <c r="M229" s="222" t="s">
        <v>19</v>
      </c>
      <c r="N229" s="223" t="s">
        <v>43</v>
      </c>
      <c r="O229" s="87"/>
      <c r="P229" s="224">
        <f>O229*H229</f>
        <v>0</v>
      </c>
      <c r="Q229" s="224">
        <v>0</v>
      </c>
      <c r="R229" s="224">
        <f>Q229*H229</f>
        <v>0</v>
      </c>
      <c r="S229" s="224">
        <v>0</v>
      </c>
      <c r="T229" s="225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26" t="s">
        <v>257</v>
      </c>
      <c r="AT229" s="226" t="s">
        <v>169</v>
      </c>
      <c r="AU229" s="226" t="s">
        <v>81</v>
      </c>
      <c r="AY229" s="20" t="s">
        <v>166</v>
      </c>
      <c r="BE229" s="227">
        <f>IF(N229="základní",J229,0)</f>
        <v>0</v>
      </c>
      <c r="BF229" s="227">
        <f>IF(N229="snížená",J229,0)</f>
        <v>0</v>
      </c>
      <c r="BG229" s="227">
        <f>IF(N229="zákl. přenesená",J229,0)</f>
        <v>0</v>
      </c>
      <c r="BH229" s="227">
        <f>IF(N229="sníž. přenesená",J229,0)</f>
        <v>0</v>
      </c>
      <c r="BI229" s="227">
        <f>IF(N229="nulová",J229,0)</f>
        <v>0</v>
      </c>
      <c r="BJ229" s="20" t="s">
        <v>79</v>
      </c>
      <c r="BK229" s="227">
        <f>ROUND(I229*H229,2)</f>
        <v>0</v>
      </c>
      <c r="BL229" s="20" t="s">
        <v>257</v>
      </c>
      <c r="BM229" s="226" t="s">
        <v>1640</v>
      </c>
    </row>
    <row r="230" s="2" customFormat="1" ht="16.5" customHeight="1">
      <c r="A230" s="41"/>
      <c r="B230" s="42"/>
      <c r="C230" s="215" t="s">
        <v>956</v>
      </c>
      <c r="D230" s="215" t="s">
        <v>169</v>
      </c>
      <c r="E230" s="216" t="s">
        <v>2777</v>
      </c>
      <c r="F230" s="217" t="s">
        <v>2778</v>
      </c>
      <c r="G230" s="218" t="s">
        <v>229</v>
      </c>
      <c r="H230" s="219">
        <v>13</v>
      </c>
      <c r="I230" s="220"/>
      <c r="J230" s="221">
        <f>ROUND(I230*H230,2)</f>
        <v>0</v>
      </c>
      <c r="K230" s="217" t="s">
        <v>19</v>
      </c>
      <c r="L230" s="47"/>
      <c r="M230" s="222" t="s">
        <v>19</v>
      </c>
      <c r="N230" s="223" t="s">
        <v>43</v>
      </c>
      <c r="O230" s="87"/>
      <c r="P230" s="224">
        <f>O230*H230</f>
        <v>0</v>
      </c>
      <c r="Q230" s="224">
        <v>0</v>
      </c>
      <c r="R230" s="224">
        <f>Q230*H230</f>
        <v>0</v>
      </c>
      <c r="S230" s="224">
        <v>0</v>
      </c>
      <c r="T230" s="225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26" t="s">
        <v>257</v>
      </c>
      <c r="AT230" s="226" t="s">
        <v>169</v>
      </c>
      <c r="AU230" s="226" t="s">
        <v>81</v>
      </c>
      <c r="AY230" s="20" t="s">
        <v>166</v>
      </c>
      <c r="BE230" s="227">
        <f>IF(N230="základní",J230,0)</f>
        <v>0</v>
      </c>
      <c r="BF230" s="227">
        <f>IF(N230="snížená",J230,0)</f>
        <v>0</v>
      </c>
      <c r="BG230" s="227">
        <f>IF(N230="zákl. přenesená",J230,0)</f>
        <v>0</v>
      </c>
      <c r="BH230" s="227">
        <f>IF(N230="sníž. přenesená",J230,0)</f>
        <v>0</v>
      </c>
      <c r="BI230" s="227">
        <f>IF(N230="nulová",J230,0)</f>
        <v>0</v>
      </c>
      <c r="BJ230" s="20" t="s">
        <v>79</v>
      </c>
      <c r="BK230" s="227">
        <f>ROUND(I230*H230,2)</f>
        <v>0</v>
      </c>
      <c r="BL230" s="20" t="s">
        <v>257</v>
      </c>
      <c r="BM230" s="226" t="s">
        <v>1647</v>
      </c>
    </row>
    <row r="231" s="2" customFormat="1" ht="16.5" customHeight="1">
      <c r="A231" s="41"/>
      <c r="B231" s="42"/>
      <c r="C231" s="215" t="s">
        <v>960</v>
      </c>
      <c r="D231" s="215" t="s">
        <v>169</v>
      </c>
      <c r="E231" s="216" t="s">
        <v>2779</v>
      </c>
      <c r="F231" s="217" t="s">
        <v>2780</v>
      </c>
      <c r="G231" s="218" t="s">
        <v>229</v>
      </c>
      <c r="H231" s="219">
        <v>28</v>
      </c>
      <c r="I231" s="220"/>
      <c r="J231" s="221">
        <f>ROUND(I231*H231,2)</f>
        <v>0</v>
      </c>
      <c r="K231" s="217" t="s">
        <v>19</v>
      </c>
      <c r="L231" s="47"/>
      <c r="M231" s="222" t="s">
        <v>19</v>
      </c>
      <c r="N231" s="223" t="s">
        <v>43</v>
      </c>
      <c r="O231" s="87"/>
      <c r="P231" s="224">
        <f>O231*H231</f>
        <v>0</v>
      </c>
      <c r="Q231" s="224">
        <v>0</v>
      </c>
      <c r="R231" s="224">
        <f>Q231*H231</f>
        <v>0</v>
      </c>
      <c r="S231" s="224">
        <v>0</v>
      </c>
      <c r="T231" s="225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26" t="s">
        <v>257</v>
      </c>
      <c r="AT231" s="226" t="s">
        <v>169</v>
      </c>
      <c r="AU231" s="226" t="s">
        <v>81</v>
      </c>
      <c r="AY231" s="20" t="s">
        <v>166</v>
      </c>
      <c r="BE231" s="227">
        <f>IF(N231="základní",J231,0)</f>
        <v>0</v>
      </c>
      <c r="BF231" s="227">
        <f>IF(N231="snížená",J231,0)</f>
        <v>0</v>
      </c>
      <c r="BG231" s="227">
        <f>IF(N231="zákl. přenesená",J231,0)</f>
        <v>0</v>
      </c>
      <c r="BH231" s="227">
        <f>IF(N231="sníž. přenesená",J231,0)</f>
        <v>0</v>
      </c>
      <c r="BI231" s="227">
        <f>IF(N231="nulová",J231,0)</f>
        <v>0</v>
      </c>
      <c r="BJ231" s="20" t="s">
        <v>79</v>
      </c>
      <c r="BK231" s="227">
        <f>ROUND(I231*H231,2)</f>
        <v>0</v>
      </c>
      <c r="BL231" s="20" t="s">
        <v>257</v>
      </c>
      <c r="BM231" s="226" t="s">
        <v>1657</v>
      </c>
    </row>
    <row r="232" s="2" customFormat="1">
      <c r="A232" s="41"/>
      <c r="B232" s="42"/>
      <c r="C232" s="215" t="s">
        <v>964</v>
      </c>
      <c r="D232" s="215" t="s">
        <v>169</v>
      </c>
      <c r="E232" s="216" t="s">
        <v>2781</v>
      </c>
      <c r="F232" s="217" t="s">
        <v>2782</v>
      </c>
      <c r="G232" s="218" t="s">
        <v>191</v>
      </c>
      <c r="H232" s="219">
        <v>4.5</v>
      </c>
      <c r="I232" s="220"/>
      <c r="J232" s="221">
        <f>ROUND(I232*H232,2)</f>
        <v>0</v>
      </c>
      <c r="K232" s="217" t="s">
        <v>19</v>
      </c>
      <c r="L232" s="47"/>
      <c r="M232" s="222" t="s">
        <v>19</v>
      </c>
      <c r="N232" s="223" t="s">
        <v>43</v>
      </c>
      <c r="O232" s="87"/>
      <c r="P232" s="224">
        <f>O232*H232</f>
        <v>0</v>
      </c>
      <c r="Q232" s="224">
        <v>0</v>
      </c>
      <c r="R232" s="224">
        <f>Q232*H232</f>
        <v>0</v>
      </c>
      <c r="S232" s="224">
        <v>0</v>
      </c>
      <c r="T232" s="225">
        <f>S232*H232</f>
        <v>0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26" t="s">
        <v>257</v>
      </c>
      <c r="AT232" s="226" t="s">
        <v>169</v>
      </c>
      <c r="AU232" s="226" t="s">
        <v>81</v>
      </c>
      <c r="AY232" s="20" t="s">
        <v>166</v>
      </c>
      <c r="BE232" s="227">
        <f>IF(N232="základní",J232,0)</f>
        <v>0</v>
      </c>
      <c r="BF232" s="227">
        <f>IF(N232="snížená",J232,0)</f>
        <v>0</v>
      </c>
      <c r="BG232" s="227">
        <f>IF(N232="zákl. přenesená",J232,0)</f>
        <v>0</v>
      </c>
      <c r="BH232" s="227">
        <f>IF(N232="sníž. přenesená",J232,0)</f>
        <v>0</v>
      </c>
      <c r="BI232" s="227">
        <f>IF(N232="nulová",J232,0)</f>
        <v>0</v>
      </c>
      <c r="BJ232" s="20" t="s">
        <v>79</v>
      </c>
      <c r="BK232" s="227">
        <f>ROUND(I232*H232,2)</f>
        <v>0</v>
      </c>
      <c r="BL232" s="20" t="s">
        <v>257</v>
      </c>
      <c r="BM232" s="226" t="s">
        <v>1665</v>
      </c>
    </row>
    <row r="233" s="2" customFormat="1" ht="16.5" customHeight="1">
      <c r="A233" s="41"/>
      <c r="B233" s="42"/>
      <c r="C233" s="215" t="s">
        <v>969</v>
      </c>
      <c r="D233" s="215" t="s">
        <v>169</v>
      </c>
      <c r="E233" s="216" t="s">
        <v>2783</v>
      </c>
      <c r="F233" s="217" t="s">
        <v>2784</v>
      </c>
      <c r="G233" s="218" t="s">
        <v>191</v>
      </c>
      <c r="H233" s="219">
        <v>4.5</v>
      </c>
      <c r="I233" s="220"/>
      <c r="J233" s="221">
        <f>ROUND(I233*H233,2)</f>
        <v>0</v>
      </c>
      <c r="K233" s="217" t="s">
        <v>19</v>
      </c>
      <c r="L233" s="47"/>
      <c r="M233" s="222" t="s">
        <v>19</v>
      </c>
      <c r="N233" s="223" t="s">
        <v>43</v>
      </c>
      <c r="O233" s="87"/>
      <c r="P233" s="224">
        <f>O233*H233</f>
        <v>0</v>
      </c>
      <c r="Q233" s="224">
        <v>0</v>
      </c>
      <c r="R233" s="224">
        <f>Q233*H233</f>
        <v>0</v>
      </c>
      <c r="S233" s="224">
        <v>0</v>
      </c>
      <c r="T233" s="225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26" t="s">
        <v>257</v>
      </c>
      <c r="AT233" s="226" t="s">
        <v>169</v>
      </c>
      <c r="AU233" s="226" t="s">
        <v>81</v>
      </c>
      <c r="AY233" s="20" t="s">
        <v>166</v>
      </c>
      <c r="BE233" s="227">
        <f>IF(N233="základní",J233,0)</f>
        <v>0</v>
      </c>
      <c r="BF233" s="227">
        <f>IF(N233="snížená",J233,0)</f>
        <v>0</v>
      </c>
      <c r="BG233" s="227">
        <f>IF(N233="zákl. přenesená",J233,0)</f>
        <v>0</v>
      </c>
      <c r="BH233" s="227">
        <f>IF(N233="sníž. přenesená",J233,0)</f>
        <v>0</v>
      </c>
      <c r="BI233" s="227">
        <f>IF(N233="nulová",J233,0)</f>
        <v>0</v>
      </c>
      <c r="BJ233" s="20" t="s">
        <v>79</v>
      </c>
      <c r="BK233" s="227">
        <f>ROUND(I233*H233,2)</f>
        <v>0</v>
      </c>
      <c r="BL233" s="20" t="s">
        <v>257</v>
      </c>
      <c r="BM233" s="226" t="s">
        <v>1673</v>
      </c>
    </row>
    <row r="234" s="2" customFormat="1" ht="16.5" customHeight="1">
      <c r="A234" s="41"/>
      <c r="B234" s="42"/>
      <c r="C234" s="215" t="s">
        <v>975</v>
      </c>
      <c r="D234" s="215" t="s">
        <v>169</v>
      </c>
      <c r="E234" s="216" t="s">
        <v>2785</v>
      </c>
      <c r="F234" s="217" t="s">
        <v>2786</v>
      </c>
      <c r="G234" s="218" t="s">
        <v>191</v>
      </c>
      <c r="H234" s="219">
        <v>90</v>
      </c>
      <c r="I234" s="220"/>
      <c r="J234" s="221">
        <f>ROUND(I234*H234,2)</f>
        <v>0</v>
      </c>
      <c r="K234" s="217" t="s">
        <v>19</v>
      </c>
      <c r="L234" s="47"/>
      <c r="M234" s="222" t="s">
        <v>19</v>
      </c>
      <c r="N234" s="223" t="s">
        <v>43</v>
      </c>
      <c r="O234" s="87"/>
      <c r="P234" s="224">
        <f>O234*H234</f>
        <v>0</v>
      </c>
      <c r="Q234" s="224">
        <v>0</v>
      </c>
      <c r="R234" s="224">
        <f>Q234*H234</f>
        <v>0</v>
      </c>
      <c r="S234" s="224">
        <v>0</v>
      </c>
      <c r="T234" s="225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26" t="s">
        <v>257</v>
      </c>
      <c r="AT234" s="226" t="s">
        <v>169</v>
      </c>
      <c r="AU234" s="226" t="s">
        <v>81</v>
      </c>
      <c r="AY234" s="20" t="s">
        <v>166</v>
      </c>
      <c r="BE234" s="227">
        <f>IF(N234="základní",J234,0)</f>
        <v>0</v>
      </c>
      <c r="BF234" s="227">
        <f>IF(N234="snížená",J234,0)</f>
        <v>0</v>
      </c>
      <c r="BG234" s="227">
        <f>IF(N234="zákl. přenesená",J234,0)</f>
        <v>0</v>
      </c>
      <c r="BH234" s="227">
        <f>IF(N234="sníž. přenesená",J234,0)</f>
        <v>0</v>
      </c>
      <c r="BI234" s="227">
        <f>IF(N234="nulová",J234,0)</f>
        <v>0</v>
      </c>
      <c r="BJ234" s="20" t="s">
        <v>79</v>
      </c>
      <c r="BK234" s="227">
        <f>ROUND(I234*H234,2)</f>
        <v>0</v>
      </c>
      <c r="BL234" s="20" t="s">
        <v>257</v>
      </c>
      <c r="BM234" s="226" t="s">
        <v>1681</v>
      </c>
    </row>
    <row r="235" s="2" customFormat="1" ht="16.5" customHeight="1">
      <c r="A235" s="41"/>
      <c r="B235" s="42"/>
      <c r="C235" s="215" t="s">
        <v>983</v>
      </c>
      <c r="D235" s="215" t="s">
        <v>169</v>
      </c>
      <c r="E235" s="216" t="s">
        <v>2787</v>
      </c>
      <c r="F235" s="217" t="s">
        <v>2788</v>
      </c>
      <c r="G235" s="218" t="s">
        <v>191</v>
      </c>
      <c r="H235" s="219">
        <v>4.5</v>
      </c>
      <c r="I235" s="220"/>
      <c r="J235" s="221">
        <f>ROUND(I235*H235,2)</f>
        <v>0</v>
      </c>
      <c r="K235" s="217" t="s">
        <v>19</v>
      </c>
      <c r="L235" s="47"/>
      <c r="M235" s="222" t="s">
        <v>19</v>
      </c>
      <c r="N235" s="223" t="s">
        <v>43</v>
      </c>
      <c r="O235" s="87"/>
      <c r="P235" s="224">
        <f>O235*H235</f>
        <v>0</v>
      </c>
      <c r="Q235" s="224">
        <v>0</v>
      </c>
      <c r="R235" s="224">
        <f>Q235*H235</f>
        <v>0</v>
      </c>
      <c r="S235" s="224">
        <v>0</v>
      </c>
      <c r="T235" s="225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26" t="s">
        <v>257</v>
      </c>
      <c r="AT235" s="226" t="s">
        <v>169</v>
      </c>
      <c r="AU235" s="226" t="s">
        <v>81</v>
      </c>
      <c r="AY235" s="20" t="s">
        <v>166</v>
      </c>
      <c r="BE235" s="227">
        <f>IF(N235="základní",J235,0)</f>
        <v>0</v>
      </c>
      <c r="BF235" s="227">
        <f>IF(N235="snížená",J235,0)</f>
        <v>0</v>
      </c>
      <c r="BG235" s="227">
        <f>IF(N235="zákl. přenesená",J235,0)</f>
        <v>0</v>
      </c>
      <c r="BH235" s="227">
        <f>IF(N235="sníž. přenesená",J235,0)</f>
        <v>0</v>
      </c>
      <c r="BI235" s="227">
        <f>IF(N235="nulová",J235,0)</f>
        <v>0</v>
      </c>
      <c r="BJ235" s="20" t="s">
        <v>79</v>
      </c>
      <c r="BK235" s="227">
        <f>ROUND(I235*H235,2)</f>
        <v>0</v>
      </c>
      <c r="BL235" s="20" t="s">
        <v>257</v>
      </c>
      <c r="BM235" s="226" t="s">
        <v>1689</v>
      </c>
    </row>
    <row r="236" s="2" customFormat="1" ht="21.75" customHeight="1">
      <c r="A236" s="41"/>
      <c r="B236" s="42"/>
      <c r="C236" s="215" t="s">
        <v>988</v>
      </c>
      <c r="D236" s="215" t="s">
        <v>169</v>
      </c>
      <c r="E236" s="216" t="s">
        <v>2789</v>
      </c>
      <c r="F236" s="217" t="s">
        <v>2790</v>
      </c>
      <c r="G236" s="218" t="s">
        <v>240</v>
      </c>
      <c r="H236" s="219">
        <v>4</v>
      </c>
      <c r="I236" s="220"/>
      <c r="J236" s="221">
        <f>ROUND(I236*H236,2)</f>
        <v>0</v>
      </c>
      <c r="K236" s="217" t="s">
        <v>19</v>
      </c>
      <c r="L236" s="47"/>
      <c r="M236" s="222" t="s">
        <v>19</v>
      </c>
      <c r="N236" s="223" t="s">
        <v>43</v>
      </c>
      <c r="O236" s="87"/>
      <c r="P236" s="224">
        <f>O236*H236</f>
        <v>0</v>
      </c>
      <c r="Q236" s="224">
        <v>0</v>
      </c>
      <c r="R236" s="224">
        <f>Q236*H236</f>
        <v>0</v>
      </c>
      <c r="S236" s="224">
        <v>0</v>
      </c>
      <c r="T236" s="225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26" t="s">
        <v>257</v>
      </c>
      <c r="AT236" s="226" t="s">
        <v>169</v>
      </c>
      <c r="AU236" s="226" t="s">
        <v>81</v>
      </c>
      <c r="AY236" s="20" t="s">
        <v>166</v>
      </c>
      <c r="BE236" s="227">
        <f>IF(N236="základní",J236,0)</f>
        <v>0</v>
      </c>
      <c r="BF236" s="227">
        <f>IF(N236="snížená",J236,0)</f>
        <v>0</v>
      </c>
      <c r="BG236" s="227">
        <f>IF(N236="zákl. přenesená",J236,0)</f>
        <v>0</v>
      </c>
      <c r="BH236" s="227">
        <f>IF(N236="sníž. přenesená",J236,0)</f>
        <v>0</v>
      </c>
      <c r="BI236" s="227">
        <f>IF(N236="nulová",J236,0)</f>
        <v>0</v>
      </c>
      <c r="BJ236" s="20" t="s">
        <v>79</v>
      </c>
      <c r="BK236" s="227">
        <f>ROUND(I236*H236,2)</f>
        <v>0</v>
      </c>
      <c r="BL236" s="20" t="s">
        <v>257</v>
      </c>
      <c r="BM236" s="226" t="s">
        <v>1697</v>
      </c>
    </row>
    <row r="237" s="2" customFormat="1" ht="21.75" customHeight="1">
      <c r="A237" s="41"/>
      <c r="B237" s="42"/>
      <c r="C237" s="215" t="s">
        <v>997</v>
      </c>
      <c r="D237" s="215" t="s">
        <v>169</v>
      </c>
      <c r="E237" s="216" t="s">
        <v>2791</v>
      </c>
      <c r="F237" s="217" t="s">
        <v>2792</v>
      </c>
      <c r="G237" s="218" t="s">
        <v>240</v>
      </c>
      <c r="H237" s="219">
        <v>8</v>
      </c>
      <c r="I237" s="220"/>
      <c r="J237" s="221">
        <f>ROUND(I237*H237,2)</f>
        <v>0</v>
      </c>
      <c r="K237" s="217" t="s">
        <v>19</v>
      </c>
      <c r="L237" s="47"/>
      <c r="M237" s="222" t="s">
        <v>19</v>
      </c>
      <c r="N237" s="223" t="s">
        <v>43</v>
      </c>
      <c r="O237" s="87"/>
      <c r="P237" s="224">
        <f>O237*H237</f>
        <v>0</v>
      </c>
      <c r="Q237" s="224">
        <v>0</v>
      </c>
      <c r="R237" s="224">
        <f>Q237*H237</f>
        <v>0</v>
      </c>
      <c r="S237" s="224">
        <v>0</v>
      </c>
      <c r="T237" s="225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26" t="s">
        <v>257</v>
      </c>
      <c r="AT237" s="226" t="s">
        <v>169</v>
      </c>
      <c r="AU237" s="226" t="s">
        <v>81</v>
      </c>
      <c r="AY237" s="20" t="s">
        <v>166</v>
      </c>
      <c r="BE237" s="227">
        <f>IF(N237="základní",J237,0)</f>
        <v>0</v>
      </c>
      <c r="BF237" s="227">
        <f>IF(N237="snížená",J237,0)</f>
        <v>0</v>
      </c>
      <c r="BG237" s="227">
        <f>IF(N237="zákl. přenesená",J237,0)</f>
        <v>0</v>
      </c>
      <c r="BH237" s="227">
        <f>IF(N237="sníž. přenesená",J237,0)</f>
        <v>0</v>
      </c>
      <c r="BI237" s="227">
        <f>IF(N237="nulová",J237,0)</f>
        <v>0</v>
      </c>
      <c r="BJ237" s="20" t="s">
        <v>79</v>
      </c>
      <c r="BK237" s="227">
        <f>ROUND(I237*H237,2)</f>
        <v>0</v>
      </c>
      <c r="BL237" s="20" t="s">
        <v>257</v>
      </c>
      <c r="BM237" s="226" t="s">
        <v>1705</v>
      </c>
    </row>
    <row r="238" s="12" customFormat="1" ht="25.92" customHeight="1">
      <c r="A238" s="12"/>
      <c r="B238" s="199"/>
      <c r="C238" s="200"/>
      <c r="D238" s="201" t="s">
        <v>71</v>
      </c>
      <c r="E238" s="202" t="s">
        <v>2793</v>
      </c>
      <c r="F238" s="202" t="s">
        <v>2794</v>
      </c>
      <c r="G238" s="200"/>
      <c r="H238" s="200"/>
      <c r="I238" s="203"/>
      <c r="J238" s="204">
        <f>BK238</f>
        <v>0</v>
      </c>
      <c r="K238" s="200"/>
      <c r="L238" s="205"/>
      <c r="M238" s="206"/>
      <c r="N238" s="207"/>
      <c r="O238" s="207"/>
      <c r="P238" s="208">
        <f>P239</f>
        <v>0</v>
      </c>
      <c r="Q238" s="207"/>
      <c r="R238" s="208">
        <f>R239</f>
        <v>0</v>
      </c>
      <c r="S238" s="207"/>
      <c r="T238" s="209">
        <f>T239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10" t="s">
        <v>174</v>
      </c>
      <c r="AT238" s="211" t="s">
        <v>71</v>
      </c>
      <c r="AU238" s="211" t="s">
        <v>72</v>
      </c>
      <c r="AY238" s="210" t="s">
        <v>166</v>
      </c>
      <c r="BK238" s="212">
        <f>BK239</f>
        <v>0</v>
      </c>
    </row>
    <row r="239" s="12" customFormat="1" ht="22.8" customHeight="1">
      <c r="A239" s="12"/>
      <c r="B239" s="199"/>
      <c r="C239" s="200"/>
      <c r="D239" s="201" t="s">
        <v>71</v>
      </c>
      <c r="E239" s="213" t="s">
        <v>2795</v>
      </c>
      <c r="F239" s="213" t="s">
        <v>2796</v>
      </c>
      <c r="G239" s="200"/>
      <c r="H239" s="200"/>
      <c r="I239" s="203"/>
      <c r="J239" s="214">
        <f>BK239</f>
        <v>0</v>
      </c>
      <c r="K239" s="200"/>
      <c r="L239" s="205"/>
      <c r="M239" s="206"/>
      <c r="N239" s="207"/>
      <c r="O239" s="207"/>
      <c r="P239" s="208">
        <f>SUM(P240:P248)</f>
        <v>0</v>
      </c>
      <c r="Q239" s="207"/>
      <c r="R239" s="208">
        <f>SUM(R240:R248)</f>
        <v>0</v>
      </c>
      <c r="S239" s="207"/>
      <c r="T239" s="209">
        <f>SUM(T240:T248)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10" t="s">
        <v>79</v>
      </c>
      <c r="AT239" s="211" t="s">
        <v>71</v>
      </c>
      <c r="AU239" s="211" t="s">
        <v>79</v>
      </c>
      <c r="AY239" s="210" t="s">
        <v>166</v>
      </c>
      <c r="BK239" s="212">
        <f>SUM(BK240:BK248)</f>
        <v>0</v>
      </c>
    </row>
    <row r="240" s="2" customFormat="1" ht="16.5" customHeight="1">
      <c r="A240" s="41"/>
      <c r="B240" s="42"/>
      <c r="C240" s="215" t="s">
        <v>1006</v>
      </c>
      <c r="D240" s="215" t="s">
        <v>169</v>
      </c>
      <c r="E240" s="216" t="s">
        <v>2797</v>
      </c>
      <c r="F240" s="217" t="s">
        <v>2798</v>
      </c>
      <c r="G240" s="218" t="s">
        <v>2799</v>
      </c>
      <c r="H240" s="219">
        <v>24</v>
      </c>
      <c r="I240" s="220"/>
      <c r="J240" s="221">
        <f>ROUND(I240*H240,2)</f>
        <v>0</v>
      </c>
      <c r="K240" s="217" t="s">
        <v>19</v>
      </c>
      <c r="L240" s="47"/>
      <c r="M240" s="222" t="s">
        <v>19</v>
      </c>
      <c r="N240" s="223" t="s">
        <v>43</v>
      </c>
      <c r="O240" s="87"/>
      <c r="P240" s="224">
        <f>O240*H240</f>
        <v>0</v>
      </c>
      <c r="Q240" s="224">
        <v>0</v>
      </c>
      <c r="R240" s="224">
        <f>Q240*H240</f>
        <v>0</v>
      </c>
      <c r="S240" s="224">
        <v>0</v>
      </c>
      <c r="T240" s="225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26" t="s">
        <v>2800</v>
      </c>
      <c r="AT240" s="226" t="s">
        <v>169</v>
      </c>
      <c r="AU240" s="226" t="s">
        <v>81</v>
      </c>
      <c r="AY240" s="20" t="s">
        <v>166</v>
      </c>
      <c r="BE240" s="227">
        <f>IF(N240="základní",J240,0)</f>
        <v>0</v>
      </c>
      <c r="BF240" s="227">
        <f>IF(N240="snížená",J240,0)</f>
        <v>0</v>
      </c>
      <c r="BG240" s="227">
        <f>IF(N240="zákl. přenesená",J240,0)</f>
        <v>0</v>
      </c>
      <c r="BH240" s="227">
        <f>IF(N240="sníž. přenesená",J240,0)</f>
        <v>0</v>
      </c>
      <c r="BI240" s="227">
        <f>IF(N240="nulová",J240,0)</f>
        <v>0</v>
      </c>
      <c r="BJ240" s="20" t="s">
        <v>79</v>
      </c>
      <c r="BK240" s="227">
        <f>ROUND(I240*H240,2)</f>
        <v>0</v>
      </c>
      <c r="BL240" s="20" t="s">
        <v>2800</v>
      </c>
      <c r="BM240" s="226" t="s">
        <v>1713</v>
      </c>
    </row>
    <row r="241" s="2" customFormat="1" ht="16.5" customHeight="1">
      <c r="A241" s="41"/>
      <c r="B241" s="42"/>
      <c r="C241" s="215" t="s">
        <v>1011</v>
      </c>
      <c r="D241" s="215" t="s">
        <v>169</v>
      </c>
      <c r="E241" s="216" t="s">
        <v>2801</v>
      </c>
      <c r="F241" s="217" t="s">
        <v>2802</v>
      </c>
      <c r="G241" s="218" t="s">
        <v>2799</v>
      </c>
      <c r="H241" s="219">
        <v>2</v>
      </c>
      <c r="I241" s="220"/>
      <c r="J241" s="221">
        <f>ROUND(I241*H241,2)</f>
        <v>0</v>
      </c>
      <c r="K241" s="217" t="s">
        <v>19</v>
      </c>
      <c r="L241" s="47"/>
      <c r="M241" s="222" t="s">
        <v>19</v>
      </c>
      <c r="N241" s="223" t="s">
        <v>43</v>
      </c>
      <c r="O241" s="87"/>
      <c r="P241" s="224">
        <f>O241*H241</f>
        <v>0</v>
      </c>
      <c r="Q241" s="224">
        <v>0</v>
      </c>
      <c r="R241" s="224">
        <f>Q241*H241</f>
        <v>0</v>
      </c>
      <c r="S241" s="224">
        <v>0</v>
      </c>
      <c r="T241" s="225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26" t="s">
        <v>2800</v>
      </c>
      <c r="AT241" s="226" t="s">
        <v>169</v>
      </c>
      <c r="AU241" s="226" t="s">
        <v>81</v>
      </c>
      <c r="AY241" s="20" t="s">
        <v>166</v>
      </c>
      <c r="BE241" s="227">
        <f>IF(N241="základní",J241,0)</f>
        <v>0</v>
      </c>
      <c r="BF241" s="227">
        <f>IF(N241="snížená",J241,0)</f>
        <v>0</v>
      </c>
      <c r="BG241" s="227">
        <f>IF(N241="zákl. přenesená",J241,0)</f>
        <v>0</v>
      </c>
      <c r="BH241" s="227">
        <f>IF(N241="sníž. přenesená",J241,0)</f>
        <v>0</v>
      </c>
      <c r="BI241" s="227">
        <f>IF(N241="nulová",J241,0)</f>
        <v>0</v>
      </c>
      <c r="BJ241" s="20" t="s">
        <v>79</v>
      </c>
      <c r="BK241" s="227">
        <f>ROUND(I241*H241,2)</f>
        <v>0</v>
      </c>
      <c r="BL241" s="20" t="s">
        <v>2800</v>
      </c>
      <c r="BM241" s="226" t="s">
        <v>1721</v>
      </c>
    </row>
    <row r="242" s="2" customFormat="1" ht="16.5" customHeight="1">
      <c r="A242" s="41"/>
      <c r="B242" s="42"/>
      <c r="C242" s="215" t="s">
        <v>1028</v>
      </c>
      <c r="D242" s="215" t="s">
        <v>169</v>
      </c>
      <c r="E242" s="216" t="s">
        <v>2803</v>
      </c>
      <c r="F242" s="217" t="s">
        <v>2804</v>
      </c>
      <c r="G242" s="218" t="s">
        <v>2799</v>
      </c>
      <c r="H242" s="219">
        <v>5</v>
      </c>
      <c r="I242" s="220"/>
      <c r="J242" s="221">
        <f>ROUND(I242*H242,2)</f>
        <v>0</v>
      </c>
      <c r="K242" s="217" t="s">
        <v>19</v>
      </c>
      <c r="L242" s="47"/>
      <c r="M242" s="222" t="s">
        <v>19</v>
      </c>
      <c r="N242" s="223" t="s">
        <v>43</v>
      </c>
      <c r="O242" s="87"/>
      <c r="P242" s="224">
        <f>O242*H242</f>
        <v>0</v>
      </c>
      <c r="Q242" s="224">
        <v>0</v>
      </c>
      <c r="R242" s="224">
        <f>Q242*H242</f>
        <v>0</v>
      </c>
      <c r="S242" s="224">
        <v>0</v>
      </c>
      <c r="T242" s="225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26" t="s">
        <v>2800</v>
      </c>
      <c r="AT242" s="226" t="s">
        <v>169</v>
      </c>
      <c r="AU242" s="226" t="s">
        <v>81</v>
      </c>
      <c r="AY242" s="20" t="s">
        <v>166</v>
      </c>
      <c r="BE242" s="227">
        <f>IF(N242="základní",J242,0)</f>
        <v>0</v>
      </c>
      <c r="BF242" s="227">
        <f>IF(N242="snížená",J242,0)</f>
        <v>0</v>
      </c>
      <c r="BG242" s="227">
        <f>IF(N242="zákl. přenesená",J242,0)</f>
        <v>0</v>
      </c>
      <c r="BH242" s="227">
        <f>IF(N242="sníž. přenesená",J242,0)</f>
        <v>0</v>
      </c>
      <c r="BI242" s="227">
        <f>IF(N242="nulová",J242,0)</f>
        <v>0</v>
      </c>
      <c r="BJ242" s="20" t="s">
        <v>79</v>
      </c>
      <c r="BK242" s="227">
        <f>ROUND(I242*H242,2)</f>
        <v>0</v>
      </c>
      <c r="BL242" s="20" t="s">
        <v>2800</v>
      </c>
      <c r="BM242" s="226" t="s">
        <v>1730</v>
      </c>
    </row>
    <row r="243" s="2" customFormat="1" ht="16.5" customHeight="1">
      <c r="A243" s="41"/>
      <c r="B243" s="42"/>
      <c r="C243" s="215" t="s">
        <v>1037</v>
      </c>
      <c r="D243" s="215" t="s">
        <v>169</v>
      </c>
      <c r="E243" s="216" t="s">
        <v>2805</v>
      </c>
      <c r="F243" s="217" t="s">
        <v>2806</v>
      </c>
      <c r="G243" s="218" t="s">
        <v>2799</v>
      </c>
      <c r="H243" s="219">
        <v>6</v>
      </c>
      <c r="I243" s="220"/>
      <c r="J243" s="221">
        <f>ROUND(I243*H243,2)</f>
        <v>0</v>
      </c>
      <c r="K243" s="217" t="s">
        <v>19</v>
      </c>
      <c r="L243" s="47"/>
      <c r="M243" s="222" t="s">
        <v>19</v>
      </c>
      <c r="N243" s="223" t="s">
        <v>43</v>
      </c>
      <c r="O243" s="87"/>
      <c r="P243" s="224">
        <f>O243*H243</f>
        <v>0</v>
      </c>
      <c r="Q243" s="224">
        <v>0</v>
      </c>
      <c r="R243" s="224">
        <f>Q243*H243</f>
        <v>0</v>
      </c>
      <c r="S243" s="224">
        <v>0</v>
      </c>
      <c r="T243" s="225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26" t="s">
        <v>2800</v>
      </c>
      <c r="AT243" s="226" t="s">
        <v>169</v>
      </c>
      <c r="AU243" s="226" t="s">
        <v>81</v>
      </c>
      <c r="AY243" s="20" t="s">
        <v>166</v>
      </c>
      <c r="BE243" s="227">
        <f>IF(N243="základní",J243,0)</f>
        <v>0</v>
      </c>
      <c r="BF243" s="227">
        <f>IF(N243="snížená",J243,0)</f>
        <v>0</v>
      </c>
      <c r="BG243" s="227">
        <f>IF(N243="zákl. přenesená",J243,0)</f>
        <v>0</v>
      </c>
      <c r="BH243" s="227">
        <f>IF(N243="sníž. přenesená",J243,0)</f>
        <v>0</v>
      </c>
      <c r="BI243" s="227">
        <f>IF(N243="nulová",J243,0)</f>
        <v>0</v>
      </c>
      <c r="BJ243" s="20" t="s">
        <v>79</v>
      </c>
      <c r="BK243" s="227">
        <f>ROUND(I243*H243,2)</f>
        <v>0</v>
      </c>
      <c r="BL243" s="20" t="s">
        <v>2800</v>
      </c>
      <c r="BM243" s="226" t="s">
        <v>1739</v>
      </c>
    </row>
    <row r="244" s="2" customFormat="1" ht="16.5" customHeight="1">
      <c r="A244" s="41"/>
      <c r="B244" s="42"/>
      <c r="C244" s="215" t="s">
        <v>1043</v>
      </c>
      <c r="D244" s="215" t="s">
        <v>169</v>
      </c>
      <c r="E244" s="216" t="s">
        <v>2807</v>
      </c>
      <c r="F244" s="217" t="s">
        <v>2808</v>
      </c>
      <c r="G244" s="218" t="s">
        <v>2799</v>
      </c>
      <c r="H244" s="219">
        <v>16</v>
      </c>
      <c r="I244" s="220"/>
      <c r="J244" s="221">
        <f>ROUND(I244*H244,2)</f>
        <v>0</v>
      </c>
      <c r="K244" s="217" t="s">
        <v>19</v>
      </c>
      <c r="L244" s="47"/>
      <c r="M244" s="222" t="s">
        <v>19</v>
      </c>
      <c r="N244" s="223" t="s">
        <v>43</v>
      </c>
      <c r="O244" s="87"/>
      <c r="P244" s="224">
        <f>O244*H244</f>
        <v>0</v>
      </c>
      <c r="Q244" s="224">
        <v>0</v>
      </c>
      <c r="R244" s="224">
        <f>Q244*H244</f>
        <v>0</v>
      </c>
      <c r="S244" s="224">
        <v>0</v>
      </c>
      <c r="T244" s="225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26" t="s">
        <v>2800</v>
      </c>
      <c r="AT244" s="226" t="s">
        <v>169</v>
      </c>
      <c r="AU244" s="226" t="s">
        <v>81</v>
      </c>
      <c r="AY244" s="20" t="s">
        <v>166</v>
      </c>
      <c r="BE244" s="227">
        <f>IF(N244="základní",J244,0)</f>
        <v>0</v>
      </c>
      <c r="BF244" s="227">
        <f>IF(N244="snížená",J244,0)</f>
        <v>0</v>
      </c>
      <c r="BG244" s="227">
        <f>IF(N244="zákl. přenesená",J244,0)</f>
        <v>0</v>
      </c>
      <c r="BH244" s="227">
        <f>IF(N244="sníž. přenesená",J244,0)</f>
        <v>0</v>
      </c>
      <c r="BI244" s="227">
        <f>IF(N244="nulová",J244,0)</f>
        <v>0</v>
      </c>
      <c r="BJ244" s="20" t="s">
        <v>79</v>
      </c>
      <c r="BK244" s="227">
        <f>ROUND(I244*H244,2)</f>
        <v>0</v>
      </c>
      <c r="BL244" s="20" t="s">
        <v>2800</v>
      </c>
      <c r="BM244" s="226" t="s">
        <v>1754</v>
      </c>
    </row>
    <row r="245" s="2" customFormat="1" ht="16.5" customHeight="1">
      <c r="A245" s="41"/>
      <c r="B245" s="42"/>
      <c r="C245" s="215" t="s">
        <v>1054</v>
      </c>
      <c r="D245" s="215" t="s">
        <v>169</v>
      </c>
      <c r="E245" s="216" t="s">
        <v>2809</v>
      </c>
      <c r="F245" s="217" t="s">
        <v>2810</v>
      </c>
      <c r="G245" s="218" t="s">
        <v>2799</v>
      </c>
      <c r="H245" s="219">
        <v>2</v>
      </c>
      <c r="I245" s="220"/>
      <c r="J245" s="221">
        <f>ROUND(I245*H245,2)</f>
        <v>0</v>
      </c>
      <c r="K245" s="217" t="s">
        <v>19</v>
      </c>
      <c r="L245" s="47"/>
      <c r="M245" s="222" t="s">
        <v>19</v>
      </c>
      <c r="N245" s="223" t="s">
        <v>43</v>
      </c>
      <c r="O245" s="87"/>
      <c r="P245" s="224">
        <f>O245*H245</f>
        <v>0</v>
      </c>
      <c r="Q245" s="224">
        <v>0</v>
      </c>
      <c r="R245" s="224">
        <f>Q245*H245</f>
        <v>0</v>
      </c>
      <c r="S245" s="224">
        <v>0</v>
      </c>
      <c r="T245" s="225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26" t="s">
        <v>2800</v>
      </c>
      <c r="AT245" s="226" t="s">
        <v>169</v>
      </c>
      <c r="AU245" s="226" t="s">
        <v>81</v>
      </c>
      <c r="AY245" s="20" t="s">
        <v>166</v>
      </c>
      <c r="BE245" s="227">
        <f>IF(N245="základní",J245,0)</f>
        <v>0</v>
      </c>
      <c r="BF245" s="227">
        <f>IF(N245="snížená",J245,0)</f>
        <v>0</v>
      </c>
      <c r="BG245" s="227">
        <f>IF(N245="zákl. přenesená",J245,0)</f>
        <v>0</v>
      </c>
      <c r="BH245" s="227">
        <f>IF(N245="sníž. přenesená",J245,0)</f>
        <v>0</v>
      </c>
      <c r="BI245" s="227">
        <f>IF(N245="nulová",J245,0)</f>
        <v>0</v>
      </c>
      <c r="BJ245" s="20" t="s">
        <v>79</v>
      </c>
      <c r="BK245" s="227">
        <f>ROUND(I245*H245,2)</f>
        <v>0</v>
      </c>
      <c r="BL245" s="20" t="s">
        <v>2800</v>
      </c>
      <c r="BM245" s="226" t="s">
        <v>1772</v>
      </c>
    </row>
    <row r="246" s="2" customFormat="1" ht="16.5" customHeight="1">
      <c r="A246" s="41"/>
      <c r="B246" s="42"/>
      <c r="C246" s="215" t="s">
        <v>1059</v>
      </c>
      <c r="D246" s="215" t="s">
        <v>169</v>
      </c>
      <c r="E246" s="216" t="s">
        <v>2811</v>
      </c>
      <c r="F246" s="217" t="s">
        <v>2812</v>
      </c>
      <c r="G246" s="218" t="s">
        <v>2799</v>
      </c>
      <c r="H246" s="219">
        <v>8</v>
      </c>
      <c r="I246" s="220"/>
      <c r="J246" s="221">
        <f>ROUND(I246*H246,2)</f>
        <v>0</v>
      </c>
      <c r="K246" s="217" t="s">
        <v>19</v>
      </c>
      <c r="L246" s="47"/>
      <c r="M246" s="222" t="s">
        <v>19</v>
      </c>
      <c r="N246" s="223" t="s">
        <v>43</v>
      </c>
      <c r="O246" s="87"/>
      <c r="P246" s="224">
        <f>O246*H246</f>
        <v>0</v>
      </c>
      <c r="Q246" s="224">
        <v>0</v>
      </c>
      <c r="R246" s="224">
        <f>Q246*H246</f>
        <v>0</v>
      </c>
      <c r="S246" s="224">
        <v>0</v>
      </c>
      <c r="T246" s="225">
        <f>S246*H246</f>
        <v>0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26" t="s">
        <v>2800</v>
      </c>
      <c r="AT246" s="226" t="s">
        <v>169</v>
      </c>
      <c r="AU246" s="226" t="s">
        <v>81</v>
      </c>
      <c r="AY246" s="20" t="s">
        <v>166</v>
      </c>
      <c r="BE246" s="227">
        <f>IF(N246="základní",J246,0)</f>
        <v>0</v>
      </c>
      <c r="BF246" s="227">
        <f>IF(N246="snížená",J246,0)</f>
        <v>0</v>
      </c>
      <c r="BG246" s="227">
        <f>IF(N246="zákl. přenesená",J246,0)</f>
        <v>0</v>
      </c>
      <c r="BH246" s="227">
        <f>IF(N246="sníž. přenesená",J246,0)</f>
        <v>0</v>
      </c>
      <c r="BI246" s="227">
        <f>IF(N246="nulová",J246,0)</f>
        <v>0</v>
      </c>
      <c r="BJ246" s="20" t="s">
        <v>79</v>
      </c>
      <c r="BK246" s="227">
        <f>ROUND(I246*H246,2)</f>
        <v>0</v>
      </c>
      <c r="BL246" s="20" t="s">
        <v>2800</v>
      </c>
      <c r="BM246" s="226" t="s">
        <v>1782</v>
      </c>
    </row>
    <row r="247" s="2" customFormat="1" ht="16.5" customHeight="1">
      <c r="A247" s="41"/>
      <c r="B247" s="42"/>
      <c r="C247" s="215" t="s">
        <v>1067</v>
      </c>
      <c r="D247" s="215" t="s">
        <v>169</v>
      </c>
      <c r="E247" s="216" t="s">
        <v>2813</v>
      </c>
      <c r="F247" s="217" t="s">
        <v>2814</v>
      </c>
      <c r="G247" s="218" t="s">
        <v>2799</v>
      </c>
      <c r="H247" s="219">
        <v>30</v>
      </c>
      <c r="I247" s="220"/>
      <c r="J247" s="221">
        <f>ROUND(I247*H247,2)</f>
        <v>0</v>
      </c>
      <c r="K247" s="217" t="s">
        <v>19</v>
      </c>
      <c r="L247" s="47"/>
      <c r="M247" s="222" t="s">
        <v>19</v>
      </c>
      <c r="N247" s="223" t="s">
        <v>43</v>
      </c>
      <c r="O247" s="87"/>
      <c r="P247" s="224">
        <f>O247*H247</f>
        <v>0</v>
      </c>
      <c r="Q247" s="224">
        <v>0</v>
      </c>
      <c r="R247" s="224">
        <f>Q247*H247</f>
        <v>0</v>
      </c>
      <c r="S247" s="224">
        <v>0</v>
      </c>
      <c r="T247" s="225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26" t="s">
        <v>2800</v>
      </c>
      <c r="AT247" s="226" t="s">
        <v>169</v>
      </c>
      <c r="AU247" s="226" t="s">
        <v>81</v>
      </c>
      <c r="AY247" s="20" t="s">
        <v>166</v>
      </c>
      <c r="BE247" s="227">
        <f>IF(N247="základní",J247,0)</f>
        <v>0</v>
      </c>
      <c r="BF247" s="227">
        <f>IF(N247="snížená",J247,0)</f>
        <v>0</v>
      </c>
      <c r="BG247" s="227">
        <f>IF(N247="zákl. přenesená",J247,0)</f>
        <v>0</v>
      </c>
      <c r="BH247" s="227">
        <f>IF(N247="sníž. přenesená",J247,0)</f>
        <v>0</v>
      </c>
      <c r="BI247" s="227">
        <f>IF(N247="nulová",J247,0)</f>
        <v>0</v>
      </c>
      <c r="BJ247" s="20" t="s">
        <v>79</v>
      </c>
      <c r="BK247" s="227">
        <f>ROUND(I247*H247,2)</f>
        <v>0</v>
      </c>
      <c r="BL247" s="20" t="s">
        <v>2800</v>
      </c>
      <c r="BM247" s="226" t="s">
        <v>1791</v>
      </c>
    </row>
    <row r="248" s="2" customFormat="1" ht="16.5" customHeight="1">
      <c r="A248" s="41"/>
      <c r="B248" s="42"/>
      <c r="C248" s="215" t="s">
        <v>1072</v>
      </c>
      <c r="D248" s="215" t="s">
        <v>169</v>
      </c>
      <c r="E248" s="216" t="s">
        <v>2815</v>
      </c>
      <c r="F248" s="217" t="s">
        <v>2816</v>
      </c>
      <c r="G248" s="218" t="s">
        <v>2799</v>
      </c>
      <c r="H248" s="219">
        <v>12</v>
      </c>
      <c r="I248" s="220"/>
      <c r="J248" s="221">
        <f>ROUND(I248*H248,2)</f>
        <v>0</v>
      </c>
      <c r="K248" s="217" t="s">
        <v>19</v>
      </c>
      <c r="L248" s="47"/>
      <c r="M248" s="285" t="s">
        <v>19</v>
      </c>
      <c r="N248" s="286" t="s">
        <v>43</v>
      </c>
      <c r="O248" s="287"/>
      <c r="P248" s="288">
        <f>O248*H248</f>
        <v>0</v>
      </c>
      <c r="Q248" s="288">
        <v>0</v>
      </c>
      <c r="R248" s="288">
        <f>Q248*H248</f>
        <v>0</v>
      </c>
      <c r="S248" s="288">
        <v>0</v>
      </c>
      <c r="T248" s="289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26" t="s">
        <v>2800</v>
      </c>
      <c r="AT248" s="226" t="s">
        <v>169</v>
      </c>
      <c r="AU248" s="226" t="s">
        <v>81</v>
      </c>
      <c r="AY248" s="20" t="s">
        <v>166</v>
      </c>
      <c r="BE248" s="227">
        <f>IF(N248="základní",J248,0)</f>
        <v>0</v>
      </c>
      <c r="BF248" s="227">
        <f>IF(N248="snížená",J248,0)</f>
        <v>0</v>
      </c>
      <c r="BG248" s="227">
        <f>IF(N248="zákl. přenesená",J248,0)</f>
        <v>0</v>
      </c>
      <c r="BH248" s="227">
        <f>IF(N248="sníž. přenesená",J248,0)</f>
        <v>0</v>
      </c>
      <c r="BI248" s="227">
        <f>IF(N248="nulová",J248,0)</f>
        <v>0</v>
      </c>
      <c r="BJ248" s="20" t="s">
        <v>79</v>
      </c>
      <c r="BK248" s="227">
        <f>ROUND(I248*H248,2)</f>
        <v>0</v>
      </c>
      <c r="BL248" s="20" t="s">
        <v>2800</v>
      </c>
      <c r="BM248" s="226" t="s">
        <v>1798</v>
      </c>
    </row>
    <row r="249" s="2" customFormat="1" ht="6.96" customHeight="1">
      <c r="A249" s="41"/>
      <c r="B249" s="62"/>
      <c r="C249" s="63"/>
      <c r="D249" s="63"/>
      <c r="E249" s="63"/>
      <c r="F249" s="63"/>
      <c r="G249" s="63"/>
      <c r="H249" s="63"/>
      <c r="I249" s="63"/>
      <c r="J249" s="63"/>
      <c r="K249" s="63"/>
      <c r="L249" s="47"/>
      <c r="M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</row>
  </sheetData>
  <sheetProtection sheet="1" autoFilter="0" formatColumns="0" formatRows="0" objects="1" scenarios="1" spinCount="100000" saltValue="oalG3Qulm69a1m9rg3hicZFY0DUyzWCclydkpjpgzoQCHu7s5JkWufn//B0rdPjmG6brZvJjvhqe4VKu9H6MGw==" hashValue="3qKm4+R1GCu5N0uP4Lfkydfce2v47QtbtgbE6+uFFFXtvKWxqj0luu6xi0RtyMU68s+zt6LaVrEIv8O6GzjuOw==" algorithmName="SHA-512" password="CEE1"/>
  <autoFilter ref="C93:K24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2:H82"/>
    <mergeCell ref="E84:H84"/>
    <mergeCell ref="E86:H86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95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81</v>
      </c>
    </row>
    <row r="4" s="1" customFormat="1" ht="24.96" customHeight="1">
      <c r="B4" s="23"/>
      <c r="D4" s="143" t="s">
        <v>105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 xml:space="preserve">Dostavba ZŠ Luka nad  Jihlavou</v>
      </c>
      <c r="F7" s="145"/>
      <c r="G7" s="145"/>
      <c r="H7" s="145"/>
      <c r="L7" s="23"/>
    </row>
    <row r="8" s="1" customFormat="1" ht="12" customHeight="1">
      <c r="B8" s="23"/>
      <c r="D8" s="145" t="s">
        <v>106</v>
      </c>
      <c r="L8" s="23"/>
    </row>
    <row r="9" s="2" customFormat="1" ht="16.5" customHeight="1">
      <c r="A9" s="41"/>
      <c r="B9" s="47"/>
      <c r="C9" s="41"/>
      <c r="D9" s="41"/>
      <c r="E9" s="146" t="s">
        <v>107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108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2817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3. 12. 2021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">
        <v>19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27</v>
      </c>
      <c r="F17" s="41"/>
      <c r="G17" s="41"/>
      <c r="H17" s="41"/>
      <c r="I17" s="145" t="s">
        <v>28</v>
      </c>
      <c r="J17" s="136" t="s">
        <v>19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29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28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31</v>
      </c>
      <c r="E22" s="41"/>
      <c r="F22" s="41"/>
      <c r="G22" s="41"/>
      <c r="H22" s="41"/>
      <c r="I22" s="145" t="s">
        <v>26</v>
      </c>
      <c r="J22" s="136" t="s">
        <v>19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32</v>
      </c>
      <c r="F23" s="41"/>
      <c r="G23" s="41"/>
      <c r="H23" s="41"/>
      <c r="I23" s="145" t="s">
        <v>28</v>
      </c>
      <c r="J23" s="136" t="s">
        <v>19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34</v>
      </c>
      <c r="E25" s="41"/>
      <c r="F25" s="41"/>
      <c r="G25" s="41"/>
      <c r="H25" s="41"/>
      <c r="I25" s="145" t="s">
        <v>26</v>
      </c>
      <c r="J25" s="136" t="s">
        <v>19</v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">
        <v>2818</v>
      </c>
      <c r="F26" s="41"/>
      <c r="G26" s="41"/>
      <c r="H26" s="41"/>
      <c r="I26" s="145" t="s">
        <v>28</v>
      </c>
      <c r="J26" s="136" t="s">
        <v>19</v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36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38</v>
      </c>
      <c r="E32" s="41"/>
      <c r="F32" s="41"/>
      <c r="G32" s="41"/>
      <c r="H32" s="41"/>
      <c r="I32" s="41"/>
      <c r="J32" s="156">
        <f>ROUND(J91,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40</v>
      </c>
      <c r="G34" s="41"/>
      <c r="H34" s="41"/>
      <c r="I34" s="157" t="s">
        <v>39</v>
      </c>
      <c r="J34" s="157" t="s">
        <v>41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42</v>
      </c>
      <c r="E35" s="145" t="s">
        <v>43</v>
      </c>
      <c r="F35" s="159">
        <f>ROUND((SUM(BE91:BE140)),  2)</f>
        <v>0</v>
      </c>
      <c r="G35" s="41"/>
      <c r="H35" s="41"/>
      <c r="I35" s="160">
        <v>0.20999999999999999</v>
      </c>
      <c r="J35" s="159">
        <f>ROUND(((SUM(BE91:BE140))*I35),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44</v>
      </c>
      <c r="F36" s="159">
        <f>ROUND((SUM(BF91:BF140)),  2)</f>
        <v>0</v>
      </c>
      <c r="G36" s="41"/>
      <c r="H36" s="41"/>
      <c r="I36" s="160">
        <v>0.14999999999999999</v>
      </c>
      <c r="J36" s="159">
        <f>ROUND(((SUM(BF91:BF140))*I36),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45</v>
      </c>
      <c r="F37" s="159">
        <f>ROUND((SUM(BG91:BG140)),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46</v>
      </c>
      <c r="F38" s="159">
        <f>ROUND((SUM(BH91:BH140)),  2)</f>
        <v>0</v>
      </c>
      <c r="G38" s="41"/>
      <c r="H38" s="41"/>
      <c r="I38" s="160">
        <v>0.14999999999999999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47</v>
      </c>
      <c r="F39" s="159">
        <f>ROUND((SUM(BI91:BI140)),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48</v>
      </c>
      <c r="E41" s="163"/>
      <c r="F41" s="163"/>
      <c r="G41" s="164" t="s">
        <v>49</v>
      </c>
      <c r="H41" s="165" t="s">
        <v>50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110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 xml:space="preserve">Dostavba ZŠ Luka nad  Jihlavou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106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107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108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03 - vytápění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>Luka nad Jihlavou</v>
      </c>
      <c r="G56" s="43"/>
      <c r="H56" s="43"/>
      <c r="I56" s="35" t="s">
        <v>23</v>
      </c>
      <c r="J56" s="75" t="str">
        <f>IF(J14="","",J14)</f>
        <v>3. 12. 2021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40.05" customHeight="1">
      <c r="A58" s="41"/>
      <c r="B58" s="42"/>
      <c r="C58" s="35" t="s">
        <v>25</v>
      </c>
      <c r="D58" s="43"/>
      <c r="E58" s="43"/>
      <c r="F58" s="30" t="str">
        <f>E17</f>
        <v>Městys Luka nad Jihlavou, 1.máje 76, 58822</v>
      </c>
      <c r="G58" s="43"/>
      <c r="H58" s="43"/>
      <c r="I58" s="35" t="s">
        <v>31</v>
      </c>
      <c r="J58" s="39" t="str">
        <f>E23</f>
        <v>Ing.Josef Slabý, Arnolec 30, Jamné 58827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34</v>
      </c>
      <c r="J59" s="39" t="str">
        <f>E26</f>
        <v>Ing.Jiří Jánský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111</v>
      </c>
      <c r="D61" s="174"/>
      <c r="E61" s="174"/>
      <c r="F61" s="174"/>
      <c r="G61" s="174"/>
      <c r="H61" s="174"/>
      <c r="I61" s="174"/>
      <c r="J61" s="175" t="s">
        <v>112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70</v>
      </c>
      <c r="D63" s="43"/>
      <c r="E63" s="43"/>
      <c r="F63" s="43"/>
      <c r="G63" s="43"/>
      <c r="H63" s="43"/>
      <c r="I63" s="43"/>
      <c r="J63" s="105">
        <f>J91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113</v>
      </c>
    </row>
    <row r="64" s="9" customFormat="1" ht="24.96" customHeight="1">
      <c r="A64" s="9"/>
      <c r="B64" s="177"/>
      <c r="C64" s="178"/>
      <c r="D64" s="179" t="s">
        <v>2819</v>
      </c>
      <c r="E64" s="180"/>
      <c r="F64" s="180"/>
      <c r="G64" s="180"/>
      <c r="H64" s="180"/>
      <c r="I64" s="180"/>
      <c r="J64" s="181">
        <f>J92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131</v>
      </c>
      <c r="E65" s="185"/>
      <c r="F65" s="185"/>
      <c r="G65" s="185"/>
      <c r="H65" s="185"/>
      <c r="I65" s="185"/>
      <c r="J65" s="186">
        <f>J93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2820</v>
      </c>
      <c r="E66" s="185"/>
      <c r="F66" s="185"/>
      <c r="G66" s="185"/>
      <c r="H66" s="185"/>
      <c r="I66" s="185"/>
      <c r="J66" s="186">
        <f>J106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147</v>
      </c>
      <c r="E67" s="185"/>
      <c r="F67" s="185"/>
      <c r="G67" s="185"/>
      <c r="H67" s="185"/>
      <c r="I67" s="185"/>
      <c r="J67" s="186">
        <f>J132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77"/>
      <c r="C68" s="178"/>
      <c r="D68" s="179" t="s">
        <v>2505</v>
      </c>
      <c r="E68" s="180"/>
      <c r="F68" s="180"/>
      <c r="G68" s="180"/>
      <c r="H68" s="180"/>
      <c r="I68" s="180"/>
      <c r="J68" s="181">
        <f>J135</f>
        <v>0</v>
      </c>
      <c r="K68" s="178"/>
      <c r="L68" s="18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3"/>
      <c r="C69" s="128"/>
      <c r="D69" s="184" t="s">
        <v>2821</v>
      </c>
      <c r="E69" s="185"/>
      <c r="F69" s="185"/>
      <c r="G69" s="185"/>
      <c r="H69" s="185"/>
      <c r="I69" s="185"/>
      <c r="J69" s="186">
        <f>J136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1"/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14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6.96" customHeight="1">
      <c r="A71" s="41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5" s="2" customFormat="1" ht="6.96" customHeight="1">
      <c r="A75" s="41"/>
      <c r="B75" s="64"/>
      <c r="C75" s="65"/>
      <c r="D75" s="65"/>
      <c r="E75" s="65"/>
      <c r="F75" s="65"/>
      <c r="G75" s="65"/>
      <c r="H75" s="65"/>
      <c r="I75" s="65"/>
      <c r="J75" s="65"/>
      <c r="K75" s="65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24.96" customHeight="1">
      <c r="A76" s="41"/>
      <c r="B76" s="42"/>
      <c r="C76" s="26" t="s">
        <v>151</v>
      </c>
      <c r="D76" s="43"/>
      <c r="E76" s="43"/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16</v>
      </c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172" t="str">
        <f>E7</f>
        <v xml:space="preserve">Dostavba ZŠ Luka nad  Jihlavou</v>
      </c>
      <c r="F79" s="35"/>
      <c r="G79" s="35"/>
      <c r="H79" s="35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1" customFormat="1" ht="12" customHeight="1">
      <c r="B80" s="24"/>
      <c r="C80" s="35" t="s">
        <v>106</v>
      </c>
      <c r="D80" s="25"/>
      <c r="E80" s="25"/>
      <c r="F80" s="25"/>
      <c r="G80" s="25"/>
      <c r="H80" s="25"/>
      <c r="I80" s="25"/>
      <c r="J80" s="25"/>
      <c r="K80" s="25"/>
      <c r="L80" s="23"/>
    </row>
    <row r="81" s="2" customFormat="1" ht="16.5" customHeight="1">
      <c r="A81" s="41"/>
      <c r="B81" s="42"/>
      <c r="C81" s="43"/>
      <c r="D81" s="43"/>
      <c r="E81" s="172" t="s">
        <v>107</v>
      </c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108</v>
      </c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6.5" customHeight="1">
      <c r="A83" s="41"/>
      <c r="B83" s="42"/>
      <c r="C83" s="43"/>
      <c r="D83" s="43"/>
      <c r="E83" s="72" t="str">
        <f>E11</f>
        <v>03 - vytápění</v>
      </c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21</v>
      </c>
      <c r="D85" s="43"/>
      <c r="E85" s="43"/>
      <c r="F85" s="30" t="str">
        <f>F14</f>
        <v>Luka nad Jihlavou</v>
      </c>
      <c r="G85" s="43"/>
      <c r="H85" s="43"/>
      <c r="I85" s="35" t="s">
        <v>23</v>
      </c>
      <c r="J85" s="75" t="str">
        <f>IF(J14="","",J14)</f>
        <v>3. 12. 2021</v>
      </c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40.05" customHeight="1">
      <c r="A87" s="41"/>
      <c r="B87" s="42"/>
      <c r="C87" s="35" t="s">
        <v>25</v>
      </c>
      <c r="D87" s="43"/>
      <c r="E87" s="43"/>
      <c r="F87" s="30" t="str">
        <f>E17</f>
        <v>Městys Luka nad Jihlavou, 1.máje 76, 58822</v>
      </c>
      <c r="G87" s="43"/>
      <c r="H87" s="43"/>
      <c r="I87" s="35" t="s">
        <v>31</v>
      </c>
      <c r="J87" s="39" t="str">
        <f>E23</f>
        <v>Ing.Josef Slabý, Arnolec 30, Jamné 58827</v>
      </c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5.15" customHeight="1">
      <c r="A88" s="41"/>
      <c r="B88" s="42"/>
      <c r="C88" s="35" t="s">
        <v>29</v>
      </c>
      <c r="D88" s="43"/>
      <c r="E88" s="43"/>
      <c r="F88" s="30" t="str">
        <f>IF(E20="","",E20)</f>
        <v>Vyplň údaj</v>
      </c>
      <c r="G88" s="43"/>
      <c r="H88" s="43"/>
      <c r="I88" s="35" t="s">
        <v>34</v>
      </c>
      <c r="J88" s="39" t="str">
        <f>E26</f>
        <v>Ing.Jiří Jánský</v>
      </c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0.32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11" customFormat="1" ht="29.28" customHeight="1">
      <c r="A90" s="188"/>
      <c r="B90" s="189"/>
      <c r="C90" s="190" t="s">
        <v>152</v>
      </c>
      <c r="D90" s="191" t="s">
        <v>57</v>
      </c>
      <c r="E90" s="191" t="s">
        <v>53</v>
      </c>
      <c r="F90" s="191" t="s">
        <v>54</v>
      </c>
      <c r="G90" s="191" t="s">
        <v>153</v>
      </c>
      <c r="H90" s="191" t="s">
        <v>154</v>
      </c>
      <c r="I90" s="191" t="s">
        <v>155</v>
      </c>
      <c r="J90" s="191" t="s">
        <v>112</v>
      </c>
      <c r="K90" s="192" t="s">
        <v>156</v>
      </c>
      <c r="L90" s="193"/>
      <c r="M90" s="95" t="s">
        <v>19</v>
      </c>
      <c r="N90" s="96" t="s">
        <v>42</v>
      </c>
      <c r="O90" s="96" t="s">
        <v>157</v>
      </c>
      <c r="P90" s="96" t="s">
        <v>158</v>
      </c>
      <c r="Q90" s="96" t="s">
        <v>159</v>
      </c>
      <c r="R90" s="96" t="s">
        <v>160</v>
      </c>
      <c r="S90" s="96" t="s">
        <v>161</v>
      </c>
      <c r="T90" s="97" t="s">
        <v>162</v>
      </c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</row>
    <row r="91" s="2" customFormat="1" ht="22.8" customHeight="1">
      <c r="A91" s="41"/>
      <c r="B91" s="42"/>
      <c r="C91" s="102" t="s">
        <v>163</v>
      </c>
      <c r="D91" s="43"/>
      <c r="E91" s="43"/>
      <c r="F91" s="43"/>
      <c r="G91" s="43"/>
      <c r="H91" s="43"/>
      <c r="I91" s="43"/>
      <c r="J91" s="194">
        <f>BK91</f>
        <v>0</v>
      </c>
      <c r="K91" s="43"/>
      <c r="L91" s="47"/>
      <c r="M91" s="98"/>
      <c r="N91" s="195"/>
      <c r="O91" s="99"/>
      <c r="P91" s="196">
        <f>P92+P135</f>
        <v>0</v>
      </c>
      <c r="Q91" s="99"/>
      <c r="R91" s="196">
        <f>R92+R135</f>
        <v>0</v>
      </c>
      <c r="S91" s="99"/>
      <c r="T91" s="197">
        <f>T92+T135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71</v>
      </c>
      <c r="AU91" s="20" t="s">
        <v>113</v>
      </c>
      <c r="BK91" s="198">
        <f>BK92+BK135</f>
        <v>0</v>
      </c>
    </row>
    <row r="92" s="12" customFormat="1" ht="25.92" customHeight="1">
      <c r="A92" s="12"/>
      <c r="B92" s="199"/>
      <c r="C92" s="200"/>
      <c r="D92" s="201" t="s">
        <v>71</v>
      </c>
      <c r="E92" s="202" t="s">
        <v>979</v>
      </c>
      <c r="F92" s="202" t="s">
        <v>979</v>
      </c>
      <c r="G92" s="200"/>
      <c r="H92" s="200"/>
      <c r="I92" s="203"/>
      <c r="J92" s="204">
        <f>BK92</f>
        <v>0</v>
      </c>
      <c r="K92" s="200"/>
      <c r="L92" s="205"/>
      <c r="M92" s="206"/>
      <c r="N92" s="207"/>
      <c r="O92" s="207"/>
      <c r="P92" s="208">
        <f>P93+P106+P132</f>
        <v>0</v>
      </c>
      <c r="Q92" s="207"/>
      <c r="R92" s="208">
        <f>R93+R106+R132</f>
        <v>0</v>
      </c>
      <c r="S92" s="207"/>
      <c r="T92" s="209">
        <f>T93+T106+T132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10" t="s">
        <v>81</v>
      </c>
      <c r="AT92" s="211" t="s">
        <v>71</v>
      </c>
      <c r="AU92" s="211" t="s">
        <v>72</v>
      </c>
      <c r="AY92" s="210" t="s">
        <v>166</v>
      </c>
      <c r="BK92" s="212">
        <f>BK93+BK106+BK132</f>
        <v>0</v>
      </c>
    </row>
    <row r="93" s="12" customFormat="1" ht="22.8" customHeight="1">
      <c r="A93" s="12"/>
      <c r="B93" s="199"/>
      <c r="C93" s="200"/>
      <c r="D93" s="201" t="s">
        <v>71</v>
      </c>
      <c r="E93" s="213" t="s">
        <v>1139</v>
      </c>
      <c r="F93" s="213" t="s">
        <v>1140</v>
      </c>
      <c r="G93" s="200"/>
      <c r="H93" s="200"/>
      <c r="I93" s="203"/>
      <c r="J93" s="214">
        <f>BK93</f>
        <v>0</v>
      </c>
      <c r="K93" s="200"/>
      <c r="L93" s="205"/>
      <c r="M93" s="206"/>
      <c r="N93" s="207"/>
      <c r="O93" s="207"/>
      <c r="P93" s="208">
        <f>SUM(P94:P105)</f>
        <v>0</v>
      </c>
      <c r="Q93" s="207"/>
      <c r="R93" s="208">
        <f>SUM(R94:R105)</f>
        <v>0</v>
      </c>
      <c r="S93" s="207"/>
      <c r="T93" s="209">
        <f>SUM(T94:T105)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10" t="s">
        <v>81</v>
      </c>
      <c r="AT93" s="211" t="s">
        <v>71</v>
      </c>
      <c r="AU93" s="211" t="s">
        <v>79</v>
      </c>
      <c r="AY93" s="210" t="s">
        <v>166</v>
      </c>
      <c r="BK93" s="212">
        <f>SUM(BK94:BK105)</f>
        <v>0</v>
      </c>
    </row>
    <row r="94" s="2" customFormat="1" ht="16.5" customHeight="1">
      <c r="A94" s="41"/>
      <c r="B94" s="42"/>
      <c r="C94" s="215" t="s">
        <v>79</v>
      </c>
      <c r="D94" s="215" t="s">
        <v>169</v>
      </c>
      <c r="E94" s="216" t="s">
        <v>2822</v>
      </c>
      <c r="F94" s="217" t="s">
        <v>2823</v>
      </c>
      <c r="G94" s="218" t="s">
        <v>229</v>
      </c>
      <c r="H94" s="219">
        <v>443</v>
      </c>
      <c r="I94" s="220"/>
      <c r="J94" s="221">
        <f>ROUND(I94*H94,2)</f>
        <v>0</v>
      </c>
      <c r="K94" s="217" t="s">
        <v>19</v>
      </c>
      <c r="L94" s="47"/>
      <c r="M94" s="222" t="s">
        <v>19</v>
      </c>
      <c r="N94" s="223" t="s">
        <v>43</v>
      </c>
      <c r="O94" s="87"/>
      <c r="P94" s="224">
        <f>O94*H94</f>
        <v>0</v>
      </c>
      <c r="Q94" s="224">
        <v>0</v>
      </c>
      <c r="R94" s="224">
        <f>Q94*H94</f>
        <v>0</v>
      </c>
      <c r="S94" s="224">
        <v>0</v>
      </c>
      <c r="T94" s="225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6" t="s">
        <v>257</v>
      </c>
      <c r="AT94" s="226" t="s">
        <v>169</v>
      </c>
      <c r="AU94" s="226" t="s">
        <v>81</v>
      </c>
      <c r="AY94" s="20" t="s">
        <v>166</v>
      </c>
      <c r="BE94" s="227">
        <f>IF(N94="základní",J94,0)</f>
        <v>0</v>
      </c>
      <c r="BF94" s="227">
        <f>IF(N94="snížená",J94,0)</f>
        <v>0</v>
      </c>
      <c r="BG94" s="227">
        <f>IF(N94="zákl. přenesená",J94,0)</f>
        <v>0</v>
      </c>
      <c r="BH94" s="227">
        <f>IF(N94="sníž. přenesená",J94,0)</f>
        <v>0</v>
      </c>
      <c r="BI94" s="227">
        <f>IF(N94="nulová",J94,0)</f>
        <v>0</v>
      </c>
      <c r="BJ94" s="20" t="s">
        <v>79</v>
      </c>
      <c r="BK94" s="227">
        <f>ROUND(I94*H94,2)</f>
        <v>0</v>
      </c>
      <c r="BL94" s="20" t="s">
        <v>257</v>
      </c>
      <c r="BM94" s="226" t="s">
        <v>460</v>
      </c>
    </row>
    <row r="95" s="2" customFormat="1" ht="16.5" customHeight="1">
      <c r="A95" s="41"/>
      <c r="B95" s="42"/>
      <c r="C95" s="215" t="s">
        <v>81</v>
      </c>
      <c r="D95" s="215" t="s">
        <v>169</v>
      </c>
      <c r="E95" s="216" t="s">
        <v>2824</v>
      </c>
      <c r="F95" s="217" t="s">
        <v>2825</v>
      </c>
      <c r="G95" s="218" t="s">
        <v>229</v>
      </c>
      <c r="H95" s="219">
        <v>120</v>
      </c>
      <c r="I95" s="220"/>
      <c r="J95" s="221">
        <f>ROUND(I95*H95,2)</f>
        <v>0</v>
      </c>
      <c r="K95" s="217" t="s">
        <v>19</v>
      </c>
      <c r="L95" s="47"/>
      <c r="M95" s="222" t="s">
        <v>19</v>
      </c>
      <c r="N95" s="223" t="s">
        <v>43</v>
      </c>
      <c r="O95" s="87"/>
      <c r="P95" s="224">
        <f>O95*H95</f>
        <v>0</v>
      </c>
      <c r="Q95" s="224">
        <v>0</v>
      </c>
      <c r="R95" s="224">
        <f>Q95*H95</f>
        <v>0</v>
      </c>
      <c r="S95" s="224">
        <v>0</v>
      </c>
      <c r="T95" s="225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26" t="s">
        <v>257</v>
      </c>
      <c r="AT95" s="226" t="s">
        <v>169</v>
      </c>
      <c r="AU95" s="226" t="s">
        <v>81</v>
      </c>
      <c r="AY95" s="20" t="s">
        <v>166</v>
      </c>
      <c r="BE95" s="227">
        <f>IF(N95="základní",J95,0)</f>
        <v>0</v>
      </c>
      <c r="BF95" s="227">
        <f>IF(N95="snížená",J95,0)</f>
        <v>0</v>
      </c>
      <c r="BG95" s="227">
        <f>IF(N95="zákl. přenesená",J95,0)</f>
        <v>0</v>
      </c>
      <c r="BH95" s="227">
        <f>IF(N95="sníž. přenesená",J95,0)</f>
        <v>0</v>
      </c>
      <c r="BI95" s="227">
        <f>IF(N95="nulová",J95,0)</f>
        <v>0</v>
      </c>
      <c r="BJ95" s="20" t="s">
        <v>79</v>
      </c>
      <c r="BK95" s="227">
        <f>ROUND(I95*H95,2)</f>
        <v>0</v>
      </c>
      <c r="BL95" s="20" t="s">
        <v>257</v>
      </c>
      <c r="BM95" s="226" t="s">
        <v>471</v>
      </c>
    </row>
    <row r="96" s="2" customFormat="1" ht="16.5" customHeight="1">
      <c r="A96" s="41"/>
      <c r="B96" s="42"/>
      <c r="C96" s="215" t="s">
        <v>167</v>
      </c>
      <c r="D96" s="215" t="s">
        <v>169</v>
      </c>
      <c r="E96" s="216" t="s">
        <v>2826</v>
      </c>
      <c r="F96" s="217" t="s">
        <v>2827</v>
      </c>
      <c r="G96" s="218" t="s">
        <v>229</v>
      </c>
      <c r="H96" s="219">
        <v>25</v>
      </c>
      <c r="I96" s="220"/>
      <c r="J96" s="221">
        <f>ROUND(I96*H96,2)</f>
        <v>0</v>
      </c>
      <c r="K96" s="217" t="s">
        <v>19</v>
      </c>
      <c r="L96" s="47"/>
      <c r="M96" s="222" t="s">
        <v>19</v>
      </c>
      <c r="N96" s="223" t="s">
        <v>43</v>
      </c>
      <c r="O96" s="87"/>
      <c r="P96" s="224">
        <f>O96*H96</f>
        <v>0</v>
      </c>
      <c r="Q96" s="224">
        <v>0</v>
      </c>
      <c r="R96" s="224">
        <f>Q96*H96</f>
        <v>0</v>
      </c>
      <c r="S96" s="224">
        <v>0</v>
      </c>
      <c r="T96" s="225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26" t="s">
        <v>257</v>
      </c>
      <c r="AT96" s="226" t="s">
        <v>169</v>
      </c>
      <c r="AU96" s="226" t="s">
        <v>81</v>
      </c>
      <c r="AY96" s="20" t="s">
        <v>166</v>
      </c>
      <c r="BE96" s="227">
        <f>IF(N96="základní",J96,0)</f>
        <v>0</v>
      </c>
      <c r="BF96" s="227">
        <f>IF(N96="snížená",J96,0)</f>
        <v>0</v>
      </c>
      <c r="BG96" s="227">
        <f>IF(N96="zákl. přenesená",J96,0)</f>
        <v>0</v>
      </c>
      <c r="BH96" s="227">
        <f>IF(N96="sníž. přenesená",J96,0)</f>
        <v>0</v>
      </c>
      <c r="BI96" s="227">
        <f>IF(N96="nulová",J96,0)</f>
        <v>0</v>
      </c>
      <c r="BJ96" s="20" t="s">
        <v>79</v>
      </c>
      <c r="BK96" s="227">
        <f>ROUND(I96*H96,2)</f>
        <v>0</v>
      </c>
      <c r="BL96" s="20" t="s">
        <v>257</v>
      </c>
      <c r="BM96" s="226" t="s">
        <v>505</v>
      </c>
    </row>
    <row r="97" s="2" customFormat="1" ht="16.5" customHeight="1">
      <c r="A97" s="41"/>
      <c r="B97" s="42"/>
      <c r="C97" s="215" t="s">
        <v>174</v>
      </c>
      <c r="D97" s="215" t="s">
        <v>169</v>
      </c>
      <c r="E97" s="216" t="s">
        <v>2828</v>
      </c>
      <c r="F97" s="217" t="s">
        <v>2829</v>
      </c>
      <c r="G97" s="218" t="s">
        <v>229</v>
      </c>
      <c r="H97" s="219">
        <v>35</v>
      </c>
      <c r="I97" s="220"/>
      <c r="J97" s="221">
        <f>ROUND(I97*H97,2)</f>
        <v>0</v>
      </c>
      <c r="K97" s="217" t="s">
        <v>19</v>
      </c>
      <c r="L97" s="47"/>
      <c r="M97" s="222" t="s">
        <v>19</v>
      </c>
      <c r="N97" s="223" t="s">
        <v>43</v>
      </c>
      <c r="O97" s="87"/>
      <c r="P97" s="224">
        <f>O97*H97</f>
        <v>0</v>
      </c>
      <c r="Q97" s="224">
        <v>0</v>
      </c>
      <c r="R97" s="224">
        <f>Q97*H97</f>
        <v>0</v>
      </c>
      <c r="S97" s="224">
        <v>0</v>
      </c>
      <c r="T97" s="225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26" t="s">
        <v>257</v>
      </c>
      <c r="AT97" s="226" t="s">
        <v>169</v>
      </c>
      <c r="AU97" s="226" t="s">
        <v>81</v>
      </c>
      <c r="AY97" s="20" t="s">
        <v>166</v>
      </c>
      <c r="BE97" s="227">
        <f>IF(N97="základní",J97,0)</f>
        <v>0</v>
      </c>
      <c r="BF97" s="227">
        <f>IF(N97="snížená",J97,0)</f>
        <v>0</v>
      </c>
      <c r="BG97" s="227">
        <f>IF(N97="zákl. přenesená",J97,0)</f>
        <v>0</v>
      </c>
      <c r="BH97" s="227">
        <f>IF(N97="sníž. přenesená",J97,0)</f>
        <v>0</v>
      </c>
      <c r="BI97" s="227">
        <f>IF(N97="nulová",J97,0)</f>
        <v>0</v>
      </c>
      <c r="BJ97" s="20" t="s">
        <v>79</v>
      </c>
      <c r="BK97" s="227">
        <f>ROUND(I97*H97,2)</f>
        <v>0</v>
      </c>
      <c r="BL97" s="20" t="s">
        <v>257</v>
      </c>
      <c r="BM97" s="226" t="s">
        <v>519</v>
      </c>
    </row>
    <row r="98" s="2" customFormat="1" ht="16.5" customHeight="1">
      <c r="A98" s="41"/>
      <c r="B98" s="42"/>
      <c r="C98" s="215" t="s">
        <v>203</v>
      </c>
      <c r="D98" s="215" t="s">
        <v>169</v>
      </c>
      <c r="E98" s="216" t="s">
        <v>2830</v>
      </c>
      <c r="F98" s="217" t="s">
        <v>2831</v>
      </c>
      <c r="G98" s="218" t="s">
        <v>229</v>
      </c>
      <c r="H98" s="219">
        <v>48</v>
      </c>
      <c r="I98" s="220"/>
      <c r="J98" s="221">
        <f>ROUND(I98*H98,2)</f>
        <v>0</v>
      </c>
      <c r="K98" s="217" t="s">
        <v>19</v>
      </c>
      <c r="L98" s="47"/>
      <c r="M98" s="222" t="s">
        <v>19</v>
      </c>
      <c r="N98" s="223" t="s">
        <v>43</v>
      </c>
      <c r="O98" s="87"/>
      <c r="P98" s="224">
        <f>O98*H98</f>
        <v>0</v>
      </c>
      <c r="Q98" s="224">
        <v>0</v>
      </c>
      <c r="R98" s="224">
        <f>Q98*H98</f>
        <v>0</v>
      </c>
      <c r="S98" s="224">
        <v>0</v>
      </c>
      <c r="T98" s="225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26" t="s">
        <v>257</v>
      </c>
      <c r="AT98" s="226" t="s">
        <v>169</v>
      </c>
      <c r="AU98" s="226" t="s">
        <v>81</v>
      </c>
      <c r="AY98" s="20" t="s">
        <v>166</v>
      </c>
      <c r="BE98" s="227">
        <f>IF(N98="základní",J98,0)</f>
        <v>0</v>
      </c>
      <c r="BF98" s="227">
        <f>IF(N98="snížená",J98,0)</f>
        <v>0</v>
      </c>
      <c r="BG98" s="227">
        <f>IF(N98="zákl. přenesená",J98,0)</f>
        <v>0</v>
      </c>
      <c r="BH98" s="227">
        <f>IF(N98="sníž. přenesená",J98,0)</f>
        <v>0</v>
      </c>
      <c r="BI98" s="227">
        <f>IF(N98="nulová",J98,0)</f>
        <v>0</v>
      </c>
      <c r="BJ98" s="20" t="s">
        <v>79</v>
      </c>
      <c r="BK98" s="227">
        <f>ROUND(I98*H98,2)</f>
        <v>0</v>
      </c>
      <c r="BL98" s="20" t="s">
        <v>257</v>
      </c>
      <c r="BM98" s="226" t="s">
        <v>530</v>
      </c>
    </row>
    <row r="99" s="2" customFormat="1" ht="16.5" customHeight="1">
      <c r="A99" s="41"/>
      <c r="B99" s="42"/>
      <c r="C99" s="215" t="s">
        <v>209</v>
      </c>
      <c r="D99" s="215" t="s">
        <v>169</v>
      </c>
      <c r="E99" s="216" t="s">
        <v>2832</v>
      </c>
      <c r="F99" s="217" t="s">
        <v>2833</v>
      </c>
      <c r="G99" s="218" t="s">
        <v>229</v>
      </c>
      <c r="H99" s="219">
        <v>85</v>
      </c>
      <c r="I99" s="220"/>
      <c r="J99" s="221">
        <f>ROUND(I99*H99,2)</f>
        <v>0</v>
      </c>
      <c r="K99" s="217" t="s">
        <v>19</v>
      </c>
      <c r="L99" s="47"/>
      <c r="M99" s="222" t="s">
        <v>19</v>
      </c>
      <c r="N99" s="223" t="s">
        <v>43</v>
      </c>
      <c r="O99" s="87"/>
      <c r="P99" s="224">
        <f>O99*H99</f>
        <v>0</v>
      </c>
      <c r="Q99" s="224">
        <v>0</v>
      </c>
      <c r="R99" s="224">
        <f>Q99*H99</f>
        <v>0</v>
      </c>
      <c r="S99" s="224">
        <v>0</v>
      </c>
      <c r="T99" s="225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6" t="s">
        <v>257</v>
      </c>
      <c r="AT99" s="226" t="s">
        <v>169</v>
      </c>
      <c r="AU99" s="226" t="s">
        <v>81</v>
      </c>
      <c r="AY99" s="20" t="s">
        <v>166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20" t="s">
        <v>79</v>
      </c>
      <c r="BK99" s="227">
        <f>ROUND(I99*H99,2)</f>
        <v>0</v>
      </c>
      <c r="BL99" s="20" t="s">
        <v>257</v>
      </c>
      <c r="BM99" s="226" t="s">
        <v>517</v>
      </c>
    </row>
    <row r="100" s="2" customFormat="1" ht="16.5" customHeight="1">
      <c r="A100" s="41"/>
      <c r="B100" s="42"/>
      <c r="C100" s="215" t="s">
        <v>215</v>
      </c>
      <c r="D100" s="215" t="s">
        <v>169</v>
      </c>
      <c r="E100" s="216" t="s">
        <v>2834</v>
      </c>
      <c r="F100" s="217" t="s">
        <v>2835</v>
      </c>
      <c r="G100" s="218" t="s">
        <v>229</v>
      </c>
      <c r="H100" s="219">
        <v>130</v>
      </c>
      <c r="I100" s="220"/>
      <c r="J100" s="221">
        <f>ROUND(I100*H100,2)</f>
        <v>0</v>
      </c>
      <c r="K100" s="217" t="s">
        <v>19</v>
      </c>
      <c r="L100" s="47"/>
      <c r="M100" s="222" t="s">
        <v>19</v>
      </c>
      <c r="N100" s="223" t="s">
        <v>43</v>
      </c>
      <c r="O100" s="87"/>
      <c r="P100" s="224">
        <f>O100*H100</f>
        <v>0</v>
      </c>
      <c r="Q100" s="224">
        <v>0</v>
      </c>
      <c r="R100" s="224">
        <f>Q100*H100</f>
        <v>0</v>
      </c>
      <c r="S100" s="224">
        <v>0</v>
      </c>
      <c r="T100" s="225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26" t="s">
        <v>257</v>
      </c>
      <c r="AT100" s="226" t="s">
        <v>169</v>
      </c>
      <c r="AU100" s="226" t="s">
        <v>81</v>
      </c>
      <c r="AY100" s="20" t="s">
        <v>166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20" t="s">
        <v>79</v>
      </c>
      <c r="BK100" s="227">
        <f>ROUND(I100*H100,2)</f>
        <v>0</v>
      </c>
      <c r="BL100" s="20" t="s">
        <v>257</v>
      </c>
      <c r="BM100" s="226" t="s">
        <v>553</v>
      </c>
    </row>
    <row r="101" s="2" customFormat="1">
      <c r="A101" s="41"/>
      <c r="B101" s="42"/>
      <c r="C101" s="215" t="s">
        <v>220</v>
      </c>
      <c r="D101" s="215" t="s">
        <v>169</v>
      </c>
      <c r="E101" s="216" t="s">
        <v>2836</v>
      </c>
      <c r="F101" s="217" t="s">
        <v>2837</v>
      </c>
      <c r="G101" s="218" t="s">
        <v>229</v>
      </c>
      <c r="H101" s="219">
        <v>45</v>
      </c>
      <c r="I101" s="220"/>
      <c r="J101" s="221">
        <f>ROUND(I101*H101,2)</f>
        <v>0</v>
      </c>
      <c r="K101" s="217" t="s">
        <v>19</v>
      </c>
      <c r="L101" s="47"/>
      <c r="M101" s="222" t="s">
        <v>19</v>
      </c>
      <c r="N101" s="223" t="s">
        <v>43</v>
      </c>
      <c r="O101" s="87"/>
      <c r="P101" s="224">
        <f>O101*H101</f>
        <v>0</v>
      </c>
      <c r="Q101" s="224">
        <v>0</v>
      </c>
      <c r="R101" s="224">
        <f>Q101*H101</f>
        <v>0</v>
      </c>
      <c r="S101" s="224">
        <v>0</v>
      </c>
      <c r="T101" s="225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6" t="s">
        <v>257</v>
      </c>
      <c r="AT101" s="226" t="s">
        <v>169</v>
      </c>
      <c r="AU101" s="226" t="s">
        <v>81</v>
      </c>
      <c r="AY101" s="20" t="s">
        <v>166</v>
      </c>
      <c r="BE101" s="227">
        <f>IF(N101="základní",J101,0)</f>
        <v>0</v>
      </c>
      <c r="BF101" s="227">
        <f>IF(N101="snížená",J101,0)</f>
        <v>0</v>
      </c>
      <c r="BG101" s="227">
        <f>IF(N101="zákl. přenesená",J101,0)</f>
        <v>0</v>
      </c>
      <c r="BH101" s="227">
        <f>IF(N101="sníž. přenesená",J101,0)</f>
        <v>0</v>
      </c>
      <c r="BI101" s="227">
        <f>IF(N101="nulová",J101,0)</f>
        <v>0</v>
      </c>
      <c r="BJ101" s="20" t="s">
        <v>79</v>
      </c>
      <c r="BK101" s="227">
        <f>ROUND(I101*H101,2)</f>
        <v>0</v>
      </c>
      <c r="BL101" s="20" t="s">
        <v>257</v>
      </c>
      <c r="BM101" s="226" t="s">
        <v>562</v>
      </c>
    </row>
    <row r="102" s="2" customFormat="1" ht="16.5" customHeight="1">
      <c r="A102" s="41"/>
      <c r="B102" s="42"/>
      <c r="C102" s="215" t="s">
        <v>226</v>
      </c>
      <c r="D102" s="215" t="s">
        <v>169</v>
      </c>
      <c r="E102" s="216" t="s">
        <v>2838</v>
      </c>
      <c r="F102" s="217" t="s">
        <v>2839</v>
      </c>
      <c r="G102" s="218" t="s">
        <v>229</v>
      </c>
      <c r="H102" s="219">
        <v>45</v>
      </c>
      <c r="I102" s="220"/>
      <c r="J102" s="221">
        <f>ROUND(I102*H102,2)</f>
        <v>0</v>
      </c>
      <c r="K102" s="217" t="s">
        <v>19</v>
      </c>
      <c r="L102" s="47"/>
      <c r="M102" s="222" t="s">
        <v>19</v>
      </c>
      <c r="N102" s="223" t="s">
        <v>43</v>
      </c>
      <c r="O102" s="87"/>
      <c r="P102" s="224">
        <f>O102*H102</f>
        <v>0</v>
      </c>
      <c r="Q102" s="224">
        <v>0</v>
      </c>
      <c r="R102" s="224">
        <f>Q102*H102</f>
        <v>0</v>
      </c>
      <c r="S102" s="224">
        <v>0</v>
      </c>
      <c r="T102" s="225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6" t="s">
        <v>257</v>
      </c>
      <c r="AT102" s="226" t="s">
        <v>169</v>
      </c>
      <c r="AU102" s="226" t="s">
        <v>81</v>
      </c>
      <c r="AY102" s="20" t="s">
        <v>166</v>
      </c>
      <c r="BE102" s="227">
        <f>IF(N102="základní",J102,0)</f>
        <v>0</v>
      </c>
      <c r="BF102" s="227">
        <f>IF(N102="snížená",J102,0)</f>
        <v>0</v>
      </c>
      <c r="BG102" s="227">
        <f>IF(N102="zákl. přenesená",J102,0)</f>
        <v>0</v>
      </c>
      <c r="BH102" s="227">
        <f>IF(N102="sníž. přenesená",J102,0)</f>
        <v>0</v>
      </c>
      <c r="BI102" s="227">
        <f>IF(N102="nulová",J102,0)</f>
        <v>0</v>
      </c>
      <c r="BJ102" s="20" t="s">
        <v>79</v>
      </c>
      <c r="BK102" s="227">
        <f>ROUND(I102*H102,2)</f>
        <v>0</v>
      </c>
      <c r="BL102" s="20" t="s">
        <v>257</v>
      </c>
      <c r="BM102" s="226" t="s">
        <v>580</v>
      </c>
    </row>
    <row r="103" s="2" customFormat="1" ht="21.75" customHeight="1">
      <c r="A103" s="41"/>
      <c r="B103" s="42"/>
      <c r="C103" s="215" t="s">
        <v>232</v>
      </c>
      <c r="D103" s="215" t="s">
        <v>169</v>
      </c>
      <c r="E103" s="216" t="s">
        <v>2840</v>
      </c>
      <c r="F103" s="217" t="s">
        <v>2841</v>
      </c>
      <c r="G103" s="218" t="s">
        <v>172</v>
      </c>
      <c r="H103" s="219">
        <v>1</v>
      </c>
      <c r="I103" s="220"/>
      <c r="J103" s="221">
        <f>ROUND(I103*H103,2)</f>
        <v>0</v>
      </c>
      <c r="K103" s="217" t="s">
        <v>19</v>
      </c>
      <c r="L103" s="47"/>
      <c r="M103" s="222" t="s">
        <v>19</v>
      </c>
      <c r="N103" s="223" t="s">
        <v>43</v>
      </c>
      <c r="O103" s="87"/>
      <c r="P103" s="224">
        <f>O103*H103</f>
        <v>0</v>
      </c>
      <c r="Q103" s="224">
        <v>0</v>
      </c>
      <c r="R103" s="224">
        <f>Q103*H103</f>
        <v>0</v>
      </c>
      <c r="S103" s="224">
        <v>0</v>
      </c>
      <c r="T103" s="225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6" t="s">
        <v>257</v>
      </c>
      <c r="AT103" s="226" t="s">
        <v>169</v>
      </c>
      <c r="AU103" s="226" t="s">
        <v>81</v>
      </c>
      <c r="AY103" s="20" t="s">
        <v>166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20" t="s">
        <v>79</v>
      </c>
      <c r="BK103" s="227">
        <f>ROUND(I103*H103,2)</f>
        <v>0</v>
      </c>
      <c r="BL103" s="20" t="s">
        <v>257</v>
      </c>
      <c r="BM103" s="226" t="s">
        <v>593</v>
      </c>
    </row>
    <row r="104" s="2" customFormat="1" ht="16.5" customHeight="1">
      <c r="A104" s="41"/>
      <c r="B104" s="42"/>
      <c r="C104" s="215" t="s">
        <v>237</v>
      </c>
      <c r="D104" s="215" t="s">
        <v>169</v>
      </c>
      <c r="E104" s="216" t="s">
        <v>2842</v>
      </c>
      <c r="F104" s="217" t="s">
        <v>2843</v>
      </c>
      <c r="G104" s="218" t="s">
        <v>172</v>
      </c>
      <c r="H104" s="219">
        <v>1.2</v>
      </c>
      <c r="I104" s="220"/>
      <c r="J104" s="221">
        <f>ROUND(I104*H104,2)</f>
        <v>0</v>
      </c>
      <c r="K104" s="217" t="s">
        <v>19</v>
      </c>
      <c r="L104" s="47"/>
      <c r="M104" s="222" t="s">
        <v>19</v>
      </c>
      <c r="N104" s="223" t="s">
        <v>43</v>
      </c>
      <c r="O104" s="87"/>
      <c r="P104" s="224">
        <f>O104*H104</f>
        <v>0</v>
      </c>
      <c r="Q104" s="224">
        <v>0</v>
      </c>
      <c r="R104" s="224">
        <f>Q104*H104</f>
        <v>0</v>
      </c>
      <c r="S104" s="224">
        <v>0</v>
      </c>
      <c r="T104" s="225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26" t="s">
        <v>257</v>
      </c>
      <c r="AT104" s="226" t="s">
        <v>169</v>
      </c>
      <c r="AU104" s="226" t="s">
        <v>81</v>
      </c>
      <c r="AY104" s="20" t="s">
        <v>166</v>
      </c>
      <c r="BE104" s="227">
        <f>IF(N104="základní",J104,0)</f>
        <v>0</v>
      </c>
      <c r="BF104" s="227">
        <f>IF(N104="snížená",J104,0)</f>
        <v>0</v>
      </c>
      <c r="BG104" s="227">
        <f>IF(N104="zákl. přenesená",J104,0)</f>
        <v>0</v>
      </c>
      <c r="BH104" s="227">
        <f>IF(N104="sníž. přenesená",J104,0)</f>
        <v>0</v>
      </c>
      <c r="BI104" s="227">
        <f>IF(N104="nulová",J104,0)</f>
        <v>0</v>
      </c>
      <c r="BJ104" s="20" t="s">
        <v>79</v>
      </c>
      <c r="BK104" s="227">
        <f>ROUND(I104*H104,2)</f>
        <v>0</v>
      </c>
      <c r="BL104" s="20" t="s">
        <v>257</v>
      </c>
      <c r="BM104" s="226" t="s">
        <v>607</v>
      </c>
    </row>
    <row r="105" s="2" customFormat="1">
      <c r="A105" s="41"/>
      <c r="B105" s="42"/>
      <c r="C105" s="215" t="s">
        <v>242</v>
      </c>
      <c r="D105" s="215" t="s">
        <v>169</v>
      </c>
      <c r="E105" s="216" t="s">
        <v>2844</v>
      </c>
      <c r="F105" s="217" t="s">
        <v>2845</v>
      </c>
      <c r="G105" s="218" t="s">
        <v>1304</v>
      </c>
      <c r="H105" s="284"/>
      <c r="I105" s="220"/>
      <c r="J105" s="221">
        <f>ROUND(I105*H105,2)</f>
        <v>0</v>
      </c>
      <c r="K105" s="217" t="s">
        <v>173</v>
      </c>
      <c r="L105" s="47"/>
      <c r="M105" s="222" t="s">
        <v>19</v>
      </c>
      <c r="N105" s="223" t="s">
        <v>43</v>
      </c>
      <c r="O105" s="87"/>
      <c r="P105" s="224">
        <f>O105*H105</f>
        <v>0</v>
      </c>
      <c r="Q105" s="224">
        <v>0</v>
      </c>
      <c r="R105" s="224">
        <f>Q105*H105</f>
        <v>0</v>
      </c>
      <c r="S105" s="224">
        <v>0</v>
      </c>
      <c r="T105" s="225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6" t="s">
        <v>257</v>
      </c>
      <c r="AT105" s="226" t="s">
        <v>169</v>
      </c>
      <c r="AU105" s="226" t="s">
        <v>81</v>
      </c>
      <c r="AY105" s="20" t="s">
        <v>166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20" t="s">
        <v>79</v>
      </c>
      <c r="BK105" s="227">
        <f>ROUND(I105*H105,2)</f>
        <v>0</v>
      </c>
      <c r="BL105" s="20" t="s">
        <v>257</v>
      </c>
      <c r="BM105" s="226" t="s">
        <v>2846</v>
      </c>
    </row>
    <row r="106" s="12" customFormat="1" ht="22.8" customHeight="1">
      <c r="A106" s="12"/>
      <c r="B106" s="199"/>
      <c r="C106" s="200"/>
      <c r="D106" s="201" t="s">
        <v>71</v>
      </c>
      <c r="E106" s="213" t="s">
        <v>613</v>
      </c>
      <c r="F106" s="213" t="s">
        <v>2847</v>
      </c>
      <c r="G106" s="200"/>
      <c r="H106" s="200"/>
      <c r="I106" s="203"/>
      <c r="J106" s="214">
        <f>BK106</f>
        <v>0</v>
      </c>
      <c r="K106" s="200"/>
      <c r="L106" s="205"/>
      <c r="M106" s="206"/>
      <c r="N106" s="207"/>
      <c r="O106" s="207"/>
      <c r="P106" s="208">
        <f>SUM(P107:P131)</f>
        <v>0</v>
      </c>
      <c r="Q106" s="207"/>
      <c r="R106" s="208">
        <f>SUM(R107:R131)</f>
        <v>0</v>
      </c>
      <c r="S106" s="207"/>
      <c r="T106" s="209">
        <f>SUM(T107:T131)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10" t="s">
        <v>81</v>
      </c>
      <c r="AT106" s="211" t="s">
        <v>71</v>
      </c>
      <c r="AU106" s="211" t="s">
        <v>79</v>
      </c>
      <c r="AY106" s="210" t="s">
        <v>166</v>
      </c>
      <c r="BK106" s="212">
        <f>SUM(BK107:BK131)</f>
        <v>0</v>
      </c>
    </row>
    <row r="107" s="2" customFormat="1">
      <c r="A107" s="41"/>
      <c r="B107" s="42"/>
      <c r="C107" s="215" t="s">
        <v>246</v>
      </c>
      <c r="D107" s="215" t="s">
        <v>169</v>
      </c>
      <c r="E107" s="216" t="s">
        <v>2848</v>
      </c>
      <c r="F107" s="217" t="s">
        <v>2849</v>
      </c>
      <c r="G107" s="218" t="s">
        <v>2850</v>
      </c>
      <c r="H107" s="219">
        <v>1</v>
      </c>
      <c r="I107" s="220"/>
      <c r="J107" s="221">
        <f>ROUND(I107*H107,2)</f>
        <v>0</v>
      </c>
      <c r="K107" s="217" t="s">
        <v>19</v>
      </c>
      <c r="L107" s="47"/>
      <c r="M107" s="222" t="s">
        <v>19</v>
      </c>
      <c r="N107" s="223" t="s">
        <v>43</v>
      </c>
      <c r="O107" s="87"/>
      <c r="P107" s="224">
        <f>O107*H107</f>
        <v>0</v>
      </c>
      <c r="Q107" s="224">
        <v>0</v>
      </c>
      <c r="R107" s="224">
        <f>Q107*H107</f>
        <v>0</v>
      </c>
      <c r="S107" s="224">
        <v>0</v>
      </c>
      <c r="T107" s="225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6" t="s">
        <v>257</v>
      </c>
      <c r="AT107" s="226" t="s">
        <v>169</v>
      </c>
      <c r="AU107" s="226" t="s">
        <v>81</v>
      </c>
      <c r="AY107" s="20" t="s">
        <v>166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20" t="s">
        <v>79</v>
      </c>
      <c r="BK107" s="227">
        <f>ROUND(I107*H107,2)</f>
        <v>0</v>
      </c>
      <c r="BL107" s="20" t="s">
        <v>257</v>
      </c>
      <c r="BM107" s="226" t="s">
        <v>81</v>
      </c>
    </row>
    <row r="108" s="2" customFormat="1" ht="16.5" customHeight="1">
      <c r="A108" s="41"/>
      <c r="B108" s="42"/>
      <c r="C108" s="215" t="s">
        <v>250</v>
      </c>
      <c r="D108" s="215" t="s">
        <v>169</v>
      </c>
      <c r="E108" s="216" t="s">
        <v>2851</v>
      </c>
      <c r="F108" s="217" t="s">
        <v>2852</v>
      </c>
      <c r="G108" s="218" t="s">
        <v>229</v>
      </c>
      <c r="H108" s="219">
        <v>120</v>
      </c>
      <c r="I108" s="220"/>
      <c r="J108" s="221">
        <f>ROUND(I108*H108,2)</f>
        <v>0</v>
      </c>
      <c r="K108" s="217" t="s">
        <v>19</v>
      </c>
      <c r="L108" s="47"/>
      <c r="M108" s="222" t="s">
        <v>19</v>
      </c>
      <c r="N108" s="223" t="s">
        <v>43</v>
      </c>
      <c r="O108" s="87"/>
      <c r="P108" s="224">
        <f>O108*H108</f>
        <v>0</v>
      </c>
      <c r="Q108" s="224">
        <v>0</v>
      </c>
      <c r="R108" s="224">
        <f>Q108*H108</f>
        <v>0</v>
      </c>
      <c r="S108" s="224">
        <v>0</v>
      </c>
      <c r="T108" s="225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6" t="s">
        <v>257</v>
      </c>
      <c r="AT108" s="226" t="s">
        <v>169</v>
      </c>
      <c r="AU108" s="226" t="s">
        <v>81</v>
      </c>
      <c r="AY108" s="20" t="s">
        <v>166</v>
      </c>
      <c r="BE108" s="227">
        <f>IF(N108="základní",J108,0)</f>
        <v>0</v>
      </c>
      <c r="BF108" s="227">
        <f>IF(N108="snížená",J108,0)</f>
        <v>0</v>
      </c>
      <c r="BG108" s="227">
        <f>IF(N108="zákl. přenesená",J108,0)</f>
        <v>0</v>
      </c>
      <c r="BH108" s="227">
        <f>IF(N108="sníž. přenesená",J108,0)</f>
        <v>0</v>
      </c>
      <c r="BI108" s="227">
        <f>IF(N108="nulová",J108,0)</f>
        <v>0</v>
      </c>
      <c r="BJ108" s="20" t="s">
        <v>79</v>
      </c>
      <c r="BK108" s="227">
        <f>ROUND(I108*H108,2)</f>
        <v>0</v>
      </c>
      <c r="BL108" s="20" t="s">
        <v>257</v>
      </c>
      <c r="BM108" s="226" t="s">
        <v>174</v>
      </c>
    </row>
    <row r="109" s="2" customFormat="1" ht="16.5" customHeight="1">
      <c r="A109" s="41"/>
      <c r="B109" s="42"/>
      <c r="C109" s="215" t="s">
        <v>8</v>
      </c>
      <c r="D109" s="215" t="s">
        <v>169</v>
      </c>
      <c r="E109" s="216" t="s">
        <v>2853</v>
      </c>
      <c r="F109" s="217" t="s">
        <v>2854</v>
      </c>
      <c r="G109" s="218" t="s">
        <v>229</v>
      </c>
      <c r="H109" s="219">
        <v>25</v>
      </c>
      <c r="I109" s="220"/>
      <c r="J109" s="221">
        <f>ROUND(I109*H109,2)</f>
        <v>0</v>
      </c>
      <c r="K109" s="217" t="s">
        <v>19</v>
      </c>
      <c r="L109" s="47"/>
      <c r="M109" s="222" t="s">
        <v>19</v>
      </c>
      <c r="N109" s="223" t="s">
        <v>43</v>
      </c>
      <c r="O109" s="87"/>
      <c r="P109" s="224">
        <f>O109*H109</f>
        <v>0</v>
      </c>
      <c r="Q109" s="224">
        <v>0</v>
      </c>
      <c r="R109" s="224">
        <f>Q109*H109</f>
        <v>0</v>
      </c>
      <c r="S109" s="224">
        <v>0</v>
      </c>
      <c r="T109" s="225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6" t="s">
        <v>257</v>
      </c>
      <c r="AT109" s="226" t="s">
        <v>169</v>
      </c>
      <c r="AU109" s="226" t="s">
        <v>81</v>
      </c>
      <c r="AY109" s="20" t="s">
        <v>166</v>
      </c>
      <c r="BE109" s="227">
        <f>IF(N109="základní",J109,0)</f>
        <v>0</v>
      </c>
      <c r="BF109" s="227">
        <f>IF(N109="snížená",J109,0)</f>
        <v>0</v>
      </c>
      <c r="BG109" s="227">
        <f>IF(N109="zákl. přenesená",J109,0)</f>
        <v>0</v>
      </c>
      <c r="BH109" s="227">
        <f>IF(N109="sníž. přenesená",J109,0)</f>
        <v>0</v>
      </c>
      <c r="BI109" s="227">
        <f>IF(N109="nulová",J109,0)</f>
        <v>0</v>
      </c>
      <c r="BJ109" s="20" t="s">
        <v>79</v>
      </c>
      <c r="BK109" s="227">
        <f>ROUND(I109*H109,2)</f>
        <v>0</v>
      </c>
      <c r="BL109" s="20" t="s">
        <v>257</v>
      </c>
      <c r="BM109" s="226" t="s">
        <v>209</v>
      </c>
    </row>
    <row r="110" s="2" customFormat="1" ht="16.5" customHeight="1">
      <c r="A110" s="41"/>
      <c r="B110" s="42"/>
      <c r="C110" s="215" t="s">
        <v>257</v>
      </c>
      <c r="D110" s="215" t="s">
        <v>169</v>
      </c>
      <c r="E110" s="216" t="s">
        <v>2855</v>
      </c>
      <c r="F110" s="217" t="s">
        <v>2856</v>
      </c>
      <c r="G110" s="218" t="s">
        <v>229</v>
      </c>
      <c r="H110" s="219">
        <v>35</v>
      </c>
      <c r="I110" s="220"/>
      <c r="J110" s="221">
        <f>ROUND(I110*H110,2)</f>
        <v>0</v>
      </c>
      <c r="K110" s="217" t="s">
        <v>19</v>
      </c>
      <c r="L110" s="47"/>
      <c r="M110" s="222" t="s">
        <v>19</v>
      </c>
      <c r="N110" s="223" t="s">
        <v>43</v>
      </c>
      <c r="O110" s="87"/>
      <c r="P110" s="224">
        <f>O110*H110</f>
        <v>0</v>
      </c>
      <c r="Q110" s="224">
        <v>0</v>
      </c>
      <c r="R110" s="224">
        <f>Q110*H110</f>
        <v>0</v>
      </c>
      <c r="S110" s="224">
        <v>0</v>
      </c>
      <c r="T110" s="225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26" t="s">
        <v>257</v>
      </c>
      <c r="AT110" s="226" t="s">
        <v>169</v>
      </c>
      <c r="AU110" s="226" t="s">
        <v>81</v>
      </c>
      <c r="AY110" s="20" t="s">
        <v>166</v>
      </c>
      <c r="BE110" s="227">
        <f>IF(N110="základní",J110,0)</f>
        <v>0</v>
      </c>
      <c r="BF110" s="227">
        <f>IF(N110="snížená",J110,0)</f>
        <v>0</v>
      </c>
      <c r="BG110" s="227">
        <f>IF(N110="zákl. přenesená",J110,0)</f>
        <v>0</v>
      </c>
      <c r="BH110" s="227">
        <f>IF(N110="sníž. přenesená",J110,0)</f>
        <v>0</v>
      </c>
      <c r="BI110" s="227">
        <f>IF(N110="nulová",J110,0)</f>
        <v>0</v>
      </c>
      <c r="BJ110" s="20" t="s">
        <v>79</v>
      </c>
      <c r="BK110" s="227">
        <f>ROUND(I110*H110,2)</f>
        <v>0</v>
      </c>
      <c r="BL110" s="20" t="s">
        <v>257</v>
      </c>
      <c r="BM110" s="226" t="s">
        <v>220</v>
      </c>
    </row>
    <row r="111" s="2" customFormat="1" ht="16.5" customHeight="1">
      <c r="A111" s="41"/>
      <c r="B111" s="42"/>
      <c r="C111" s="215" t="s">
        <v>262</v>
      </c>
      <c r="D111" s="215" t="s">
        <v>169</v>
      </c>
      <c r="E111" s="216" t="s">
        <v>2857</v>
      </c>
      <c r="F111" s="217" t="s">
        <v>2858</v>
      </c>
      <c r="G111" s="218" t="s">
        <v>229</v>
      </c>
      <c r="H111" s="219">
        <v>48</v>
      </c>
      <c r="I111" s="220"/>
      <c r="J111" s="221">
        <f>ROUND(I111*H111,2)</f>
        <v>0</v>
      </c>
      <c r="K111" s="217" t="s">
        <v>19</v>
      </c>
      <c r="L111" s="47"/>
      <c r="M111" s="222" t="s">
        <v>19</v>
      </c>
      <c r="N111" s="223" t="s">
        <v>43</v>
      </c>
      <c r="O111" s="87"/>
      <c r="P111" s="224">
        <f>O111*H111</f>
        <v>0</v>
      </c>
      <c r="Q111" s="224">
        <v>0</v>
      </c>
      <c r="R111" s="224">
        <f>Q111*H111</f>
        <v>0</v>
      </c>
      <c r="S111" s="224">
        <v>0</v>
      </c>
      <c r="T111" s="225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6" t="s">
        <v>257</v>
      </c>
      <c r="AT111" s="226" t="s">
        <v>169</v>
      </c>
      <c r="AU111" s="226" t="s">
        <v>81</v>
      </c>
      <c r="AY111" s="20" t="s">
        <v>166</v>
      </c>
      <c r="BE111" s="227">
        <f>IF(N111="základní",J111,0)</f>
        <v>0</v>
      </c>
      <c r="BF111" s="227">
        <f>IF(N111="snížená",J111,0)</f>
        <v>0</v>
      </c>
      <c r="BG111" s="227">
        <f>IF(N111="zákl. přenesená",J111,0)</f>
        <v>0</v>
      </c>
      <c r="BH111" s="227">
        <f>IF(N111="sníž. přenesená",J111,0)</f>
        <v>0</v>
      </c>
      <c r="BI111" s="227">
        <f>IF(N111="nulová",J111,0)</f>
        <v>0</v>
      </c>
      <c r="BJ111" s="20" t="s">
        <v>79</v>
      </c>
      <c r="BK111" s="227">
        <f>ROUND(I111*H111,2)</f>
        <v>0</v>
      </c>
      <c r="BL111" s="20" t="s">
        <v>257</v>
      </c>
      <c r="BM111" s="226" t="s">
        <v>232</v>
      </c>
    </row>
    <row r="112" s="2" customFormat="1" ht="16.5" customHeight="1">
      <c r="A112" s="41"/>
      <c r="B112" s="42"/>
      <c r="C112" s="215" t="s">
        <v>268</v>
      </c>
      <c r="D112" s="215" t="s">
        <v>169</v>
      </c>
      <c r="E112" s="216" t="s">
        <v>2859</v>
      </c>
      <c r="F112" s="217" t="s">
        <v>2860</v>
      </c>
      <c r="G112" s="218" t="s">
        <v>229</v>
      </c>
      <c r="H112" s="219">
        <v>85</v>
      </c>
      <c r="I112" s="220"/>
      <c r="J112" s="221">
        <f>ROUND(I112*H112,2)</f>
        <v>0</v>
      </c>
      <c r="K112" s="217" t="s">
        <v>19</v>
      </c>
      <c r="L112" s="47"/>
      <c r="M112" s="222" t="s">
        <v>19</v>
      </c>
      <c r="N112" s="223" t="s">
        <v>43</v>
      </c>
      <c r="O112" s="87"/>
      <c r="P112" s="224">
        <f>O112*H112</f>
        <v>0</v>
      </c>
      <c r="Q112" s="224">
        <v>0</v>
      </c>
      <c r="R112" s="224">
        <f>Q112*H112</f>
        <v>0</v>
      </c>
      <c r="S112" s="224">
        <v>0</v>
      </c>
      <c r="T112" s="225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6" t="s">
        <v>257</v>
      </c>
      <c r="AT112" s="226" t="s">
        <v>169</v>
      </c>
      <c r="AU112" s="226" t="s">
        <v>81</v>
      </c>
      <c r="AY112" s="20" t="s">
        <v>166</v>
      </c>
      <c r="BE112" s="227">
        <f>IF(N112="základní",J112,0)</f>
        <v>0</v>
      </c>
      <c r="BF112" s="227">
        <f>IF(N112="snížená",J112,0)</f>
        <v>0</v>
      </c>
      <c r="BG112" s="227">
        <f>IF(N112="zákl. přenesená",J112,0)</f>
        <v>0</v>
      </c>
      <c r="BH112" s="227">
        <f>IF(N112="sníž. přenesená",J112,0)</f>
        <v>0</v>
      </c>
      <c r="BI112" s="227">
        <f>IF(N112="nulová",J112,0)</f>
        <v>0</v>
      </c>
      <c r="BJ112" s="20" t="s">
        <v>79</v>
      </c>
      <c r="BK112" s="227">
        <f>ROUND(I112*H112,2)</f>
        <v>0</v>
      </c>
      <c r="BL112" s="20" t="s">
        <v>257</v>
      </c>
      <c r="BM112" s="226" t="s">
        <v>242</v>
      </c>
    </row>
    <row r="113" s="2" customFormat="1" ht="16.5" customHeight="1">
      <c r="A113" s="41"/>
      <c r="B113" s="42"/>
      <c r="C113" s="215" t="s">
        <v>274</v>
      </c>
      <c r="D113" s="215" t="s">
        <v>169</v>
      </c>
      <c r="E113" s="216" t="s">
        <v>2861</v>
      </c>
      <c r="F113" s="217" t="s">
        <v>2862</v>
      </c>
      <c r="G113" s="218" t="s">
        <v>229</v>
      </c>
      <c r="H113" s="219">
        <v>175</v>
      </c>
      <c r="I113" s="220"/>
      <c r="J113" s="221">
        <f>ROUND(I113*H113,2)</f>
        <v>0</v>
      </c>
      <c r="K113" s="217" t="s">
        <v>19</v>
      </c>
      <c r="L113" s="47"/>
      <c r="M113" s="222" t="s">
        <v>19</v>
      </c>
      <c r="N113" s="223" t="s">
        <v>43</v>
      </c>
      <c r="O113" s="87"/>
      <c r="P113" s="224">
        <f>O113*H113</f>
        <v>0</v>
      </c>
      <c r="Q113" s="224">
        <v>0</v>
      </c>
      <c r="R113" s="224">
        <f>Q113*H113</f>
        <v>0</v>
      </c>
      <c r="S113" s="224">
        <v>0</v>
      </c>
      <c r="T113" s="225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26" t="s">
        <v>257</v>
      </c>
      <c r="AT113" s="226" t="s">
        <v>169</v>
      </c>
      <c r="AU113" s="226" t="s">
        <v>81</v>
      </c>
      <c r="AY113" s="20" t="s">
        <v>166</v>
      </c>
      <c r="BE113" s="227">
        <f>IF(N113="základní",J113,0)</f>
        <v>0</v>
      </c>
      <c r="BF113" s="227">
        <f>IF(N113="snížená",J113,0)</f>
        <v>0</v>
      </c>
      <c r="BG113" s="227">
        <f>IF(N113="zákl. přenesená",J113,0)</f>
        <v>0</v>
      </c>
      <c r="BH113" s="227">
        <f>IF(N113="sníž. přenesená",J113,0)</f>
        <v>0</v>
      </c>
      <c r="BI113" s="227">
        <f>IF(N113="nulová",J113,0)</f>
        <v>0</v>
      </c>
      <c r="BJ113" s="20" t="s">
        <v>79</v>
      </c>
      <c r="BK113" s="227">
        <f>ROUND(I113*H113,2)</f>
        <v>0</v>
      </c>
      <c r="BL113" s="20" t="s">
        <v>257</v>
      </c>
      <c r="BM113" s="226" t="s">
        <v>250</v>
      </c>
    </row>
    <row r="114" s="2" customFormat="1" ht="16.5" customHeight="1">
      <c r="A114" s="41"/>
      <c r="B114" s="42"/>
      <c r="C114" s="215" t="s">
        <v>279</v>
      </c>
      <c r="D114" s="215" t="s">
        <v>169</v>
      </c>
      <c r="E114" s="216" t="s">
        <v>2863</v>
      </c>
      <c r="F114" s="217" t="s">
        <v>2864</v>
      </c>
      <c r="G114" s="218" t="s">
        <v>229</v>
      </c>
      <c r="H114" s="219">
        <v>12</v>
      </c>
      <c r="I114" s="220"/>
      <c r="J114" s="221">
        <f>ROUND(I114*H114,2)</f>
        <v>0</v>
      </c>
      <c r="K114" s="217" t="s">
        <v>19</v>
      </c>
      <c r="L114" s="47"/>
      <c r="M114" s="222" t="s">
        <v>19</v>
      </c>
      <c r="N114" s="223" t="s">
        <v>43</v>
      </c>
      <c r="O114" s="87"/>
      <c r="P114" s="224">
        <f>O114*H114</f>
        <v>0</v>
      </c>
      <c r="Q114" s="224">
        <v>0</v>
      </c>
      <c r="R114" s="224">
        <f>Q114*H114</f>
        <v>0</v>
      </c>
      <c r="S114" s="224">
        <v>0</v>
      </c>
      <c r="T114" s="225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6" t="s">
        <v>257</v>
      </c>
      <c r="AT114" s="226" t="s">
        <v>169</v>
      </c>
      <c r="AU114" s="226" t="s">
        <v>81</v>
      </c>
      <c r="AY114" s="20" t="s">
        <v>166</v>
      </c>
      <c r="BE114" s="227">
        <f>IF(N114="základní",J114,0)</f>
        <v>0</v>
      </c>
      <c r="BF114" s="227">
        <f>IF(N114="snížená",J114,0)</f>
        <v>0</v>
      </c>
      <c r="BG114" s="227">
        <f>IF(N114="zákl. přenesená",J114,0)</f>
        <v>0</v>
      </c>
      <c r="BH114" s="227">
        <f>IF(N114="sníž. přenesená",J114,0)</f>
        <v>0</v>
      </c>
      <c r="BI114" s="227">
        <f>IF(N114="nulová",J114,0)</f>
        <v>0</v>
      </c>
      <c r="BJ114" s="20" t="s">
        <v>79</v>
      </c>
      <c r="BK114" s="227">
        <f>ROUND(I114*H114,2)</f>
        <v>0</v>
      </c>
      <c r="BL114" s="20" t="s">
        <v>257</v>
      </c>
      <c r="BM114" s="226" t="s">
        <v>257</v>
      </c>
    </row>
    <row r="115" s="2" customFormat="1" ht="16.5" customHeight="1">
      <c r="A115" s="41"/>
      <c r="B115" s="42"/>
      <c r="C115" s="215" t="s">
        <v>7</v>
      </c>
      <c r="D115" s="215" t="s">
        <v>169</v>
      </c>
      <c r="E115" s="216" t="s">
        <v>2865</v>
      </c>
      <c r="F115" s="217" t="s">
        <v>2866</v>
      </c>
      <c r="G115" s="218" t="s">
        <v>229</v>
      </c>
      <c r="H115" s="219">
        <v>313</v>
      </c>
      <c r="I115" s="220"/>
      <c r="J115" s="221">
        <f>ROUND(I115*H115,2)</f>
        <v>0</v>
      </c>
      <c r="K115" s="217" t="s">
        <v>19</v>
      </c>
      <c r="L115" s="47"/>
      <c r="M115" s="222" t="s">
        <v>19</v>
      </c>
      <c r="N115" s="223" t="s">
        <v>43</v>
      </c>
      <c r="O115" s="87"/>
      <c r="P115" s="224">
        <f>O115*H115</f>
        <v>0</v>
      </c>
      <c r="Q115" s="224">
        <v>0</v>
      </c>
      <c r="R115" s="224">
        <f>Q115*H115</f>
        <v>0</v>
      </c>
      <c r="S115" s="224">
        <v>0</v>
      </c>
      <c r="T115" s="225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26" t="s">
        <v>257</v>
      </c>
      <c r="AT115" s="226" t="s">
        <v>169</v>
      </c>
      <c r="AU115" s="226" t="s">
        <v>81</v>
      </c>
      <c r="AY115" s="20" t="s">
        <v>166</v>
      </c>
      <c r="BE115" s="227">
        <f>IF(N115="základní",J115,0)</f>
        <v>0</v>
      </c>
      <c r="BF115" s="227">
        <f>IF(N115="snížená",J115,0)</f>
        <v>0</v>
      </c>
      <c r="BG115" s="227">
        <f>IF(N115="zákl. přenesená",J115,0)</f>
        <v>0</v>
      </c>
      <c r="BH115" s="227">
        <f>IF(N115="sníž. přenesená",J115,0)</f>
        <v>0</v>
      </c>
      <c r="BI115" s="227">
        <f>IF(N115="nulová",J115,0)</f>
        <v>0</v>
      </c>
      <c r="BJ115" s="20" t="s">
        <v>79</v>
      </c>
      <c r="BK115" s="227">
        <f>ROUND(I115*H115,2)</f>
        <v>0</v>
      </c>
      <c r="BL115" s="20" t="s">
        <v>257</v>
      </c>
      <c r="BM115" s="226" t="s">
        <v>268</v>
      </c>
    </row>
    <row r="116" s="2" customFormat="1" ht="16.5" customHeight="1">
      <c r="A116" s="41"/>
      <c r="B116" s="42"/>
      <c r="C116" s="215" t="s">
        <v>287</v>
      </c>
      <c r="D116" s="215" t="s">
        <v>169</v>
      </c>
      <c r="E116" s="216" t="s">
        <v>2867</v>
      </c>
      <c r="F116" s="217" t="s">
        <v>2868</v>
      </c>
      <c r="G116" s="218" t="s">
        <v>229</v>
      </c>
      <c r="H116" s="219">
        <v>175</v>
      </c>
      <c r="I116" s="220"/>
      <c r="J116" s="221">
        <f>ROUND(I116*H116,2)</f>
        <v>0</v>
      </c>
      <c r="K116" s="217" t="s">
        <v>19</v>
      </c>
      <c r="L116" s="47"/>
      <c r="M116" s="222" t="s">
        <v>19</v>
      </c>
      <c r="N116" s="223" t="s">
        <v>43</v>
      </c>
      <c r="O116" s="87"/>
      <c r="P116" s="224">
        <f>O116*H116</f>
        <v>0</v>
      </c>
      <c r="Q116" s="224">
        <v>0</v>
      </c>
      <c r="R116" s="224">
        <f>Q116*H116</f>
        <v>0</v>
      </c>
      <c r="S116" s="224">
        <v>0</v>
      </c>
      <c r="T116" s="225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26" t="s">
        <v>257</v>
      </c>
      <c r="AT116" s="226" t="s">
        <v>169</v>
      </c>
      <c r="AU116" s="226" t="s">
        <v>81</v>
      </c>
      <c r="AY116" s="20" t="s">
        <v>166</v>
      </c>
      <c r="BE116" s="227">
        <f>IF(N116="základní",J116,0)</f>
        <v>0</v>
      </c>
      <c r="BF116" s="227">
        <f>IF(N116="snížená",J116,0)</f>
        <v>0</v>
      </c>
      <c r="BG116" s="227">
        <f>IF(N116="zákl. přenesená",J116,0)</f>
        <v>0</v>
      </c>
      <c r="BH116" s="227">
        <f>IF(N116="sníž. přenesená",J116,0)</f>
        <v>0</v>
      </c>
      <c r="BI116" s="227">
        <f>IF(N116="nulová",J116,0)</f>
        <v>0</v>
      </c>
      <c r="BJ116" s="20" t="s">
        <v>79</v>
      </c>
      <c r="BK116" s="227">
        <f>ROUND(I116*H116,2)</f>
        <v>0</v>
      </c>
      <c r="BL116" s="20" t="s">
        <v>257</v>
      </c>
      <c r="BM116" s="226" t="s">
        <v>279</v>
      </c>
    </row>
    <row r="117" s="2" customFormat="1" ht="16.5" customHeight="1">
      <c r="A117" s="41"/>
      <c r="B117" s="42"/>
      <c r="C117" s="215" t="s">
        <v>292</v>
      </c>
      <c r="D117" s="215" t="s">
        <v>169</v>
      </c>
      <c r="E117" s="216" t="s">
        <v>2869</v>
      </c>
      <c r="F117" s="217" t="s">
        <v>2870</v>
      </c>
      <c r="G117" s="218" t="s">
        <v>229</v>
      </c>
      <c r="H117" s="219">
        <v>2</v>
      </c>
      <c r="I117" s="220"/>
      <c r="J117" s="221">
        <f>ROUND(I117*H117,2)</f>
        <v>0</v>
      </c>
      <c r="K117" s="217" t="s">
        <v>19</v>
      </c>
      <c r="L117" s="47"/>
      <c r="M117" s="222" t="s">
        <v>19</v>
      </c>
      <c r="N117" s="223" t="s">
        <v>43</v>
      </c>
      <c r="O117" s="87"/>
      <c r="P117" s="224">
        <f>O117*H117</f>
        <v>0</v>
      </c>
      <c r="Q117" s="224">
        <v>0</v>
      </c>
      <c r="R117" s="224">
        <f>Q117*H117</f>
        <v>0</v>
      </c>
      <c r="S117" s="224">
        <v>0</v>
      </c>
      <c r="T117" s="225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6" t="s">
        <v>257</v>
      </c>
      <c r="AT117" s="226" t="s">
        <v>169</v>
      </c>
      <c r="AU117" s="226" t="s">
        <v>81</v>
      </c>
      <c r="AY117" s="20" t="s">
        <v>166</v>
      </c>
      <c r="BE117" s="227">
        <f>IF(N117="základní",J117,0)</f>
        <v>0</v>
      </c>
      <c r="BF117" s="227">
        <f>IF(N117="snížená",J117,0)</f>
        <v>0</v>
      </c>
      <c r="BG117" s="227">
        <f>IF(N117="zákl. přenesená",J117,0)</f>
        <v>0</v>
      </c>
      <c r="BH117" s="227">
        <f>IF(N117="sníž. přenesená",J117,0)</f>
        <v>0</v>
      </c>
      <c r="BI117" s="227">
        <f>IF(N117="nulová",J117,0)</f>
        <v>0</v>
      </c>
      <c r="BJ117" s="20" t="s">
        <v>79</v>
      </c>
      <c r="BK117" s="227">
        <f>ROUND(I117*H117,2)</f>
        <v>0</v>
      </c>
      <c r="BL117" s="20" t="s">
        <v>257</v>
      </c>
      <c r="BM117" s="226" t="s">
        <v>287</v>
      </c>
    </row>
    <row r="118" s="2" customFormat="1" ht="16.5" customHeight="1">
      <c r="A118" s="41"/>
      <c r="B118" s="42"/>
      <c r="C118" s="215" t="s">
        <v>297</v>
      </c>
      <c r="D118" s="215" t="s">
        <v>169</v>
      </c>
      <c r="E118" s="216" t="s">
        <v>2871</v>
      </c>
      <c r="F118" s="217" t="s">
        <v>2872</v>
      </c>
      <c r="G118" s="218" t="s">
        <v>1304</v>
      </c>
      <c r="H118" s="284"/>
      <c r="I118" s="220"/>
      <c r="J118" s="221">
        <f>ROUND(I118*H118,2)</f>
        <v>0</v>
      </c>
      <c r="K118" s="217" t="s">
        <v>19</v>
      </c>
      <c r="L118" s="47"/>
      <c r="M118" s="222" t="s">
        <v>19</v>
      </c>
      <c r="N118" s="223" t="s">
        <v>43</v>
      </c>
      <c r="O118" s="87"/>
      <c r="P118" s="224">
        <f>O118*H118</f>
        <v>0</v>
      </c>
      <c r="Q118" s="224">
        <v>0</v>
      </c>
      <c r="R118" s="224">
        <f>Q118*H118</f>
        <v>0</v>
      </c>
      <c r="S118" s="224">
        <v>0</v>
      </c>
      <c r="T118" s="225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6" t="s">
        <v>257</v>
      </c>
      <c r="AT118" s="226" t="s">
        <v>169</v>
      </c>
      <c r="AU118" s="226" t="s">
        <v>81</v>
      </c>
      <c r="AY118" s="20" t="s">
        <v>166</v>
      </c>
      <c r="BE118" s="227">
        <f>IF(N118="základní",J118,0)</f>
        <v>0</v>
      </c>
      <c r="BF118" s="227">
        <f>IF(N118="snížená",J118,0)</f>
        <v>0</v>
      </c>
      <c r="BG118" s="227">
        <f>IF(N118="zákl. přenesená",J118,0)</f>
        <v>0</v>
      </c>
      <c r="BH118" s="227">
        <f>IF(N118="sníž. přenesená",J118,0)</f>
        <v>0</v>
      </c>
      <c r="BI118" s="227">
        <f>IF(N118="nulová",J118,0)</f>
        <v>0</v>
      </c>
      <c r="BJ118" s="20" t="s">
        <v>79</v>
      </c>
      <c r="BK118" s="227">
        <f>ROUND(I118*H118,2)</f>
        <v>0</v>
      </c>
      <c r="BL118" s="20" t="s">
        <v>257</v>
      </c>
      <c r="BM118" s="226" t="s">
        <v>297</v>
      </c>
    </row>
    <row r="119" s="2" customFormat="1" ht="16.5" customHeight="1">
      <c r="A119" s="41"/>
      <c r="B119" s="42"/>
      <c r="C119" s="215" t="s">
        <v>305</v>
      </c>
      <c r="D119" s="215" t="s">
        <v>169</v>
      </c>
      <c r="E119" s="216" t="s">
        <v>2873</v>
      </c>
      <c r="F119" s="217" t="s">
        <v>2874</v>
      </c>
      <c r="G119" s="218" t="s">
        <v>240</v>
      </c>
      <c r="H119" s="219">
        <v>4</v>
      </c>
      <c r="I119" s="220"/>
      <c r="J119" s="221">
        <f>ROUND(I119*H119,2)</f>
        <v>0</v>
      </c>
      <c r="K119" s="217" t="s">
        <v>19</v>
      </c>
      <c r="L119" s="47"/>
      <c r="M119" s="222" t="s">
        <v>19</v>
      </c>
      <c r="N119" s="223" t="s">
        <v>43</v>
      </c>
      <c r="O119" s="87"/>
      <c r="P119" s="224">
        <f>O119*H119</f>
        <v>0</v>
      </c>
      <c r="Q119" s="224">
        <v>0</v>
      </c>
      <c r="R119" s="224">
        <f>Q119*H119</f>
        <v>0</v>
      </c>
      <c r="S119" s="224">
        <v>0</v>
      </c>
      <c r="T119" s="225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26" t="s">
        <v>257</v>
      </c>
      <c r="AT119" s="226" t="s">
        <v>169</v>
      </c>
      <c r="AU119" s="226" t="s">
        <v>81</v>
      </c>
      <c r="AY119" s="20" t="s">
        <v>166</v>
      </c>
      <c r="BE119" s="227">
        <f>IF(N119="základní",J119,0)</f>
        <v>0</v>
      </c>
      <c r="BF119" s="227">
        <f>IF(N119="snížená",J119,0)</f>
        <v>0</v>
      </c>
      <c r="BG119" s="227">
        <f>IF(N119="zákl. přenesená",J119,0)</f>
        <v>0</v>
      </c>
      <c r="BH119" s="227">
        <f>IF(N119="sníž. přenesená",J119,0)</f>
        <v>0</v>
      </c>
      <c r="BI119" s="227">
        <f>IF(N119="nulová",J119,0)</f>
        <v>0</v>
      </c>
      <c r="BJ119" s="20" t="s">
        <v>79</v>
      </c>
      <c r="BK119" s="227">
        <f>ROUND(I119*H119,2)</f>
        <v>0</v>
      </c>
      <c r="BL119" s="20" t="s">
        <v>257</v>
      </c>
      <c r="BM119" s="226" t="s">
        <v>310</v>
      </c>
    </row>
    <row r="120" s="2" customFormat="1" ht="16.5" customHeight="1">
      <c r="A120" s="41"/>
      <c r="B120" s="42"/>
      <c r="C120" s="215" t="s">
        <v>310</v>
      </c>
      <c r="D120" s="215" t="s">
        <v>169</v>
      </c>
      <c r="E120" s="216" t="s">
        <v>2875</v>
      </c>
      <c r="F120" s="217" t="s">
        <v>2876</v>
      </c>
      <c r="G120" s="218" t="s">
        <v>240</v>
      </c>
      <c r="H120" s="219">
        <v>32</v>
      </c>
      <c r="I120" s="220"/>
      <c r="J120" s="221">
        <f>ROUND(I120*H120,2)</f>
        <v>0</v>
      </c>
      <c r="K120" s="217" t="s">
        <v>19</v>
      </c>
      <c r="L120" s="47"/>
      <c r="M120" s="222" t="s">
        <v>19</v>
      </c>
      <c r="N120" s="223" t="s">
        <v>43</v>
      </c>
      <c r="O120" s="87"/>
      <c r="P120" s="224">
        <f>O120*H120</f>
        <v>0</v>
      </c>
      <c r="Q120" s="224">
        <v>0</v>
      </c>
      <c r="R120" s="224">
        <f>Q120*H120</f>
        <v>0</v>
      </c>
      <c r="S120" s="224">
        <v>0</v>
      </c>
      <c r="T120" s="225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26" t="s">
        <v>257</v>
      </c>
      <c r="AT120" s="226" t="s">
        <v>169</v>
      </c>
      <c r="AU120" s="226" t="s">
        <v>81</v>
      </c>
      <c r="AY120" s="20" t="s">
        <v>166</v>
      </c>
      <c r="BE120" s="227">
        <f>IF(N120="základní",J120,0)</f>
        <v>0</v>
      </c>
      <c r="BF120" s="227">
        <f>IF(N120="snížená",J120,0)</f>
        <v>0</v>
      </c>
      <c r="BG120" s="227">
        <f>IF(N120="zákl. přenesená",J120,0)</f>
        <v>0</v>
      </c>
      <c r="BH120" s="227">
        <f>IF(N120="sníž. přenesená",J120,0)</f>
        <v>0</v>
      </c>
      <c r="BI120" s="227">
        <f>IF(N120="nulová",J120,0)</f>
        <v>0</v>
      </c>
      <c r="BJ120" s="20" t="s">
        <v>79</v>
      </c>
      <c r="BK120" s="227">
        <f>ROUND(I120*H120,2)</f>
        <v>0</v>
      </c>
      <c r="BL120" s="20" t="s">
        <v>257</v>
      </c>
      <c r="BM120" s="226" t="s">
        <v>321</v>
      </c>
    </row>
    <row r="121" s="2" customFormat="1" ht="16.5" customHeight="1">
      <c r="A121" s="41"/>
      <c r="B121" s="42"/>
      <c r="C121" s="215" t="s">
        <v>316</v>
      </c>
      <c r="D121" s="215" t="s">
        <v>169</v>
      </c>
      <c r="E121" s="216" t="s">
        <v>2877</v>
      </c>
      <c r="F121" s="217" t="s">
        <v>2878</v>
      </c>
      <c r="G121" s="218" t="s">
        <v>1304</v>
      </c>
      <c r="H121" s="284"/>
      <c r="I121" s="220"/>
      <c r="J121" s="221">
        <f>ROUND(I121*H121,2)</f>
        <v>0</v>
      </c>
      <c r="K121" s="217" t="s">
        <v>19</v>
      </c>
      <c r="L121" s="47"/>
      <c r="M121" s="222" t="s">
        <v>19</v>
      </c>
      <c r="N121" s="223" t="s">
        <v>43</v>
      </c>
      <c r="O121" s="87"/>
      <c r="P121" s="224">
        <f>O121*H121</f>
        <v>0</v>
      </c>
      <c r="Q121" s="224">
        <v>0</v>
      </c>
      <c r="R121" s="224">
        <f>Q121*H121</f>
        <v>0</v>
      </c>
      <c r="S121" s="224">
        <v>0</v>
      </c>
      <c r="T121" s="225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26" t="s">
        <v>257</v>
      </c>
      <c r="AT121" s="226" t="s">
        <v>169</v>
      </c>
      <c r="AU121" s="226" t="s">
        <v>81</v>
      </c>
      <c r="AY121" s="20" t="s">
        <v>166</v>
      </c>
      <c r="BE121" s="227">
        <f>IF(N121="základní",J121,0)</f>
        <v>0</v>
      </c>
      <c r="BF121" s="227">
        <f>IF(N121="snížená",J121,0)</f>
        <v>0</v>
      </c>
      <c r="BG121" s="227">
        <f>IF(N121="zákl. přenesená",J121,0)</f>
        <v>0</v>
      </c>
      <c r="BH121" s="227">
        <f>IF(N121="sníž. přenesená",J121,0)</f>
        <v>0</v>
      </c>
      <c r="BI121" s="227">
        <f>IF(N121="nulová",J121,0)</f>
        <v>0</v>
      </c>
      <c r="BJ121" s="20" t="s">
        <v>79</v>
      </c>
      <c r="BK121" s="227">
        <f>ROUND(I121*H121,2)</f>
        <v>0</v>
      </c>
      <c r="BL121" s="20" t="s">
        <v>257</v>
      </c>
      <c r="BM121" s="226" t="s">
        <v>331</v>
      </c>
    </row>
    <row r="122" s="2" customFormat="1" ht="21.75" customHeight="1">
      <c r="A122" s="41"/>
      <c r="B122" s="42"/>
      <c r="C122" s="215" t="s">
        <v>321</v>
      </c>
      <c r="D122" s="215" t="s">
        <v>169</v>
      </c>
      <c r="E122" s="216" t="s">
        <v>2879</v>
      </c>
      <c r="F122" s="217" t="s">
        <v>2880</v>
      </c>
      <c r="G122" s="218" t="s">
        <v>240</v>
      </c>
      <c r="H122" s="219">
        <v>1</v>
      </c>
      <c r="I122" s="220"/>
      <c r="J122" s="221">
        <f>ROUND(I122*H122,2)</f>
        <v>0</v>
      </c>
      <c r="K122" s="217" t="s">
        <v>19</v>
      </c>
      <c r="L122" s="47"/>
      <c r="M122" s="222" t="s">
        <v>19</v>
      </c>
      <c r="N122" s="223" t="s">
        <v>43</v>
      </c>
      <c r="O122" s="87"/>
      <c r="P122" s="224">
        <f>O122*H122</f>
        <v>0</v>
      </c>
      <c r="Q122" s="224">
        <v>0</v>
      </c>
      <c r="R122" s="224">
        <f>Q122*H122</f>
        <v>0</v>
      </c>
      <c r="S122" s="224">
        <v>0</v>
      </c>
      <c r="T122" s="225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6" t="s">
        <v>257</v>
      </c>
      <c r="AT122" s="226" t="s">
        <v>169</v>
      </c>
      <c r="AU122" s="226" t="s">
        <v>81</v>
      </c>
      <c r="AY122" s="20" t="s">
        <v>166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20" t="s">
        <v>79</v>
      </c>
      <c r="BK122" s="227">
        <f>ROUND(I122*H122,2)</f>
        <v>0</v>
      </c>
      <c r="BL122" s="20" t="s">
        <v>257</v>
      </c>
      <c r="BM122" s="226" t="s">
        <v>344</v>
      </c>
    </row>
    <row r="123" s="2" customFormat="1" ht="21.75" customHeight="1">
      <c r="A123" s="41"/>
      <c r="B123" s="42"/>
      <c r="C123" s="215" t="s">
        <v>326</v>
      </c>
      <c r="D123" s="215" t="s">
        <v>169</v>
      </c>
      <c r="E123" s="216" t="s">
        <v>2881</v>
      </c>
      <c r="F123" s="217" t="s">
        <v>2882</v>
      </c>
      <c r="G123" s="218" t="s">
        <v>240</v>
      </c>
      <c r="H123" s="219">
        <v>14</v>
      </c>
      <c r="I123" s="220"/>
      <c r="J123" s="221">
        <f>ROUND(I123*H123,2)</f>
        <v>0</v>
      </c>
      <c r="K123" s="217" t="s">
        <v>19</v>
      </c>
      <c r="L123" s="47"/>
      <c r="M123" s="222" t="s">
        <v>19</v>
      </c>
      <c r="N123" s="223" t="s">
        <v>43</v>
      </c>
      <c r="O123" s="87"/>
      <c r="P123" s="224">
        <f>O123*H123</f>
        <v>0</v>
      </c>
      <c r="Q123" s="224">
        <v>0</v>
      </c>
      <c r="R123" s="224">
        <f>Q123*H123</f>
        <v>0</v>
      </c>
      <c r="S123" s="224">
        <v>0</v>
      </c>
      <c r="T123" s="225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26" t="s">
        <v>257</v>
      </c>
      <c r="AT123" s="226" t="s">
        <v>169</v>
      </c>
      <c r="AU123" s="226" t="s">
        <v>81</v>
      </c>
      <c r="AY123" s="20" t="s">
        <v>166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20" t="s">
        <v>79</v>
      </c>
      <c r="BK123" s="227">
        <f>ROUND(I123*H123,2)</f>
        <v>0</v>
      </c>
      <c r="BL123" s="20" t="s">
        <v>257</v>
      </c>
      <c r="BM123" s="226" t="s">
        <v>357</v>
      </c>
    </row>
    <row r="124" s="2" customFormat="1" ht="21.75" customHeight="1">
      <c r="A124" s="41"/>
      <c r="B124" s="42"/>
      <c r="C124" s="215" t="s">
        <v>331</v>
      </c>
      <c r="D124" s="215" t="s">
        <v>169</v>
      </c>
      <c r="E124" s="216" t="s">
        <v>2883</v>
      </c>
      <c r="F124" s="217" t="s">
        <v>2884</v>
      </c>
      <c r="G124" s="218" t="s">
        <v>240</v>
      </c>
      <c r="H124" s="219">
        <v>2</v>
      </c>
      <c r="I124" s="220"/>
      <c r="J124" s="221">
        <f>ROUND(I124*H124,2)</f>
        <v>0</v>
      </c>
      <c r="K124" s="217" t="s">
        <v>19</v>
      </c>
      <c r="L124" s="47"/>
      <c r="M124" s="222" t="s">
        <v>19</v>
      </c>
      <c r="N124" s="223" t="s">
        <v>43</v>
      </c>
      <c r="O124" s="87"/>
      <c r="P124" s="224">
        <f>O124*H124</f>
        <v>0</v>
      </c>
      <c r="Q124" s="224">
        <v>0</v>
      </c>
      <c r="R124" s="224">
        <f>Q124*H124</f>
        <v>0</v>
      </c>
      <c r="S124" s="224">
        <v>0</v>
      </c>
      <c r="T124" s="225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26" t="s">
        <v>257</v>
      </c>
      <c r="AT124" s="226" t="s">
        <v>169</v>
      </c>
      <c r="AU124" s="226" t="s">
        <v>81</v>
      </c>
      <c r="AY124" s="20" t="s">
        <v>166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20" t="s">
        <v>79</v>
      </c>
      <c r="BK124" s="227">
        <f>ROUND(I124*H124,2)</f>
        <v>0</v>
      </c>
      <c r="BL124" s="20" t="s">
        <v>257</v>
      </c>
      <c r="BM124" s="226" t="s">
        <v>367</v>
      </c>
    </row>
    <row r="125" s="2" customFormat="1" ht="21.75" customHeight="1">
      <c r="A125" s="41"/>
      <c r="B125" s="42"/>
      <c r="C125" s="215" t="s">
        <v>339</v>
      </c>
      <c r="D125" s="215" t="s">
        <v>169</v>
      </c>
      <c r="E125" s="216" t="s">
        <v>2885</v>
      </c>
      <c r="F125" s="217" t="s">
        <v>2886</v>
      </c>
      <c r="G125" s="218" t="s">
        <v>240</v>
      </c>
      <c r="H125" s="219">
        <v>4</v>
      </c>
      <c r="I125" s="220"/>
      <c r="J125" s="221">
        <f>ROUND(I125*H125,2)</f>
        <v>0</v>
      </c>
      <c r="K125" s="217" t="s">
        <v>19</v>
      </c>
      <c r="L125" s="47"/>
      <c r="M125" s="222" t="s">
        <v>19</v>
      </c>
      <c r="N125" s="223" t="s">
        <v>43</v>
      </c>
      <c r="O125" s="87"/>
      <c r="P125" s="224">
        <f>O125*H125</f>
        <v>0</v>
      </c>
      <c r="Q125" s="224">
        <v>0</v>
      </c>
      <c r="R125" s="224">
        <f>Q125*H125</f>
        <v>0</v>
      </c>
      <c r="S125" s="224">
        <v>0</v>
      </c>
      <c r="T125" s="225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26" t="s">
        <v>257</v>
      </c>
      <c r="AT125" s="226" t="s">
        <v>169</v>
      </c>
      <c r="AU125" s="226" t="s">
        <v>81</v>
      </c>
      <c r="AY125" s="20" t="s">
        <v>166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20" t="s">
        <v>79</v>
      </c>
      <c r="BK125" s="227">
        <f>ROUND(I125*H125,2)</f>
        <v>0</v>
      </c>
      <c r="BL125" s="20" t="s">
        <v>257</v>
      </c>
      <c r="BM125" s="226" t="s">
        <v>377</v>
      </c>
    </row>
    <row r="126" s="2" customFormat="1" ht="21.75" customHeight="1">
      <c r="A126" s="41"/>
      <c r="B126" s="42"/>
      <c r="C126" s="215" t="s">
        <v>344</v>
      </c>
      <c r="D126" s="215" t="s">
        <v>169</v>
      </c>
      <c r="E126" s="216" t="s">
        <v>2887</v>
      </c>
      <c r="F126" s="217" t="s">
        <v>2888</v>
      </c>
      <c r="G126" s="218" t="s">
        <v>240</v>
      </c>
      <c r="H126" s="219">
        <v>1</v>
      </c>
      <c r="I126" s="220"/>
      <c r="J126" s="221">
        <f>ROUND(I126*H126,2)</f>
        <v>0</v>
      </c>
      <c r="K126" s="217" t="s">
        <v>19</v>
      </c>
      <c r="L126" s="47"/>
      <c r="M126" s="222" t="s">
        <v>19</v>
      </c>
      <c r="N126" s="223" t="s">
        <v>43</v>
      </c>
      <c r="O126" s="87"/>
      <c r="P126" s="224">
        <f>O126*H126</f>
        <v>0</v>
      </c>
      <c r="Q126" s="224">
        <v>0</v>
      </c>
      <c r="R126" s="224">
        <f>Q126*H126</f>
        <v>0</v>
      </c>
      <c r="S126" s="224">
        <v>0</v>
      </c>
      <c r="T126" s="225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26" t="s">
        <v>257</v>
      </c>
      <c r="AT126" s="226" t="s">
        <v>169</v>
      </c>
      <c r="AU126" s="226" t="s">
        <v>81</v>
      </c>
      <c r="AY126" s="20" t="s">
        <v>166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20" t="s">
        <v>79</v>
      </c>
      <c r="BK126" s="227">
        <f>ROUND(I126*H126,2)</f>
        <v>0</v>
      </c>
      <c r="BL126" s="20" t="s">
        <v>257</v>
      </c>
      <c r="BM126" s="226" t="s">
        <v>397</v>
      </c>
    </row>
    <row r="127" s="2" customFormat="1" ht="21.75" customHeight="1">
      <c r="A127" s="41"/>
      <c r="B127" s="42"/>
      <c r="C127" s="215" t="s">
        <v>349</v>
      </c>
      <c r="D127" s="215" t="s">
        <v>169</v>
      </c>
      <c r="E127" s="216" t="s">
        <v>2889</v>
      </c>
      <c r="F127" s="217" t="s">
        <v>2890</v>
      </c>
      <c r="G127" s="218" t="s">
        <v>240</v>
      </c>
      <c r="H127" s="219">
        <v>2</v>
      </c>
      <c r="I127" s="220"/>
      <c r="J127" s="221">
        <f>ROUND(I127*H127,2)</f>
        <v>0</v>
      </c>
      <c r="K127" s="217" t="s">
        <v>19</v>
      </c>
      <c r="L127" s="47"/>
      <c r="M127" s="222" t="s">
        <v>19</v>
      </c>
      <c r="N127" s="223" t="s">
        <v>43</v>
      </c>
      <c r="O127" s="87"/>
      <c r="P127" s="224">
        <f>O127*H127</f>
        <v>0</v>
      </c>
      <c r="Q127" s="224">
        <v>0</v>
      </c>
      <c r="R127" s="224">
        <f>Q127*H127</f>
        <v>0</v>
      </c>
      <c r="S127" s="224">
        <v>0</v>
      </c>
      <c r="T127" s="225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26" t="s">
        <v>257</v>
      </c>
      <c r="AT127" s="226" t="s">
        <v>169</v>
      </c>
      <c r="AU127" s="226" t="s">
        <v>81</v>
      </c>
      <c r="AY127" s="20" t="s">
        <v>166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20" t="s">
        <v>79</v>
      </c>
      <c r="BK127" s="227">
        <f>ROUND(I127*H127,2)</f>
        <v>0</v>
      </c>
      <c r="BL127" s="20" t="s">
        <v>257</v>
      </c>
      <c r="BM127" s="226" t="s">
        <v>410</v>
      </c>
    </row>
    <row r="128" s="2" customFormat="1" ht="21.75" customHeight="1">
      <c r="A128" s="41"/>
      <c r="B128" s="42"/>
      <c r="C128" s="215" t="s">
        <v>357</v>
      </c>
      <c r="D128" s="215" t="s">
        <v>169</v>
      </c>
      <c r="E128" s="216" t="s">
        <v>2891</v>
      </c>
      <c r="F128" s="217" t="s">
        <v>2892</v>
      </c>
      <c r="G128" s="218" t="s">
        <v>240</v>
      </c>
      <c r="H128" s="219">
        <v>2</v>
      </c>
      <c r="I128" s="220"/>
      <c r="J128" s="221">
        <f>ROUND(I128*H128,2)</f>
        <v>0</v>
      </c>
      <c r="K128" s="217" t="s">
        <v>19</v>
      </c>
      <c r="L128" s="47"/>
      <c r="M128" s="222" t="s">
        <v>19</v>
      </c>
      <c r="N128" s="223" t="s">
        <v>43</v>
      </c>
      <c r="O128" s="87"/>
      <c r="P128" s="224">
        <f>O128*H128</f>
        <v>0</v>
      </c>
      <c r="Q128" s="224">
        <v>0</v>
      </c>
      <c r="R128" s="224">
        <f>Q128*H128</f>
        <v>0</v>
      </c>
      <c r="S128" s="224">
        <v>0</v>
      </c>
      <c r="T128" s="225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26" t="s">
        <v>257</v>
      </c>
      <c r="AT128" s="226" t="s">
        <v>169</v>
      </c>
      <c r="AU128" s="226" t="s">
        <v>81</v>
      </c>
      <c r="AY128" s="20" t="s">
        <v>166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20" t="s">
        <v>79</v>
      </c>
      <c r="BK128" s="227">
        <f>ROUND(I128*H128,2)</f>
        <v>0</v>
      </c>
      <c r="BL128" s="20" t="s">
        <v>257</v>
      </c>
      <c r="BM128" s="226" t="s">
        <v>420</v>
      </c>
    </row>
    <row r="129" s="2" customFormat="1" ht="21.75" customHeight="1">
      <c r="A129" s="41"/>
      <c r="B129" s="42"/>
      <c r="C129" s="215" t="s">
        <v>362</v>
      </c>
      <c r="D129" s="215" t="s">
        <v>169</v>
      </c>
      <c r="E129" s="216" t="s">
        <v>2893</v>
      </c>
      <c r="F129" s="217" t="s">
        <v>2894</v>
      </c>
      <c r="G129" s="218" t="s">
        <v>240</v>
      </c>
      <c r="H129" s="219">
        <v>3</v>
      </c>
      <c r="I129" s="220"/>
      <c r="J129" s="221">
        <f>ROUND(I129*H129,2)</f>
        <v>0</v>
      </c>
      <c r="K129" s="217" t="s">
        <v>19</v>
      </c>
      <c r="L129" s="47"/>
      <c r="M129" s="222" t="s">
        <v>19</v>
      </c>
      <c r="N129" s="223" t="s">
        <v>43</v>
      </c>
      <c r="O129" s="87"/>
      <c r="P129" s="224">
        <f>O129*H129</f>
        <v>0</v>
      </c>
      <c r="Q129" s="224">
        <v>0</v>
      </c>
      <c r="R129" s="224">
        <f>Q129*H129</f>
        <v>0</v>
      </c>
      <c r="S129" s="224">
        <v>0</v>
      </c>
      <c r="T129" s="225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26" t="s">
        <v>257</v>
      </c>
      <c r="AT129" s="226" t="s">
        <v>169</v>
      </c>
      <c r="AU129" s="226" t="s">
        <v>81</v>
      </c>
      <c r="AY129" s="20" t="s">
        <v>166</v>
      </c>
      <c r="BE129" s="227">
        <f>IF(N129="základní",J129,0)</f>
        <v>0</v>
      </c>
      <c r="BF129" s="227">
        <f>IF(N129="snížená",J129,0)</f>
        <v>0</v>
      </c>
      <c r="BG129" s="227">
        <f>IF(N129="zákl. přenesená",J129,0)</f>
        <v>0</v>
      </c>
      <c r="BH129" s="227">
        <f>IF(N129="sníž. přenesená",J129,0)</f>
        <v>0</v>
      </c>
      <c r="BI129" s="227">
        <f>IF(N129="nulová",J129,0)</f>
        <v>0</v>
      </c>
      <c r="BJ129" s="20" t="s">
        <v>79</v>
      </c>
      <c r="BK129" s="227">
        <f>ROUND(I129*H129,2)</f>
        <v>0</v>
      </c>
      <c r="BL129" s="20" t="s">
        <v>257</v>
      </c>
      <c r="BM129" s="226" t="s">
        <v>431</v>
      </c>
    </row>
    <row r="130" s="2" customFormat="1" ht="21.75" customHeight="1">
      <c r="A130" s="41"/>
      <c r="B130" s="42"/>
      <c r="C130" s="215" t="s">
        <v>367</v>
      </c>
      <c r="D130" s="215" t="s">
        <v>169</v>
      </c>
      <c r="E130" s="216" t="s">
        <v>2895</v>
      </c>
      <c r="F130" s="217" t="s">
        <v>2896</v>
      </c>
      <c r="G130" s="218" t="s">
        <v>240</v>
      </c>
      <c r="H130" s="219">
        <v>3</v>
      </c>
      <c r="I130" s="220"/>
      <c r="J130" s="221">
        <f>ROUND(I130*H130,2)</f>
        <v>0</v>
      </c>
      <c r="K130" s="217" t="s">
        <v>19</v>
      </c>
      <c r="L130" s="47"/>
      <c r="M130" s="222" t="s">
        <v>19</v>
      </c>
      <c r="N130" s="223" t="s">
        <v>43</v>
      </c>
      <c r="O130" s="87"/>
      <c r="P130" s="224">
        <f>O130*H130</f>
        <v>0</v>
      </c>
      <c r="Q130" s="224">
        <v>0</v>
      </c>
      <c r="R130" s="224">
        <f>Q130*H130</f>
        <v>0</v>
      </c>
      <c r="S130" s="224">
        <v>0</v>
      </c>
      <c r="T130" s="225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6" t="s">
        <v>257</v>
      </c>
      <c r="AT130" s="226" t="s">
        <v>169</v>
      </c>
      <c r="AU130" s="226" t="s">
        <v>81</v>
      </c>
      <c r="AY130" s="20" t="s">
        <v>166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20" t="s">
        <v>79</v>
      </c>
      <c r="BK130" s="227">
        <f>ROUND(I130*H130,2)</f>
        <v>0</v>
      </c>
      <c r="BL130" s="20" t="s">
        <v>257</v>
      </c>
      <c r="BM130" s="226" t="s">
        <v>440</v>
      </c>
    </row>
    <row r="131" s="2" customFormat="1">
      <c r="A131" s="41"/>
      <c r="B131" s="42"/>
      <c r="C131" s="215" t="s">
        <v>372</v>
      </c>
      <c r="D131" s="215" t="s">
        <v>169</v>
      </c>
      <c r="E131" s="216" t="s">
        <v>2897</v>
      </c>
      <c r="F131" s="217" t="s">
        <v>2898</v>
      </c>
      <c r="G131" s="218" t="s">
        <v>1304</v>
      </c>
      <c r="H131" s="284"/>
      <c r="I131" s="220"/>
      <c r="J131" s="221">
        <f>ROUND(I131*H131,2)</f>
        <v>0</v>
      </c>
      <c r="K131" s="217" t="s">
        <v>173</v>
      </c>
      <c r="L131" s="47"/>
      <c r="M131" s="222" t="s">
        <v>19</v>
      </c>
      <c r="N131" s="223" t="s">
        <v>43</v>
      </c>
      <c r="O131" s="87"/>
      <c r="P131" s="224">
        <f>O131*H131</f>
        <v>0</v>
      </c>
      <c r="Q131" s="224">
        <v>0</v>
      </c>
      <c r="R131" s="224">
        <f>Q131*H131</f>
        <v>0</v>
      </c>
      <c r="S131" s="224">
        <v>0</v>
      </c>
      <c r="T131" s="225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26" t="s">
        <v>257</v>
      </c>
      <c r="AT131" s="226" t="s">
        <v>169</v>
      </c>
      <c r="AU131" s="226" t="s">
        <v>81</v>
      </c>
      <c r="AY131" s="20" t="s">
        <v>166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20" t="s">
        <v>79</v>
      </c>
      <c r="BK131" s="227">
        <f>ROUND(I131*H131,2)</f>
        <v>0</v>
      </c>
      <c r="BL131" s="20" t="s">
        <v>257</v>
      </c>
      <c r="BM131" s="226" t="s">
        <v>451</v>
      </c>
    </row>
    <row r="132" s="12" customFormat="1" ht="22.8" customHeight="1">
      <c r="A132" s="12"/>
      <c r="B132" s="199"/>
      <c r="C132" s="200"/>
      <c r="D132" s="201" t="s">
        <v>71</v>
      </c>
      <c r="E132" s="213" t="s">
        <v>2120</v>
      </c>
      <c r="F132" s="213" t="s">
        <v>2121</v>
      </c>
      <c r="G132" s="200"/>
      <c r="H132" s="200"/>
      <c r="I132" s="203"/>
      <c r="J132" s="214">
        <f>BK132</f>
        <v>0</v>
      </c>
      <c r="K132" s="200"/>
      <c r="L132" s="205"/>
      <c r="M132" s="206"/>
      <c r="N132" s="207"/>
      <c r="O132" s="207"/>
      <c r="P132" s="208">
        <f>SUM(P133:P134)</f>
        <v>0</v>
      </c>
      <c r="Q132" s="207"/>
      <c r="R132" s="208">
        <f>SUM(R133:R134)</f>
        <v>0</v>
      </c>
      <c r="S132" s="207"/>
      <c r="T132" s="209">
        <f>SUM(T133:T134)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0" t="s">
        <v>81</v>
      </c>
      <c r="AT132" s="211" t="s">
        <v>71</v>
      </c>
      <c r="AU132" s="211" t="s">
        <v>79</v>
      </c>
      <c r="AY132" s="210" t="s">
        <v>166</v>
      </c>
      <c r="BK132" s="212">
        <f>SUM(BK133:BK134)</f>
        <v>0</v>
      </c>
    </row>
    <row r="133" s="2" customFormat="1" ht="16.5" customHeight="1">
      <c r="A133" s="41"/>
      <c r="B133" s="42"/>
      <c r="C133" s="215" t="s">
        <v>377</v>
      </c>
      <c r="D133" s="215" t="s">
        <v>169</v>
      </c>
      <c r="E133" s="216" t="s">
        <v>2899</v>
      </c>
      <c r="F133" s="217" t="s">
        <v>2900</v>
      </c>
      <c r="G133" s="218" t="s">
        <v>229</v>
      </c>
      <c r="H133" s="219">
        <v>15</v>
      </c>
      <c r="I133" s="220"/>
      <c r="J133" s="221">
        <f>ROUND(I133*H133,2)</f>
        <v>0</v>
      </c>
      <c r="K133" s="217" t="s">
        <v>19</v>
      </c>
      <c r="L133" s="47"/>
      <c r="M133" s="222" t="s">
        <v>19</v>
      </c>
      <c r="N133" s="223" t="s">
        <v>43</v>
      </c>
      <c r="O133" s="87"/>
      <c r="P133" s="224">
        <f>O133*H133</f>
        <v>0</v>
      </c>
      <c r="Q133" s="224">
        <v>0</v>
      </c>
      <c r="R133" s="224">
        <f>Q133*H133</f>
        <v>0</v>
      </c>
      <c r="S133" s="224">
        <v>0</v>
      </c>
      <c r="T133" s="225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26" t="s">
        <v>257</v>
      </c>
      <c r="AT133" s="226" t="s">
        <v>169</v>
      </c>
      <c r="AU133" s="226" t="s">
        <v>81</v>
      </c>
      <c r="AY133" s="20" t="s">
        <v>166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20" t="s">
        <v>79</v>
      </c>
      <c r="BK133" s="227">
        <f>ROUND(I133*H133,2)</f>
        <v>0</v>
      </c>
      <c r="BL133" s="20" t="s">
        <v>257</v>
      </c>
      <c r="BM133" s="226" t="s">
        <v>616</v>
      </c>
    </row>
    <row r="134" s="2" customFormat="1" ht="16.5" customHeight="1">
      <c r="A134" s="41"/>
      <c r="B134" s="42"/>
      <c r="C134" s="215" t="s">
        <v>387</v>
      </c>
      <c r="D134" s="215" t="s">
        <v>169</v>
      </c>
      <c r="E134" s="216" t="s">
        <v>2901</v>
      </c>
      <c r="F134" s="217" t="s">
        <v>2902</v>
      </c>
      <c r="G134" s="218" t="s">
        <v>229</v>
      </c>
      <c r="H134" s="219">
        <v>15</v>
      </c>
      <c r="I134" s="220"/>
      <c r="J134" s="221">
        <f>ROUND(I134*H134,2)</f>
        <v>0</v>
      </c>
      <c r="K134" s="217" t="s">
        <v>19</v>
      </c>
      <c r="L134" s="47"/>
      <c r="M134" s="222" t="s">
        <v>19</v>
      </c>
      <c r="N134" s="223" t="s">
        <v>43</v>
      </c>
      <c r="O134" s="87"/>
      <c r="P134" s="224">
        <f>O134*H134</f>
        <v>0</v>
      </c>
      <c r="Q134" s="224">
        <v>0</v>
      </c>
      <c r="R134" s="224">
        <f>Q134*H134</f>
        <v>0</v>
      </c>
      <c r="S134" s="224">
        <v>0</v>
      </c>
      <c r="T134" s="225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6" t="s">
        <v>257</v>
      </c>
      <c r="AT134" s="226" t="s">
        <v>169</v>
      </c>
      <c r="AU134" s="226" t="s">
        <v>81</v>
      </c>
      <c r="AY134" s="20" t="s">
        <v>166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20" t="s">
        <v>79</v>
      </c>
      <c r="BK134" s="227">
        <f>ROUND(I134*H134,2)</f>
        <v>0</v>
      </c>
      <c r="BL134" s="20" t="s">
        <v>257</v>
      </c>
      <c r="BM134" s="226" t="s">
        <v>631</v>
      </c>
    </row>
    <row r="135" s="12" customFormat="1" ht="25.92" customHeight="1">
      <c r="A135" s="12"/>
      <c r="B135" s="199"/>
      <c r="C135" s="200"/>
      <c r="D135" s="201" t="s">
        <v>71</v>
      </c>
      <c r="E135" s="202" t="s">
        <v>2793</v>
      </c>
      <c r="F135" s="202" t="s">
        <v>2794</v>
      </c>
      <c r="G135" s="200"/>
      <c r="H135" s="200"/>
      <c r="I135" s="203"/>
      <c r="J135" s="204">
        <f>BK135</f>
        <v>0</v>
      </c>
      <c r="K135" s="200"/>
      <c r="L135" s="205"/>
      <c r="M135" s="206"/>
      <c r="N135" s="207"/>
      <c r="O135" s="207"/>
      <c r="P135" s="208">
        <f>P136</f>
        <v>0</v>
      </c>
      <c r="Q135" s="207"/>
      <c r="R135" s="208">
        <f>R136</f>
        <v>0</v>
      </c>
      <c r="S135" s="207"/>
      <c r="T135" s="209">
        <f>T136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0" t="s">
        <v>174</v>
      </c>
      <c r="AT135" s="211" t="s">
        <v>71</v>
      </c>
      <c r="AU135" s="211" t="s">
        <v>72</v>
      </c>
      <c r="AY135" s="210" t="s">
        <v>166</v>
      </c>
      <c r="BK135" s="212">
        <f>BK136</f>
        <v>0</v>
      </c>
    </row>
    <row r="136" s="12" customFormat="1" ht="22.8" customHeight="1">
      <c r="A136" s="12"/>
      <c r="B136" s="199"/>
      <c r="C136" s="200"/>
      <c r="D136" s="201" t="s">
        <v>71</v>
      </c>
      <c r="E136" s="213" t="s">
        <v>2646</v>
      </c>
      <c r="F136" s="213" t="s">
        <v>2903</v>
      </c>
      <c r="G136" s="200"/>
      <c r="H136" s="200"/>
      <c r="I136" s="203"/>
      <c r="J136" s="214">
        <f>BK136</f>
        <v>0</v>
      </c>
      <c r="K136" s="200"/>
      <c r="L136" s="205"/>
      <c r="M136" s="206"/>
      <c r="N136" s="207"/>
      <c r="O136" s="207"/>
      <c r="P136" s="208">
        <f>SUM(P137:P140)</f>
        <v>0</v>
      </c>
      <c r="Q136" s="207"/>
      <c r="R136" s="208">
        <f>SUM(R137:R140)</f>
        <v>0</v>
      </c>
      <c r="S136" s="207"/>
      <c r="T136" s="209">
        <f>SUM(T137:T140)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0" t="s">
        <v>79</v>
      </c>
      <c r="AT136" s="211" t="s">
        <v>71</v>
      </c>
      <c r="AU136" s="211" t="s">
        <v>79</v>
      </c>
      <c r="AY136" s="210" t="s">
        <v>166</v>
      </c>
      <c r="BK136" s="212">
        <f>SUM(BK137:BK140)</f>
        <v>0</v>
      </c>
    </row>
    <row r="137" s="2" customFormat="1" ht="16.5" customHeight="1">
      <c r="A137" s="41"/>
      <c r="B137" s="42"/>
      <c r="C137" s="215" t="s">
        <v>397</v>
      </c>
      <c r="D137" s="215" t="s">
        <v>169</v>
      </c>
      <c r="E137" s="216" t="s">
        <v>2904</v>
      </c>
      <c r="F137" s="217" t="s">
        <v>2905</v>
      </c>
      <c r="G137" s="218" t="s">
        <v>2906</v>
      </c>
      <c r="H137" s="219">
        <v>72</v>
      </c>
      <c r="I137" s="220"/>
      <c r="J137" s="221">
        <f>ROUND(I137*H137,2)</f>
        <v>0</v>
      </c>
      <c r="K137" s="217" t="s">
        <v>19</v>
      </c>
      <c r="L137" s="47"/>
      <c r="M137" s="222" t="s">
        <v>19</v>
      </c>
      <c r="N137" s="223" t="s">
        <v>43</v>
      </c>
      <c r="O137" s="87"/>
      <c r="P137" s="224">
        <f>O137*H137</f>
        <v>0</v>
      </c>
      <c r="Q137" s="224">
        <v>0</v>
      </c>
      <c r="R137" s="224">
        <f>Q137*H137</f>
        <v>0</v>
      </c>
      <c r="S137" s="224">
        <v>0</v>
      </c>
      <c r="T137" s="225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26" t="s">
        <v>2800</v>
      </c>
      <c r="AT137" s="226" t="s">
        <v>169</v>
      </c>
      <c r="AU137" s="226" t="s">
        <v>81</v>
      </c>
      <c r="AY137" s="20" t="s">
        <v>166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20" t="s">
        <v>79</v>
      </c>
      <c r="BK137" s="227">
        <f>ROUND(I137*H137,2)</f>
        <v>0</v>
      </c>
      <c r="BL137" s="20" t="s">
        <v>2800</v>
      </c>
      <c r="BM137" s="226" t="s">
        <v>641</v>
      </c>
    </row>
    <row r="138" s="2" customFormat="1" ht="16.5" customHeight="1">
      <c r="A138" s="41"/>
      <c r="B138" s="42"/>
      <c r="C138" s="215" t="s">
        <v>401</v>
      </c>
      <c r="D138" s="215" t="s">
        <v>169</v>
      </c>
      <c r="E138" s="216" t="s">
        <v>2907</v>
      </c>
      <c r="F138" s="217" t="s">
        <v>2908</v>
      </c>
      <c r="G138" s="218" t="s">
        <v>2906</v>
      </c>
      <c r="H138" s="219">
        <v>16</v>
      </c>
      <c r="I138" s="220"/>
      <c r="J138" s="221">
        <f>ROUND(I138*H138,2)</f>
        <v>0</v>
      </c>
      <c r="K138" s="217" t="s">
        <v>19</v>
      </c>
      <c r="L138" s="47"/>
      <c r="M138" s="222" t="s">
        <v>19</v>
      </c>
      <c r="N138" s="223" t="s">
        <v>43</v>
      </c>
      <c r="O138" s="87"/>
      <c r="P138" s="224">
        <f>O138*H138</f>
        <v>0</v>
      </c>
      <c r="Q138" s="224">
        <v>0</v>
      </c>
      <c r="R138" s="224">
        <f>Q138*H138</f>
        <v>0</v>
      </c>
      <c r="S138" s="224">
        <v>0</v>
      </c>
      <c r="T138" s="225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26" t="s">
        <v>2800</v>
      </c>
      <c r="AT138" s="226" t="s">
        <v>169</v>
      </c>
      <c r="AU138" s="226" t="s">
        <v>81</v>
      </c>
      <c r="AY138" s="20" t="s">
        <v>166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20" t="s">
        <v>79</v>
      </c>
      <c r="BK138" s="227">
        <f>ROUND(I138*H138,2)</f>
        <v>0</v>
      </c>
      <c r="BL138" s="20" t="s">
        <v>2800</v>
      </c>
      <c r="BM138" s="226" t="s">
        <v>657</v>
      </c>
    </row>
    <row r="139" s="2" customFormat="1" ht="16.5" customHeight="1">
      <c r="A139" s="41"/>
      <c r="B139" s="42"/>
      <c r="C139" s="215" t="s">
        <v>410</v>
      </c>
      <c r="D139" s="215" t="s">
        <v>169</v>
      </c>
      <c r="E139" s="216" t="s">
        <v>2909</v>
      </c>
      <c r="F139" s="217" t="s">
        <v>2910</v>
      </c>
      <c r="G139" s="218" t="s">
        <v>2906</v>
      </c>
      <c r="H139" s="219">
        <v>25</v>
      </c>
      <c r="I139" s="220"/>
      <c r="J139" s="221">
        <f>ROUND(I139*H139,2)</f>
        <v>0</v>
      </c>
      <c r="K139" s="217" t="s">
        <v>19</v>
      </c>
      <c r="L139" s="47"/>
      <c r="M139" s="222" t="s">
        <v>19</v>
      </c>
      <c r="N139" s="223" t="s">
        <v>43</v>
      </c>
      <c r="O139" s="87"/>
      <c r="P139" s="224">
        <f>O139*H139</f>
        <v>0</v>
      </c>
      <c r="Q139" s="224">
        <v>0</v>
      </c>
      <c r="R139" s="224">
        <f>Q139*H139</f>
        <v>0</v>
      </c>
      <c r="S139" s="224">
        <v>0</v>
      </c>
      <c r="T139" s="225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26" t="s">
        <v>2800</v>
      </c>
      <c r="AT139" s="226" t="s">
        <v>169</v>
      </c>
      <c r="AU139" s="226" t="s">
        <v>81</v>
      </c>
      <c r="AY139" s="20" t="s">
        <v>166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20" t="s">
        <v>79</v>
      </c>
      <c r="BK139" s="227">
        <f>ROUND(I139*H139,2)</f>
        <v>0</v>
      </c>
      <c r="BL139" s="20" t="s">
        <v>2800</v>
      </c>
      <c r="BM139" s="226" t="s">
        <v>668</v>
      </c>
    </row>
    <row r="140" s="2" customFormat="1" ht="16.5" customHeight="1">
      <c r="A140" s="41"/>
      <c r="B140" s="42"/>
      <c r="C140" s="215" t="s">
        <v>415</v>
      </c>
      <c r="D140" s="215" t="s">
        <v>169</v>
      </c>
      <c r="E140" s="216" t="s">
        <v>2911</v>
      </c>
      <c r="F140" s="217" t="s">
        <v>2912</v>
      </c>
      <c r="G140" s="218" t="s">
        <v>2906</v>
      </c>
      <c r="H140" s="219">
        <v>15</v>
      </c>
      <c r="I140" s="220"/>
      <c r="J140" s="221">
        <f>ROUND(I140*H140,2)</f>
        <v>0</v>
      </c>
      <c r="K140" s="217" t="s">
        <v>19</v>
      </c>
      <c r="L140" s="47"/>
      <c r="M140" s="285" t="s">
        <v>19</v>
      </c>
      <c r="N140" s="286" t="s">
        <v>43</v>
      </c>
      <c r="O140" s="287"/>
      <c r="P140" s="288">
        <f>O140*H140</f>
        <v>0</v>
      </c>
      <c r="Q140" s="288">
        <v>0</v>
      </c>
      <c r="R140" s="288">
        <f>Q140*H140</f>
        <v>0</v>
      </c>
      <c r="S140" s="288">
        <v>0</v>
      </c>
      <c r="T140" s="289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26" t="s">
        <v>2800</v>
      </c>
      <c r="AT140" s="226" t="s">
        <v>169</v>
      </c>
      <c r="AU140" s="226" t="s">
        <v>81</v>
      </c>
      <c r="AY140" s="20" t="s">
        <v>166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20" t="s">
        <v>79</v>
      </c>
      <c r="BK140" s="227">
        <f>ROUND(I140*H140,2)</f>
        <v>0</v>
      </c>
      <c r="BL140" s="20" t="s">
        <v>2800</v>
      </c>
      <c r="BM140" s="226" t="s">
        <v>683</v>
      </c>
    </row>
    <row r="141" s="2" customFormat="1" ht="6.96" customHeight="1">
      <c r="A141" s="41"/>
      <c r="B141" s="62"/>
      <c r="C141" s="63"/>
      <c r="D141" s="63"/>
      <c r="E141" s="63"/>
      <c r="F141" s="63"/>
      <c r="G141" s="63"/>
      <c r="H141" s="63"/>
      <c r="I141" s="63"/>
      <c r="J141" s="63"/>
      <c r="K141" s="63"/>
      <c r="L141" s="47"/>
      <c r="M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</row>
  </sheetData>
  <sheetProtection sheet="1" autoFilter="0" formatColumns="0" formatRows="0" objects="1" scenarios="1" spinCount="100000" saltValue="XXHnnIcZ6bQ52ZpdYeok6O/efMugav+HkHJeRZIXjVS331GJe4FpM3qBdrfWLLQIjqDvL6yBNn7Z6CXIEVbUwA==" hashValue="ZstH/S1UtOd7O6xBzLVa4SJQR45K9x5QUQmGRc/o98k1KF7OUriQ4PT8XTvTULoT+tqligaH4eMFZ6W/+N2cng==" algorithmName="SHA-512" password="CEE1"/>
  <autoFilter ref="C90:K14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9:H79"/>
    <mergeCell ref="E81:H81"/>
    <mergeCell ref="E83:H8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98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81</v>
      </c>
    </row>
    <row r="4" s="1" customFormat="1" ht="24.96" customHeight="1">
      <c r="B4" s="23"/>
      <c r="D4" s="143" t="s">
        <v>105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 xml:space="preserve">Dostavba ZŠ Luka nad  Jihlavou</v>
      </c>
      <c r="F7" s="145"/>
      <c r="G7" s="145"/>
      <c r="H7" s="145"/>
      <c r="L7" s="23"/>
    </row>
    <row r="8" s="1" customFormat="1" ht="12" customHeight="1">
      <c r="B8" s="23"/>
      <c r="D8" s="145" t="s">
        <v>106</v>
      </c>
      <c r="L8" s="23"/>
    </row>
    <row r="9" s="2" customFormat="1" ht="16.5" customHeight="1">
      <c r="A9" s="41"/>
      <c r="B9" s="47"/>
      <c r="C9" s="41"/>
      <c r="D9" s="41"/>
      <c r="E9" s="146" t="s">
        <v>107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108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2913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3. 12. 2021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">
        <v>19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27</v>
      </c>
      <c r="F17" s="41"/>
      <c r="G17" s="41"/>
      <c r="H17" s="41"/>
      <c r="I17" s="145" t="s">
        <v>28</v>
      </c>
      <c r="J17" s="136" t="s">
        <v>19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29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28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31</v>
      </c>
      <c r="E22" s="41"/>
      <c r="F22" s="41"/>
      <c r="G22" s="41"/>
      <c r="H22" s="41"/>
      <c r="I22" s="145" t="s">
        <v>26</v>
      </c>
      <c r="J22" s="136" t="s">
        <v>19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32</v>
      </c>
      <c r="F23" s="41"/>
      <c r="G23" s="41"/>
      <c r="H23" s="41"/>
      <c r="I23" s="145" t="s">
        <v>28</v>
      </c>
      <c r="J23" s="136" t="s">
        <v>19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34</v>
      </c>
      <c r="E25" s="41"/>
      <c r="F25" s="41"/>
      <c r="G25" s="41"/>
      <c r="H25" s="41"/>
      <c r="I25" s="145" t="s">
        <v>26</v>
      </c>
      <c r="J25" s="136" t="s">
        <v>19</v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">
        <v>2914</v>
      </c>
      <c r="F26" s="41"/>
      <c r="G26" s="41"/>
      <c r="H26" s="41"/>
      <c r="I26" s="145" t="s">
        <v>28</v>
      </c>
      <c r="J26" s="136" t="s">
        <v>19</v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36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23.25" customHeight="1">
      <c r="A29" s="150"/>
      <c r="B29" s="151"/>
      <c r="C29" s="150"/>
      <c r="D29" s="150"/>
      <c r="E29" s="152" t="s">
        <v>2915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38</v>
      </c>
      <c r="E32" s="41"/>
      <c r="F32" s="41"/>
      <c r="G32" s="41"/>
      <c r="H32" s="41"/>
      <c r="I32" s="41"/>
      <c r="J32" s="156">
        <f>ROUND(J149,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40</v>
      </c>
      <c r="G34" s="41"/>
      <c r="H34" s="41"/>
      <c r="I34" s="157" t="s">
        <v>39</v>
      </c>
      <c r="J34" s="157" t="s">
        <v>41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42</v>
      </c>
      <c r="E35" s="145" t="s">
        <v>43</v>
      </c>
      <c r="F35" s="159">
        <f>ROUND((SUM(BE149:BE355)),  2)</f>
        <v>0</v>
      </c>
      <c r="G35" s="41"/>
      <c r="H35" s="41"/>
      <c r="I35" s="160">
        <v>0.20999999999999999</v>
      </c>
      <c r="J35" s="159">
        <f>ROUND(((SUM(BE149:BE355))*I35),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44</v>
      </c>
      <c r="F36" s="159">
        <f>ROUND((SUM(BF149:BF355)),  2)</f>
        <v>0</v>
      </c>
      <c r="G36" s="41"/>
      <c r="H36" s="41"/>
      <c r="I36" s="160">
        <v>0.14999999999999999</v>
      </c>
      <c r="J36" s="159">
        <f>ROUND(((SUM(BF149:BF355))*I36),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45</v>
      </c>
      <c r="F37" s="159">
        <f>ROUND((SUM(BG149:BG355)),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46</v>
      </c>
      <c r="F38" s="159">
        <f>ROUND((SUM(BH149:BH355)),  2)</f>
        <v>0</v>
      </c>
      <c r="G38" s="41"/>
      <c r="H38" s="41"/>
      <c r="I38" s="160">
        <v>0.14999999999999999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47</v>
      </c>
      <c r="F39" s="159">
        <f>ROUND((SUM(BI149:BI355)),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48</v>
      </c>
      <c r="E41" s="163"/>
      <c r="F41" s="163"/>
      <c r="G41" s="164" t="s">
        <v>49</v>
      </c>
      <c r="H41" s="165" t="s">
        <v>50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110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 xml:space="preserve">Dostavba ZŠ Luka nad  Jihlavou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106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107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108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04 - silnoproudá elektrotechnika, ochrana před bleskem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>Luka nad Jihlavou</v>
      </c>
      <c r="G56" s="43"/>
      <c r="H56" s="43"/>
      <c r="I56" s="35" t="s">
        <v>23</v>
      </c>
      <c r="J56" s="75" t="str">
        <f>IF(J14="","",J14)</f>
        <v>3. 12. 2021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40.05" customHeight="1">
      <c r="A58" s="41"/>
      <c r="B58" s="42"/>
      <c r="C58" s="35" t="s">
        <v>25</v>
      </c>
      <c r="D58" s="43"/>
      <c r="E58" s="43"/>
      <c r="F58" s="30" t="str">
        <f>E17</f>
        <v>Městys Luka nad Jihlavou, 1.máje 76, 58822</v>
      </c>
      <c r="G58" s="43"/>
      <c r="H58" s="43"/>
      <c r="I58" s="35" t="s">
        <v>31</v>
      </c>
      <c r="J58" s="39" t="str">
        <f>E23</f>
        <v>Ing.Josef Slabý, Arnolec 30, Jamné 58827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34</v>
      </c>
      <c r="J59" s="39" t="str">
        <f>E26</f>
        <v>Adam Novák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111</v>
      </c>
      <c r="D61" s="174"/>
      <c r="E61" s="174"/>
      <c r="F61" s="174"/>
      <c r="G61" s="174"/>
      <c r="H61" s="174"/>
      <c r="I61" s="174"/>
      <c r="J61" s="175" t="s">
        <v>112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70</v>
      </c>
      <c r="D63" s="43"/>
      <c r="E63" s="43"/>
      <c r="F63" s="43"/>
      <c r="G63" s="43"/>
      <c r="H63" s="43"/>
      <c r="I63" s="43"/>
      <c r="J63" s="105">
        <f>J149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113</v>
      </c>
    </row>
    <row r="64" s="9" customFormat="1" ht="24.96" customHeight="1">
      <c r="A64" s="9"/>
      <c r="B64" s="177"/>
      <c r="C64" s="178"/>
      <c r="D64" s="179" t="s">
        <v>2916</v>
      </c>
      <c r="E64" s="180"/>
      <c r="F64" s="180"/>
      <c r="G64" s="180"/>
      <c r="H64" s="180"/>
      <c r="I64" s="180"/>
      <c r="J64" s="181">
        <f>J150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2917</v>
      </c>
      <c r="E65" s="185"/>
      <c r="F65" s="185"/>
      <c r="G65" s="185"/>
      <c r="H65" s="185"/>
      <c r="I65" s="185"/>
      <c r="J65" s="186">
        <f>J151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2918</v>
      </c>
      <c r="E66" s="185"/>
      <c r="F66" s="185"/>
      <c r="G66" s="185"/>
      <c r="H66" s="185"/>
      <c r="I66" s="185"/>
      <c r="J66" s="186">
        <f>J167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83"/>
      <c r="C67" s="128"/>
      <c r="D67" s="184" t="s">
        <v>2919</v>
      </c>
      <c r="E67" s="185"/>
      <c r="F67" s="185"/>
      <c r="G67" s="185"/>
      <c r="H67" s="185"/>
      <c r="I67" s="185"/>
      <c r="J67" s="186">
        <f>J168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21.84" customHeight="1">
      <c r="A68" s="10"/>
      <c r="B68" s="183"/>
      <c r="C68" s="128"/>
      <c r="D68" s="184" t="s">
        <v>2920</v>
      </c>
      <c r="E68" s="185"/>
      <c r="F68" s="185"/>
      <c r="G68" s="185"/>
      <c r="H68" s="185"/>
      <c r="I68" s="185"/>
      <c r="J68" s="186">
        <f>J170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21.84" customHeight="1">
      <c r="A69" s="10"/>
      <c r="B69" s="183"/>
      <c r="C69" s="128"/>
      <c r="D69" s="184" t="s">
        <v>2921</v>
      </c>
      <c r="E69" s="185"/>
      <c r="F69" s="185"/>
      <c r="G69" s="185"/>
      <c r="H69" s="185"/>
      <c r="I69" s="185"/>
      <c r="J69" s="186">
        <f>J176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21.84" customHeight="1">
      <c r="A70" s="10"/>
      <c r="B70" s="183"/>
      <c r="C70" s="128"/>
      <c r="D70" s="184" t="s">
        <v>2922</v>
      </c>
      <c r="E70" s="185"/>
      <c r="F70" s="185"/>
      <c r="G70" s="185"/>
      <c r="H70" s="185"/>
      <c r="I70" s="185"/>
      <c r="J70" s="186">
        <f>J178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21.84" customHeight="1">
      <c r="A71" s="10"/>
      <c r="B71" s="183"/>
      <c r="C71" s="128"/>
      <c r="D71" s="184" t="s">
        <v>2923</v>
      </c>
      <c r="E71" s="185"/>
      <c r="F71" s="185"/>
      <c r="G71" s="185"/>
      <c r="H71" s="185"/>
      <c r="I71" s="185"/>
      <c r="J71" s="186">
        <f>J180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21.84" customHeight="1">
      <c r="A72" s="10"/>
      <c r="B72" s="183"/>
      <c r="C72" s="128"/>
      <c r="D72" s="184" t="s">
        <v>2924</v>
      </c>
      <c r="E72" s="185"/>
      <c r="F72" s="185"/>
      <c r="G72" s="185"/>
      <c r="H72" s="185"/>
      <c r="I72" s="185"/>
      <c r="J72" s="186">
        <f>J182</f>
        <v>0</v>
      </c>
      <c r="K72" s="128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21.84" customHeight="1">
      <c r="A73" s="10"/>
      <c r="B73" s="183"/>
      <c r="C73" s="128"/>
      <c r="D73" s="184" t="s">
        <v>2925</v>
      </c>
      <c r="E73" s="185"/>
      <c r="F73" s="185"/>
      <c r="G73" s="185"/>
      <c r="H73" s="185"/>
      <c r="I73" s="185"/>
      <c r="J73" s="186">
        <f>J188</f>
        <v>0</v>
      </c>
      <c r="K73" s="128"/>
      <c r="L73" s="18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21.84" customHeight="1">
      <c r="A74" s="10"/>
      <c r="B74" s="183"/>
      <c r="C74" s="128"/>
      <c r="D74" s="184" t="s">
        <v>2926</v>
      </c>
      <c r="E74" s="185"/>
      <c r="F74" s="185"/>
      <c r="G74" s="185"/>
      <c r="H74" s="185"/>
      <c r="I74" s="185"/>
      <c r="J74" s="186">
        <f>J191</f>
        <v>0</v>
      </c>
      <c r="K74" s="128"/>
      <c r="L74" s="18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21.84" customHeight="1">
      <c r="A75" s="10"/>
      <c r="B75" s="183"/>
      <c r="C75" s="128"/>
      <c r="D75" s="184" t="s">
        <v>2927</v>
      </c>
      <c r="E75" s="185"/>
      <c r="F75" s="185"/>
      <c r="G75" s="185"/>
      <c r="H75" s="185"/>
      <c r="I75" s="185"/>
      <c r="J75" s="186">
        <f>J193</f>
        <v>0</v>
      </c>
      <c r="K75" s="128"/>
      <c r="L75" s="18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21.84" customHeight="1">
      <c r="A76" s="10"/>
      <c r="B76" s="183"/>
      <c r="C76" s="128"/>
      <c r="D76" s="184" t="s">
        <v>2928</v>
      </c>
      <c r="E76" s="185"/>
      <c r="F76" s="185"/>
      <c r="G76" s="185"/>
      <c r="H76" s="185"/>
      <c r="I76" s="185"/>
      <c r="J76" s="186">
        <f>J196</f>
        <v>0</v>
      </c>
      <c r="K76" s="128"/>
      <c r="L76" s="187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21.84" customHeight="1">
      <c r="A77" s="10"/>
      <c r="B77" s="183"/>
      <c r="C77" s="128"/>
      <c r="D77" s="184" t="s">
        <v>2929</v>
      </c>
      <c r="E77" s="185"/>
      <c r="F77" s="185"/>
      <c r="G77" s="185"/>
      <c r="H77" s="185"/>
      <c r="I77" s="185"/>
      <c r="J77" s="186">
        <f>J201</f>
        <v>0</v>
      </c>
      <c r="K77" s="128"/>
      <c r="L77" s="187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21.84" customHeight="1">
      <c r="A78" s="10"/>
      <c r="B78" s="183"/>
      <c r="C78" s="128"/>
      <c r="D78" s="184" t="s">
        <v>2930</v>
      </c>
      <c r="E78" s="185"/>
      <c r="F78" s="185"/>
      <c r="G78" s="185"/>
      <c r="H78" s="185"/>
      <c r="I78" s="185"/>
      <c r="J78" s="186">
        <f>J205</f>
        <v>0</v>
      </c>
      <c r="K78" s="128"/>
      <c r="L78" s="187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21.84" customHeight="1">
      <c r="A79" s="10"/>
      <c r="B79" s="183"/>
      <c r="C79" s="128"/>
      <c r="D79" s="184" t="s">
        <v>2931</v>
      </c>
      <c r="E79" s="185"/>
      <c r="F79" s="185"/>
      <c r="G79" s="185"/>
      <c r="H79" s="185"/>
      <c r="I79" s="185"/>
      <c r="J79" s="186">
        <f>J207</f>
        <v>0</v>
      </c>
      <c r="K79" s="128"/>
      <c r="L79" s="187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21.84" customHeight="1">
      <c r="A80" s="10"/>
      <c r="B80" s="183"/>
      <c r="C80" s="128"/>
      <c r="D80" s="184" t="s">
        <v>2932</v>
      </c>
      <c r="E80" s="185"/>
      <c r="F80" s="185"/>
      <c r="G80" s="185"/>
      <c r="H80" s="185"/>
      <c r="I80" s="185"/>
      <c r="J80" s="186">
        <f>J211</f>
        <v>0</v>
      </c>
      <c r="K80" s="128"/>
      <c r="L80" s="187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21.84" customHeight="1">
      <c r="A81" s="10"/>
      <c r="B81" s="183"/>
      <c r="C81" s="128"/>
      <c r="D81" s="184" t="s">
        <v>2933</v>
      </c>
      <c r="E81" s="185"/>
      <c r="F81" s="185"/>
      <c r="G81" s="185"/>
      <c r="H81" s="185"/>
      <c r="I81" s="185"/>
      <c r="J81" s="186">
        <f>J215</f>
        <v>0</v>
      </c>
      <c r="K81" s="128"/>
      <c r="L81" s="187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21.84" customHeight="1">
      <c r="A82" s="10"/>
      <c r="B82" s="183"/>
      <c r="C82" s="128"/>
      <c r="D82" s="184" t="s">
        <v>2934</v>
      </c>
      <c r="E82" s="185"/>
      <c r="F82" s="185"/>
      <c r="G82" s="185"/>
      <c r="H82" s="185"/>
      <c r="I82" s="185"/>
      <c r="J82" s="186">
        <f>J217</f>
        <v>0</v>
      </c>
      <c r="K82" s="128"/>
      <c r="L82" s="187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21.84" customHeight="1">
      <c r="A83" s="10"/>
      <c r="B83" s="183"/>
      <c r="C83" s="128"/>
      <c r="D83" s="184" t="s">
        <v>2935</v>
      </c>
      <c r="E83" s="185"/>
      <c r="F83" s="185"/>
      <c r="G83" s="185"/>
      <c r="H83" s="185"/>
      <c r="I83" s="185"/>
      <c r="J83" s="186">
        <f>J219</f>
        <v>0</v>
      </c>
      <c r="K83" s="128"/>
      <c r="L83" s="187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21.84" customHeight="1">
      <c r="A84" s="10"/>
      <c r="B84" s="183"/>
      <c r="C84" s="128"/>
      <c r="D84" s="184" t="s">
        <v>2936</v>
      </c>
      <c r="E84" s="185"/>
      <c r="F84" s="185"/>
      <c r="G84" s="185"/>
      <c r="H84" s="185"/>
      <c r="I84" s="185"/>
      <c r="J84" s="186">
        <f>J225</f>
        <v>0</v>
      </c>
      <c r="K84" s="128"/>
      <c r="L84" s="187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21.84" customHeight="1">
      <c r="A85" s="10"/>
      <c r="B85" s="183"/>
      <c r="C85" s="128"/>
      <c r="D85" s="184" t="s">
        <v>2937</v>
      </c>
      <c r="E85" s="185"/>
      <c r="F85" s="185"/>
      <c r="G85" s="185"/>
      <c r="H85" s="185"/>
      <c r="I85" s="185"/>
      <c r="J85" s="186">
        <f>J236</f>
        <v>0</v>
      </c>
      <c r="K85" s="128"/>
      <c r="L85" s="187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21.84" customHeight="1">
      <c r="A86" s="10"/>
      <c r="B86" s="183"/>
      <c r="C86" s="128"/>
      <c r="D86" s="184" t="s">
        <v>2938</v>
      </c>
      <c r="E86" s="185"/>
      <c r="F86" s="185"/>
      <c r="G86" s="185"/>
      <c r="H86" s="185"/>
      <c r="I86" s="185"/>
      <c r="J86" s="186">
        <f>J238</f>
        <v>0</v>
      </c>
      <c r="K86" s="128"/>
      <c r="L86" s="187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10" customFormat="1" ht="21.84" customHeight="1">
      <c r="A87" s="10"/>
      <c r="B87" s="183"/>
      <c r="C87" s="128"/>
      <c r="D87" s="184" t="s">
        <v>2939</v>
      </c>
      <c r="E87" s="185"/>
      <c r="F87" s="185"/>
      <c r="G87" s="185"/>
      <c r="H87" s="185"/>
      <c r="I87" s="185"/>
      <c r="J87" s="186">
        <f>J240</f>
        <v>0</v>
      </c>
      <c r="K87" s="128"/>
      <c r="L87" s="187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="10" customFormat="1" ht="21.84" customHeight="1">
      <c r="A88" s="10"/>
      <c r="B88" s="183"/>
      <c r="C88" s="128"/>
      <c r="D88" s="184" t="s">
        <v>2940</v>
      </c>
      <c r="E88" s="185"/>
      <c r="F88" s="185"/>
      <c r="G88" s="185"/>
      <c r="H88" s="185"/>
      <c r="I88" s="185"/>
      <c r="J88" s="186">
        <f>J242</f>
        <v>0</v>
      </c>
      <c r="K88" s="128"/>
      <c r="L88" s="187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="10" customFormat="1" ht="21.84" customHeight="1">
      <c r="A89" s="10"/>
      <c r="B89" s="183"/>
      <c r="C89" s="128"/>
      <c r="D89" s="184" t="s">
        <v>2941</v>
      </c>
      <c r="E89" s="185"/>
      <c r="F89" s="185"/>
      <c r="G89" s="185"/>
      <c r="H89" s="185"/>
      <c r="I89" s="185"/>
      <c r="J89" s="186">
        <f>J246</f>
        <v>0</v>
      </c>
      <c r="K89" s="128"/>
      <c r="L89" s="187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="10" customFormat="1" ht="21.84" customHeight="1">
      <c r="A90" s="10"/>
      <c r="B90" s="183"/>
      <c r="C90" s="128"/>
      <c r="D90" s="184" t="s">
        <v>2942</v>
      </c>
      <c r="E90" s="185"/>
      <c r="F90" s="185"/>
      <c r="G90" s="185"/>
      <c r="H90" s="185"/>
      <c r="I90" s="185"/>
      <c r="J90" s="186">
        <f>J248</f>
        <v>0</v>
      </c>
      <c r="K90" s="128"/>
      <c r="L90" s="187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s="10" customFormat="1" ht="21.84" customHeight="1">
      <c r="A91" s="10"/>
      <c r="B91" s="183"/>
      <c r="C91" s="128"/>
      <c r="D91" s="184" t="s">
        <v>2943</v>
      </c>
      <c r="E91" s="185"/>
      <c r="F91" s="185"/>
      <c r="G91" s="185"/>
      <c r="H91" s="185"/>
      <c r="I91" s="185"/>
      <c r="J91" s="186">
        <f>J250</f>
        <v>0</v>
      </c>
      <c r="K91" s="128"/>
      <c r="L91" s="187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</row>
    <row r="92" s="10" customFormat="1" ht="21.84" customHeight="1">
      <c r="A92" s="10"/>
      <c r="B92" s="183"/>
      <c r="C92" s="128"/>
      <c r="D92" s="184" t="s">
        <v>2944</v>
      </c>
      <c r="E92" s="185"/>
      <c r="F92" s="185"/>
      <c r="G92" s="185"/>
      <c r="H92" s="185"/>
      <c r="I92" s="185"/>
      <c r="J92" s="186">
        <f>J252</f>
        <v>0</v>
      </c>
      <c r="K92" s="128"/>
      <c r="L92" s="187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</row>
    <row r="93" s="10" customFormat="1" ht="21.84" customHeight="1">
      <c r="A93" s="10"/>
      <c r="B93" s="183"/>
      <c r="C93" s="128"/>
      <c r="D93" s="184" t="s">
        <v>2945</v>
      </c>
      <c r="E93" s="185"/>
      <c r="F93" s="185"/>
      <c r="G93" s="185"/>
      <c r="H93" s="185"/>
      <c r="I93" s="185"/>
      <c r="J93" s="186">
        <f>J254</f>
        <v>0</v>
      </c>
      <c r="K93" s="128"/>
      <c r="L93" s="187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</row>
    <row r="94" s="10" customFormat="1" ht="21.84" customHeight="1">
      <c r="A94" s="10"/>
      <c r="B94" s="183"/>
      <c r="C94" s="128"/>
      <c r="D94" s="184" t="s">
        <v>2946</v>
      </c>
      <c r="E94" s="185"/>
      <c r="F94" s="185"/>
      <c r="G94" s="185"/>
      <c r="H94" s="185"/>
      <c r="I94" s="185"/>
      <c r="J94" s="186">
        <f>J256</f>
        <v>0</v>
      </c>
      <c r="K94" s="128"/>
      <c r="L94" s="187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</row>
    <row r="95" s="10" customFormat="1" ht="14.88" customHeight="1">
      <c r="A95" s="10"/>
      <c r="B95" s="183"/>
      <c r="C95" s="128"/>
      <c r="D95" s="184" t="s">
        <v>2947</v>
      </c>
      <c r="E95" s="185"/>
      <c r="F95" s="185"/>
      <c r="G95" s="185"/>
      <c r="H95" s="185"/>
      <c r="I95" s="185"/>
      <c r="J95" s="186">
        <f>J258</f>
        <v>0</v>
      </c>
      <c r="K95" s="128"/>
      <c r="L95" s="187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</row>
    <row r="96" s="10" customFormat="1" ht="14.88" customHeight="1">
      <c r="A96" s="10"/>
      <c r="B96" s="183"/>
      <c r="C96" s="128"/>
      <c r="D96" s="184" t="s">
        <v>2948</v>
      </c>
      <c r="E96" s="185"/>
      <c r="F96" s="185"/>
      <c r="G96" s="185"/>
      <c r="H96" s="185"/>
      <c r="I96" s="185"/>
      <c r="J96" s="186">
        <f>J260</f>
        <v>0</v>
      </c>
      <c r="K96" s="128"/>
      <c r="L96" s="187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4.88" customHeight="1">
      <c r="A97" s="10"/>
      <c r="B97" s="183"/>
      <c r="C97" s="128"/>
      <c r="D97" s="184" t="s">
        <v>2949</v>
      </c>
      <c r="E97" s="185"/>
      <c r="F97" s="185"/>
      <c r="G97" s="185"/>
      <c r="H97" s="185"/>
      <c r="I97" s="185"/>
      <c r="J97" s="186">
        <f>J266</f>
        <v>0</v>
      </c>
      <c r="K97" s="128"/>
      <c r="L97" s="187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4.88" customHeight="1">
      <c r="A98" s="10"/>
      <c r="B98" s="183"/>
      <c r="C98" s="128"/>
      <c r="D98" s="184" t="s">
        <v>2950</v>
      </c>
      <c r="E98" s="185"/>
      <c r="F98" s="185"/>
      <c r="G98" s="185"/>
      <c r="H98" s="185"/>
      <c r="I98" s="185"/>
      <c r="J98" s="186">
        <f>J274</f>
        <v>0</v>
      </c>
      <c r="K98" s="128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21.84" customHeight="1">
      <c r="A99" s="10"/>
      <c r="B99" s="183"/>
      <c r="C99" s="128"/>
      <c r="D99" s="184" t="s">
        <v>2951</v>
      </c>
      <c r="E99" s="185"/>
      <c r="F99" s="185"/>
      <c r="G99" s="185"/>
      <c r="H99" s="185"/>
      <c r="I99" s="185"/>
      <c r="J99" s="186">
        <f>J277</f>
        <v>0</v>
      </c>
      <c r="K99" s="128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21.84" customHeight="1">
      <c r="A100" s="10"/>
      <c r="B100" s="183"/>
      <c r="C100" s="128"/>
      <c r="D100" s="184" t="s">
        <v>2952</v>
      </c>
      <c r="E100" s="185"/>
      <c r="F100" s="185"/>
      <c r="G100" s="185"/>
      <c r="H100" s="185"/>
      <c r="I100" s="185"/>
      <c r="J100" s="186">
        <f>J279</f>
        <v>0</v>
      </c>
      <c r="K100" s="128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21.84" customHeight="1">
      <c r="A101" s="10"/>
      <c r="B101" s="183"/>
      <c r="C101" s="128"/>
      <c r="D101" s="184" t="s">
        <v>2953</v>
      </c>
      <c r="E101" s="185"/>
      <c r="F101" s="185"/>
      <c r="G101" s="185"/>
      <c r="H101" s="185"/>
      <c r="I101" s="185"/>
      <c r="J101" s="186">
        <f>J282</f>
        <v>0</v>
      </c>
      <c r="K101" s="128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21.84" customHeight="1">
      <c r="A102" s="10"/>
      <c r="B102" s="183"/>
      <c r="C102" s="128"/>
      <c r="D102" s="184" t="s">
        <v>2954</v>
      </c>
      <c r="E102" s="185"/>
      <c r="F102" s="185"/>
      <c r="G102" s="185"/>
      <c r="H102" s="185"/>
      <c r="I102" s="185"/>
      <c r="J102" s="186">
        <f>J285</f>
        <v>0</v>
      </c>
      <c r="K102" s="128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21.84" customHeight="1">
      <c r="A103" s="10"/>
      <c r="B103" s="183"/>
      <c r="C103" s="128"/>
      <c r="D103" s="184" t="s">
        <v>2944</v>
      </c>
      <c r="E103" s="185"/>
      <c r="F103" s="185"/>
      <c r="G103" s="185"/>
      <c r="H103" s="185"/>
      <c r="I103" s="185"/>
      <c r="J103" s="186">
        <f>J287</f>
        <v>0</v>
      </c>
      <c r="K103" s="128"/>
      <c r="L103" s="18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4.88" customHeight="1">
      <c r="A104" s="10"/>
      <c r="B104" s="183"/>
      <c r="C104" s="128"/>
      <c r="D104" s="184" t="s">
        <v>2955</v>
      </c>
      <c r="E104" s="185"/>
      <c r="F104" s="185"/>
      <c r="G104" s="185"/>
      <c r="H104" s="185"/>
      <c r="I104" s="185"/>
      <c r="J104" s="186">
        <f>J289</f>
        <v>0</v>
      </c>
      <c r="K104" s="128"/>
      <c r="L104" s="18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21.84" customHeight="1">
      <c r="A105" s="10"/>
      <c r="B105" s="183"/>
      <c r="C105" s="128"/>
      <c r="D105" s="184" t="s">
        <v>2956</v>
      </c>
      <c r="E105" s="185"/>
      <c r="F105" s="185"/>
      <c r="G105" s="185"/>
      <c r="H105" s="185"/>
      <c r="I105" s="185"/>
      <c r="J105" s="186">
        <f>J290</f>
        <v>0</v>
      </c>
      <c r="K105" s="128"/>
      <c r="L105" s="18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21.84" customHeight="1">
      <c r="A106" s="10"/>
      <c r="B106" s="183"/>
      <c r="C106" s="128"/>
      <c r="D106" s="184" t="s">
        <v>2957</v>
      </c>
      <c r="E106" s="185"/>
      <c r="F106" s="185"/>
      <c r="G106" s="185"/>
      <c r="H106" s="185"/>
      <c r="I106" s="185"/>
      <c r="J106" s="186">
        <f>J292</f>
        <v>0</v>
      </c>
      <c r="K106" s="128"/>
      <c r="L106" s="18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21.84" customHeight="1">
      <c r="A107" s="10"/>
      <c r="B107" s="183"/>
      <c r="C107" s="128"/>
      <c r="D107" s="184" t="s">
        <v>2958</v>
      </c>
      <c r="E107" s="185"/>
      <c r="F107" s="185"/>
      <c r="G107" s="185"/>
      <c r="H107" s="185"/>
      <c r="I107" s="185"/>
      <c r="J107" s="186">
        <f>J294</f>
        <v>0</v>
      </c>
      <c r="K107" s="128"/>
      <c r="L107" s="18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21.84" customHeight="1">
      <c r="A108" s="10"/>
      <c r="B108" s="183"/>
      <c r="C108" s="128"/>
      <c r="D108" s="184" t="s">
        <v>2959</v>
      </c>
      <c r="E108" s="185"/>
      <c r="F108" s="185"/>
      <c r="G108" s="185"/>
      <c r="H108" s="185"/>
      <c r="I108" s="185"/>
      <c r="J108" s="186">
        <f>J296</f>
        <v>0</v>
      </c>
      <c r="K108" s="128"/>
      <c r="L108" s="18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3"/>
      <c r="C109" s="128"/>
      <c r="D109" s="184" t="s">
        <v>2960</v>
      </c>
      <c r="E109" s="185"/>
      <c r="F109" s="185"/>
      <c r="G109" s="185"/>
      <c r="H109" s="185"/>
      <c r="I109" s="185"/>
      <c r="J109" s="186">
        <f>J298</f>
        <v>0</v>
      </c>
      <c r="K109" s="128"/>
      <c r="L109" s="18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4.88" customHeight="1">
      <c r="A110" s="10"/>
      <c r="B110" s="183"/>
      <c r="C110" s="128"/>
      <c r="D110" s="184" t="s">
        <v>2961</v>
      </c>
      <c r="E110" s="185"/>
      <c r="F110" s="185"/>
      <c r="G110" s="185"/>
      <c r="H110" s="185"/>
      <c r="I110" s="185"/>
      <c r="J110" s="186">
        <f>J299</f>
        <v>0</v>
      </c>
      <c r="K110" s="128"/>
      <c r="L110" s="18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21.84" customHeight="1">
      <c r="A111" s="10"/>
      <c r="B111" s="183"/>
      <c r="C111" s="128"/>
      <c r="D111" s="184" t="s">
        <v>2962</v>
      </c>
      <c r="E111" s="185"/>
      <c r="F111" s="185"/>
      <c r="G111" s="185"/>
      <c r="H111" s="185"/>
      <c r="I111" s="185"/>
      <c r="J111" s="186">
        <f>J300</f>
        <v>0</v>
      </c>
      <c r="K111" s="128"/>
      <c r="L111" s="187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21.84" customHeight="1">
      <c r="A112" s="10"/>
      <c r="B112" s="183"/>
      <c r="C112" s="128"/>
      <c r="D112" s="184" t="s">
        <v>2963</v>
      </c>
      <c r="E112" s="185"/>
      <c r="F112" s="185"/>
      <c r="G112" s="185"/>
      <c r="H112" s="185"/>
      <c r="I112" s="185"/>
      <c r="J112" s="186">
        <f>J302</f>
        <v>0</v>
      </c>
      <c r="K112" s="128"/>
      <c r="L112" s="187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21.84" customHeight="1">
      <c r="A113" s="10"/>
      <c r="B113" s="183"/>
      <c r="C113" s="128"/>
      <c r="D113" s="184" t="s">
        <v>2964</v>
      </c>
      <c r="E113" s="185"/>
      <c r="F113" s="185"/>
      <c r="G113" s="185"/>
      <c r="H113" s="185"/>
      <c r="I113" s="185"/>
      <c r="J113" s="186">
        <f>J304</f>
        <v>0</v>
      </c>
      <c r="K113" s="128"/>
      <c r="L113" s="187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21.84" customHeight="1">
      <c r="A114" s="10"/>
      <c r="B114" s="183"/>
      <c r="C114" s="128"/>
      <c r="D114" s="184" t="s">
        <v>2965</v>
      </c>
      <c r="E114" s="185"/>
      <c r="F114" s="185"/>
      <c r="G114" s="185"/>
      <c r="H114" s="185"/>
      <c r="I114" s="185"/>
      <c r="J114" s="186">
        <f>J309</f>
        <v>0</v>
      </c>
      <c r="K114" s="128"/>
      <c r="L114" s="187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21.84" customHeight="1">
      <c r="A115" s="10"/>
      <c r="B115" s="183"/>
      <c r="C115" s="128"/>
      <c r="D115" s="184" t="s">
        <v>2966</v>
      </c>
      <c r="E115" s="185"/>
      <c r="F115" s="185"/>
      <c r="G115" s="185"/>
      <c r="H115" s="185"/>
      <c r="I115" s="185"/>
      <c r="J115" s="186">
        <f>J311</f>
        <v>0</v>
      </c>
      <c r="K115" s="128"/>
      <c r="L115" s="187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21.84" customHeight="1">
      <c r="A116" s="10"/>
      <c r="B116" s="183"/>
      <c r="C116" s="128"/>
      <c r="D116" s="184" t="s">
        <v>2967</v>
      </c>
      <c r="E116" s="185"/>
      <c r="F116" s="185"/>
      <c r="G116" s="185"/>
      <c r="H116" s="185"/>
      <c r="I116" s="185"/>
      <c r="J116" s="186">
        <f>J313</f>
        <v>0</v>
      </c>
      <c r="K116" s="128"/>
      <c r="L116" s="187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21.84" customHeight="1">
      <c r="A117" s="10"/>
      <c r="B117" s="183"/>
      <c r="C117" s="128"/>
      <c r="D117" s="184" t="s">
        <v>2968</v>
      </c>
      <c r="E117" s="185"/>
      <c r="F117" s="185"/>
      <c r="G117" s="185"/>
      <c r="H117" s="185"/>
      <c r="I117" s="185"/>
      <c r="J117" s="186">
        <f>J315</f>
        <v>0</v>
      </c>
      <c r="K117" s="128"/>
      <c r="L117" s="187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21.84" customHeight="1">
      <c r="A118" s="10"/>
      <c r="B118" s="183"/>
      <c r="C118" s="128"/>
      <c r="D118" s="184" t="s">
        <v>2968</v>
      </c>
      <c r="E118" s="185"/>
      <c r="F118" s="185"/>
      <c r="G118" s="185"/>
      <c r="H118" s="185"/>
      <c r="I118" s="185"/>
      <c r="J118" s="186">
        <f>J317</f>
        <v>0</v>
      </c>
      <c r="K118" s="128"/>
      <c r="L118" s="187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21.84" customHeight="1">
      <c r="A119" s="10"/>
      <c r="B119" s="183"/>
      <c r="C119" s="128"/>
      <c r="D119" s="184" t="s">
        <v>2969</v>
      </c>
      <c r="E119" s="185"/>
      <c r="F119" s="185"/>
      <c r="G119" s="185"/>
      <c r="H119" s="185"/>
      <c r="I119" s="185"/>
      <c r="J119" s="186">
        <f>J322</f>
        <v>0</v>
      </c>
      <c r="K119" s="128"/>
      <c r="L119" s="187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21.84" customHeight="1">
      <c r="A120" s="10"/>
      <c r="B120" s="183"/>
      <c r="C120" s="128"/>
      <c r="D120" s="184" t="s">
        <v>2970</v>
      </c>
      <c r="E120" s="185"/>
      <c r="F120" s="185"/>
      <c r="G120" s="185"/>
      <c r="H120" s="185"/>
      <c r="I120" s="185"/>
      <c r="J120" s="186">
        <f>J324</f>
        <v>0</v>
      </c>
      <c r="K120" s="128"/>
      <c r="L120" s="187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21.84" customHeight="1">
      <c r="A121" s="10"/>
      <c r="B121" s="183"/>
      <c r="C121" s="128"/>
      <c r="D121" s="184" t="s">
        <v>2971</v>
      </c>
      <c r="E121" s="185"/>
      <c r="F121" s="185"/>
      <c r="G121" s="185"/>
      <c r="H121" s="185"/>
      <c r="I121" s="185"/>
      <c r="J121" s="186">
        <f>J332</f>
        <v>0</v>
      </c>
      <c r="K121" s="128"/>
      <c r="L121" s="187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21.84" customHeight="1">
      <c r="A122" s="10"/>
      <c r="B122" s="183"/>
      <c r="C122" s="128"/>
      <c r="D122" s="184" t="s">
        <v>2972</v>
      </c>
      <c r="E122" s="185"/>
      <c r="F122" s="185"/>
      <c r="G122" s="185"/>
      <c r="H122" s="185"/>
      <c r="I122" s="185"/>
      <c r="J122" s="186">
        <f>J336</f>
        <v>0</v>
      </c>
      <c r="K122" s="128"/>
      <c r="L122" s="187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10" customFormat="1" ht="21.84" customHeight="1">
      <c r="A123" s="10"/>
      <c r="B123" s="183"/>
      <c r="C123" s="128"/>
      <c r="D123" s="184" t="s">
        <v>2973</v>
      </c>
      <c r="E123" s="185"/>
      <c r="F123" s="185"/>
      <c r="G123" s="185"/>
      <c r="H123" s="185"/>
      <c r="I123" s="185"/>
      <c r="J123" s="186">
        <f>J341</f>
        <v>0</v>
      </c>
      <c r="K123" s="128"/>
      <c r="L123" s="187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="10" customFormat="1" ht="21.84" customHeight="1">
      <c r="A124" s="10"/>
      <c r="B124" s="183"/>
      <c r="C124" s="128"/>
      <c r="D124" s="184" t="s">
        <v>2974</v>
      </c>
      <c r="E124" s="185"/>
      <c r="F124" s="185"/>
      <c r="G124" s="185"/>
      <c r="H124" s="185"/>
      <c r="I124" s="185"/>
      <c r="J124" s="186">
        <f>J345</f>
        <v>0</v>
      </c>
      <c r="K124" s="128"/>
      <c r="L124" s="187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="10" customFormat="1" ht="21.84" customHeight="1">
      <c r="A125" s="10"/>
      <c r="B125" s="183"/>
      <c r="C125" s="128"/>
      <c r="D125" s="184" t="s">
        <v>2975</v>
      </c>
      <c r="E125" s="185"/>
      <c r="F125" s="185"/>
      <c r="G125" s="185"/>
      <c r="H125" s="185"/>
      <c r="I125" s="185"/>
      <c r="J125" s="186">
        <f>J347</f>
        <v>0</v>
      </c>
      <c r="K125" s="128"/>
      <c r="L125" s="187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="10" customFormat="1" ht="14.88" customHeight="1">
      <c r="A126" s="10"/>
      <c r="B126" s="183"/>
      <c r="C126" s="128"/>
      <c r="D126" s="184" t="s">
        <v>2955</v>
      </c>
      <c r="E126" s="185"/>
      <c r="F126" s="185"/>
      <c r="G126" s="185"/>
      <c r="H126" s="185"/>
      <c r="I126" s="185"/>
      <c r="J126" s="186">
        <f>J350</f>
        <v>0</v>
      </c>
      <c r="K126" s="128"/>
      <c r="L126" s="187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="10" customFormat="1" ht="21.84" customHeight="1">
      <c r="A127" s="10"/>
      <c r="B127" s="183"/>
      <c r="C127" s="128"/>
      <c r="D127" s="184" t="s">
        <v>2976</v>
      </c>
      <c r="E127" s="185"/>
      <c r="F127" s="185"/>
      <c r="G127" s="185"/>
      <c r="H127" s="185"/>
      <c r="I127" s="185"/>
      <c r="J127" s="186">
        <f>J351</f>
        <v>0</v>
      </c>
      <c r="K127" s="128"/>
      <c r="L127" s="187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</row>
    <row r="128" s="2" customFormat="1" ht="21.84" customHeight="1">
      <c r="A128" s="41"/>
      <c r="B128" s="42"/>
      <c r="C128" s="43"/>
      <c r="D128" s="43"/>
      <c r="E128" s="43"/>
      <c r="F128" s="43"/>
      <c r="G128" s="43"/>
      <c r="H128" s="43"/>
      <c r="I128" s="43"/>
      <c r="J128" s="43"/>
      <c r="K128" s="43"/>
      <c r="L128" s="147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</row>
    <row r="129" s="2" customFormat="1" ht="6.96" customHeight="1">
      <c r="A129" s="41"/>
      <c r="B129" s="62"/>
      <c r="C129" s="63"/>
      <c r="D129" s="63"/>
      <c r="E129" s="63"/>
      <c r="F129" s="63"/>
      <c r="G129" s="63"/>
      <c r="H129" s="63"/>
      <c r="I129" s="63"/>
      <c r="J129" s="63"/>
      <c r="K129" s="63"/>
      <c r="L129" s="147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</row>
    <row r="133" s="2" customFormat="1" ht="6.96" customHeight="1">
      <c r="A133" s="41"/>
      <c r="B133" s="64"/>
      <c r="C133" s="65"/>
      <c r="D133" s="65"/>
      <c r="E133" s="65"/>
      <c r="F133" s="65"/>
      <c r="G133" s="65"/>
      <c r="H133" s="65"/>
      <c r="I133" s="65"/>
      <c r="J133" s="65"/>
      <c r="K133" s="65"/>
      <c r="L133" s="147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</row>
    <row r="134" s="2" customFormat="1" ht="24.96" customHeight="1">
      <c r="A134" s="41"/>
      <c r="B134" s="42"/>
      <c r="C134" s="26" t="s">
        <v>151</v>
      </c>
      <c r="D134" s="43"/>
      <c r="E134" s="43"/>
      <c r="F134" s="43"/>
      <c r="G134" s="43"/>
      <c r="H134" s="43"/>
      <c r="I134" s="43"/>
      <c r="J134" s="43"/>
      <c r="K134" s="43"/>
      <c r="L134" s="147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</row>
    <row r="135" s="2" customFormat="1" ht="6.96" customHeight="1">
      <c r="A135" s="41"/>
      <c r="B135" s="42"/>
      <c r="C135" s="43"/>
      <c r="D135" s="43"/>
      <c r="E135" s="43"/>
      <c r="F135" s="43"/>
      <c r="G135" s="43"/>
      <c r="H135" s="43"/>
      <c r="I135" s="43"/>
      <c r="J135" s="43"/>
      <c r="K135" s="43"/>
      <c r="L135" s="147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</row>
    <row r="136" s="2" customFormat="1" ht="12" customHeight="1">
      <c r="A136" s="41"/>
      <c r="B136" s="42"/>
      <c r="C136" s="35" t="s">
        <v>16</v>
      </c>
      <c r="D136" s="43"/>
      <c r="E136" s="43"/>
      <c r="F136" s="43"/>
      <c r="G136" s="43"/>
      <c r="H136" s="43"/>
      <c r="I136" s="43"/>
      <c r="J136" s="43"/>
      <c r="K136" s="43"/>
      <c r="L136" s="147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</row>
    <row r="137" s="2" customFormat="1" ht="16.5" customHeight="1">
      <c r="A137" s="41"/>
      <c r="B137" s="42"/>
      <c r="C137" s="43"/>
      <c r="D137" s="43"/>
      <c r="E137" s="172" t="str">
        <f>E7</f>
        <v xml:space="preserve">Dostavba ZŠ Luka nad  Jihlavou</v>
      </c>
      <c r="F137" s="35"/>
      <c r="G137" s="35"/>
      <c r="H137" s="35"/>
      <c r="I137" s="43"/>
      <c r="J137" s="43"/>
      <c r="K137" s="43"/>
      <c r="L137" s="147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</row>
    <row r="138" s="1" customFormat="1" ht="12" customHeight="1">
      <c r="B138" s="24"/>
      <c r="C138" s="35" t="s">
        <v>106</v>
      </c>
      <c r="D138" s="25"/>
      <c r="E138" s="25"/>
      <c r="F138" s="25"/>
      <c r="G138" s="25"/>
      <c r="H138" s="25"/>
      <c r="I138" s="25"/>
      <c r="J138" s="25"/>
      <c r="K138" s="25"/>
      <c r="L138" s="23"/>
    </row>
    <row r="139" s="2" customFormat="1" ht="16.5" customHeight="1">
      <c r="A139" s="41"/>
      <c r="B139" s="42"/>
      <c r="C139" s="43"/>
      <c r="D139" s="43"/>
      <c r="E139" s="172" t="s">
        <v>107</v>
      </c>
      <c r="F139" s="43"/>
      <c r="G139" s="43"/>
      <c r="H139" s="43"/>
      <c r="I139" s="43"/>
      <c r="J139" s="43"/>
      <c r="K139" s="43"/>
      <c r="L139" s="147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</row>
    <row r="140" s="2" customFormat="1" ht="12" customHeight="1">
      <c r="A140" s="41"/>
      <c r="B140" s="42"/>
      <c r="C140" s="35" t="s">
        <v>108</v>
      </c>
      <c r="D140" s="43"/>
      <c r="E140" s="43"/>
      <c r="F140" s="43"/>
      <c r="G140" s="43"/>
      <c r="H140" s="43"/>
      <c r="I140" s="43"/>
      <c r="J140" s="43"/>
      <c r="K140" s="43"/>
      <c r="L140" s="147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</row>
    <row r="141" s="2" customFormat="1" ht="16.5" customHeight="1">
      <c r="A141" s="41"/>
      <c r="B141" s="42"/>
      <c r="C141" s="43"/>
      <c r="D141" s="43"/>
      <c r="E141" s="72" t="str">
        <f>E11</f>
        <v>04 - silnoproudá elektrotechnika, ochrana před bleskem</v>
      </c>
      <c r="F141" s="43"/>
      <c r="G141" s="43"/>
      <c r="H141" s="43"/>
      <c r="I141" s="43"/>
      <c r="J141" s="43"/>
      <c r="K141" s="43"/>
      <c r="L141" s="147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</row>
    <row r="142" s="2" customFormat="1" ht="6.96" customHeight="1">
      <c r="A142" s="41"/>
      <c r="B142" s="42"/>
      <c r="C142" s="43"/>
      <c r="D142" s="43"/>
      <c r="E142" s="43"/>
      <c r="F142" s="43"/>
      <c r="G142" s="43"/>
      <c r="H142" s="43"/>
      <c r="I142" s="43"/>
      <c r="J142" s="43"/>
      <c r="K142" s="43"/>
      <c r="L142" s="147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</row>
    <row r="143" s="2" customFormat="1" ht="12" customHeight="1">
      <c r="A143" s="41"/>
      <c r="B143" s="42"/>
      <c r="C143" s="35" t="s">
        <v>21</v>
      </c>
      <c r="D143" s="43"/>
      <c r="E143" s="43"/>
      <c r="F143" s="30" t="str">
        <f>F14</f>
        <v>Luka nad Jihlavou</v>
      </c>
      <c r="G143" s="43"/>
      <c r="H143" s="43"/>
      <c r="I143" s="35" t="s">
        <v>23</v>
      </c>
      <c r="J143" s="75" t="str">
        <f>IF(J14="","",J14)</f>
        <v>3. 12. 2021</v>
      </c>
      <c r="K143" s="43"/>
      <c r="L143" s="147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</row>
    <row r="144" s="2" customFormat="1" ht="6.96" customHeight="1">
      <c r="A144" s="41"/>
      <c r="B144" s="42"/>
      <c r="C144" s="43"/>
      <c r="D144" s="43"/>
      <c r="E144" s="43"/>
      <c r="F144" s="43"/>
      <c r="G144" s="43"/>
      <c r="H144" s="43"/>
      <c r="I144" s="43"/>
      <c r="J144" s="43"/>
      <c r="K144" s="43"/>
      <c r="L144" s="147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</row>
    <row r="145" s="2" customFormat="1" ht="40.05" customHeight="1">
      <c r="A145" s="41"/>
      <c r="B145" s="42"/>
      <c r="C145" s="35" t="s">
        <v>25</v>
      </c>
      <c r="D145" s="43"/>
      <c r="E145" s="43"/>
      <c r="F145" s="30" t="str">
        <f>E17</f>
        <v>Městys Luka nad Jihlavou, 1.máje 76, 58822</v>
      </c>
      <c r="G145" s="43"/>
      <c r="H145" s="43"/>
      <c r="I145" s="35" t="s">
        <v>31</v>
      </c>
      <c r="J145" s="39" t="str">
        <f>E23</f>
        <v>Ing.Josef Slabý, Arnolec 30, Jamné 58827</v>
      </c>
      <c r="K145" s="43"/>
      <c r="L145" s="147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</row>
    <row r="146" s="2" customFormat="1" ht="15.15" customHeight="1">
      <c r="A146" s="41"/>
      <c r="B146" s="42"/>
      <c r="C146" s="35" t="s">
        <v>29</v>
      </c>
      <c r="D146" s="43"/>
      <c r="E146" s="43"/>
      <c r="F146" s="30" t="str">
        <f>IF(E20="","",E20)</f>
        <v>Vyplň údaj</v>
      </c>
      <c r="G146" s="43"/>
      <c r="H146" s="43"/>
      <c r="I146" s="35" t="s">
        <v>34</v>
      </c>
      <c r="J146" s="39" t="str">
        <f>E26</f>
        <v>Adam Novák</v>
      </c>
      <c r="K146" s="43"/>
      <c r="L146" s="147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</row>
    <row r="147" s="2" customFormat="1" ht="10.32" customHeight="1">
      <c r="A147" s="41"/>
      <c r="B147" s="42"/>
      <c r="C147" s="43"/>
      <c r="D147" s="43"/>
      <c r="E147" s="43"/>
      <c r="F147" s="43"/>
      <c r="G147" s="43"/>
      <c r="H147" s="43"/>
      <c r="I147" s="43"/>
      <c r="J147" s="43"/>
      <c r="K147" s="43"/>
      <c r="L147" s="147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</row>
    <row r="148" s="11" customFormat="1" ht="29.28" customHeight="1">
      <c r="A148" s="188"/>
      <c r="B148" s="189"/>
      <c r="C148" s="190" t="s">
        <v>152</v>
      </c>
      <c r="D148" s="191" t="s">
        <v>57</v>
      </c>
      <c r="E148" s="191" t="s">
        <v>53</v>
      </c>
      <c r="F148" s="191" t="s">
        <v>54</v>
      </c>
      <c r="G148" s="191" t="s">
        <v>153</v>
      </c>
      <c r="H148" s="191" t="s">
        <v>154</v>
      </c>
      <c r="I148" s="191" t="s">
        <v>155</v>
      </c>
      <c r="J148" s="191" t="s">
        <v>112</v>
      </c>
      <c r="K148" s="192" t="s">
        <v>156</v>
      </c>
      <c r="L148" s="193"/>
      <c r="M148" s="95" t="s">
        <v>19</v>
      </c>
      <c r="N148" s="96" t="s">
        <v>42</v>
      </c>
      <c r="O148" s="96" t="s">
        <v>157</v>
      </c>
      <c r="P148" s="96" t="s">
        <v>158</v>
      </c>
      <c r="Q148" s="96" t="s">
        <v>159</v>
      </c>
      <c r="R148" s="96" t="s">
        <v>160</v>
      </c>
      <c r="S148" s="96" t="s">
        <v>161</v>
      </c>
      <c r="T148" s="97" t="s">
        <v>162</v>
      </c>
      <c r="U148" s="188"/>
      <c r="V148" s="188"/>
      <c r="W148" s="188"/>
      <c r="X148" s="188"/>
      <c r="Y148" s="188"/>
      <c r="Z148" s="188"/>
      <c r="AA148" s="188"/>
      <c r="AB148" s="188"/>
      <c r="AC148" s="188"/>
      <c r="AD148" s="188"/>
      <c r="AE148" s="188"/>
    </row>
    <row r="149" s="2" customFormat="1" ht="22.8" customHeight="1">
      <c r="A149" s="41"/>
      <c r="B149" s="42"/>
      <c r="C149" s="102" t="s">
        <v>163</v>
      </c>
      <c r="D149" s="43"/>
      <c r="E149" s="43"/>
      <c r="F149" s="43"/>
      <c r="G149" s="43"/>
      <c r="H149" s="43"/>
      <c r="I149" s="43"/>
      <c r="J149" s="194">
        <f>BK149</f>
        <v>0</v>
      </c>
      <c r="K149" s="43"/>
      <c r="L149" s="47"/>
      <c r="M149" s="98"/>
      <c r="N149" s="195"/>
      <c r="O149" s="99"/>
      <c r="P149" s="196">
        <f>P150</f>
        <v>0</v>
      </c>
      <c r="Q149" s="99"/>
      <c r="R149" s="196">
        <f>R150</f>
        <v>0</v>
      </c>
      <c r="S149" s="99"/>
      <c r="T149" s="197">
        <f>T150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71</v>
      </c>
      <c r="AU149" s="20" t="s">
        <v>113</v>
      </c>
      <c r="BK149" s="198">
        <f>BK150</f>
        <v>0</v>
      </c>
    </row>
    <row r="150" s="12" customFormat="1" ht="25.92" customHeight="1">
      <c r="A150" s="12"/>
      <c r="B150" s="199"/>
      <c r="C150" s="200"/>
      <c r="D150" s="201" t="s">
        <v>71</v>
      </c>
      <c r="E150" s="202" t="s">
        <v>2507</v>
      </c>
      <c r="F150" s="202" t="s">
        <v>2977</v>
      </c>
      <c r="G150" s="200"/>
      <c r="H150" s="200"/>
      <c r="I150" s="203"/>
      <c r="J150" s="204">
        <f>BK150</f>
        <v>0</v>
      </c>
      <c r="K150" s="200"/>
      <c r="L150" s="205"/>
      <c r="M150" s="206"/>
      <c r="N150" s="207"/>
      <c r="O150" s="207"/>
      <c r="P150" s="208">
        <f>P151+P167+P298</f>
        <v>0</v>
      </c>
      <c r="Q150" s="207"/>
      <c r="R150" s="208">
        <f>R151+R167+R298</f>
        <v>0</v>
      </c>
      <c r="S150" s="207"/>
      <c r="T150" s="209">
        <f>T151+T167+T298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0" t="s">
        <v>79</v>
      </c>
      <c r="AT150" s="211" t="s">
        <v>71</v>
      </c>
      <c r="AU150" s="211" t="s">
        <v>72</v>
      </c>
      <c r="AY150" s="210" t="s">
        <v>166</v>
      </c>
      <c r="BK150" s="212">
        <f>BK151+BK167+BK298</f>
        <v>0</v>
      </c>
    </row>
    <row r="151" s="12" customFormat="1" ht="22.8" customHeight="1">
      <c r="A151" s="12"/>
      <c r="B151" s="199"/>
      <c r="C151" s="200"/>
      <c r="D151" s="201" t="s">
        <v>71</v>
      </c>
      <c r="E151" s="213" t="s">
        <v>2552</v>
      </c>
      <c r="F151" s="213" t="s">
        <v>2978</v>
      </c>
      <c r="G151" s="200"/>
      <c r="H151" s="200"/>
      <c r="I151" s="203"/>
      <c r="J151" s="214">
        <f>BK151</f>
        <v>0</v>
      </c>
      <c r="K151" s="200"/>
      <c r="L151" s="205"/>
      <c r="M151" s="206"/>
      <c r="N151" s="207"/>
      <c r="O151" s="207"/>
      <c r="P151" s="208">
        <f>SUM(P152:P166)</f>
        <v>0</v>
      </c>
      <c r="Q151" s="207"/>
      <c r="R151" s="208">
        <f>SUM(R152:R166)</f>
        <v>0</v>
      </c>
      <c r="S151" s="207"/>
      <c r="T151" s="209">
        <f>SUM(T152:T166)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10" t="s">
        <v>79</v>
      </c>
      <c r="AT151" s="211" t="s">
        <v>71</v>
      </c>
      <c r="AU151" s="211" t="s">
        <v>79</v>
      </c>
      <c r="AY151" s="210" t="s">
        <v>166</v>
      </c>
      <c r="BK151" s="212">
        <f>SUM(BK152:BK166)</f>
        <v>0</v>
      </c>
    </row>
    <row r="152" s="2" customFormat="1" ht="16.5" customHeight="1">
      <c r="A152" s="41"/>
      <c r="B152" s="42"/>
      <c r="C152" s="215" t="s">
        <v>79</v>
      </c>
      <c r="D152" s="215" t="s">
        <v>169</v>
      </c>
      <c r="E152" s="216" t="s">
        <v>2979</v>
      </c>
      <c r="F152" s="217" t="s">
        <v>2980</v>
      </c>
      <c r="G152" s="218" t="s">
        <v>2981</v>
      </c>
      <c r="H152" s="219">
        <v>1</v>
      </c>
      <c r="I152" s="220"/>
      <c r="J152" s="221">
        <f>ROUND(I152*H152,2)</f>
        <v>0</v>
      </c>
      <c r="K152" s="217" t="s">
        <v>19</v>
      </c>
      <c r="L152" s="47"/>
      <c r="M152" s="222" t="s">
        <v>19</v>
      </c>
      <c r="N152" s="223" t="s">
        <v>43</v>
      </c>
      <c r="O152" s="87"/>
      <c r="P152" s="224">
        <f>O152*H152</f>
        <v>0</v>
      </c>
      <c r="Q152" s="224">
        <v>0</v>
      </c>
      <c r="R152" s="224">
        <f>Q152*H152</f>
        <v>0</v>
      </c>
      <c r="S152" s="224">
        <v>0</v>
      </c>
      <c r="T152" s="225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26" t="s">
        <v>553</v>
      </c>
      <c r="AT152" s="226" t="s">
        <v>169</v>
      </c>
      <c r="AU152" s="226" t="s">
        <v>81</v>
      </c>
      <c r="AY152" s="20" t="s">
        <v>166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20" t="s">
        <v>79</v>
      </c>
      <c r="BK152" s="227">
        <f>ROUND(I152*H152,2)</f>
        <v>0</v>
      </c>
      <c r="BL152" s="20" t="s">
        <v>553</v>
      </c>
      <c r="BM152" s="226" t="s">
        <v>81</v>
      </c>
    </row>
    <row r="153" s="2" customFormat="1" ht="16.5" customHeight="1">
      <c r="A153" s="41"/>
      <c r="B153" s="42"/>
      <c r="C153" s="215" t="s">
        <v>81</v>
      </c>
      <c r="D153" s="215" t="s">
        <v>169</v>
      </c>
      <c r="E153" s="216" t="s">
        <v>2982</v>
      </c>
      <c r="F153" s="217" t="s">
        <v>2983</v>
      </c>
      <c r="G153" s="218" t="s">
        <v>2981</v>
      </c>
      <c r="H153" s="219">
        <v>1</v>
      </c>
      <c r="I153" s="220"/>
      <c r="J153" s="221">
        <f>ROUND(I153*H153,2)</f>
        <v>0</v>
      </c>
      <c r="K153" s="217" t="s">
        <v>19</v>
      </c>
      <c r="L153" s="47"/>
      <c r="M153" s="222" t="s">
        <v>19</v>
      </c>
      <c r="N153" s="223" t="s">
        <v>43</v>
      </c>
      <c r="O153" s="87"/>
      <c r="P153" s="224">
        <f>O153*H153</f>
        <v>0</v>
      </c>
      <c r="Q153" s="224">
        <v>0</v>
      </c>
      <c r="R153" s="224">
        <f>Q153*H153</f>
        <v>0</v>
      </c>
      <c r="S153" s="224">
        <v>0</v>
      </c>
      <c r="T153" s="225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26" t="s">
        <v>553</v>
      </c>
      <c r="AT153" s="226" t="s">
        <v>169</v>
      </c>
      <c r="AU153" s="226" t="s">
        <v>81</v>
      </c>
      <c r="AY153" s="20" t="s">
        <v>166</v>
      </c>
      <c r="BE153" s="227">
        <f>IF(N153="základní",J153,0)</f>
        <v>0</v>
      </c>
      <c r="BF153" s="227">
        <f>IF(N153="snížená",J153,0)</f>
        <v>0</v>
      </c>
      <c r="BG153" s="227">
        <f>IF(N153="zákl. přenesená",J153,0)</f>
        <v>0</v>
      </c>
      <c r="BH153" s="227">
        <f>IF(N153="sníž. přenesená",J153,0)</f>
        <v>0</v>
      </c>
      <c r="BI153" s="227">
        <f>IF(N153="nulová",J153,0)</f>
        <v>0</v>
      </c>
      <c r="BJ153" s="20" t="s">
        <v>79</v>
      </c>
      <c r="BK153" s="227">
        <f>ROUND(I153*H153,2)</f>
        <v>0</v>
      </c>
      <c r="BL153" s="20" t="s">
        <v>553</v>
      </c>
      <c r="BM153" s="226" t="s">
        <v>174</v>
      </c>
    </row>
    <row r="154" s="2" customFormat="1" ht="16.5" customHeight="1">
      <c r="A154" s="41"/>
      <c r="B154" s="42"/>
      <c r="C154" s="215" t="s">
        <v>167</v>
      </c>
      <c r="D154" s="215" t="s">
        <v>169</v>
      </c>
      <c r="E154" s="216" t="s">
        <v>2984</v>
      </c>
      <c r="F154" s="217" t="s">
        <v>2985</v>
      </c>
      <c r="G154" s="218" t="s">
        <v>2981</v>
      </c>
      <c r="H154" s="219">
        <v>1</v>
      </c>
      <c r="I154" s="220"/>
      <c r="J154" s="221">
        <f>ROUND(I154*H154,2)</f>
        <v>0</v>
      </c>
      <c r="K154" s="217" t="s">
        <v>19</v>
      </c>
      <c r="L154" s="47"/>
      <c r="M154" s="222" t="s">
        <v>19</v>
      </c>
      <c r="N154" s="223" t="s">
        <v>43</v>
      </c>
      <c r="O154" s="87"/>
      <c r="P154" s="224">
        <f>O154*H154</f>
        <v>0</v>
      </c>
      <c r="Q154" s="224">
        <v>0</v>
      </c>
      <c r="R154" s="224">
        <f>Q154*H154</f>
        <v>0</v>
      </c>
      <c r="S154" s="224">
        <v>0</v>
      </c>
      <c r="T154" s="225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26" t="s">
        <v>553</v>
      </c>
      <c r="AT154" s="226" t="s">
        <v>169</v>
      </c>
      <c r="AU154" s="226" t="s">
        <v>81</v>
      </c>
      <c r="AY154" s="20" t="s">
        <v>166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20" t="s">
        <v>79</v>
      </c>
      <c r="BK154" s="227">
        <f>ROUND(I154*H154,2)</f>
        <v>0</v>
      </c>
      <c r="BL154" s="20" t="s">
        <v>553</v>
      </c>
      <c r="BM154" s="226" t="s">
        <v>209</v>
      </c>
    </row>
    <row r="155" s="2" customFormat="1" ht="16.5" customHeight="1">
      <c r="A155" s="41"/>
      <c r="B155" s="42"/>
      <c r="C155" s="215" t="s">
        <v>174</v>
      </c>
      <c r="D155" s="215" t="s">
        <v>169</v>
      </c>
      <c r="E155" s="216" t="s">
        <v>2986</v>
      </c>
      <c r="F155" s="217" t="s">
        <v>2987</v>
      </c>
      <c r="G155" s="218" t="s">
        <v>2981</v>
      </c>
      <c r="H155" s="219">
        <v>10</v>
      </c>
      <c r="I155" s="220"/>
      <c r="J155" s="221">
        <f>ROUND(I155*H155,2)</f>
        <v>0</v>
      </c>
      <c r="K155" s="217" t="s">
        <v>19</v>
      </c>
      <c r="L155" s="47"/>
      <c r="M155" s="222" t="s">
        <v>19</v>
      </c>
      <c r="N155" s="223" t="s">
        <v>43</v>
      </c>
      <c r="O155" s="87"/>
      <c r="P155" s="224">
        <f>O155*H155</f>
        <v>0</v>
      </c>
      <c r="Q155" s="224">
        <v>0</v>
      </c>
      <c r="R155" s="224">
        <f>Q155*H155</f>
        <v>0</v>
      </c>
      <c r="S155" s="224">
        <v>0</v>
      </c>
      <c r="T155" s="225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26" t="s">
        <v>553</v>
      </c>
      <c r="AT155" s="226" t="s">
        <v>169</v>
      </c>
      <c r="AU155" s="226" t="s">
        <v>81</v>
      </c>
      <c r="AY155" s="20" t="s">
        <v>166</v>
      </c>
      <c r="BE155" s="227">
        <f>IF(N155="základní",J155,0)</f>
        <v>0</v>
      </c>
      <c r="BF155" s="227">
        <f>IF(N155="snížená",J155,0)</f>
        <v>0</v>
      </c>
      <c r="BG155" s="227">
        <f>IF(N155="zákl. přenesená",J155,0)</f>
        <v>0</v>
      </c>
      <c r="BH155" s="227">
        <f>IF(N155="sníž. přenesená",J155,0)</f>
        <v>0</v>
      </c>
      <c r="BI155" s="227">
        <f>IF(N155="nulová",J155,0)</f>
        <v>0</v>
      </c>
      <c r="BJ155" s="20" t="s">
        <v>79</v>
      </c>
      <c r="BK155" s="227">
        <f>ROUND(I155*H155,2)</f>
        <v>0</v>
      </c>
      <c r="BL155" s="20" t="s">
        <v>553</v>
      </c>
      <c r="BM155" s="226" t="s">
        <v>220</v>
      </c>
    </row>
    <row r="156" s="2" customFormat="1" ht="16.5" customHeight="1">
      <c r="A156" s="41"/>
      <c r="B156" s="42"/>
      <c r="C156" s="215" t="s">
        <v>203</v>
      </c>
      <c r="D156" s="215" t="s">
        <v>169</v>
      </c>
      <c r="E156" s="216" t="s">
        <v>2988</v>
      </c>
      <c r="F156" s="217" t="s">
        <v>2989</v>
      </c>
      <c r="G156" s="218" t="s">
        <v>2981</v>
      </c>
      <c r="H156" s="219">
        <v>37</v>
      </c>
      <c r="I156" s="220"/>
      <c r="J156" s="221">
        <f>ROUND(I156*H156,2)</f>
        <v>0</v>
      </c>
      <c r="K156" s="217" t="s">
        <v>19</v>
      </c>
      <c r="L156" s="47"/>
      <c r="M156" s="222" t="s">
        <v>19</v>
      </c>
      <c r="N156" s="223" t="s">
        <v>43</v>
      </c>
      <c r="O156" s="87"/>
      <c r="P156" s="224">
        <f>O156*H156</f>
        <v>0</v>
      </c>
      <c r="Q156" s="224">
        <v>0</v>
      </c>
      <c r="R156" s="224">
        <f>Q156*H156</f>
        <v>0</v>
      </c>
      <c r="S156" s="224">
        <v>0</v>
      </c>
      <c r="T156" s="225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26" t="s">
        <v>553</v>
      </c>
      <c r="AT156" s="226" t="s">
        <v>169</v>
      </c>
      <c r="AU156" s="226" t="s">
        <v>81</v>
      </c>
      <c r="AY156" s="20" t="s">
        <v>166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20" t="s">
        <v>79</v>
      </c>
      <c r="BK156" s="227">
        <f>ROUND(I156*H156,2)</f>
        <v>0</v>
      </c>
      <c r="BL156" s="20" t="s">
        <v>553</v>
      </c>
      <c r="BM156" s="226" t="s">
        <v>232</v>
      </c>
    </row>
    <row r="157" s="2" customFormat="1" ht="16.5" customHeight="1">
      <c r="A157" s="41"/>
      <c r="B157" s="42"/>
      <c r="C157" s="215" t="s">
        <v>209</v>
      </c>
      <c r="D157" s="215" t="s">
        <v>169</v>
      </c>
      <c r="E157" s="216" t="s">
        <v>2990</v>
      </c>
      <c r="F157" s="217" t="s">
        <v>2991</v>
      </c>
      <c r="G157" s="218" t="s">
        <v>2981</v>
      </c>
      <c r="H157" s="219">
        <v>2</v>
      </c>
      <c r="I157" s="220"/>
      <c r="J157" s="221">
        <f>ROUND(I157*H157,2)</f>
        <v>0</v>
      </c>
      <c r="K157" s="217" t="s">
        <v>19</v>
      </c>
      <c r="L157" s="47"/>
      <c r="M157" s="222" t="s">
        <v>19</v>
      </c>
      <c r="N157" s="223" t="s">
        <v>43</v>
      </c>
      <c r="O157" s="87"/>
      <c r="P157" s="224">
        <f>O157*H157</f>
        <v>0</v>
      </c>
      <c r="Q157" s="224">
        <v>0</v>
      </c>
      <c r="R157" s="224">
        <f>Q157*H157</f>
        <v>0</v>
      </c>
      <c r="S157" s="224">
        <v>0</v>
      </c>
      <c r="T157" s="225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26" t="s">
        <v>553</v>
      </c>
      <c r="AT157" s="226" t="s">
        <v>169</v>
      </c>
      <c r="AU157" s="226" t="s">
        <v>81</v>
      </c>
      <c r="AY157" s="20" t="s">
        <v>166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20" t="s">
        <v>79</v>
      </c>
      <c r="BK157" s="227">
        <f>ROUND(I157*H157,2)</f>
        <v>0</v>
      </c>
      <c r="BL157" s="20" t="s">
        <v>553</v>
      </c>
      <c r="BM157" s="226" t="s">
        <v>242</v>
      </c>
    </row>
    <row r="158" s="2" customFormat="1" ht="16.5" customHeight="1">
      <c r="A158" s="41"/>
      <c r="B158" s="42"/>
      <c r="C158" s="215" t="s">
        <v>215</v>
      </c>
      <c r="D158" s="215" t="s">
        <v>169</v>
      </c>
      <c r="E158" s="216" t="s">
        <v>2992</v>
      </c>
      <c r="F158" s="217" t="s">
        <v>2993</v>
      </c>
      <c r="G158" s="218" t="s">
        <v>2981</v>
      </c>
      <c r="H158" s="219">
        <v>10</v>
      </c>
      <c r="I158" s="220"/>
      <c r="J158" s="221">
        <f>ROUND(I158*H158,2)</f>
        <v>0</v>
      </c>
      <c r="K158" s="217" t="s">
        <v>19</v>
      </c>
      <c r="L158" s="47"/>
      <c r="M158" s="222" t="s">
        <v>19</v>
      </c>
      <c r="N158" s="223" t="s">
        <v>43</v>
      </c>
      <c r="O158" s="87"/>
      <c r="P158" s="224">
        <f>O158*H158</f>
        <v>0</v>
      </c>
      <c r="Q158" s="224">
        <v>0</v>
      </c>
      <c r="R158" s="224">
        <f>Q158*H158</f>
        <v>0</v>
      </c>
      <c r="S158" s="224">
        <v>0</v>
      </c>
      <c r="T158" s="225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26" t="s">
        <v>553</v>
      </c>
      <c r="AT158" s="226" t="s">
        <v>169</v>
      </c>
      <c r="AU158" s="226" t="s">
        <v>81</v>
      </c>
      <c r="AY158" s="20" t="s">
        <v>166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20" t="s">
        <v>79</v>
      </c>
      <c r="BK158" s="227">
        <f>ROUND(I158*H158,2)</f>
        <v>0</v>
      </c>
      <c r="BL158" s="20" t="s">
        <v>553</v>
      </c>
      <c r="BM158" s="226" t="s">
        <v>250</v>
      </c>
    </row>
    <row r="159" s="2" customFormat="1" ht="16.5" customHeight="1">
      <c r="A159" s="41"/>
      <c r="B159" s="42"/>
      <c r="C159" s="215" t="s">
        <v>220</v>
      </c>
      <c r="D159" s="215" t="s">
        <v>169</v>
      </c>
      <c r="E159" s="216" t="s">
        <v>2994</v>
      </c>
      <c r="F159" s="217" t="s">
        <v>2995</v>
      </c>
      <c r="G159" s="218" t="s">
        <v>2981</v>
      </c>
      <c r="H159" s="219">
        <v>2</v>
      </c>
      <c r="I159" s="220"/>
      <c r="J159" s="221">
        <f>ROUND(I159*H159,2)</f>
        <v>0</v>
      </c>
      <c r="K159" s="217" t="s">
        <v>19</v>
      </c>
      <c r="L159" s="47"/>
      <c r="M159" s="222" t="s">
        <v>19</v>
      </c>
      <c r="N159" s="223" t="s">
        <v>43</v>
      </c>
      <c r="O159" s="87"/>
      <c r="P159" s="224">
        <f>O159*H159</f>
        <v>0</v>
      </c>
      <c r="Q159" s="224">
        <v>0</v>
      </c>
      <c r="R159" s="224">
        <f>Q159*H159</f>
        <v>0</v>
      </c>
      <c r="S159" s="224">
        <v>0</v>
      </c>
      <c r="T159" s="225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26" t="s">
        <v>553</v>
      </c>
      <c r="AT159" s="226" t="s">
        <v>169</v>
      </c>
      <c r="AU159" s="226" t="s">
        <v>81</v>
      </c>
      <c r="AY159" s="20" t="s">
        <v>166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20" t="s">
        <v>79</v>
      </c>
      <c r="BK159" s="227">
        <f>ROUND(I159*H159,2)</f>
        <v>0</v>
      </c>
      <c r="BL159" s="20" t="s">
        <v>553</v>
      </c>
      <c r="BM159" s="226" t="s">
        <v>257</v>
      </c>
    </row>
    <row r="160" s="2" customFormat="1" ht="16.5" customHeight="1">
      <c r="A160" s="41"/>
      <c r="B160" s="42"/>
      <c r="C160" s="215" t="s">
        <v>226</v>
      </c>
      <c r="D160" s="215" t="s">
        <v>169</v>
      </c>
      <c r="E160" s="216" t="s">
        <v>2996</v>
      </c>
      <c r="F160" s="217" t="s">
        <v>2997</v>
      </c>
      <c r="G160" s="218" t="s">
        <v>2981</v>
      </c>
      <c r="H160" s="219">
        <v>5</v>
      </c>
      <c r="I160" s="220"/>
      <c r="J160" s="221">
        <f>ROUND(I160*H160,2)</f>
        <v>0</v>
      </c>
      <c r="K160" s="217" t="s">
        <v>19</v>
      </c>
      <c r="L160" s="47"/>
      <c r="M160" s="222" t="s">
        <v>19</v>
      </c>
      <c r="N160" s="223" t="s">
        <v>43</v>
      </c>
      <c r="O160" s="87"/>
      <c r="P160" s="224">
        <f>O160*H160</f>
        <v>0</v>
      </c>
      <c r="Q160" s="224">
        <v>0</v>
      </c>
      <c r="R160" s="224">
        <f>Q160*H160</f>
        <v>0</v>
      </c>
      <c r="S160" s="224">
        <v>0</v>
      </c>
      <c r="T160" s="225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26" t="s">
        <v>553</v>
      </c>
      <c r="AT160" s="226" t="s">
        <v>169</v>
      </c>
      <c r="AU160" s="226" t="s">
        <v>81</v>
      </c>
      <c r="AY160" s="20" t="s">
        <v>166</v>
      </c>
      <c r="BE160" s="227">
        <f>IF(N160="základní",J160,0)</f>
        <v>0</v>
      </c>
      <c r="BF160" s="227">
        <f>IF(N160="snížená",J160,0)</f>
        <v>0</v>
      </c>
      <c r="BG160" s="227">
        <f>IF(N160="zákl. přenesená",J160,0)</f>
        <v>0</v>
      </c>
      <c r="BH160" s="227">
        <f>IF(N160="sníž. přenesená",J160,0)</f>
        <v>0</v>
      </c>
      <c r="BI160" s="227">
        <f>IF(N160="nulová",J160,0)</f>
        <v>0</v>
      </c>
      <c r="BJ160" s="20" t="s">
        <v>79</v>
      </c>
      <c r="BK160" s="227">
        <f>ROUND(I160*H160,2)</f>
        <v>0</v>
      </c>
      <c r="BL160" s="20" t="s">
        <v>553</v>
      </c>
      <c r="BM160" s="226" t="s">
        <v>268</v>
      </c>
    </row>
    <row r="161" s="2" customFormat="1" ht="16.5" customHeight="1">
      <c r="A161" s="41"/>
      <c r="B161" s="42"/>
      <c r="C161" s="215" t="s">
        <v>232</v>
      </c>
      <c r="D161" s="215" t="s">
        <v>169</v>
      </c>
      <c r="E161" s="216" t="s">
        <v>2998</v>
      </c>
      <c r="F161" s="217" t="s">
        <v>2999</v>
      </c>
      <c r="G161" s="218" t="s">
        <v>2981</v>
      </c>
      <c r="H161" s="219">
        <v>3</v>
      </c>
      <c r="I161" s="220"/>
      <c r="J161" s="221">
        <f>ROUND(I161*H161,2)</f>
        <v>0</v>
      </c>
      <c r="K161" s="217" t="s">
        <v>19</v>
      </c>
      <c r="L161" s="47"/>
      <c r="M161" s="222" t="s">
        <v>19</v>
      </c>
      <c r="N161" s="223" t="s">
        <v>43</v>
      </c>
      <c r="O161" s="87"/>
      <c r="P161" s="224">
        <f>O161*H161</f>
        <v>0</v>
      </c>
      <c r="Q161" s="224">
        <v>0</v>
      </c>
      <c r="R161" s="224">
        <f>Q161*H161</f>
        <v>0</v>
      </c>
      <c r="S161" s="224">
        <v>0</v>
      </c>
      <c r="T161" s="225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26" t="s">
        <v>553</v>
      </c>
      <c r="AT161" s="226" t="s">
        <v>169</v>
      </c>
      <c r="AU161" s="226" t="s">
        <v>81</v>
      </c>
      <c r="AY161" s="20" t="s">
        <v>166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20" t="s">
        <v>79</v>
      </c>
      <c r="BK161" s="227">
        <f>ROUND(I161*H161,2)</f>
        <v>0</v>
      </c>
      <c r="BL161" s="20" t="s">
        <v>553</v>
      </c>
      <c r="BM161" s="226" t="s">
        <v>279</v>
      </c>
    </row>
    <row r="162" s="2" customFormat="1" ht="16.5" customHeight="1">
      <c r="A162" s="41"/>
      <c r="B162" s="42"/>
      <c r="C162" s="215" t="s">
        <v>237</v>
      </c>
      <c r="D162" s="215" t="s">
        <v>169</v>
      </c>
      <c r="E162" s="216" t="s">
        <v>3000</v>
      </c>
      <c r="F162" s="217" t="s">
        <v>3001</v>
      </c>
      <c r="G162" s="218" t="s">
        <v>2981</v>
      </c>
      <c r="H162" s="219">
        <v>4</v>
      </c>
      <c r="I162" s="220"/>
      <c r="J162" s="221">
        <f>ROUND(I162*H162,2)</f>
        <v>0</v>
      </c>
      <c r="K162" s="217" t="s">
        <v>19</v>
      </c>
      <c r="L162" s="47"/>
      <c r="M162" s="222" t="s">
        <v>19</v>
      </c>
      <c r="N162" s="223" t="s">
        <v>43</v>
      </c>
      <c r="O162" s="87"/>
      <c r="P162" s="224">
        <f>O162*H162</f>
        <v>0</v>
      </c>
      <c r="Q162" s="224">
        <v>0</v>
      </c>
      <c r="R162" s="224">
        <f>Q162*H162</f>
        <v>0</v>
      </c>
      <c r="S162" s="224">
        <v>0</v>
      </c>
      <c r="T162" s="225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26" t="s">
        <v>553</v>
      </c>
      <c r="AT162" s="226" t="s">
        <v>169</v>
      </c>
      <c r="AU162" s="226" t="s">
        <v>81</v>
      </c>
      <c r="AY162" s="20" t="s">
        <v>166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20" t="s">
        <v>79</v>
      </c>
      <c r="BK162" s="227">
        <f>ROUND(I162*H162,2)</f>
        <v>0</v>
      </c>
      <c r="BL162" s="20" t="s">
        <v>553</v>
      </c>
      <c r="BM162" s="226" t="s">
        <v>287</v>
      </c>
    </row>
    <row r="163" s="2" customFormat="1" ht="16.5" customHeight="1">
      <c r="A163" s="41"/>
      <c r="B163" s="42"/>
      <c r="C163" s="215" t="s">
        <v>242</v>
      </c>
      <c r="D163" s="215" t="s">
        <v>169</v>
      </c>
      <c r="E163" s="216" t="s">
        <v>3002</v>
      </c>
      <c r="F163" s="217" t="s">
        <v>3003</v>
      </c>
      <c r="G163" s="218" t="s">
        <v>2981</v>
      </c>
      <c r="H163" s="219">
        <v>1</v>
      </c>
      <c r="I163" s="220"/>
      <c r="J163" s="221">
        <f>ROUND(I163*H163,2)</f>
        <v>0</v>
      </c>
      <c r="K163" s="217" t="s">
        <v>19</v>
      </c>
      <c r="L163" s="47"/>
      <c r="M163" s="222" t="s">
        <v>19</v>
      </c>
      <c r="N163" s="223" t="s">
        <v>43</v>
      </c>
      <c r="O163" s="87"/>
      <c r="P163" s="224">
        <f>O163*H163</f>
        <v>0</v>
      </c>
      <c r="Q163" s="224">
        <v>0</v>
      </c>
      <c r="R163" s="224">
        <f>Q163*H163</f>
        <v>0</v>
      </c>
      <c r="S163" s="224">
        <v>0</v>
      </c>
      <c r="T163" s="225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26" t="s">
        <v>553</v>
      </c>
      <c r="AT163" s="226" t="s">
        <v>169</v>
      </c>
      <c r="AU163" s="226" t="s">
        <v>81</v>
      </c>
      <c r="AY163" s="20" t="s">
        <v>166</v>
      </c>
      <c r="BE163" s="227">
        <f>IF(N163="základní",J163,0)</f>
        <v>0</v>
      </c>
      <c r="BF163" s="227">
        <f>IF(N163="snížená",J163,0)</f>
        <v>0</v>
      </c>
      <c r="BG163" s="227">
        <f>IF(N163="zákl. přenesená",J163,0)</f>
        <v>0</v>
      </c>
      <c r="BH163" s="227">
        <f>IF(N163="sníž. přenesená",J163,0)</f>
        <v>0</v>
      </c>
      <c r="BI163" s="227">
        <f>IF(N163="nulová",J163,0)</f>
        <v>0</v>
      </c>
      <c r="BJ163" s="20" t="s">
        <v>79</v>
      </c>
      <c r="BK163" s="227">
        <f>ROUND(I163*H163,2)</f>
        <v>0</v>
      </c>
      <c r="BL163" s="20" t="s">
        <v>553</v>
      </c>
      <c r="BM163" s="226" t="s">
        <v>297</v>
      </c>
    </row>
    <row r="164" s="2" customFormat="1" ht="16.5" customHeight="1">
      <c r="A164" s="41"/>
      <c r="B164" s="42"/>
      <c r="C164" s="215" t="s">
        <v>246</v>
      </c>
      <c r="D164" s="215" t="s">
        <v>169</v>
      </c>
      <c r="E164" s="216" t="s">
        <v>3004</v>
      </c>
      <c r="F164" s="217" t="s">
        <v>3005</v>
      </c>
      <c r="G164" s="218" t="s">
        <v>2981</v>
      </c>
      <c r="H164" s="219">
        <v>3</v>
      </c>
      <c r="I164" s="220"/>
      <c r="J164" s="221">
        <f>ROUND(I164*H164,2)</f>
        <v>0</v>
      </c>
      <c r="K164" s="217" t="s">
        <v>19</v>
      </c>
      <c r="L164" s="47"/>
      <c r="M164" s="222" t="s">
        <v>19</v>
      </c>
      <c r="N164" s="223" t="s">
        <v>43</v>
      </c>
      <c r="O164" s="87"/>
      <c r="P164" s="224">
        <f>O164*H164</f>
        <v>0</v>
      </c>
      <c r="Q164" s="224">
        <v>0</v>
      </c>
      <c r="R164" s="224">
        <f>Q164*H164</f>
        <v>0</v>
      </c>
      <c r="S164" s="224">
        <v>0</v>
      </c>
      <c r="T164" s="225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26" t="s">
        <v>553</v>
      </c>
      <c r="AT164" s="226" t="s">
        <v>169</v>
      </c>
      <c r="AU164" s="226" t="s">
        <v>81</v>
      </c>
      <c r="AY164" s="20" t="s">
        <v>166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20" t="s">
        <v>79</v>
      </c>
      <c r="BK164" s="227">
        <f>ROUND(I164*H164,2)</f>
        <v>0</v>
      </c>
      <c r="BL164" s="20" t="s">
        <v>553</v>
      </c>
      <c r="BM164" s="226" t="s">
        <v>310</v>
      </c>
    </row>
    <row r="165" s="2" customFormat="1" ht="16.5" customHeight="1">
      <c r="A165" s="41"/>
      <c r="B165" s="42"/>
      <c r="C165" s="215" t="s">
        <v>250</v>
      </c>
      <c r="D165" s="215" t="s">
        <v>169</v>
      </c>
      <c r="E165" s="216" t="s">
        <v>3006</v>
      </c>
      <c r="F165" s="217" t="s">
        <v>3007</v>
      </c>
      <c r="G165" s="218" t="s">
        <v>2981</v>
      </c>
      <c r="H165" s="219">
        <v>1</v>
      </c>
      <c r="I165" s="220"/>
      <c r="J165" s="221">
        <f>ROUND(I165*H165,2)</f>
        <v>0</v>
      </c>
      <c r="K165" s="217" t="s">
        <v>19</v>
      </c>
      <c r="L165" s="47"/>
      <c r="M165" s="222" t="s">
        <v>19</v>
      </c>
      <c r="N165" s="223" t="s">
        <v>43</v>
      </c>
      <c r="O165" s="87"/>
      <c r="P165" s="224">
        <f>O165*H165</f>
        <v>0</v>
      </c>
      <c r="Q165" s="224">
        <v>0</v>
      </c>
      <c r="R165" s="224">
        <f>Q165*H165</f>
        <v>0</v>
      </c>
      <c r="S165" s="224">
        <v>0</v>
      </c>
      <c r="T165" s="225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26" t="s">
        <v>553</v>
      </c>
      <c r="AT165" s="226" t="s">
        <v>169</v>
      </c>
      <c r="AU165" s="226" t="s">
        <v>81</v>
      </c>
      <c r="AY165" s="20" t="s">
        <v>166</v>
      </c>
      <c r="BE165" s="227">
        <f>IF(N165="základní",J165,0)</f>
        <v>0</v>
      </c>
      <c r="BF165" s="227">
        <f>IF(N165="snížená",J165,0)</f>
        <v>0</v>
      </c>
      <c r="BG165" s="227">
        <f>IF(N165="zákl. přenesená",J165,0)</f>
        <v>0</v>
      </c>
      <c r="BH165" s="227">
        <f>IF(N165="sníž. přenesená",J165,0)</f>
        <v>0</v>
      </c>
      <c r="BI165" s="227">
        <f>IF(N165="nulová",J165,0)</f>
        <v>0</v>
      </c>
      <c r="BJ165" s="20" t="s">
        <v>79</v>
      </c>
      <c r="BK165" s="227">
        <f>ROUND(I165*H165,2)</f>
        <v>0</v>
      </c>
      <c r="BL165" s="20" t="s">
        <v>553</v>
      </c>
      <c r="BM165" s="226" t="s">
        <v>321</v>
      </c>
    </row>
    <row r="166" s="2" customFormat="1" ht="16.5" customHeight="1">
      <c r="A166" s="41"/>
      <c r="B166" s="42"/>
      <c r="C166" s="215" t="s">
        <v>8</v>
      </c>
      <c r="D166" s="215" t="s">
        <v>169</v>
      </c>
      <c r="E166" s="216" t="s">
        <v>3008</v>
      </c>
      <c r="F166" s="217" t="s">
        <v>3009</v>
      </c>
      <c r="G166" s="218" t="s">
        <v>2981</v>
      </c>
      <c r="H166" s="219">
        <v>1</v>
      </c>
      <c r="I166" s="220"/>
      <c r="J166" s="221">
        <f>ROUND(I166*H166,2)</f>
        <v>0</v>
      </c>
      <c r="K166" s="217" t="s">
        <v>19</v>
      </c>
      <c r="L166" s="47"/>
      <c r="M166" s="222" t="s">
        <v>19</v>
      </c>
      <c r="N166" s="223" t="s">
        <v>43</v>
      </c>
      <c r="O166" s="87"/>
      <c r="P166" s="224">
        <f>O166*H166</f>
        <v>0</v>
      </c>
      <c r="Q166" s="224">
        <v>0</v>
      </c>
      <c r="R166" s="224">
        <f>Q166*H166</f>
        <v>0</v>
      </c>
      <c r="S166" s="224">
        <v>0</v>
      </c>
      <c r="T166" s="225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26" t="s">
        <v>553</v>
      </c>
      <c r="AT166" s="226" t="s">
        <v>169</v>
      </c>
      <c r="AU166" s="226" t="s">
        <v>81</v>
      </c>
      <c r="AY166" s="20" t="s">
        <v>166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20" t="s">
        <v>79</v>
      </c>
      <c r="BK166" s="227">
        <f>ROUND(I166*H166,2)</f>
        <v>0</v>
      </c>
      <c r="BL166" s="20" t="s">
        <v>553</v>
      </c>
      <c r="BM166" s="226" t="s">
        <v>331</v>
      </c>
    </row>
    <row r="167" s="12" customFormat="1" ht="22.8" customHeight="1">
      <c r="A167" s="12"/>
      <c r="B167" s="199"/>
      <c r="C167" s="200"/>
      <c r="D167" s="201" t="s">
        <v>71</v>
      </c>
      <c r="E167" s="213" t="s">
        <v>2646</v>
      </c>
      <c r="F167" s="213" t="s">
        <v>3010</v>
      </c>
      <c r="G167" s="200"/>
      <c r="H167" s="200"/>
      <c r="I167" s="203"/>
      <c r="J167" s="214">
        <f>BK167</f>
        <v>0</v>
      </c>
      <c r="K167" s="200"/>
      <c r="L167" s="205"/>
      <c r="M167" s="206"/>
      <c r="N167" s="207"/>
      <c r="O167" s="207"/>
      <c r="P167" s="208">
        <f>P168+P258+P260+P266+P274+P289</f>
        <v>0</v>
      </c>
      <c r="Q167" s="207"/>
      <c r="R167" s="208">
        <f>R168+R258+R260+R266+R274+R289</f>
        <v>0</v>
      </c>
      <c r="S167" s="207"/>
      <c r="T167" s="209">
        <f>T168+T258+T260+T266+T274+T289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10" t="s">
        <v>79</v>
      </c>
      <c r="AT167" s="211" t="s">
        <v>71</v>
      </c>
      <c r="AU167" s="211" t="s">
        <v>79</v>
      </c>
      <c r="AY167" s="210" t="s">
        <v>166</v>
      </c>
      <c r="BK167" s="212">
        <f>BK168+BK258+BK260+BK266+BK274+BK289</f>
        <v>0</v>
      </c>
    </row>
    <row r="168" s="12" customFormat="1" ht="20.88" customHeight="1">
      <c r="A168" s="12"/>
      <c r="B168" s="199"/>
      <c r="C168" s="200"/>
      <c r="D168" s="201" t="s">
        <v>71</v>
      </c>
      <c r="E168" s="213" t="s">
        <v>2737</v>
      </c>
      <c r="F168" s="213" t="s">
        <v>3011</v>
      </c>
      <c r="G168" s="200"/>
      <c r="H168" s="200"/>
      <c r="I168" s="203"/>
      <c r="J168" s="214">
        <f>BK168</f>
        <v>0</v>
      </c>
      <c r="K168" s="200"/>
      <c r="L168" s="205"/>
      <c r="M168" s="206"/>
      <c r="N168" s="207"/>
      <c r="O168" s="207"/>
      <c r="P168" s="208">
        <f>P169+P170+P176+P178+P180+P182+P188+P191+P193+P196+P201+P205+P207+P211+P215+P217+P219+P225+P236+P238+P240+P242+P246+P248+P250+P252+P254+P256</f>
        <v>0</v>
      </c>
      <c r="Q168" s="207"/>
      <c r="R168" s="208">
        <f>R169+R170+R176+R178+R180+R182+R188+R191+R193+R196+R201+R205+R207+R211+R215+R217+R219+R225+R236+R238+R240+R242+R246+R248+R250+R252+R254+R256</f>
        <v>0</v>
      </c>
      <c r="S168" s="207"/>
      <c r="T168" s="209">
        <f>T169+T170+T176+T178+T180+T182+T188+T191+T193+T196+T201+T205+T207+T211+T215+T217+T219+T225+T236+T238+T240+T242+T246+T248+T250+T252+T254+T256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0" t="s">
        <v>79</v>
      </c>
      <c r="AT168" s="211" t="s">
        <v>71</v>
      </c>
      <c r="AU168" s="211" t="s">
        <v>81</v>
      </c>
      <c r="AY168" s="210" t="s">
        <v>166</v>
      </c>
      <c r="BK168" s="212">
        <f>BK169+BK170+BK176+BK178+BK180+BK182+BK188+BK191+BK193+BK196+BK201+BK205+BK207+BK211+BK215+BK217+BK219+BK225+BK236+BK238+BK240+BK242+BK246+BK248+BK250+BK252+BK254+BK256</f>
        <v>0</v>
      </c>
    </row>
    <row r="169" s="2" customFormat="1" ht="21.75" customHeight="1">
      <c r="A169" s="41"/>
      <c r="B169" s="42"/>
      <c r="C169" s="215" t="s">
        <v>257</v>
      </c>
      <c r="D169" s="215" t="s">
        <v>169</v>
      </c>
      <c r="E169" s="216" t="s">
        <v>3012</v>
      </c>
      <c r="F169" s="217" t="s">
        <v>3013</v>
      </c>
      <c r="G169" s="218" t="s">
        <v>2511</v>
      </c>
      <c r="H169" s="219">
        <v>1</v>
      </c>
      <c r="I169" s="220"/>
      <c r="J169" s="221">
        <f>ROUND(I169*H169,2)</f>
        <v>0</v>
      </c>
      <c r="K169" s="217" t="s">
        <v>19</v>
      </c>
      <c r="L169" s="47"/>
      <c r="M169" s="222" t="s">
        <v>19</v>
      </c>
      <c r="N169" s="223" t="s">
        <v>43</v>
      </c>
      <c r="O169" s="87"/>
      <c r="P169" s="224">
        <f>O169*H169</f>
        <v>0</v>
      </c>
      <c r="Q169" s="224">
        <v>0</v>
      </c>
      <c r="R169" s="224">
        <f>Q169*H169</f>
        <v>0</v>
      </c>
      <c r="S169" s="224">
        <v>0</v>
      </c>
      <c r="T169" s="225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26" t="s">
        <v>553</v>
      </c>
      <c r="AT169" s="226" t="s">
        <v>169</v>
      </c>
      <c r="AU169" s="226" t="s">
        <v>167</v>
      </c>
      <c r="AY169" s="20" t="s">
        <v>166</v>
      </c>
      <c r="BE169" s="227">
        <f>IF(N169="základní",J169,0)</f>
        <v>0</v>
      </c>
      <c r="BF169" s="227">
        <f>IF(N169="snížená",J169,0)</f>
        <v>0</v>
      </c>
      <c r="BG169" s="227">
        <f>IF(N169="zákl. přenesená",J169,0)</f>
        <v>0</v>
      </c>
      <c r="BH169" s="227">
        <f>IF(N169="sníž. přenesená",J169,0)</f>
        <v>0</v>
      </c>
      <c r="BI169" s="227">
        <f>IF(N169="nulová",J169,0)</f>
        <v>0</v>
      </c>
      <c r="BJ169" s="20" t="s">
        <v>79</v>
      </c>
      <c r="BK169" s="227">
        <f>ROUND(I169*H169,2)</f>
        <v>0</v>
      </c>
      <c r="BL169" s="20" t="s">
        <v>553</v>
      </c>
      <c r="BM169" s="226" t="s">
        <v>367</v>
      </c>
    </row>
    <row r="170" s="17" customFormat="1" ht="20.88" customHeight="1">
      <c r="A170" s="17"/>
      <c r="B170" s="290"/>
      <c r="C170" s="291"/>
      <c r="D170" s="292" t="s">
        <v>71</v>
      </c>
      <c r="E170" s="292" t="s">
        <v>2747</v>
      </c>
      <c r="F170" s="292" t="s">
        <v>3014</v>
      </c>
      <c r="G170" s="291"/>
      <c r="H170" s="291"/>
      <c r="I170" s="293"/>
      <c r="J170" s="294">
        <f>BK170</f>
        <v>0</v>
      </c>
      <c r="K170" s="291"/>
      <c r="L170" s="295"/>
      <c r="M170" s="296"/>
      <c r="N170" s="297"/>
      <c r="O170" s="297"/>
      <c r="P170" s="298">
        <f>SUM(P171:P175)</f>
        <v>0</v>
      </c>
      <c r="Q170" s="297"/>
      <c r="R170" s="298">
        <f>SUM(R171:R175)</f>
        <v>0</v>
      </c>
      <c r="S170" s="297"/>
      <c r="T170" s="299">
        <f>SUM(T171:T175)</f>
        <v>0</v>
      </c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R170" s="300" t="s">
        <v>79</v>
      </c>
      <c r="AT170" s="301" t="s">
        <v>71</v>
      </c>
      <c r="AU170" s="301" t="s">
        <v>167</v>
      </c>
      <c r="AY170" s="300" t="s">
        <v>166</v>
      </c>
      <c r="BK170" s="302">
        <f>SUM(BK171:BK175)</f>
        <v>0</v>
      </c>
    </row>
    <row r="171" s="2" customFormat="1" ht="16.5" customHeight="1">
      <c r="A171" s="41"/>
      <c r="B171" s="42"/>
      <c r="C171" s="215" t="s">
        <v>262</v>
      </c>
      <c r="D171" s="215" t="s">
        <v>169</v>
      </c>
      <c r="E171" s="216" t="s">
        <v>3015</v>
      </c>
      <c r="F171" s="217" t="s">
        <v>3016</v>
      </c>
      <c r="G171" s="218" t="s">
        <v>2981</v>
      </c>
      <c r="H171" s="219">
        <v>92</v>
      </c>
      <c r="I171" s="220"/>
      <c r="J171" s="221">
        <f>ROUND(I171*H171,2)</f>
        <v>0</v>
      </c>
      <c r="K171" s="217" t="s">
        <v>19</v>
      </c>
      <c r="L171" s="47"/>
      <c r="M171" s="222" t="s">
        <v>19</v>
      </c>
      <c r="N171" s="223" t="s">
        <v>43</v>
      </c>
      <c r="O171" s="87"/>
      <c r="P171" s="224">
        <f>O171*H171</f>
        <v>0</v>
      </c>
      <c r="Q171" s="224">
        <v>0</v>
      </c>
      <c r="R171" s="224">
        <f>Q171*H171</f>
        <v>0</v>
      </c>
      <c r="S171" s="224">
        <v>0</v>
      </c>
      <c r="T171" s="225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26" t="s">
        <v>553</v>
      </c>
      <c r="AT171" s="226" t="s">
        <v>169</v>
      </c>
      <c r="AU171" s="226" t="s">
        <v>174</v>
      </c>
      <c r="AY171" s="20" t="s">
        <v>166</v>
      </c>
      <c r="BE171" s="227">
        <f>IF(N171="základní",J171,0)</f>
        <v>0</v>
      </c>
      <c r="BF171" s="227">
        <f>IF(N171="snížená",J171,0)</f>
        <v>0</v>
      </c>
      <c r="BG171" s="227">
        <f>IF(N171="zákl. přenesená",J171,0)</f>
        <v>0</v>
      </c>
      <c r="BH171" s="227">
        <f>IF(N171="sníž. přenesená",J171,0)</f>
        <v>0</v>
      </c>
      <c r="BI171" s="227">
        <f>IF(N171="nulová",J171,0)</f>
        <v>0</v>
      </c>
      <c r="BJ171" s="20" t="s">
        <v>79</v>
      </c>
      <c r="BK171" s="227">
        <f>ROUND(I171*H171,2)</f>
        <v>0</v>
      </c>
      <c r="BL171" s="20" t="s">
        <v>553</v>
      </c>
      <c r="BM171" s="226" t="s">
        <v>377</v>
      </c>
    </row>
    <row r="172" s="2" customFormat="1" ht="16.5" customHeight="1">
      <c r="A172" s="41"/>
      <c r="B172" s="42"/>
      <c r="C172" s="215" t="s">
        <v>268</v>
      </c>
      <c r="D172" s="215" t="s">
        <v>169</v>
      </c>
      <c r="E172" s="216" t="s">
        <v>3017</v>
      </c>
      <c r="F172" s="217" t="s">
        <v>3018</v>
      </c>
      <c r="G172" s="218" t="s">
        <v>2981</v>
      </c>
      <c r="H172" s="219">
        <v>10</v>
      </c>
      <c r="I172" s="220"/>
      <c r="J172" s="221">
        <f>ROUND(I172*H172,2)</f>
        <v>0</v>
      </c>
      <c r="K172" s="217" t="s">
        <v>19</v>
      </c>
      <c r="L172" s="47"/>
      <c r="M172" s="222" t="s">
        <v>19</v>
      </c>
      <c r="N172" s="223" t="s">
        <v>43</v>
      </c>
      <c r="O172" s="87"/>
      <c r="P172" s="224">
        <f>O172*H172</f>
        <v>0</v>
      </c>
      <c r="Q172" s="224">
        <v>0</v>
      </c>
      <c r="R172" s="224">
        <f>Q172*H172</f>
        <v>0</v>
      </c>
      <c r="S172" s="224">
        <v>0</v>
      </c>
      <c r="T172" s="225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26" t="s">
        <v>553</v>
      </c>
      <c r="AT172" s="226" t="s">
        <v>169</v>
      </c>
      <c r="AU172" s="226" t="s">
        <v>174</v>
      </c>
      <c r="AY172" s="20" t="s">
        <v>166</v>
      </c>
      <c r="BE172" s="227">
        <f>IF(N172="základní",J172,0)</f>
        <v>0</v>
      </c>
      <c r="BF172" s="227">
        <f>IF(N172="snížená",J172,0)</f>
        <v>0</v>
      </c>
      <c r="BG172" s="227">
        <f>IF(N172="zákl. přenesená",J172,0)</f>
        <v>0</v>
      </c>
      <c r="BH172" s="227">
        <f>IF(N172="sníž. přenesená",J172,0)</f>
        <v>0</v>
      </c>
      <c r="BI172" s="227">
        <f>IF(N172="nulová",J172,0)</f>
        <v>0</v>
      </c>
      <c r="BJ172" s="20" t="s">
        <v>79</v>
      </c>
      <c r="BK172" s="227">
        <f>ROUND(I172*H172,2)</f>
        <v>0</v>
      </c>
      <c r="BL172" s="20" t="s">
        <v>553</v>
      </c>
      <c r="BM172" s="226" t="s">
        <v>397</v>
      </c>
    </row>
    <row r="173" s="2" customFormat="1" ht="16.5" customHeight="1">
      <c r="A173" s="41"/>
      <c r="B173" s="42"/>
      <c r="C173" s="215" t="s">
        <v>274</v>
      </c>
      <c r="D173" s="215" t="s">
        <v>169</v>
      </c>
      <c r="E173" s="216" t="s">
        <v>3019</v>
      </c>
      <c r="F173" s="217" t="s">
        <v>3020</v>
      </c>
      <c r="G173" s="218" t="s">
        <v>2511</v>
      </c>
      <c r="H173" s="219">
        <v>24</v>
      </c>
      <c r="I173" s="220"/>
      <c r="J173" s="221">
        <f>ROUND(I173*H173,2)</f>
        <v>0</v>
      </c>
      <c r="K173" s="217" t="s">
        <v>19</v>
      </c>
      <c r="L173" s="47"/>
      <c r="M173" s="222" t="s">
        <v>19</v>
      </c>
      <c r="N173" s="223" t="s">
        <v>43</v>
      </c>
      <c r="O173" s="87"/>
      <c r="P173" s="224">
        <f>O173*H173</f>
        <v>0</v>
      </c>
      <c r="Q173" s="224">
        <v>0</v>
      </c>
      <c r="R173" s="224">
        <f>Q173*H173</f>
        <v>0</v>
      </c>
      <c r="S173" s="224">
        <v>0</v>
      </c>
      <c r="T173" s="225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26" t="s">
        <v>553</v>
      </c>
      <c r="AT173" s="226" t="s">
        <v>169</v>
      </c>
      <c r="AU173" s="226" t="s">
        <v>174</v>
      </c>
      <c r="AY173" s="20" t="s">
        <v>166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20" t="s">
        <v>79</v>
      </c>
      <c r="BK173" s="227">
        <f>ROUND(I173*H173,2)</f>
        <v>0</v>
      </c>
      <c r="BL173" s="20" t="s">
        <v>553</v>
      </c>
      <c r="BM173" s="226" t="s">
        <v>410</v>
      </c>
    </row>
    <row r="174" s="2" customFormat="1" ht="16.5" customHeight="1">
      <c r="A174" s="41"/>
      <c r="B174" s="42"/>
      <c r="C174" s="215" t="s">
        <v>279</v>
      </c>
      <c r="D174" s="215" t="s">
        <v>169</v>
      </c>
      <c r="E174" s="216" t="s">
        <v>3021</v>
      </c>
      <c r="F174" s="217" t="s">
        <v>3022</v>
      </c>
      <c r="G174" s="218" t="s">
        <v>2511</v>
      </c>
      <c r="H174" s="219">
        <v>1</v>
      </c>
      <c r="I174" s="220"/>
      <c r="J174" s="221">
        <f>ROUND(I174*H174,2)</f>
        <v>0</v>
      </c>
      <c r="K174" s="217" t="s">
        <v>19</v>
      </c>
      <c r="L174" s="47"/>
      <c r="M174" s="222" t="s">
        <v>19</v>
      </c>
      <c r="N174" s="223" t="s">
        <v>43</v>
      </c>
      <c r="O174" s="87"/>
      <c r="P174" s="224">
        <f>O174*H174</f>
        <v>0</v>
      </c>
      <c r="Q174" s="224">
        <v>0</v>
      </c>
      <c r="R174" s="224">
        <f>Q174*H174</f>
        <v>0</v>
      </c>
      <c r="S174" s="224">
        <v>0</v>
      </c>
      <c r="T174" s="225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26" t="s">
        <v>553</v>
      </c>
      <c r="AT174" s="226" t="s">
        <v>169</v>
      </c>
      <c r="AU174" s="226" t="s">
        <v>174</v>
      </c>
      <c r="AY174" s="20" t="s">
        <v>166</v>
      </c>
      <c r="BE174" s="227">
        <f>IF(N174="základní",J174,0)</f>
        <v>0</v>
      </c>
      <c r="BF174" s="227">
        <f>IF(N174="snížená",J174,0)</f>
        <v>0</v>
      </c>
      <c r="BG174" s="227">
        <f>IF(N174="zákl. přenesená",J174,0)</f>
        <v>0</v>
      </c>
      <c r="BH174" s="227">
        <f>IF(N174="sníž. přenesená",J174,0)</f>
        <v>0</v>
      </c>
      <c r="BI174" s="227">
        <f>IF(N174="nulová",J174,0)</f>
        <v>0</v>
      </c>
      <c r="BJ174" s="20" t="s">
        <v>79</v>
      </c>
      <c r="BK174" s="227">
        <f>ROUND(I174*H174,2)</f>
        <v>0</v>
      </c>
      <c r="BL174" s="20" t="s">
        <v>553</v>
      </c>
      <c r="BM174" s="226" t="s">
        <v>420</v>
      </c>
    </row>
    <row r="175" s="2" customFormat="1" ht="16.5" customHeight="1">
      <c r="A175" s="41"/>
      <c r="B175" s="42"/>
      <c r="C175" s="215" t="s">
        <v>7</v>
      </c>
      <c r="D175" s="215" t="s">
        <v>169</v>
      </c>
      <c r="E175" s="216" t="s">
        <v>3023</v>
      </c>
      <c r="F175" s="217" t="s">
        <v>3024</v>
      </c>
      <c r="G175" s="218" t="s">
        <v>2511</v>
      </c>
      <c r="H175" s="219">
        <v>12</v>
      </c>
      <c r="I175" s="220"/>
      <c r="J175" s="221">
        <f>ROUND(I175*H175,2)</f>
        <v>0</v>
      </c>
      <c r="K175" s="217" t="s">
        <v>19</v>
      </c>
      <c r="L175" s="47"/>
      <c r="M175" s="222" t="s">
        <v>19</v>
      </c>
      <c r="N175" s="223" t="s">
        <v>43</v>
      </c>
      <c r="O175" s="87"/>
      <c r="P175" s="224">
        <f>O175*H175</f>
        <v>0</v>
      </c>
      <c r="Q175" s="224">
        <v>0</v>
      </c>
      <c r="R175" s="224">
        <f>Q175*H175</f>
        <v>0</v>
      </c>
      <c r="S175" s="224">
        <v>0</v>
      </c>
      <c r="T175" s="225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26" t="s">
        <v>553</v>
      </c>
      <c r="AT175" s="226" t="s">
        <v>169</v>
      </c>
      <c r="AU175" s="226" t="s">
        <v>174</v>
      </c>
      <c r="AY175" s="20" t="s">
        <v>166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20" t="s">
        <v>79</v>
      </c>
      <c r="BK175" s="227">
        <f>ROUND(I175*H175,2)</f>
        <v>0</v>
      </c>
      <c r="BL175" s="20" t="s">
        <v>553</v>
      </c>
      <c r="BM175" s="226" t="s">
        <v>431</v>
      </c>
    </row>
    <row r="176" s="17" customFormat="1" ht="20.88" customHeight="1">
      <c r="A176" s="17"/>
      <c r="B176" s="290"/>
      <c r="C176" s="291"/>
      <c r="D176" s="292" t="s">
        <v>71</v>
      </c>
      <c r="E176" s="292" t="s">
        <v>2767</v>
      </c>
      <c r="F176" s="292" t="s">
        <v>3025</v>
      </c>
      <c r="G176" s="291"/>
      <c r="H176" s="291"/>
      <c r="I176" s="293"/>
      <c r="J176" s="294">
        <f>BK176</f>
        <v>0</v>
      </c>
      <c r="K176" s="291"/>
      <c r="L176" s="295"/>
      <c r="M176" s="296"/>
      <c r="N176" s="297"/>
      <c r="O176" s="297"/>
      <c r="P176" s="298">
        <f>P177</f>
        <v>0</v>
      </c>
      <c r="Q176" s="297"/>
      <c r="R176" s="298">
        <f>R177</f>
        <v>0</v>
      </c>
      <c r="S176" s="297"/>
      <c r="T176" s="299">
        <f>T177</f>
        <v>0</v>
      </c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R176" s="300" t="s">
        <v>79</v>
      </c>
      <c r="AT176" s="301" t="s">
        <v>71</v>
      </c>
      <c r="AU176" s="301" t="s">
        <v>167</v>
      </c>
      <c r="AY176" s="300" t="s">
        <v>166</v>
      </c>
      <c r="BK176" s="302">
        <f>BK177</f>
        <v>0</v>
      </c>
    </row>
    <row r="177" s="2" customFormat="1" ht="16.5" customHeight="1">
      <c r="A177" s="41"/>
      <c r="B177" s="42"/>
      <c r="C177" s="215" t="s">
        <v>287</v>
      </c>
      <c r="D177" s="215" t="s">
        <v>169</v>
      </c>
      <c r="E177" s="216" t="s">
        <v>3026</v>
      </c>
      <c r="F177" s="217" t="s">
        <v>3027</v>
      </c>
      <c r="G177" s="218" t="s">
        <v>2511</v>
      </c>
      <c r="H177" s="219">
        <v>13</v>
      </c>
      <c r="I177" s="220"/>
      <c r="J177" s="221">
        <f>ROUND(I177*H177,2)</f>
        <v>0</v>
      </c>
      <c r="K177" s="217" t="s">
        <v>19</v>
      </c>
      <c r="L177" s="47"/>
      <c r="M177" s="222" t="s">
        <v>19</v>
      </c>
      <c r="N177" s="223" t="s">
        <v>43</v>
      </c>
      <c r="O177" s="87"/>
      <c r="P177" s="224">
        <f>O177*H177</f>
        <v>0</v>
      </c>
      <c r="Q177" s="224">
        <v>0</v>
      </c>
      <c r="R177" s="224">
        <f>Q177*H177</f>
        <v>0</v>
      </c>
      <c r="S177" s="224">
        <v>0</v>
      </c>
      <c r="T177" s="225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26" t="s">
        <v>553</v>
      </c>
      <c r="AT177" s="226" t="s">
        <v>169</v>
      </c>
      <c r="AU177" s="226" t="s">
        <v>174</v>
      </c>
      <c r="AY177" s="20" t="s">
        <v>166</v>
      </c>
      <c r="BE177" s="227">
        <f>IF(N177="základní",J177,0)</f>
        <v>0</v>
      </c>
      <c r="BF177" s="227">
        <f>IF(N177="snížená",J177,0)</f>
        <v>0</v>
      </c>
      <c r="BG177" s="227">
        <f>IF(N177="zákl. přenesená",J177,0)</f>
        <v>0</v>
      </c>
      <c r="BH177" s="227">
        <f>IF(N177="sníž. přenesená",J177,0)</f>
        <v>0</v>
      </c>
      <c r="BI177" s="227">
        <f>IF(N177="nulová",J177,0)</f>
        <v>0</v>
      </c>
      <c r="BJ177" s="20" t="s">
        <v>79</v>
      </c>
      <c r="BK177" s="227">
        <f>ROUND(I177*H177,2)</f>
        <v>0</v>
      </c>
      <c r="BL177" s="20" t="s">
        <v>553</v>
      </c>
      <c r="BM177" s="226" t="s">
        <v>440</v>
      </c>
    </row>
    <row r="178" s="17" customFormat="1" ht="20.88" customHeight="1">
      <c r="A178" s="17"/>
      <c r="B178" s="290"/>
      <c r="C178" s="291"/>
      <c r="D178" s="292" t="s">
        <v>71</v>
      </c>
      <c r="E178" s="292" t="s">
        <v>2795</v>
      </c>
      <c r="F178" s="292" t="s">
        <v>3028</v>
      </c>
      <c r="G178" s="291"/>
      <c r="H178" s="291"/>
      <c r="I178" s="293"/>
      <c r="J178" s="294">
        <f>BK178</f>
        <v>0</v>
      </c>
      <c r="K178" s="291"/>
      <c r="L178" s="295"/>
      <c r="M178" s="296"/>
      <c r="N178" s="297"/>
      <c r="O178" s="297"/>
      <c r="P178" s="298">
        <f>P179</f>
        <v>0</v>
      </c>
      <c r="Q178" s="297"/>
      <c r="R178" s="298">
        <f>R179</f>
        <v>0</v>
      </c>
      <c r="S178" s="297"/>
      <c r="T178" s="299">
        <f>T179</f>
        <v>0</v>
      </c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R178" s="300" t="s">
        <v>79</v>
      </c>
      <c r="AT178" s="301" t="s">
        <v>71</v>
      </c>
      <c r="AU178" s="301" t="s">
        <v>167</v>
      </c>
      <c r="AY178" s="300" t="s">
        <v>166</v>
      </c>
      <c r="BK178" s="302">
        <f>BK179</f>
        <v>0</v>
      </c>
    </row>
    <row r="179" s="2" customFormat="1" ht="16.5" customHeight="1">
      <c r="A179" s="41"/>
      <c r="B179" s="42"/>
      <c r="C179" s="215" t="s">
        <v>292</v>
      </c>
      <c r="D179" s="215" t="s">
        <v>169</v>
      </c>
      <c r="E179" s="216" t="s">
        <v>3029</v>
      </c>
      <c r="F179" s="217" t="s">
        <v>3030</v>
      </c>
      <c r="G179" s="218" t="s">
        <v>2511</v>
      </c>
      <c r="H179" s="219">
        <v>152</v>
      </c>
      <c r="I179" s="220"/>
      <c r="J179" s="221">
        <f>ROUND(I179*H179,2)</f>
        <v>0</v>
      </c>
      <c r="K179" s="217" t="s">
        <v>19</v>
      </c>
      <c r="L179" s="47"/>
      <c r="M179" s="222" t="s">
        <v>19</v>
      </c>
      <c r="N179" s="223" t="s">
        <v>43</v>
      </c>
      <c r="O179" s="87"/>
      <c r="P179" s="224">
        <f>O179*H179</f>
        <v>0</v>
      </c>
      <c r="Q179" s="224">
        <v>0</v>
      </c>
      <c r="R179" s="224">
        <f>Q179*H179</f>
        <v>0</v>
      </c>
      <c r="S179" s="224">
        <v>0</v>
      </c>
      <c r="T179" s="225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26" t="s">
        <v>553</v>
      </c>
      <c r="AT179" s="226" t="s">
        <v>169</v>
      </c>
      <c r="AU179" s="226" t="s">
        <v>174</v>
      </c>
      <c r="AY179" s="20" t="s">
        <v>166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20" t="s">
        <v>79</v>
      </c>
      <c r="BK179" s="227">
        <f>ROUND(I179*H179,2)</f>
        <v>0</v>
      </c>
      <c r="BL179" s="20" t="s">
        <v>553</v>
      </c>
      <c r="BM179" s="226" t="s">
        <v>451</v>
      </c>
    </row>
    <row r="180" s="17" customFormat="1" ht="20.88" customHeight="1">
      <c r="A180" s="17"/>
      <c r="B180" s="290"/>
      <c r="C180" s="291"/>
      <c r="D180" s="292" t="s">
        <v>71</v>
      </c>
      <c r="E180" s="292" t="s">
        <v>3031</v>
      </c>
      <c r="F180" s="292" t="s">
        <v>3032</v>
      </c>
      <c r="G180" s="291"/>
      <c r="H180" s="291"/>
      <c r="I180" s="293"/>
      <c r="J180" s="294">
        <f>BK180</f>
        <v>0</v>
      </c>
      <c r="K180" s="291"/>
      <c r="L180" s="295"/>
      <c r="M180" s="296"/>
      <c r="N180" s="297"/>
      <c r="O180" s="297"/>
      <c r="P180" s="298">
        <f>P181</f>
        <v>0</v>
      </c>
      <c r="Q180" s="297"/>
      <c r="R180" s="298">
        <f>R181</f>
        <v>0</v>
      </c>
      <c r="S180" s="297"/>
      <c r="T180" s="299">
        <f>T181</f>
        <v>0</v>
      </c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R180" s="300" t="s">
        <v>79</v>
      </c>
      <c r="AT180" s="301" t="s">
        <v>71</v>
      </c>
      <c r="AU180" s="301" t="s">
        <v>167</v>
      </c>
      <c r="AY180" s="300" t="s">
        <v>166</v>
      </c>
      <c r="BK180" s="302">
        <f>BK181</f>
        <v>0</v>
      </c>
    </row>
    <row r="181" s="2" customFormat="1">
      <c r="A181" s="41"/>
      <c r="B181" s="42"/>
      <c r="C181" s="215" t="s">
        <v>297</v>
      </c>
      <c r="D181" s="215" t="s">
        <v>169</v>
      </c>
      <c r="E181" s="216" t="s">
        <v>3033</v>
      </c>
      <c r="F181" s="217" t="s">
        <v>3034</v>
      </c>
      <c r="G181" s="218" t="s">
        <v>2511</v>
      </c>
      <c r="H181" s="219">
        <v>80</v>
      </c>
      <c r="I181" s="220"/>
      <c r="J181" s="221">
        <f>ROUND(I181*H181,2)</f>
        <v>0</v>
      </c>
      <c r="K181" s="217" t="s">
        <v>19</v>
      </c>
      <c r="L181" s="47"/>
      <c r="M181" s="222" t="s">
        <v>19</v>
      </c>
      <c r="N181" s="223" t="s">
        <v>43</v>
      </c>
      <c r="O181" s="87"/>
      <c r="P181" s="224">
        <f>O181*H181</f>
        <v>0</v>
      </c>
      <c r="Q181" s="224">
        <v>0</v>
      </c>
      <c r="R181" s="224">
        <f>Q181*H181</f>
        <v>0</v>
      </c>
      <c r="S181" s="224">
        <v>0</v>
      </c>
      <c r="T181" s="225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26" t="s">
        <v>553</v>
      </c>
      <c r="AT181" s="226" t="s">
        <v>169</v>
      </c>
      <c r="AU181" s="226" t="s">
        <v>174</v>
      </c>
      <c r="AY181" s="20" t="s">
        <v>166</v>
      </c>
      <c r="BE181" s="227">
        <f>IF(N181="základní",J181,0)</f>
        <v>0</v>
      </c>
      <c r="BF181" s="227">
        <f>IF(N181="snížená",J181,0)</f>
        <v>0</v>
      </c>
      <c r="BG181" s="227">
        <f>IF(N181="zákl. přenesená",J181,0)</f>
        <v>0</v>
      </c>
      <c r="BH181" s="227">
        <f>IF(N181="sníž. přenesená",J181,0)</f>
        <v>0</v>
      </c>
      <c r="BI181" s="227">
        <f>IF(N181="nulová",J181,0)</f>
        <v>0</v>
      </c>
      <c r="BJ181" s="20" t="s">
        <v>79</v>
      </c>
      <c r="BK181" s="227">
        <f>ROUND(I181*H181,2)</f>
        <v>0</v>
      </c>
      <c r="BL181" s="20" t="s">
        <v>553</v>
      </c>
      <c r="BM181" s="226" t="s">
        <v>460</v>
      </c>
    </row>
    <row r="182" s="17" customFormat="1" ht="20.88" customHeight="1">
      <c r="A182" s="17"/>
      <c r="B182" s="290"/>
      <c r="C182" s="291"/>
      <c r="D182" s="292" t="s">
        <v>71</v>
      </c>
      <c r="E182" s="292" t="s">
        <v>3035</v>
      </c>
      <c r="F182" s="292" t="s">
        <v>3036</v>
      </c>
      <c r="G182" s="291"/>
      <c r="H182" s="291"/>
      <c r="I182" s="293"/>
      <c r="J182" s="294">
        <f>BK182</f>
        <v>0</v>
      </c>
      <c r="K182" s="291"/>
      <c r="L182" s="295"/>
      <c r="M182" s="296"/>
      <c r="N182" s="297"/>
      <c r="O182" s="297"/>
      <c r="P182" s="298">
        <f>SUM(P183:P187)</f>
        <v>0</v>
      </c>
      <c r="Q182" s="297"/>
      <c r="R182" s="298">
        <f>SUM(R183:R187)</f>
        <v>0</v>
      </c>
      <c r="S182" s="297"/>
      <c r="T182" s="299">
        <f>SUM(T183:T187)</f>
        <v>0</v>
      </c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R182" s="300" t="s">
        <v>79</v>
      </c>
      <c r="AT182" s="301" t="s">
        <v>71</v>
      </c>
      <c r="AU182" s="301" t="s">
        <v>167</v>
      </c>
      <c r="AY182" s="300" t="s">
        <v>166</v>
      </c>
      <c r="BK182" s="302">
        <f>SUM(BK183:BK187)</f>
        <v>0</v>
      </c>
    </row>
    <row r="183" s="2" customFormat="1" ht="16.5" customHeight="1">
      <c r="A183" s="41"/>
      <c r="B183" s="42"/>
      <c r="C183" s="215" t="s">
        <v>305</v>
      </c>
      <c r="D183" s="215" t="s">
        <v>169</v>
      </c>
      <c r="E183" s="216" t="s">
        <v>3037</v>
      </c>
      <c r="F183" s="217" t="s">
        <v>3038</v>
      </c>
      <c r="G183" s="218" t="s">
        <v>2511</v>
      </c>
      <c r="H183" s="219">
        <v>8</v>
      </c>
      <c r="I183" s="220"/>
      <c r="J183" s="221">
        <f>ROUND(I183*H183,2)</f>
        <v>0</v>
      </c>
      <c r="K183" s="217" t="s">
        <v>19</v>
      </c>
      <c r="L183" s="47"/>
      <c r="M183" s="222" t="s">
        <v>19</v>
      </c>
      <c r="N183" s="223" t="s">
        <v>43</v>
      </c>
      <c r="O183" s="87"/>
      <c r="P183" s="224">
        <f>O183*H183</f>
        <v>0</v>
      </c>
      <c r="Q183" s="224">
        <v>0</v>
      </c>
      <c r="R183" s="224">
        <f>Q183*H183</f>
        <v>0</v>
      </c>
      <c r="S183" s="224">
        <v>0</v>
      </c>
      <c r="T183" s="225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26" t="s">
        <v>553</v>
      </c>
      <c r="AT183" s="226" t="s">
        <v>169</v>
      </c>
      <c r="AU183" s="226" t="s">
        <v>174</v>
      </c>
      <c r="AY183" s="20" t="s">
        <v>166</v>
      </c>
      <c r="BE183" s="227">
        <f>IF(N183="základní",J183,0)</f>
        <v>0</v>
      </c>
      <c r="BF183" s="227">
        <f>IF(N183="snížená",J183,0)</f>
        <v>0</v>
      </c>
      <c r="BG183" s="227">
        <f>IF(N183="zákl. přenesená",J183,0)</f>
        <v>0</v>
      </c>
      <c r="BH183" s="227">
        <f>IF(N183="sníž. přenesená",J183,0)</f>
        <v>0</v>
      </c>
      <c r="BI183" s="227">
        <f>IF(N183="nulová",J183,0)</f>
        <v>0</v>
      </c>
      <c r="BJ183" s="20" t="s">
        <v>79</v>
      </c>
      <c r="BK183" s="227">
        <f>ROUND(I183*H183,2)</f>
        <v>0</v>
      </c>
      <c r="BL183" s="20" t="s">
        <v>553</v>
      </c>
      <c r="BM183" s="226" t="s">
        <v>471</v>
      </c>
    </row>
    <row r="184" s="2" customFormat="1" ht="16.5" customHeight="1">
      <c r="A184" s="41"/>
      <c r="B184" s="42"/>
      <c r="C184" s="215" t="s">
        <v>310</v>
      </c>
      <c r="D184" s="215" t="s">
        <v>169</v>
      </c>
      <c r="E184" s="216" t="s">
        <v>3039</v>
      </c>
      <c r="F184" s="217" t="s">
        <v>3040</v>
      </c>
      <c r="G184" s="218" t="s">
        <v>2511</v>
      </c>
      <c r="H184" s="219">
        <v>2</v>
      </c>
      <c r="I184" s="220"/>
      <c r="J184" s="221">
        <f>ROUND(I184*H184,2)</f>
        <v>0</v>
      </c>
      <c r="K184" s="217" t="s">
        <v>19</v>
      </c>
      <c r="L184" s="47"/>
      <c r="M184" s="222" t="s">
        <v>19</v>
      </c>
      <c r="N184" s="223" t="s">
        <v>43</v>
      </c>
      <c r="O184" s="87"/>
      <c r="P184" s="224">
        <f>O184*H184</f>
        <v>0</v>
      </c>
      <c r="Q184" s="224">
        <v>0</v>
      </c>
      <c r="R184" s="224">
        <f>Q184*H184</f>
        <v>0</v>
      </c>
      <c r="S184" s="224">
        <v>0</v>
      </c>
      <c r="T184" s="225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26" t="s">
        <v>553</v>
      </c>
      <c r="AT184" s="226" t="s">
        <v>169</v>
      </c>
      <c r="AU184" s="226" t="s">
        <v>174</v>
      </c>
      <c r="AY184" s="20" t="s">
        <v>166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20" t="s">
        <v>79</v>
      </c>
      <c r="BK184" s="227">
        <f>ROUND(I184*H184,2)</f>
        <v>0</v>
      </c>
      <c r="BL184" s="20" t="s">
        <v>553</v>
      </c>
      <c r="BM184" s="226" t="s">
        <v>505</v>
      </c>
    </row>
    <row r="185" s="2" customFormat="1" ht="16.5" customHeight="1">
      <c r="A185" s="41"/>
      <c r="B185" s="42"/>
      <c r="C185" s="215" t="s">
        <v>316</v>
      </c>
      <c r="D185" s="215" t="s">
        <v>169</v>
      </c>
      <c r="E185" s="216" t="s">
        <v>3041</v>
      </c>
      <c r="F185" s="217" t="s">
        <v>3042</v>
      </c>
      <c r="G185" s="218" t="s">
        <v>2511</v>
      </c>
      <c r="H185" s="219">
        <v>1</v>
      </c>
      <c r="I185" s="220"/>
      <c r="J185" s="221">
        <f>ROUND(I185*H185,2)</f>
        <v>0</v>
      </c>
      <c r="K185" s="217" t="s">
        <v>19</v>
      </c>
      <c r="L185" s="47"/>
      <c r="M185" s="222" t="s">
        <v>19</v>
      </c>
      <c r="N185" s="223" t="s">
        <v>43</v>
      </c>
      <c r="O185" s="87"/>
      <c r="P185" s="224">
        <f>O185*H185</f>
        <v>0</v>
      </c>
      <c r="Q185" s="224">
        <v>0</v>
      </c>
      <c r="R185" s="224">
        <f>Q185*H185</f>
        <v>0</v>
      </c>
      <c r="S185" s="224">
        <v>0</v>
      </c>
      <c r="T185" s="225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26" t="s">
        <v>553</v>
      </c>
      <c r="AT185" s="226" t="s">
        <v>169</v>
      </c>
      <c r="AU185" s="226" t="s">
        <v>174</v>
      </c>
      <c r="AY185" s="20" t="s">
        <v>166</v>
      </c>
      <c r="BE185" s="227">
        <f>IF(N185="základní",J185,0)</f>
        <v>0</v>
      </c>
      <c r="BF185" s="227">
        <f>IF(N185="snížená",J185,0)</f>
        <v>0</v>
      </c>
      <c r="BG185" s="227">
        <f>IF(N185="zákl. přenesená",J185,0)</f>
        <v>0</v>
      </c>
      <c r="BH185" s="227">
        <f>IF(N185="sníž. přenesená",J185,0)</f>
        <v>0</v>
      </c>
      <c r="BI185" s="227">
        <f>IF(N185="nulová",J185,0)</f>
        <v>0</v>
      </c>
      <c r="BJ185" s="20" t="s">
        <v>79</v>
      </c>
      <c r="BK185" s="227">
        <f>ROUND(I185*H185,2)</f>
        <v>0</v>
      </c>
      <c r="BL185" s="20" t="s">
        <v>553</v>
      </c>
      <c r="BM185" s="226" t="s">
        <v>519</v>
      </c>
    </row>
    <row r="186" s="2" customFormat="1" ht="16.5" customHeight="1">
      <c r="A186" s="41"/>
      <c r="B186" s="42"/>
      <c r="C186" s="215" t="s">
        <v>321</v>
      </c>
      <c r="D186" s="215" t="s">
        <v>169</v>
      </c>
      <c r="E186" s="216" t="s">
        <v>3043</v>
      </c>
      <c r="F186" s="217" t="s">
        <v>3044</v>
      </c>
      <c r="G186" s="218" t="s">
        <v>2511</v>
      </c>
      <c r="H186" s="219">
        <v>12</v>
      </c>
      <c r="I186" s="220"/>
      <c r="J186" s="221">
        <f>ROUND(I186*H186,2)</f>
        <v>0</v>
      </c>
      <c r="K186" s="217" t="s">
        <v>19</v>
      </c>
      <c r="L186" s="47"/>
      <c r="M186" s="222" t="s">
        <v>19</v>
      </c>
      <c r="N186" s="223" t="s">
        <v>43</v>
      </c>
      <c r="O186" s="87"/>
      <c r="P186" s="224">
        <f>O186*H186</f>
        <v>0</v>
      </c>
      <c r="Q186" s="224">
        <v>0</v>
      </c>
      <c r="R186" s="224">
        <f>Q186*H186</f>
        <v>0</v>
      </c>
      <c r="S186" s="224">
        <v>0</v>
      </c>
      <c r="T186" s="225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26" t="s">
        <v>553</v>
      </c>
      <c r="AT186" s="226" t="s">
        <v>169</v>
      </c>
      <c r="AU186" s="226" t="s">
        <v>174</v>
      </c>
      <c r="AY186" s="20" t="s">
        <v>166</v>
      </c>
      <c r="BE186" s="227">
        <f>IF(N186="základní",J186,0)</f>
        <v>0</v>
      </c>
      <c r="BF186" s="227">
        <f>IF(N186="snížená",J186,0)</f>
        <v>0</v>
      </c>
      <c r="BG186" s="227">
        <f>IF(N186="zákl. přenesená",J186,0)</f>
        <v>0</v>
      </c>
      <c r="BH186" s="227">
        <f>IF(N186="sníž. přenesená",J186,0)</f>
        <v>0</v>
      </c>
      <c r="BI186" s="227">
        <f>IF(N186="nulová",J186,0)</f>
        <v>0</v>
      </c>
      <c r="BJ186" s="20" t="s">
        <v>79</v>
      </c>
      <c r="BK186" s="227">
        <f>ROUND(I186*H186,2)</f>
        <v>0</v>
      </c>
      <c r="BL186" s="20" t="s">
        <v>553</v>
      </c>
      <c r="BM186" s="226" t="s">
        <v>530</v>
      </c>
    </row>
    <row r="187" s="2" customFormat="1">
      <c r="A187" s="41"/>
      <c r="B187" s="42"/>
      <c r="C187" s="215" t="s">
        <v>326</v>
      </c>
      <c r="D187" s="215" t="s">
        <v>169</v>
      </c>
      <c r="E187" s="216" t="s">
        <v>3045</v>
      </c>
      <c r="F187" s="217" t="s">
        <v>3046</v>
      </c>
      <c r="G187" s="218" t="s">
        <v>2511</v>
      </c>
      <c r="H187" s="219">
        <v>12</v>
      </c>
      <c r="I187" s="220"/>
      <c r="J187" s="221">
        <f>ROUND(I187*H187,2)</f>
        <v>0</v>
      </c>
      <c r="K187" s="217" t="s">
        <v>19</v>
      </c>
      <c r="L187" s="47"/>
      <c r="M187" s="222" t="s">
        <v>19</v>
      </c>
      <c r="N187" s="223" t="s">
        <v>43</v>
      </c>
      <c r="O187" s="87"/>
      <c r="P187" s="224">
        <f>O187*H187</f>
        <v>0</v>
      </c>
      <c r="Q187" s="224">
        <v>0</v>
      </c>
      <c r="R187" s="224">
        <f>Q187*H187</f>
        <v>0</v>
      </c>
      <c r="S187" s="224">
        <v>0</v>
      </c>
      <c r="T187" s="225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26" t="s">
        <v>553</v>
      </c>
      <c r="AT187" s="226" t="s">
        <v>169</v>
      </c>
      <c r="AU187" s="226" t="s">
        <v>174</v>
      </c>
      <c r="AY187" s="20" t="s">
        <v>166</v>
      </c>
      <c r="BE187" s="227">
        <f>IF(N187="základní",J187,0)</f>
        <v>0</v>
      </c>
      <c r="BF187" s="227">
        <f>IF(N187="snížená",J187,0)</f>
        <v>0</v>
      </c>
      <c r="BG187" s="227">
        <f>IF(N187="zákl. přenesená",J187,0)</f>
        <v>0</v>
      </c>
      <c r="BH187" s="227">
        <f>IF(N187="sníž. přenesená",J187,0)</f>
        <v>0</v>
      </c>
      <c r="BI187" s="227">
        <f>IF(N187="nulová",J187,0)</f>
        <v>0</v>
      </c>
      <c r="BJ187" s="20" t="s">
        <v>79</v>
      </c>
      <c r="BK187" s="227">
        <f>ROUND(I187*H187,2)</f>
        <v>0</v>
      </c>
      <c r="BL187" s="20" t="s">
        <v>553</v>
      </c>
      <c r="BM187" s="226" t="s">
        <v>517</v>
      </c>
    </row>
    <row r="188" s="17" customFormat="1" ht="20.88" customHeight="1">
      <c r="A188" s="17"/>
      <c r="B188" s="290"/>
      <c r="C188" s="291"/>
      <c r="D188" s="292" t="s">
        <v>71</v>
      </c>
      <c r="E188" s="292" t="s">
        <v>3047</v>
      </c>
      <c r="F188" s="292" t="s">
        <v>3048</v>
      </c>
      <c r="G188" s="291"/>
      <c r="H188" s="291"/>
      <c r="I188" s="293"/>
      <c r="J188" s="294">
        <f>BK188</f>
        <v>0</v>
      </c>
      <c r="K188" s="291"/>
      <c r="L188" s="295"/>
      <c r="M188" s="296"/>
      <c r="N188" s="297"/>
      <c r="O188" s="297"/>
      <c r="P188" s="298">
        <f>SUM(P189:P190)</f>
        <v>0</v>
      </c>
      <c r="Q188" s="297"/>
      <c r="R188" s="298">
        <f>SUM(R189:R190)</f>
        <v>0</v>
      </c>
      <c r="S188" s="297"/>
      <c r="T188" s="299">
        <f>SUM(T189:T190)</f>
        <v>0</v>
      </c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R188" s="300" t="s">
        <v>79</v>
      </c>
      <c r="AT188" s="301" t="s">
        <v>71</v>
      </c>
      <c r="AU188" s="301" t="s">
        <v>167</v>
      </c>
      <c r="AY188" s="300" t="s">
        <v>166</v>
      </c>
      <c r="BK188" s="302">
        <f>SUM(BK189:BK190)</f>
        <v>0</v>
      </c>
    </row>
    <row r="189" s="2" customFormat="1" ht="21.75" customHeight="1">
      <c r="A189" s="41"/>
      <c r="B189" s="42"/>
      <c r="C189" s="215" t="s">
        <v>331</v>
      </c>
      <c r="D189" s="215" t="s">
        <v>169</v>
      </c>
      <c r="E189" s="216" t="s">
        <v>3049</v>
      </c>
      <c r="F189" s="217" t="s">
        <v>3050</v>
      </c>
      <c r="G189" s="218" t="s">
        <v>2511</v>
      </c>
      <c r="H189" s="219">
        <v>8</v>
      </c>
      <c r="I189" s="220"/>
      <c r="J189" s="221">
        <f>ROUND(I189*H189,2)</f>
        <v>0</v>
      </c>
      <c r="K189" s="217" t="s">
        <v>19</v>
      </c>
      <c r="L189" s="47"/>
      <c r="M189" s="222" t="s">
        <v>19</v>
      </c>
      <c r="N189" s="223" t="s">
        <v>43</v>
      </c>
      <c r="O189" s="87"/>
      <c r="P189" s="224">
        <f>O189*H189</f>
        <v>0</v>
      </c>
      <c r="Q189" s="224">
        <v>0</v>
      </c>
      <c r="R189" s="224">
        <f>Q189*H189</f>
        <v>0</v>
      </c>
      <c r="S189" s="224">
        <v>0</v>
      </c>
      <c r="T189" s="225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26" t="s">
        <v>553</v>
      </c>
      <c r="AT189" s="226" t="s">
        <v>169</v>
      </c>
      <c r="AU189" s="226" t="s">
        <v>174</v>
      </c>
      <c r="AY189" s="20" t="s">
        <v>166</v>
      </c>
      <c r="BE189" s="227">
        <f>IF(N189="základní",J189,0)</f>
        <v>0</v>
      </c>
      <c r="BF189" s="227">
        <f>IF(N189="snížená",J189,0)</f>
        <v>0</v>
      </c>
      <c r="BG189" s="227">
        <f>IF(N189="zákl. přenesená",J189,0)</f>
        <v>0</v>
      </c>
      <c r="BH189" s="227">
        <f>IF(N189="sníž. přenesená",J189,0)</f>
        <v>0</v>
      </c>
      <c r="BI189" s="227">
        <f>IF(N189="nulová",J189,0)</f>
        <v>0</v>
      </c>
      <c r="BJ189" s="20" t="s">
        <v>79</v>
      </c>
      <c r="BK189" s="227">
        <f>ROUND(I189*H189,2)</f>
        <v>0</v>
      </c>
      <c r="BL189" s="20" t="s">
        <v>553</v>
      </c>
      <c r="BM189" s="226" t="s">
        <v>553</v>
      </c>
    </row>
    <row r="190" s="2" customFormat="1" ht="21.75" customHeight="1">
      <c r="A190" s="41"/>
      <c r="B190" s="42"/>
      <c r="C190" s="215" t="s">
        <v>339</v>
      </c>
      <c r="D190" s="215" t="s">
        <v>169</v>
      </c>
      <c r="E190" s="216" t="s">
        <v>3051</v>
      </c>
      <c r="F190" s="217" t="s">
        <v>3052</v>
      </c>
      <c r="G190" s="218" t="s">
        <v>2511</v>
      </c>
      <c r="H190" s="219">
        <v>27</v>
      </c>
      <c r="I190" s="220"/>
      <c r="J190" s="221">
        <f>ROUND(I190*H190,2)</f>
        <v>0</v>
      </c>
      <c r="K190" s="217" t="s">
        <v>19</v>
      </c>
      <c r="L190" s="47"/>
      <c r="M190" s="222" t="s">
        <v>19</v>
      </c>
      <c r="N190" s="223" t="s">
        <v>43</v>
      </c>
      <c r="O190" s="87"/>
      <c r="P190" s="224">
        <f>O190*H190</f>
        <v>0</v>
      </c>
      <c r="Q190" s="224">
        <v>0</v>
      </c>
      <c r="R190" s="224">
        <f>Q190*H190</f>
        <v>0</v>
      </c>
      <c r="S190" s="224">
        <v>0</v>
      </c>
      <c r="T190" s="225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26" t="s">
        <v>553</v>
      </c>
      <c r="AT190" s="226" t="s">
        <v>169</v>
      </c>
      <c r="AU190" s="226" t="s">
        <v>174</v>
      </c>
      <c r="AY190" s="20" t="s">
        <v>166</v>
      </c>
      <c r="BE190" s="227">
        <f>IF(N190="základní",J190,0)</f>
        <v>0</v>
      </c>
      <c r="BF190" s="227">
        <f>IF(N190="snížená",J190,0)</f>
        <v>0</v>
      </c>
      <c r="BG190" s="227">
        <f>IF(N190="zákl. přenesená",J190,0)</f>
        <v>0</v>
      </c>
      <c r="BH190" s="227">
        <f>IF(N190="sníž. přenesená",J190,0)</f>
        <v>0</v>
      </c>
      <c r="BI190" s="227">
        <f>IF(N190="nulová",J190,0)</f>
        <v>0</v>
      </c>
      <c r="BJ190" s="20" t="s">
        <v>79</v>
      </c>
      <c r="BK190" s="227">
        <f>ROUND(I190*H190,2)</f>
        <v>0</v>
      </c>
      <c r="BL190" s="20" t="s">
        <v>553</v>
      </c>
      <c r="BM190" s="226" t="s">
        <v>562</v>
      </c>
    </row>
    <row r="191" s="17" customFormat="1" ht="20.88" customHeight="1">
      <c r="A191" s="17"/>
      <c r="B191" s="290"/>
      <c r="C191" s="291"/>
      <c r="D191" s="292" t="s">
        <v>71</v>
      </c>
      <c r="E191" s="292" t="s">
        <v>3053</v>
      </c>
      <c r="F191" s="292" t="s">
        <v>3054</v>
      </c>
      <c r="G191" s="291"/>
      <c r="H191" s="291"/>
      <c r="I191" s="293"/>
      <c r="J191" s="294">
        <f>BK191</f>
        <v>0</v>
      </c>
      <c r="K191" s="291"/>
      <c r="L191" s="295"/>
      <c r="M191" s="296"/>
      <c r="N191" s="297"/>
      <c r="O191" s="297"/>
      <c r="P191" s="298">
        <f>P192</f>
        <v>0</v>
      </c>
      <c r="Q191" s="297"/>
      <c r="R191" s="298">
        <f>R192</f>
        <v>0</v>
      </c>
      <c r="S191" s="297"/>
      <c r="T191" s="299">
        <f>T192</f>
        <v>0</v>
      </c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R191" s="300" t="s">
        <v>79</v>
      </c>
      <c r="AT191" s="301" t="s">
        <v>71</v>
      </c>
      <c r="AU191" s="301" t="s">
        <v>167</v>
      </c>
      <c r="AY191" s="300" t="s">
        <v>166</v>
      </c>
      <c r="BK191" s="302">
        <f>BK192</f>
        <v>0</v>
      </c>
    </row>
    <row r="192" s="2" customFormat="1">
      <c r="A192" s="41"/>
      <c r="B192" s="42"/>
      <c r="C192" s="215" t="s">
        <v>344</v>
      </c>
      <c r="D192" s="215" t="s">
        <v>169</v>
      </c>
      <c r="E192" s="216" t="s">
        <v>3055</v>
      </c>
      <c r="F192" s="217" t="s">
        <v>3056</v>
      </c>
      <c r="G192" s="218" t="s">
        <v>2511</v>
      </c>
      <c r="H192" s="219">
        <v>115</v>
      </c>
      <c r="I192" s="220"/>
      <c r="J192" s="221">
        <f>ROUND(I192*H192,2)</f>
        <v>0</v>
      </c>
      <c r="K192" s="217" t="s">
        <v>19</v>
      </c>
      <c r="L192" s="47"/>
      <c r="M192" s="222" t="s">
        <v>19</v>
      </c>
      <c r="N192" s="223" t="s">
        <v>43</v>
      </c>
      <c r="O192" s="87"/>
      <c r="P192" s="224">
        <f>O192*H192</f>
        <v>0</v>
      </c>
      <c r="Q192" s="224">
        <v>0</v>
      </c>
      <c r="R192" s="224">
        <f>Q192*H192</f>
        <v>0</v>
      </c>
      <c r="S192" s="224">
        <v>0</v>
      </c>
      <c r="T192" s="225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26" t="s">
        <v>553</v>
      </c>
      <c r="AT192" s="226" t="s">
        <v>169</v>
      </c>
      <c r="AU192" s="226" t="s">
        <v>174</v>
      </c>
      <c r="AY192" s="20" t="s">
        <v>166</v>
      </c>
      <c r="BE192" s="227">
        <f>IF(N192="základní",J192,0)</f>
        <v>0</v>
      </c>
      <c r="BF192" s="227">
        <f>IF(N192="snížená",J192,0)</f>
        <v>0</v>
      </c>
      <c r="BG192" s="227">
        <f>IF(N192="zákl. přenesená",J192,0)</f>
        <v>0</v>
      </c>
      <c r="BH192" s="227">
        <f>IF(N192="sníž. přenesená",J192,0)</f>
        <v>0</v>
      </c>
      <c r="BI192" s="227">
        <f>IF(N192="nulová",J192,0)</f>
        <v>0</v>
      </c>
      <c r="BJ192" s="20" t="s">
        <v>79</v>
      </c>
      <c r="BK192" s="227">
        <f>ROUND(I192*H192,2)</f>
        <v>0</v>
      </c>
      <c r="BL192" s="20" t="s">
        <v>553</v>
      </c>
      <c r="BM192" s="226" t="s">
        <v>580</v>
      </c>
    </row>
    <row r="193" s="17" customFormat="1" ht="20.88" customHeight="1">
      <c r="A193" s="17"/>
      <c r="B193" s="290"/>
      <c r="C193" s="291"/>
      <c r="D193" s="292" t="s">
        <v>71</v>
      </c>
      <c r="E193" s="292" t="s">
        <v>3057</v>
      </c>
      <c r="F193" s="292" t="s">
        <v>3058</v>
      </c>
      <c r="G193" s="291"/>
      <c r="H193" s="291"/>
      <c r="I193" s="293"/>
      <c r="J193" s="294">
        <f>BK193</f>
        <v>0</v>
      </c>
      <c r="K193" s="291"/>
      <c r="L193" s="295"/>
      <c r="M193" s="296"/>
      <c r="N193" s="297"/>
      <c r="O193" s="297"/>
      <c r="P193" s="298">
        <f>SUM(P194:P195)</f>
        <v>0</v>
      </c>
      <c r="Q193" s="297"/>
      <c r="R193" s="298">
        <f>SUM(R194:R195)</f>
        <v>0</v>
      </c>
      <c r="S193" s="297"/>
      <c r="T193" s="299">
        <f>SUM(T194:T195)</f>
        <v>0</v>
      </c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R193" s="300" t="s">
        <v>79</v>
      </c>
      <c r="AT193" s="301" t="s">
        <v>71</v>
      </c>
      <c r="AU193" s="301" t="s">
        <v>167</v>
      </c>
      <c r="AY193" s="300" t="s">
        <v>166</v>
      </c>
      <c r="BK193" s="302">
        <f>SUM(BK194:BK195)</f>
        <v>0</v>
      </c>
    </row>
    <row r="194" s="2" customFormat="1" ht="16.5" customHeight="1">
      <c r="A194" s="41"/>
      <c r="B194" s="42"/>
      <c r="C194" s="215" t="s">
        <v>349</v>
      </c>
      <c r="D194" s="215" t="s">
        <v>169</v>
      </c>
      <c r="E194" s="216" t="s">
        <v>3059</v>
      </c>
      <c r="F194" s="217" t="s">
        <v>3060</v>
      </c>
      <c r="G194" s="218" t="s">
        <v>2511</v>
      </c>
      <c r="H194" s="219">
        <v>6</v>
      </c>
      <c r="I194" s="220"/>
      <c r="J194" s="221">
        <f>ROUND(I194*H194,2)</f>
        <v>0</v>
      </c>
      <c r="K194" s="217" t="s">
        <v>19</v>
      </c>
      <c r="L194" s="47"/>
      <c r="M194" s="222" t="s">
        <v>19</v>
      </c>
      <c r="N194" s="223" t="s">
        <v>43</v>
      </c>
      <c r="O194" s="87"/>
      <c r="P194" s="224">
        <f>O194*H194</f>
        <v>0</v>
      </c>
      <c r="Q194" s="224">
        <v>0</v>
      </c>
      <c r="R194" s="224">
        <f>Q194*H194</f>
        <v>0</v>
      </c>
      <c r="S194" s="224">
        <v>0</v>
      </c>
      <c r="T194" s="225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26" t="s">
        <v>553</v>
      </c>
      <c r="AT194" s="226" t="s">
        <v>169</v>
      </c>
      <c r="AU194" s="226" t="s">
        <v>174</v>
      </c>
      <c r="AY194" s="20" t="s">
        <v>166</v>
      </c>
      <c r="BE194" s="227">
        <f>IF(N194="základní",J194,0)</f>
        <v>0</v>
      </c>
      <c r="BF194" s="227">
        <f>IF(N194="snížená",J194,0)</f>
        <v>0</v>
      </c>
      <c r="BG194" s="227">
        <f>IF(N194="zákl. přenesená",J194,0)</f>
        <v>0</v>
      </c>
      <c r="BH194" s="227">
        <f>IF(N194="sníž. přenesená",J194,0)</f>
        <v>0</v>
      </c>
      <c r="BI194" s="227">
        <f>IF(N194="nulová",J194,0)</f>
        <v>0</v>
      </c>
      <c r="BJ194" s="20" t="s">
        <v>79</v>
      </c>
      <c r="BK194" s="227">
        <f>ROUND(I194*H194,2)</f>
        <v>0</v>
      </c>
      <c r="BL194" s="20" t="s">
        <v>553</v>
      </c>
      <c r="BM194" s="226" t="s">
        <v>593</v>
      </c>
    </row>
    <row r="195" s="2" customFormat="1" ht="16.5" customHeight="1">
      <c r="A195" s="41"/>
      <c r="B195" s="42"/>
      <c r="C195" s="215" t="s">
        <v>357</v>
      </c>
      <c r="D195" s="215" t="s">
        <v>169</v>
      </c>
      <c r="E195" s="216" t="s">
        <v>3061</v>
      </c>
      <c r="F195" s="217" t="s">
        <v>3062</v>
      </c>
      <c r="G195" s="218" t="s">
        <v>2511</v>
      </c>
      <c r="H195" s="219">
        <v>6</v>
      </c>
      <c r="I195" s="220"/>
      <c r="J195" s="221">
        <f>ROUND(I195*H195,2)</f>
        <v>0</v>
      </c>
      <c r="K195" s="217" t="s">
        <v>19</v>
      </c>
      <c r="L195" s="47"/>
      <c r="M195" s="222" t="s">
        <v>19</v>
      </c>
      <c r="N195" s="223" t="s">
        <v>43</v>
      </c>
      <c r="O195" s="87"/>
      <c r="P195" s="224">
        <f>O195*H195</f>
        <v>0</v>
      </c>
      <c r="Q195" s="224">
        <v>0</v>
      </c>
      <c r="R195" s="224">
        <f>Q195*H195</f>
        <v>0</v>
      </c>
      <c r="S195" s="224">
        <v>0</v>
      </c>
      <c r="T195" s="225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26" t="s">
        <v>553</v>
      </c>
      <c r="AT195" s="226" t="s">
        <v>169</v>
      </c>
      <c r="AU195" s="226" t="s">
        <v>174</v>
      </c>
      <c r="AY195" s="20" t="s">
        <v>166</v>
      </c>
      <c r="BE195" s="227">
        <f>IF(N195="základní",J195,0)</f>
        <v>0</v>
      </c>
      <c r="BF195" s="227">
        <f>IF(N195="snížená",J195,0)</f>
        <v>0</v>
      </c>
      <c r="BG195" s="227">
        <f>IF(N195="zákl. přenesená",J195,0)</f>
        <v>0</v>
      </c>
      <c r="BH195" s="227">
        <f>IF(N195="sníž. přenesená",J195,0)</f>
        <v>0</v>
      </c>
      <c r="BI195" s="227">
        <f>IF(N195="nulová",J195,0)</f>
        <v>0</v>
      </c>
      <c r="BJ195" s="20" t="s">
        <v>79</v>
      </c>
      <c r="BK195" s="227">
        <f>ROUND(I195*H195,2)</f>
        <v>0</v>
      </c>
      <c r="BL195" s="20" t="s">
        <v>553</v>
      </c>
      <c r="BM195" s="226" t="s">
        <v>607</v>
      </c>
    </row>
    <row r="196" s="17" customFormat="1" ht="20.88" customHeight="1">
      <c r="A196" s="17"/>
      <c r="B196" s="290"/>
      <c r="C196" s="291"/>
      <c r="D196" s="292" t="s">
        <v>71</v>
      </c>
      <c r="E196" s="292" t="s">
        <v>3063</v>
      </c>
      <c r="F196" s="292" t="s">
        <v>3064</v>
      </c>
      <c r="G196" s="291"/>
      <c r="H196" s="291"/>
      <c r="I196" s="293"/>
      <c r="J196" s="294">
        <f>BK196</f>
        <v>0</v>
      </c>
      <c r="K196" s="291"/>
      <c r="L196" s="295"/>
      <c r="M196" s="296"/>
      <c r="N196" s="297"/>
      <c r="O196" s="297"/>
      <c r="P196" s="298">
        <f>SUM(P197:P200)</f>
        <v>0</v>
      </c>
      <c r="Q196" s="297"/>
      <c r="R196" s="298">
        <f>SUM(R197:R200)</f>
        <v>0</v>
      </c>
      <c r="S196" s="297"/>
      <c r="T196" s="299">
        <f>SUM(T197:T200)</f>
        <v>0</v>
      </c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R196" s="300" t="s">
        <v>79</v>
      </c>
      <c r="AT196" s="301" t="s">
        <v>71</v>
      </c>
      <c r="AU196" s="301" t="s">
        <v>167</v>
      </c>
      <c r="AY196" s="300" t="s">
        <v>166</v>
      </c>
      <c r="BK196" s="302">
        <f>SUM(BK197:BK200)</f>
        <v>0</v>
      </c>
    </row>
    <row r="197" s="2" customFormat="1" ht="16.5" customHeight="1">
      <c r="A197" s="41"/>
      <c r="B197" s="42"/>
      <c r="C197" s="215" t="s">
        <v>362</v>
      </c>
      <c r="D197" s="215" t="s">
        <v>169</v>
      </c>
      <c r="E197" s="216" t="s">
        <v>3065</v>
      </c>
      <c r="F197" s="217" t="s">
        <v>3066</v>
      </c>
      <c r="G197" s="218" t="s">
        <v>2511</v>
      </c>
      <c r="H197" s="219">
        <v>4</v>
      </c>
      <c r="I197" s="220"/>
      <c r="J197" s="221">
        <f>ROUND(I197*H197,2)</f>
        <v>0</v>
      </c>
      <c r="K197" s="217" t="s">
        <v>19</v>
      </c>
      <c r="L197" s="47"/>
      <c r="M197" s="222" t="s">
        <v>19</v>
      </c>
      <c r="N197" s="223" t="s">
        <v>43</v>
      </c>
      <c r="O197" s="87"/>
      <c r="P197" s="224">
        <f>O197*H197</f>
        <v>0</v>
      </c>
      <c r="Q197" s="224">
        <v>0</v>
      </c>
      <c r="R197" s="224">
        <f>Q197*H197</f>
        <v>0</v>
      </c>
      <c r="S197" s="224">
        <v>0</v>
      </c>
      <c r="T197" s="225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26" t="s">
        <v>553</v>
      </c>
      <c r="AT197" s="226" t="s">
        <v>169</v>
      </c>
      <c r="AU197" s="226" t="s">
        <v>174</v>
      </c>
      <c r="AY197" s="20" t="s">
        <v>166</v>
      </c>
      <c r="BE197" s="227">
        <f>IF(N197="základní",J197,0)</f>
        <v>0</v>
      </c>
      <c r="BF197" s="227">
        <f>IF(N197="snížená",J197,0)</f>
        <v>0</v>
      </c>
      <c r="BG197" s="227">
        <f>IF(N197="zákl. přenesená",J197,0)</f>
        <v>0</v>
      </c>
      <c r="BH197" s="227">
        <f>IF(N197="sníž. přenesená",J197,0)</f>
        <v>0</v>
      </c>
      <c r="BI197" s="227">
        <f>IF(N197="nulová",J197,0)</f>
        <v>0</v>
      </c>
      <c r="BJ197" s="20" t="s">
        <v>79</v>
      </c>
      <c r="BK197" s="227">
        <f>ROUND(I197*H197,2)</f>
        <v>0</v>
      </c>
      <c r="BL197" s="20" t="s">
        <v>553</v>
      </c>
      <c r="BM197" s="226" t="s">
        <v>616</v>
      </c>
    </row>
    <row r="198" s="2" customFormat="1" ht="16.5" customHeight="1">
      <c r="A198" s="41"/>
      <c r="B198" s="42"/>
      <c r="C198" s="215" t="s">
        <v>367</v>
      </c>
      <c r="D198" s="215" t="s">
        <v>169</v>
      </c>
      <c r="E198" s="216" t="s">
        <v>3067</v>
      </c>
      <c r="F198" s="217" t="s">
        <v>3068</v>
      </c>
      <c r="G198" s="218" t="s">
        <v>2511</v>
      </c>
      <c r="H198" s="219">
        <v>16</v>
      </c>
      <c r="I198" s="220"/>
      <c r="J198" s="221">
        <f>ROUND(I198*H198,2)</f>
        <v>0</v>
      </c>
      <c r="K198" s="217" t="s">
        <v>19</v>
      </c>
      <c r="L198" s="47"/>
      <c r="M198" s="222" t="s">
        <v>19</v>
      </c>
      <c r="N198" s="223" t="s">
        <v>43</v>
      </c>
      <c r="O198" s="87"/>
      <c r="P198" s="224">
        <f>O198*H198</f>
        <v>0</v>
      </c>
      <c r="Q198" s="224">
        <v>0</v>
      </c>
      <c r="R198" s="224">
        <f>Q198*H198</f>
        <v>0</v>
      </c>
      <c r="S198" s="224">
        <v>0</v>
      </c>
      <c r="T198" s="225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26" t="s">
        <v>553</v>
      </c>
      <c r="AT198" s="226" t="s">
        <v>169</v>
      </c>
      <c r="AU198" s="226" t="s">
        <v>174</v>
      </c>
      <c r="AY198" s="20" t="s">
        <v>166</v>
      </c>
      <c r="BE198" s="227">
        <f>IF(N198="základní",J198,0)</f>
        <v>0</v>
      </c>
      <c r="BF198" s="227">
        <f>IF(N198="snížená",J198,0)</f>
        <v>0</v>
      </c>
      <c r="BG198" s="227">
        <f>IF(N198="zákl. přenesená",J198,0)</f>
        <v>0</v>
      </c>
      <c r="BH198" s="227">
        <f>IF(N198="sníž. přenesená",J198,0)</f>
        <v>0</v>
      </c>
      <c r="BI198" s="227">
        <f>IF(N198="nulová",J198,0)</f>
        <v>0</v>
      </c>
      <c r="BJ198" s="20" t="s">
        <v>79</v>
      </c>
      <c r="BK198" s="227">
        <f>ROUND(I198*H198,2)</f>
        <v>0</v>
      </c>
      <c r="BL198" s="20" t="s">
        <v>553</v>
      </c>
      <c r="BM198" s="226" t="s">
        <v>631</v>
      </c>
    </row>
    <row r="199" s="2" customFormat="1" ht="16.5" customHeight="1">
      <c r="A199" s="41"/>
      <c r="B199" s="42"/>
      <c r="C199" s="215" t="s">
        <v>372</v>
      </c>
      <c r="D199" s="215" t="s">
        <v>169</v>
      </c>
      <c r="E199" s="216" t="s">
        <v>3069</v>
      </c>
      <c r="F199" s="217" t="s">
        <v>3070</v>
      </c>
      <c r="G199" s="218" t="s">
        <v>2511</v>
      </c>
      <c r="H199" s="219">
        <v>4</v>
      </c>
      <c r="I199" s="220"/>
      <c r="J199" s="221">
        <f>ROUND(I199*H199,2)</f>
        <v>0</v>
      </c>
      <c r="K199" s="217" t="s">
        <v>19</v>
      </c>
      <c r="L199" s="47"/>
      <c r="M199" s="222" t="s">
        <v>19</v>
      </c>
      <c r="N199" s="223" t="s">
        <v>43</v>
      </c>
      <c r="O199" s="87"/>
      <c r="P199" s="224">
        <f>O199*H199</f>
        <v>0</v>
      </c>
      <c r="Q199" s="224">
        <v>0</v>
      </c>
      <c r="R199" s="224">
        <f>Q199*H199</f>
        <v>0</v>
      </c>
      <c r="S199" s="224">
        <v>0</v>
      </c>
      <c r="T199" s="225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26" t="s">
        <v>553</v>
      </c>
      <c r="AT199" s="226" t="s">
        <v>169</v>
      </c>
      <c r="AU199" s="226" t="s">
        <v>174</v>
      </c>
      <c r="AY199" s="20" t="s">
        <v>166</v>
      </c>
      <c r="BE199" s="227">
        <f>IF(N199="základní",J199,0)</f>
        <v>0</v>
      </c>
      <c r="BF199" s="227">
        <f>IF(N199="snížená",J199,0)</f>
        <v>0</v>
      </c>
      <c r="BG199" s="227">
        <f>IF(N199="zákl. přenesená",J199,0)</f>
        <v>0</v>
      </c>
      <c r="BH199" s="227">
        <f>IF(N199="sníž. přenesená",J199,0)</f>
        <v>0</v>
      </c>
      <c r="BI199" s="227">
        <f>IF(N199="nulová",J199,0)</f>
        <v>0</v>
      </c>
      <c r="BJ199" s="20" t="s">
        <v>79</v>
      </c>
      <c r="BK199" s="227">
        <f>ROUND(I199*H199,2)</f>
        <v>0</v>
      </c>
      <c r="BL199" s="20" t="s">
        <v>553</v>
      </c>
      <c r="BM199" s="226" t="s">
        <v>641</v>
      </c>
    </row>
    <row r="200" s="2" customFormat="1" ht="16.5" customHeight="1">
      <c r="A200" s="41"/>
      <c r="B200" s="42"/>
      <c r="C200" s="215" t="s">
        <v>377</v>
      </c>
      <c r="D200" s="215" t="s">
        <v>169</v>
      </c>
      <c r="E200" s="216" t="s">
        <v>3071</v>
      </c>
      <c r="F200" s="217" t="s">
        <v>3072</v>
      </c>
      <c r="G200" s="218" t="s">
        <v>2511</v>
      </c>
      <c r="H200" s="219">
        <v>4</v>
      </c>
      <c r="I200" s="220"/>
      <c r="J200" s="221">
        <f>ROUND(I200*H200,2)</f>
        <v>0</v>
      </c>
      <c r="K200" s="217" t="s">
        <v>19</v>
      </c>
      <c r="L200" s="47"/>
      <c r="M200" s="222" t="s">
        <v>19</v>
      </c>
      <c r="N200" s="223" t="s">
        <v>43</v>
      </c>
      <c r="O200" s="87"/>
      <c r="P200" s="224">
        <f>O200*H200</f>
        <v>0</v>
      </c>
      <c r="Q200" s="224">
        <v>0</v>
      </c>
      <c r="R200" s="224">
        <f>Q200*H200</f>
        <v>0</v>
      </c>
      <c r="S200" s="224">
        <v>0</v>
      </c>
      <c r="T200" s="225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26" t="s">
        <v>553</v>
      </c>
      <c r="AT200" s="226" t="s">
        <v>169</v>
      </c>
      <c r="AU200" s="226" t="s">
        <v>174</v>
      </c>
      <c r="AY200" s="20" t="s">
        <v>166</v>
      </c>
      <c r="BE200" s="227">
        <f>IF(N200="základní",J200,0)</f>
        <v>0</v>
      </c>
      <c r="BF200" s="227">
        <f>IF(N200="snížená",J200,0)</f>
        <v>0</v>
      </c>
      <c r="BG200" s="227">
        <f>IF(N200="zákl. přenesená",J200,0)</f>
        <v>0</v>
      </c>
      <c r="BH200" s="227">
        <f>IF(N200="sníž. přenesená",J200,0)</f>
        <v>0</v>
      </c>
      <c r="BI200" s="227">
        <f>IF(N200="nulová",J200,0)</f>
        <v>0</v>
      </c>
      <c r="BJ200" s="20" t="s">
        <v>79</v>
      </c>
      <c r="BK200" s="227">
        <f>ROUND(I200*H200,2)</f>
        <v>0</v>
      </c>
      <c r="BL200" s="20" t="s">
        <v>553</v>
      </c>
      <c r="BM200" s="226" t="s">
        <v>657</v>
      </c>
    </row>
    <row r="201" s="17" customFormat="1" ht="20.88" customHeight="1">
      <c r="A201" s="17"/>
      <c r="B201" s="290"/>
      <c r="C201" s="291"/>
      <c r="D201" s="292" t="s">
        <v>71</v>
      </c>
      <c r="E201" s="292" t="s">
        <v>3073</v>
      </c>
      <c r="F201" s="292" t="s">
        <v>3074</v>
      </c>
      <c r="G201" s="291"/>
      <c r="H201" s="291"/>
      <c r="I201" s="293"/>
      <c r="J201" s="294">
        <f>BK201</f>
        <v>0</v>
      </c>
      <c r="K201" s="291"/>
      <c r="L201" s="295"/>
      <c r="M201" s="296"/>
      <c r="N201" s="297"/>
      <c r="O201" s="297"/>
      <c r="P201" s="298">
        <f>SUM(P202:P204)</f>
        <v>0</v>
      </c>
      <c r="Q201" s="297"/>
      <c r="R201" s="298">
        <f>SUM(R202:R204)</f>
        <v>0</v>
      </c>
      <c r="S201" s="297"/>
      <c r="T201" s="299">
        <f>SUM(T202:T204)</f>
        <v>0</v>
      </c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R201" s="300" t="s">
        <v>79</v>
      </c>
      <c r="AT201" s="301" t="s">
        <v>71</v>
      </c>
      <c r="AU201" s="301" t="s">
        <v>167</v>
      </c>
      <c r="AY201" s="300" t="s">
        <v>166</v>
      </c>
      <c r="BK201" s="302">
        <f>SUM(BK202:BK204)</f>
        <v>0</v>
      </c>
    </row>
    <row r="202" s="2" customFormat="1" ht="16.5" customHeight="1">
      <c r="A202" s="41"/>
      <c r="B202" s="42"/>
      <c r="C202" s="215" t="s">
        <v>387</v>
      </c>
      <c r="D202" s="215" t="s">
        <v>169</v>
      </c>
      <c r="E202" s="216" t="s">
        <v>3075</v>
      </c>
      <c r="F202" s="217" t="s">
        <v>3076</v>
      </c>
      <c r="G202" s="218" t="s">
        <v>2511</v>
      </c>
      <c r="H202" s="219">
        <v>115</v>
      </c>
      <c r="I202" s="220"/>
      <c r="J202" s="221">
        <f>ROUND(I202*H202,2)</f>
        <v>0</v>
      </c>
      <c r="K202" s="217" t="s">
        <v>19</v>
      </c>
      <c r="L202" s="47"/>
      <c r="M202" s="222" t="s">
        <v>19</v>
      </c>
      <c r="N202" s="223" t="s">
        <v>43</v>
      </c>
      <c r="O202" s="87"/>
      <c r="P202" s="224">
        <f>O202*H202</f>
        <v>0</v>
      </c>
      <c r="Q202" s="224">
        <v>0</v>
      </c>
      <c r="R202" s="224">
        <f>Q202*H202</f>
        <v>0</v>
      </c>
      <c r="S202" s="224">
        <v>0</v>
      </c>
      <c r="T202" s="225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26" t="s">
        <v>553</v>
      </c>
      <c r="AT202" s="226" t="s">
        <v>169</v>
      </c>
      <c r="AU202" s="226" t="s">
        <v>174</v>
      </c>
      <c r="AY202" s="20" t="s">
        <v>166</v>
      </c>
      <c r="BE202" s="227">
        <f>IF(N202="základní",J202,0)</f>
        <v>0</v>
      </c>
      <c r="BF202" s="227">
        <f>IF(N202="snížená",J202,0)</f>
        <v>0</v>
      </c>
      <c r="BG202" s="227">
        <f>IF(N202="zákl. přenesená",J202,0)</f>
        <v>0</v>
      </c>
      <c r="BH202" s="227">
        <f>IF(N202="sníž. přenesená",J202,0)</f>
        <v>0</v>
      </c>
      <c r="BI202" s="227">
        <f>IF(N202="nulová",J202,0)</f>
        <v>0</v>
      </c>
      <c r="BJ202" s="20" t="s">
        <v>79</v>
      </c>
      <c r="BK202" s="227">
        <f>ROUND(I202*H202,2)</f>
        <v>0</v>
      </c>
      <c r="BL202" s="20" t="s">
        <v>553</v>
      </c>
      <c r="BM202" s="226" t="s">
        <v>668</v>
      </c>
    </row>
    <row r="203" s="2" customFormat="1" ht="16.5" customHeight="1">
      <c r="A203" s="41"/>
      <c r="B203" s="42"/>
      <c r="C203" s="215" t="s">
        <v>397</v>
      </c>
      <c r="D203" s="215" t="s">
        <v>169</v>
      </c>
      <c r="E203" s="216" t="s">
        <v>3077</v>
      </c>
      <c r="F203" s="217" t="s">
        <v>3078</v>
      </c>
      <c r="G203" s="218" t="s">
        <v>2511</v>
      </c>
      <c r="H203" s="219">
        <v>66</v>
      </c>
      <c r="I203" s="220"/>
      <c r="J203" s="221">
        <f>ROUND(I203*H203,2)</f>
        <v>0</v>
      </c>
      <c r="K203" s="217" t="s">
        <v>19</v>
      </c>
      <c r="L203" s="47"/>
      <c r="M203" s="222" t="s">
        <v>19</v>
      </c>
      <c r="N203" s="223" t="s">
        <v>43</v>
      </c>
      <c r="O203" s="87"/>
      <c r="P203" s="224">
        <f>O203*H203</f>
        <v>0</v>
      </c>
      <c r="Q203" s="224">
        <v>0</v>
      </c>
      <c r="R203" s="224">
        <f>Q203*H203</f>
        <v>0</v>
      </c>
      <c r="S203" s="224">
        <v>0</v>
      </c>
      <c r="T203" s="225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26" t="s">
        <v>553</v>
      </c>
      <c r="AT203" s="226" t="s">
        <v>169</v>
      </c>
      <c r="AU203" s="226" t="s">
        <v>174</v>
      </c>
      <c r="AY203" s="20" t="s">
        <v>166</v>
      </c>
      <c r="BE203" s="227">
        <f>IF(N203="základní",J203,0)</f>
        <v>0</v>
      </c>
      <c r="BF203" s="227">
        <f>IF(N203="snížená",J203,0)</f>
        <v>0</v>
      </c>
      <c r="BG203" s="227">
        <f>IF(N203="zákl. přenesená",J203,0)</f>
        <v>0</v>
      </c>
      <c r="BH203" s="227">
        <f>IF(N203="sníž. přenesená",J203,0)</f>
        <v>0</v>
      </c>
      <c r="BI203" s="227">
        <f>IF(N203="nulová",J203,0)</f>
        <v>0</v>
      </c>
      <c r="BJ203" s="20" t="s">
        <v>79</v>
      </c>
      <c r="BK203" s="227">
        <f>ROUND(I203*H203,2)</f>
        <v>0</v>
      </c>
      <c r="BL203" s="20" t="s">
        <v>553</v>
      </c>
      <c r="BM203" s="226" t="s">
        <v>683</v>
      </c>
    </row>
    <row r="204" s="2" customFormat="1" ht="16.5" customHeight="1">
      <c r="A204" s="41"/>
      <c r="B204" s="42"/>
      <c r="C204" s="215" t="s">
        <v>401</v>
      </c>
      <c r="D204" s="215" t="s">
        <v>169</v>
      </c>
      <c r="E204" s="216" t="s">
        <v>3079</v>
      </c>
      <c r="F204" s="217" t="s">
        <v>3080</v>
      </c>
      <c r="G204" s="218" t="s">
        <v>2511</v>
      </c>
      <c r="H204" s="219">
        <v>3</v>
      </c>
      <c r="I204" s="220"/>
      <c r="J204" s="221">
        <f>ROUND(I204*H204,2)</f>
        <v>0</v>
      </c>
      <c r="K204" s="217" t="s">
        <v>19</v>
      </c>
      <c r="L204" s="47"/>
      <c r="M204" s="222" t="s">
        <v>19</v>
      </c>
      <c r="N204" s="223" t="s">
        <v>43</v>
      </c>
      <c r="O204" s="87"/>
      <c r="P204" s="224">
        <f>O204*H204</f>
        <v>0</v>
      </c>
      <c r="Q204" s="224">
        <v>0</v>
      </c>
      <c r="R204" s="224">
        <f>Q204*H204</f>
        <v>0</v>
      </c>
      <c r="S204" s="224">
        <v>0</v>
      </c>
      <c r="T204" s="225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26" t="s">
        <v>553</v>
      </c>
      <c r="AT204" s="226" t="s">
        <v>169</v>
      </c>
      <c r="AU204" s="226" t="s">
        <v>174</v>
      </c>
      <c r="AY204" s="20" t="s">
        <v>166</v>
      </c>
      <c r="BE204" s="227">
        <f>IF(N204="základní",J204,0)</f>
        <v>0</v>
      </c>
      <c r="BF204" s="227">
        <f>IF(N204="snížená",J204,0)</f>
        <v>0</v>
      </c>
      <c r="BG204" s="227">
        <f>IF(N204="zákl. přenesená",J204,0)</f>
        <v>0</v>
      </c>
      <c r="BH204" s="227">
        <f>IF(N204="sníž. přenesená",J204,0)</f>
        <v>0</v>
      </c>
      <c r="BI204" s="227">
        <f>IF(N204="nulová",J204,0)</f>
        <v>0</v>
      </c>
      <c r="BJ204" s="20" t="s">
        <v>79</v>
      </c>
      <c r="BK204" s="227">
        <f>ROUND(I204*H204,2)</f>
        <v>0</v>
      </c>
      <c r="BL204" s="20" t="s">
        <v>553</v>
      </c>
      <c r="BM204" s="226" t="s">
        <v>703</v>
      </c>
    </row>
    <row r="205" s="17" customFormat="1" ht="20.88" customHeight="1">
      <c r="A205" s="17"/>
      <c r="B205" s="290"/>
      <c r="C205" s="291"/>
      <c r="D205" s="292" t="s">
        <v>71</v>
      </c>
      <c r="E205" s="292" t="s">
        <v>3081</v>
      </c>
      <c r="F205" s="292" t="s">
        <v>3082</v>
      </c>
      <c r="G205" s="291"/>
      <c r="H205" s="291"/>
      <c r="I205" s="293"/>
      <c r="J205" s="294">
        <f>BK205</f>
        <v>0</v>
      </c>
      <c r="K205" s="291"/>
      <c r="L205" s="295"/>
      <c r="M205" s="296"/>
      <c r="N205" s="297"/>
      <c r="O205" s="297"/>
      <c r="P205" s="298">
        <f>P206</f>
        <v>0</v>
      </c>
      <c r="Q205" s="297"/>
      <c r="R205" s="298">
        <f>R206</f>
        <v>0</v>
      </c>
      <c r="S205" s="297"/>
      <c r="T205" s="299">
        <f>T206</f>
        <v>0</v>
      </c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R205" s="300" t="s">
        <v>79</v>
      </c>
      <c r="AT205" s="301" t="s">
        <v>71</v>
      </c>
      <c r="AU205" s="301" t="s">
        <v>167</v>
      </c>
      <c r="AY205" s="300" t="s">
        <v>166</v>
      </c>
      <c r="BK205" s="302">
        <f>BK206</f>
        <v>0</v>
      </c>
    </row>
    <row r="206" s="2" customFormat="1" ht="16.5" customHeight="1">
      <c r="A206" s="41"/>
      <c r="B206" s="42"/>
      <c r="C206" s="215" t="s">
        <v>410</v>
      </c>
      <c r="D206" s="215" t="s">
        <v>169</v>
      </c>
      <c r="E206" s="216" t="s">
        <v>3083</v>
      </c>
      <c r="F206" s="217" t="s">
        <v>3084</v>
      </c>
      <c r="G206" s="218" t="s">
        <v>2511</v>
      </c>
      <c r="H206" s="219">
        <v>204</v>
      </c>
      <c r="I206" s="220"/>
      <c r="J206" s="221">
        <f>ROUND(I206*H206,2)</f>
        <v>0</v>
      </c>
      <c r="K206" s="217" t="s">
        <v>19</v>
      </c>
      <c r="L206" s="47"/>
      <c r="M206" s="222" t="s">
        <v>19</v>
      </c>
      <c r="N206" s="223" t="s">
        <v>43</v>
      </c>
      <c r="O206" s="87"/>
      <c r="P206" s="224">
        <f>O206*H206</f>
        <v>0</v>
      </c>
      <c r="Q206" s="224">
        <v>0</v>
      </c>
      <c r="R206" s="224">
        <f>Q206*H206</f>
        <v>0</v>
      </c>
      <c r="S206" s="224">
        <v>0</v>
      </c>
      <c r="T206" s="225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26" t="s">
        <v>553</v>
      </c>
      <c r="AT206" s="226" t="s">
        <v>169</v>
      </c>
      <c r="AU206" s="226" t="s">
        <v>174</v>
      </c>
      <c r="AY206" s="20" t="s">
        <v>166</v>
      </c>
      <c r="BE206" s="227">
        <f>IF(N206="základní",J206,0)</f>
        <v>0</v>
      </c>
      <c r="BF206" s="227">
        <f>IF(N206="snížená",J206,0)</f>
        <v>0</v>
      </c>
      <c r="BG206" s="227">
        <f>IF(N206="zákl. přenesená",J206,0)</f>
        <v>0</v>
      </c>
      <c r="BH206" s="227">
        <f>IF(N206="sníž. přenesená",J206,0)</f>
        <v>0</v>
      </c>
      <c r="BI206" s="227">
        <f>IF(N206="nulová",J206,0)</f>
        <v>0</v>
      </c>
      <c r="BJ206" s="20" t="s">
        <v>79</v>
      </c>
      <c r="BK206" s="227">
        <f>ROUND(I206*H206,2)</f>
        <v>0</v>
      </c>
      <c r="BL206" s="20" t="s">
        <v>553</v>
      </c>
      <c r="BM206" s="226" t="s">
        <v>714</v>
      </c>
    </row>
    <row r="207" s="17" customFormat="1" ht="20.88" customHeight="1">
      <c r="A207" s="17"/>
      <c r="B207" s="290"/>
      <c r="C207" s="291"/>
      <c r="D207" s="292" t="s">
        <v>71</v>
      </c>
      <c r="E207" s="292" t="s">
        <v>3085</v>
      </c>
      <c r="F207" s="292" t="s">
        <v>3086</v>
      </c>
      <c r="G207" s="291"/>
      <c r="H207" s="291"/>
      <c r="I207" s="293"/>
      <c r="J207" s="294">
        <f>BK207</f>
        <v>0</v>
      </c>
      <c r="K207" s="291"/>
      <c r="L207" s="295"/>
      <c r="M207" s="296"/>
      <c r="N207" s="297"/>
      <c r="O207" s="297"/>
      <c r="P207" s="298">
        <f>SUM(P208:P210)</f>
        <v>0</v>
      </c>
      <c r="Q207" s="297"/>
      <c r="R207" s="298">
        <f>SUM(R208:R210)</f>
        <v>0</v>
      </c>
      <c r="S207" s="297"/>
      <c r="T207" s="299">
        <f>SUM(T208:T210)</f>
        <v>0</v>
      </c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R207" s="300" t="s">
        <v>79</v>
      </c>
      <c r="AT207" s="301" t="s">
        <v>71</v>
      </c>
      <c r="AU207" s="301" t="s">
        <v>167</v>
      </c>
      <c r="AY207" s="300" t="s">
        <v>166</v>
      </c>
      <c r="BK207" s="302">
        <f>SUM(BK208:BK210)</f>
        <v>0</v>
      </c>
    </row>
    <row r="208" s="2" customFormat="1" ht="16.5" customHeight="1">
      <c r="A208" s="41"/>
      <c r="B208" s="42"/>
      <c r="C208" s="215" t="s">
        <v>415</v>
      </c>
      <c r="D208" s="215" t="s">
        <v>169</v>
      </c>
      <c r="E208" s="216" t="s">
        <v>3087</v>
      </c>
      <c r="F208" s="217" t="s">
        <v>3088</v>
      </c>
      <c r="G208" s="218" t="s">
        <v>229</v>
      </c>
      <c r="H208" s="219">
        <v>975</v>
      </c>
      <c r="I208" s="220"/>
      <c r="J208" s="221">
        <f>ROUND(I208*H208,2)</f>
        <v>0</v>
      </c>
      <c r="K208" s="217" t="s">
        <v>19</v>
      </c>
      <c r="L208" s="47"/>
      <c r="M208" s="222" t="s">
        <v>19</v>
      </c>
      <c r="N208" s="223" t="s">
        <v>43</v>
      </c>
      <c r="O208" s="87"/>
      <c r="P208" s="224">
        <f>O208*H208</f>
        <v>0</v>
      </c>
      <c r="Q208" s="224">
        <v>0</v>
      </c>
      <c r="R208" s="224">
        <f>Q208*H208</f>
        <v>0</v>
      </c>
      <c r="S208" s="224">
        <v>0</v>
      </c>
      <c r="T208" s="225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26" t="s">
        <v>553</v>
      </c>
      <c r="AT208" s="226" t="s">
        <v>169</v>
      </c>
      <c r="AU208" s="226" t="s">
        <v>174</v>
      </c>
      <c r="AY208" s="20" t="s">
        <v>166</v>
      </c>
      <c r="BE208" s="227">
        <f>IF(N208="základní",J208,0)</f>
        <v>0</v>
      </c>
      <c r="BF208" s="227">
        <f>IF(N208="snížená",J208,0)</f>
        <v>0</v>
      </c>
      <c r="BG208" s="227">
        <f>IF(N208="zákl. přenesená",J208,0)</f>
        <v>0</v>
      </c>
      <c r="BH208" s="227">
        <f>IF(N208="sníž. přenesená",J208,0)</f>
        <v>0</v>
      </c>
      <c r="BI208" s="227">
        <f>IF(N208="nulová",J208,0)</f>
        <v>0</v>
      </c>
      <c r="BJ208" s="20" t="s">
        <v>79</v>
      </c>
      <c r="BK208" s="227">
        <f>ROUND(I208*H208,2)</f>
        <v>0</v>
      </c>
      <c r="BL208" s="20" t="s">
        <v>553</v>
      </c>
      <c r="BM208" s="226" t="s">
        <v>725</v>
      </c>
    </row>
    <row r="209" s="2" customFormat="1" ht="16.5" customHeight="1">
      <c r="A209" s="41"/>
      <c r="B209" s="42"/>
      <c r="C209" s="215" t="s">
        <v>420</v>
      </c>
      <c r="D209" s="215" t="s">
        <v>169</v>
      </c>
      <c r="E209" s="216" t="s">
        <v>3089</v>
      </c>
      <c r="F209" s="217" t="s">
        <v>3090</v>
      </c>
      <c r="G209" s="218" t="s">
        <v>229</v>
      </c>
      <c r="H209" s="219">
        <v>1200</v>
      </c>
      <c r="I209" s="220"/>
      <c r="J209" s="221">
        <f>ROUND(I209*H209,2)</f>
        <v>0</v>
      </c>
      <c r="K209" s="217" t="s">
        <v>19</v>
      </c>
      <c r="L209" s="47"/>
      <c r="M209" s="222" t="s">
        <v>19</v>
      </c>
      <c r="N209" s="223" t="s">
        <v>43</v>
      </c>
      <c r="O209" s="87"/>
      <c r="P209" s="224">
        <f>O209*H209</f>
        <v>0</v>
      </c>
      <c r="Q209" s="224">
        <v>0</v>
      </c>
      <c r="R209" s="224">
        <f>Q209*H209</f>
        <v>0</v>
      </c>
      <c r="S209" s="224">
        <v>0</v>
      </c>
      <c r="T209" s="225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26" t="s">
        <v>553</v>
      </c>
      <c r="AT209" s="226" t="s">
        <v>169</v>
      </c>
      <c r="AU209" s="226" t="s">
        <v>174</v>
      </c>
      <c r="AY209" s="20" t="s">
        <v>166</v>
      </c>
      <c r="BE209" s="227">
        <f>IF(N209="základní",J209,0)</f>
        <v>0</v>
      </c>
      <c r="BF209" s="227">
        <f>IF(N209="snížená",J209,0)</f>
        <v>0</v>
      </c>
      <c r="BG209" s="227">
        <f>IF(N209="zákl. přenesená",J209,0)</f>
        <v>0</v>
      </c>
      <c r="BH209" s="227">
        <f>IF(N209="sníž. přenesená",J209,0)</f>
        <v>0</v>
      </c>
      <c r="BI209" s="227">
        <f>IF(N209="nulová",J209,0)</f>
        <v>0</v>
      </c>
      <c r="BJ209" s="20" t="s">
        <v>79</v>
      </c>
      <c r="BK209" s="227">
        <f>ROUND(I209*H209,2)</f>
        <v>0</v>
      </c>
      <c r="BL209" s="20" t="s">
        <v>553</v>
      </c>
      <c r="BM209" s="226" t="s">
        <v>744</v>
      </c>
    </row>
    <row r="210" s="2" customFormat="1" ht="16.5" customHeight="1">
      <c r="A210" s="41"/>
      <c r="B210" s="42"/>
      <c r="C210" s="215" t="s">
        <v>425</v>
      </c>
      <c r="D210" s="215" t="s">
        <v>169</v>
      </c>
      <c r="E210" s="216" t="s">
        <v>3091</v>
      </c>
      <c r="F210" s="217" t="s">
        <v>3092</v>
      </c>
      <c r="G210" s="218" t="s">
        <v>229</v>
      </c>
      <c r="H210" s="219">
        <v>40</v>
      </c>
      <c r="I210" s="220"/>
      <c r="J210" s="221">
        <f>ROUND(I210*H210,2)</f>
        <v>0</v>
      </c>
      <c r="K210" s="217" t="s">
        <v>19</v>
      </c>
      <c r="L210" s="47"/>
      <c r="M210" s="222" t="s">
        <v>19</v>
      </c>
      <c r="N210" s="223" t="s">
        <v>43</v>
      </c>
      <c r="O210" s="87"/>
      <c r="P210" s="224">
        <f>O210*H210</f>
        <v>0</v>
      </c>
      <c r="Q210" s="224">
        <v>0</v>
      </c>
      <c r="R210" s="224">
        <f>Q210*H210</f>
        <v>0</v>
      </c>
      <c r="S210" s="224">
        <v>0</v>
      </c>
      <c r="T210" s="225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26" t="s">
        <v>553</v>
      </c>
      <c r="AT210" s="226" t="s">
        <v>169</v>
      </c>
      <c r="AU210" s="226" t="s">
        <v>174</v>
      </c>
      <c r="AY210" s="20" t="s">
        <v>166</v>
      </c>
      <c r="BE210" s="227">
        <f>IF(N210="základní",J210,0)</f>
        <v>0</v>
      </c>
      <c r="BF210" s="227">
        <f>IF(N210="snížená",J210,0)</f>
        <v>0</v>
      </c>
      <c r="BG210" s="227">
        <f>IF(N210="zákl. přenesená",J210,0)</f>
        <v>0</v>
      </c>
      <c r="BH210" s="227">
        <f>IF(N210="sníž. přenesená",J210,0)</f>
        <v>0</v>
      </c>
      <c r="BI210" s="227">
        <f>IF(N210="nulová",J210,0)</f>
        <v>0</v>
      </c>
      <c r="BJ210" s="20" t="s">
        <v>79</v>
      </c>
      <c r="BK210" s="227">
        <f>ROUND(I210*H210,2)</f>
        <v>0</v>
      </c>
      <c r="BL210" s="20" t="s">
        <v>553</v>
      </c>
      <c r="BM210" s="226" t="s">
        <v>689</v>
      </c>
    </row>
    <row r="211" s="17" customFormat="1" ht="20.88" customHeight="1">
      <c r="A211" s="17"/>
      <c r="B211" s="290"/>
      <c r="C211" s="291"/>
      <c r="D211" s="292" t="s">
        <v>71</v>
      </c>
      <c r="E211" s="292" t="s">
        <v>3093</v>
      </c>
      <c r="F211" s="292" t="s">
        <v>3094</v>
      </c>
      <c r="G211" s="291"/>
      <c r="H211" s="291"/>
      <c r="I211" s="293"/>
      <c r="J211" s="294">
        <f>BK211</f>
        <v>0</v>
      </c>
      <c r="K211" s="291"/>
      <c r="L211" s="295"/>
      <c r="M211" s="296"/>
      <c r="N211" s="297"/>
      <c r="O211" s="297"/>
      <c r="P211" s="298">
        <f>SUM(P212:P214)</f>
        <v>0</v>
      </c>
      <c r="Q211" s="297"/>
      <c r="R211" s="298">
        <f>SUM(R212:R214)</f>
        <v>0</v>
      </c>
      <c r="S211" s="297"/>
      <c r="T211" s="299">
        <f>SUM(T212:T214)</f>
        <v>0</v>
      </c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R211" s="300" t="s">
        <v>79</v>
      </c>
      <c r="AT211" s="301" t="s">
        <v>71</v>
      </c>
      <c r="AU211" s="301" t="s">
        <v>167</v>
      </c>
      <c r="AY211" s="300" t="s">
        <v>166</v>
      </c>
      <c r="BK211" s="302">
        <f>SUM(BK212:BK214)</f>
        <v>0</v>
      </c>
    </row>
    <row r="212" s="2" customFormat="1" ht="16.5" customHeight="1">
      <c r="A212" s="41"/>
      <c r="B212" s="42"/>
      <c r="C212" s="215" t="s">
        <v>431</v>
      </c>
      <c r="D212" s="215" t="s">
        <v>169</v>
      </c>
      <c r="E212" s="216" t="s">
        <v>3095</v>
      </c>
      <c r="F212" s="217" t="s">
        <v>3096</v>
      </c>
      <c r="G212" s="218" t="s">
        <v>229</v>
      </c>
      <c r="H212" s="219">
        <v>180</v>
      </c>
      <c r="I212" s="220"/>
      <c r="J212" s="221">
        <f>ROUND(I212*H212,2)</f>
        <v>0</v>
      </c>
      <c r="K212" s="217" t="s">
        <v>19</v>
      </c>
      <c r="L212" s="47"/>
      <c r="M212" s="222" t="s">
        <v>19</v>
      </c>
      <c r="N212" s="223" t="s">
        <v>43</v>
      </c>
      <c r="O212" s="87"/>
      <c r="P212" s="224">
        <f>O212*H212</f>
        <v>0</v>
      </c>
      <c r="Q212" s="224">
        <v>0</v>
      </c>
      <c r="R212" s="224">
        <f>Q212*H212</f>
        <v>0</v>
      </c>
      <c r="S212" s="224">
        <v>0</v>
      </c>
      <c r="T212" s="225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26" t="s">
        <v>553</v>
      </c>
      <c r="AT212" s="226" t="s">
        <v>169</v>
      </c>
      <c r="AU212" s="226" t="s">
        <v>174</v>
      </c>
      <c r="AY212" s="20" t="s">
        <v>166</v>
      </c>
      <c r="BE212" s="227">
        <f>IF(N212="základní",J212,0)</f>
        <v>0</v>
      </c>
      <c r="BF212" s="227">
        <f>IF(N212="snížená",J212,0)</f>
        <v>0</v>
      </c>
      <c r="BG212" s="227">
        <f>IF(N212="zákl. přenesená",J212,0)</f>
        <v>0</v>
      </c>
      <c r="BH212" s="227">
        <f>IF(N212="sníž. přenesená",J212,0)</f>
        <v>0</v>
      </c>
      <c r="BI212" s="227">
        <f>IF(N212="nulová",J212,0)</f>
        <v>0</v>
      </c>
      <c r="BJ212" s="20" t="s">
        <v>79</v>
      </c>
      <c r="BK212" s="227">
        <f>ROUND(I212*H212,2)</f>
        <v>0</v>
      </c>
      <c r="BL212" s="20" t="s">
        <v>553</v>
      </c>
      <c r="BM212" s="226" t="s">
        <v>775</v>
      </c>
    </row>
    <row r="213" s="2" customFormat="1" ht="16.5" customHeight="1">
      <c r="A213" s="41"/>
      <c r="B213" s="42"/>
      <c r="C213" s="215" t="s">
        <v>435</v>
      </c>
      <c r="D213" s="215" t="s">
        <v>169</v>
      </c>
      <c r="E213" s="216" t="s">
        <v>3097</v>
      </c>
      <c r="F213" s="217" t="s">
        <v>3098</v>
      </c>
      <c r="G213" s="218" t="s">
        <v>229</v>
      </c>
      <c r="H213" s="219">
        <v>125</v>
      </c>
      <c r="I213" s="220"/>
      <c r="J213" s="221">
        <f>ROUND(I213*H213,2)</f>
        <v>0</v>
      </c>
      <c r="K213" s="217" t="s">
        <v>19</v>
      </c>
      <c r="L213" s="47"/>
      <c r="M213" s="222" t="s">
        <v>19</v>
      </c>
      <c r="N213" s="223" t="s">
        <v>43</v>
      </c>
      <c r="O213" s="87"/>
      <c r="P213" s="224">
        <f>O213*H213</f>
        <v>0</v>
      </c>
      <c r="Q213" s="224">
        <v>0</v>
      </c>
      <c r="R213" s="224">
        <f>Q213*H213</f>
        <v>0</v>
      </c>
      <c r="S213" s="224">
        <v>0</v>
      </c>
      <c r="T213" s="225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26" t="s">
        <v>553</v>
      </c>
      <c r="AT213" s="226" t="s">
        <v>169</v>
      </c>
      <c r="AU213" s="226" t="s">
        <v>174</v>
      </c>
      <c r="AY213" s="20" t="s">
        <v>166</v>
      </c>
      <c r="BE213" s="227">
        <f>IF(N213="základní",J213,0)</f>
        <v>0</v>
      </c>
      <c r="BF213" s="227">
        <f>IF(N213="snížená",J213,0)</f>
        <v>0</v>
      </c>
      <c r="BG213" s="227">
        <f>IF(N213="zákl. přenesená",J213,0)</f>
        <v>0</v>
      </c>
      <c r="BH213" s="227">
        <f>IF(N213="sníž. přenesená",J213,0)</f>
        <v>0</v>
      </c>
      <c r="BI213" s="227">
        <f>IF(N213="nulová",J213,0)</f>
        <v>0</v>
      </c>
      <c r="BJ213" s="20" t="s">
        <v>79</v>
      </c>
      <c r="BK213" s="227">
        <f>ROUND(I213*H213,2)</f>
        <v>0</v>
      </c>
      <c r="BL213" s="20" t="s">
        <v>553</v>
      </c>
      <c r="BM213" s="226" t="s">
        <v>785</v>
      </c>
    </row>
    <row r="214" s="2" customFormat="1" ht="16.5" customHeight="1">
      <c r="A214" s="41"/>
      <c r="B214" s="42"/>
      <c r="C214" s="215" t="s">
        <v>440</v>
      </c>
      <c r="D214" s="215" t="s">
        <v>169</v>
      </c>
      <c r="E214" s="216" t="s">
        <v>3099</v>
      </c>
      <c r="F214" s="217" t="s">
        <v>3100</v>
      </c>
      <c r="G214" s="218" t="s">
        <v>229</v>
      </c>
      <c r="H214" s="219">
        <v>95</v>
      </c>
      <c r="I214" s="220"/>
      <c r="J214" s="221">
        <f>ROUND(I214*H214,2)</f>
        <v>0</v>
      </c>
      <c r="K214" s="217" t="s">
        <v>19</v>
      </c>
      <c r="L214" s="47"/>
      <c r="M214" s="222" t="s">
        <v>19</v>
      </c>
      <c r="N214" s="223" t="s">
        <v>43</v>
      </c>
      <c r="O214" s="87"/>
      <c r="P214" s="224">
        <f>O214*H214</f>
        <v>0</v>
      </c>
      <c r="Q214" s="224">
        <v>0</v>
      </c>
      <c r="R214" s="224">
        <f>Q214*H214</f>
        <v>0</v>
      </c>
      <c r="S214" s="224">
        <v>0</v>
      </c>
      <c r="T214" s="225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26" t="s">
        <v>553</v>
      </c>
      <c r="AT214" s="226" t="s">
        <v>169</v>
      </c>
      <c r="AU214" s="226" t="s">
        <v>174</v>
      </c>
      <c r="AY214" s="20" t="s">
        <v>166</v>
      </c>
      <c r="BE214" s="227">
        <f>IF(N214="základní",J214,0)</f>
        <v>0</v>
      </c>
      <c r="BF214" s="227">
        <f>IF(N214="snížená",J214,0)</f>
        <v>0</v>
      </c>
      <c r="BG214" s="227">
        <f>IF(N214="zákl. přenesená",J214,0)</f>
        <v>0</v>
      </c>
      <c r="BH214" s="227">
        <f>IF(N214="sníž. přenesená",J214,0)</f>
        <v>0</v>
      </c>
      <c r="BI214" s="227">
        <f>IF(N214="nulová",J214,0)</f>
        <v>0</v>
      </c>
      <c r="BJ214" s="20" t="s">
        <v>79</v>
      </c>
      <c r="BK214" s="227">
        <f>ROUND(I214*H214,2)</f>
        <v>0</v>
      </c>
      <c r="BL214" s="20" t="s">
        <v>553</v>
      </c>
      <c r="BM214" s="226" t="s">
        <v>795</v>
      </c>
    </row>
    <row r="215" s="17" customFormat="1" ht="20.88" customHeight="1">
      <c r="A215" s="17"/>
      <c r="B215" s="290"/>
      <c r="C215" s="291"/>
      <c r="D215" s="292" t="s">
        <v>71</v>
      </c>
      <c r="E215" s="292" t="s">
        <v>3101</v>
      </c>
      <c r="F215" s="292" t="s">
        <v>3102</v>
      </c>
      <c r="G215" s="291"/>
      <c r="H215" s="291"/>
      <c r="I215" s="293"/>
      <c r="J215" s="294">
        <f>BK215</f>
        <v>0</v>
      </c>
      <c r="K215" s="291"/>
      <c r="L215" s="295"/>
      <c r="M215" s="296"/>
      <c r="N215" s="297"/>
      <c r="O215" s="297"/>
      <c r="P215" s="298">
        <f>P216</f>
        <v>0</v>
      </c>
      <c r="Q215" s="297"/>
      <c r="R215" s="298">
        <f>R216</f>
        <v>0</v>
      </c>
      <c r="S215" s="297"/>
      <c r="T215" s="299">
        <f>T216</f>
        <v>0</v>
      </c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R215" s="300" t="s">
        <v>79</v>
      </c>
      <c r="AT215" s="301" t="s">
        <v>71</v>
      </c>
      <c r="AU215" s="301" t="s">
        <v>167</v>
      </c>
      <c r="AY215" s="300" t="s">
        <v>166</v>
      </c>
      <c r="BK215" s="302">
        <f>BK216</f>
        <v>0</v>
      </c>
    </row>
    <row r="216" s="2" customFormat="1" ht="16.5" customHeight="1">
      <c r="A216" s="41"/>
      <c r="B216" s="42"/>
      <c r="C216" s="215" t="s">
        <v>445</v>
      </c>
      <c r="D216" s="215" t="s">
        <v>169</v>
      </c>
      <c r="E216" s="216" t="s">
        <v>3103</v>
      </c>
      <c r="F216" s="217" t="s">
        <v>3104</v>
      </c>
      <c r="G216" s="218" t="s">
        <v>229</v>
      </c>
      <c r="H216" s="219">
        <v>130</v>
      </c>
      <c r="I216" s="220"/>
      <c r="J216" s="221">
        <f>ROUND(I216*H216,2)</f>
        <v>0</v>
      </c>
      <c r="K216" s="217" t="s">
        <v>19</v>
      </c>
      <c r="L216" s="47"/>
      <c r="M216" s="222" t="s">
        <v>19</v>
      </c>
      <c r="N216" s="223" t="s">
        <v>43</v>
      </c>
      <c r="O216" s="87"/>
      <c r="P216" s="224">
        <f>O216*H216</f>
        <v>0</v>
      </c>
      <c r="Q216" s="224">
        <v>0</v>
      </c>
      <c r="R216" s="224">
        <f>Q216*H216</f>
        <v>0</v>
      </c>
      <c r="S216" s="224">
        <v>0</v>
      </c>
      <c r="T216" s="225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26" t="s">
        <v>553</v>
      </c>
      <c r="AT216" s="226" t="s">
        <v>169</v>
      </c>
      <c r="AU216" s="226" t="s">
        <v>174</v>
      </c>
      <c r="AY216" s="20" t="s">
        <v>166</v>
      </c>
      <c r="BE216" s="227">
        <f>IF(N216="základní",J216,0)</f>
        <v>0</v>
      </c>
      <c r="BF216" s="227">
        <f>IF(N216="snížená",J216,0)</f>
        <v>0</v>
      </c>
      <c r="BG216" s="227">
        <f>IF(N216="zákl. přenesená",J216,0)</f>
        <v>0</v>
      </c>
      <c r="BH216" s="227">
        <f>IF(N216="sníž. přenesená",J216,0)</f>
        <v>0</v>
      </c>
      <c r="BI216" s="227">
        <f>IF(N216="nulová",J216,0)</f>
        <v>0</v>
      </c>
      <c r="BJ216" s="20" t="s">
        <v>79</v>
      </c>
      <c r="BK216" s="227">
        <f>ROUND(I216*H216,2)</f>
        <v>0</v>
      </c>
      <c r="BL216" s="20" t="s">
        <v>553</v>
      </c>
      <c r="BM216" s="226" t="s">
        <v>807</v>
      </c>
    </row>
    <row r="217" s="17" customFormat="1" ht="20.88" customHeight="1">
      <c r="A217" s="17"/>
      <c r="B217" s="290"/>
      <c r="C217" s="291"/>
      <c r="D217" s="292" t="s">
        <v>71</v>
      </c>
      <c r="E217" s="292" t="s">
        <v>3105</v>
      </c>
      <c r="F217" s="292" t="s">
        <v>3106</v>
      </c>
      <c r="G217" s="291"/>
      <c r="H217" s="291"/>
      <c r="I217" s="293"/>
      <c r="J217" s="294">
        <f>BK217</f>
        <v>0</v>
      </c>
      <c r="K217" s="291"/>
      <c r="L217" s="295"/>
      <c r="M217" s="296"/>
      <c r="N217" s="297"/>
      <c r="O217" s="297"/>
      <c r="P217" s="298">
        <f>P218</f>
        <v>0</v>
      </c>
      <c r="Q217" s="297"/>
      <c r="R217" s="298">
        <f>R218</f>
        <v>0</v>
      </c>
      <c r="S217" s="297"/>
      <c r="T217" s="299">
        <f>T218</f>
        <v>0</v>
      </c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R217" s="300" t="s">
        <v>79</v>
      </c>
      <c r="AT217" s="301" t="s">
        <v>71</v>
      </c>
      <c r="AU217" s="301" t="s">
        <v>167</v>
      </c>
      <c r="AY217" s="300" t="s">
        <v>166</v>
      </c>
      <c r="BK217" s="302">
        <f>BK218</f>
        <v>0</v>
      </c>
    </row>
    <row r="218" s="2" customFormat="1" ht="16.5" customHeight="1">
      <c r="A218" s="41"/>
      <c r="B218" s="42"/>
      <c r="C218" s="215" t="s">
        <v>451</v>
      </c>
      <c r="D218" s="215" t="s">
        <v>169</v>
      </c>
      <c r="E218" s="216" t="s">
        <v>3107</v>
      </c>
      <c r="F218" s="217" t="s">
        <v>3108</v>
      </c>
      <c r="G218" s="218" t="s">
        <v>229</v>
      </c>
      <c r="H218" s="219">
        <v>275</v>
      </c>
      <c r="I218" s="220"/>
      <c r="J218" s="221">
        <f>ROUND(I218*H218,2)</f>
        <v>0</v>
      </c>
      <c r="K218" s="217" t="s">
        <v>19</v>
      </c>
      <c r="L218" s="47"/>
      <c r="M218" s="222" t="s">
        <v>19</v>
      </c>
      <c r="N218" s="223" t="s">
        <v>43</v>
      </c>
      <c r="O218" s="87"/>
      <c r="P218" s="224">
        <f>O218*H218</f>
        <v>0</v>
      </c>
      <c r="Q218" s="224">
        <v>0</v>
      </c>
      <c r="R218" s="224">
        <f>Q218*H218</f>
        <v>0</v>
      </c>
      <c r="S218" s="224">
        <v>0</v>
      </c>
      <c r="T218" s="225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26" t="s">
        <v>553</v>
      </c>
      <c r="AT218" s="226" t="s">
        <v>169</v>
      </c>
      <c r="AU218" s="226" t="s">
        <v>174</v>
      </c>
      <c r="AY218" s="20" t="s">
        <v>166</v>
      </c>
      <c r="BE218" s="227">
        <f>IF(N218="základní",J218,0)</f>
        <v>0</v>
      </c>
      <c r="BF218" s="227">
        <f>IF(N218="snížená",J218,0)</f>
        <v>0</v>
      </c>
      <c r="BG218" s="227">
        <f>IF(N218="zákl. přenesená",J218,0)</f>
        <v>0</v>
      </c>
      <c r="BH218" s="227">
        <f>IF(N218="sníž. přenesená",J218,0)</f>
        <v>0</v>
      </c>
      <c r="BI218" s="227">
        <f>IF(N218="nulová",J218,0)</f>
        <v>0</v>
      </c>
      <c r="BJ218" s="20" t="s">
        <v>79</v>
      </c>
      <c r="BK218" s="227">
        <f>ROUND(I218*H218,2)</f>
        <v>0</v>
      </c>
      <c r="BL218" s="20" t="s">
        <v>553</v>
      </c>
      <c r="BM218" s="226" t="s">
        <v>818</v>
      </c>
    </row>
    <row r="219" s="17" customFormat="1" ht="20.88" customHeight="1">
      <c r="A219" s="17"/>
      <c r="B219" s="290"/>
      <c r="C219" s="291"/>
      <c r="D219" s="292" t="s">
        <v>71</v>
      </c>
      <c r="E219" s="292" t="s">
        <v>3109</v>
      </c>
      <c r="F219" s="292" t="s">
        <v>3110</v>
      </c>
      <c r="G219" s="291"/>
      <c r="H219" s="291"/>
      <c r="I219" s="293"/>
      <c r="J219" s="294">
        <f>BK219</f>
        <v>0</v>
      </c>
      <c r="K219" s="291"/>
      <c r="L219" s="295"/>
      <c r="M219" s="296"/>
      <c r="N219" s="297"/>
      <c r="O219" s="297"/>
      <c r="P219" s="298">
        <f>SUM(P220:P224)</f>
        <v>0</v>
      </c>
      <c r="Q219" s="297"/>
      <c r="R219" s="298">
        <f>SUM(R220:R224)</f>
        <v>0</v>
      </c>
      <c r="S219" s="297"/>
      <c r="T219" s="299">
        <f>SUM(T220:T224)</f>
        <v>0</v>
      </c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R219" s="300" t="s">
        <v>79</v>
      </c>
      <c r="AT219" s="301" t="s">
        <v>71</v>
      </c>
      <c r="AU219" s="301" t="s">
        <v>167</v>
      </c>
      <c r="AY219" s="300" t="s">
        <v>166</v>
      </c>
      <c r="BK219" s="302">
        <f>SUM(BK220:BK224)</f>
        <v>0</v>
      </c>
    </row>
    <row r="220" s="2" customFormat="1" ht="16.5" customHeight="1">
      <c r="A220" s="41"/>
      <c r="B220" s="42"/>
      <c r="C220" s="215" t="s">
        <v>455</v>
      </c>
      <c r="D220" s="215" t="s">
        <v>169</v>
      </c>
      <c r="E220" s="216" t="s">
        <v>3111</v>
      </c>
      <c r="F220" s="217" t="s">
        <v>3112</v>
      </c>
      <c r="G220" s="218" t="s">
        <v>229</v>
      </c>
      <c r="H220" s="219">
        <v>100</v>
      </c>
      <c r="I220" s="220"/>
      <c r="J220" s="221">
        <f>ROUND(I220*H220,2)</f>
        <v>0</v>
      </c>
      <c r="K220" s="217" t="s">
        <v>19</v>
      </c>
      <c r="L220" s="47"/>
      <c r="M220" s="222" t="s">
        <v>19</v>
      </c>
      <c r="N220" s="223" t="s">
        <v>43</v>
      </c>
      <c r="O220" s="87"/>
      <c r="P220" s="224">
        <f>O220*H220</f>
        <v>0</v>
      </c>
      <c r="Q220" s="224">
        <v>0</v>
      </c>
      <c r="R220" s="224">
        <f>Q220*H220</f>
        <v>0</v>
      </c>
      <c r="S220" s="224">
        <v>0</v>
      </c>
      <c r="T220" s="225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26" t="s">
        <v>553</v>
      </c>
      <c r="AT220" s="226" t="s">
        <v>169</v>
      </c>
      <c r="AU220" s="226" t="s">
        <v>174</v>
      </c>
      <c r="AY220" s="20" t="s">
        <v>166</v>
      </c>
      <c r="BE220" s="227">
        <f>IF(N220="základní",J220,0)</f>
        <v>0</v>
      </c>
      <c r="BF220" s="227">
        <f>IF(N220="snížená",J220,0)</f>
        <v>0</v>
      </c>
      <c r="BG220" s="227">
        <f>IF(N220="zákl. přenesená",J220,0)</f>
        <v>0</v>
      </c>
      <c r="BH220" s="227">
        <f>IF(N220="sníž. přenesená",J220,0)</f>
        <v>0</v>
      </c>
      <c r="BI220" s="227">
        <f>IF(N220="nulová",J220,0)</f>
        <v>0</v>
      </c>
      <c r="BJ220" s="20" t="s">
        <v>79</v>
      </c>
      <c r="BK220" s="227">
        <f>ROUND(I220*H220,2)</f>
        <v>0</v>
      </c>
      <c r="BL220" s="20" t="s">
        <v>553</v>
      </c>
      <c r="BM220" s="226" t="s">
        <v>828</v>
      </c>
    </row>
    <row r="221" s="2" customFormat="1" ht="16.5" customHeight="1">
      <c r="A221" s="41"/>
      <c r="B221" s="42"/>
      <c r="C221" s="215" t="s">
        <v>460</v>
      </c>
      <c r="D221" s="215" t="s">
        <v>169</v>
      </c>
      <c r="E221" s="216" t="s">
        <v>3113</v>
      </c>
      <c r="F221" s="217" t="s">
        <v>3114</v>
      </c>
      <c r="G221" s="218" t="s">
        <v>229</v>
      </c>
      <c r="H221" s="219">
        <v>80</v>
      </c>
      <c r="I221" s="220"/>
      <c r="J221" s="221">
        <f>ROUND(I221*H221,2)</f>
        <v>0</v>
      </c>
      <c r="K221" s="217" t="s">
        <v>19</v>
      </c>
      <c r="L221" s="47"/>
      <c r="M221" s="222" t="s">
        <v>19</v>
      </c>
      <c r="N221" s="223" t="s">
        <v>43</v>
      </c>
      <c r="O221" s="87"/>
      <c r="P221" s="224">
        <f>O221*H221</f>
        <v>0</v>
      </c>
      <c r="Q221" s="224">
        <v>0</v>
      </c>
      <c r="R221" s="224">
        <f>Q221*H221</f>
        <v>0</v>
      </c>
      <c r="S221" s="224">
        <v>0</v>
      </c>
      <c r="T221" s="225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26" t="s">
        <v>553</v>
      </c>
      <c r="AT221" s="226" t="s">
        <v>169</v>
      </c>
      <c r="AU221" s="226" t="s">
        <v>174</v>
      </c>
      <c r="AY221" s="20" t="s">
        <v>166</v>
      </c>
      <c r="BE221" s="227">
        <f>IF(N221="základní",J221,0)</f>
        <v>0</v>
      </c>
      <c r="BF221" s="227">
        <f>IF(N221="snížená",J221,0)</f>
        <v>0</v>
      </c>
      <c r="BG221" s="227">
        <f>IF(N221="zákl. přenesená",J221,0)</f>
        <v>0</v>
      </c>
      <c r="BH221" s="227">
        <f>IF(N221="sníž. přenesená",J221,0)</f>
        <v>0</v>
      </c>
      <c r="BI221" s="227">
        <f>IF(N221="nulová",J221,0)</f>
        <v>0</v>
      </c>
      <c r="BJ221" s="20" t="s">
        <v>79</v>
      </c>
      <c r="BK221" s="227">
        <f>ROUND(I221*H221,2)</f>
        <v>0</v>
      </c>
      <c r="BL221" s="20" t="s">
        <v>553</v>
      </c>
      <c r="BM221" s="226" t="s">
        <v>837</v>
      </c>
    </row>
    <row r="222" s="2" customFormat="1" ht="16.5" customHeight="1">
      <c r="A222" s="41"/>
      <c r="B222" s="42"/>
      <c r="C222" s="215" t="s">
        <v>464</v>
      </c>
      <c r="D222" s="215" t="s">
        <v>169</v>
      </c>
      <c r="E222" s="216" t="s">
        <v>3115</v>
      </c>
      <c r="F222" s="217" t="s">
        <v>3116</v>
      </c>
      <c r="G222" s="218" t="s">
        <v>229</v>
      </c>
      <c r="H222" s="219">
        <v>50</v>
      </c>
      <c r="I222" s="220"/>
      <c r="J222" s="221">
        <f>ROUND(I222*H222,2)</f>
        <v>0</v>
      </c>
      <c r="K222" s="217" t="s">
        <v>19</v>
      </c>
      <c r="L222" s="47"/>
      <c r="M222" s="222" t="s">
        <v>19</v>
      </c>
      <c r="N222" s="223" t="s">
        <v>43</v>
      </c>
      <c r="O222" s="87"/>
      <c r="P222" s="224">
        <f>O222*H222</f>
        <v>0</v>
      </c>
      <c r="Q222" s="224">
        <v>0</v>
      </c>
      <c r="R222" s="224">
        <f>Q222*H222</f>
        <v>0</v>
      </c>
      <c r="S222" s="224">
        <v>0</v>
      </c>
      <c r="T222" s="225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26" t="s">
        <v>553</v>
      </c>
      <c r="AT222" s="226" t="s">
        <v>169</v>
      </c>
      <c r="AU222" s="226" t="s">
        <v>174</v>
      </c>
      <c r="AY222" s="20" t="s">
        <v>166</v>
      </c>
      <c r="BE222" s="227">
        <f>IF(N222="základní",J222,0)</f>
        <v>0</v>
      </c>
      <c r="BF222" s="227">
        <f>IF(N222="snížená",J222,0)</f>
        <v>0</v>
      </c>
      <c r="BG222" s="227">
        <f>IF(N222="zákl. přenesená",J222,0)</f>
        <v>0</v>
      </c>
      <c r="BH222" s="227">
        <f>IF(N222="sníž. přenesená",J222,0)</f>
        <v>0</v>
      </c>
      <c r="BI222" s="227">
        <f>IF(N222="nulová",J222,0)</f>
        <v>0</v>
      </c>
      <c r="BJ222" s="20" t="s">
        <v>79</v>
      </c>
      <c r="BK222" s="227">
        <f>ROUND(I222*H222,2)</f>
        <v>0</v>
      </c>
      <c r="BL222" s="20" t="s">
        <v>553</v>
      </c>
      <c r="BM222" s="226" t="s">
        <v>845</v>
      </c>
    </row>
    <row r="223" s="2" customFormat="1" ht="16.5" customHeight="1">
      <c r="A223" s="41"/>
      <c r="B223" s="42"/>
      <c r="C223" s="215" t="s">
        <v>471</v>
      </c>
      <c r="D223" s="215" t="s">
        <v>169</v>
      </c>
      <c r="E223" s="216" t="s">
        <v>3117</v>
      </c>
      <c r="F223" s="217" t="s">
        <v>3118</v>
      </c>
      <c r="G223" s="218" t="s">
        <v>229</v>
      </c>
      <c r="H223" s="219">
        <v>90</v>
      </c>
      <c r="I223" s="220"/>
      <c r="J223" s="221">
        <f>ROUND(I223*H223,2)</f>
        <v>0</v>
      </c>
      <c r="K223" s="217" t="s">
        <v>19</v>
      </c>
      <c r="L223" s="47"/>
      <c r="M223" s="222" t="s">
        <v>19</v>
      </c>
      <c r="N223" s="223" t="s">
        <v>43</v>
      </c>
      <c r="O223" s="87"/>
      <c r="P223" s="224">
        <f>O223*H223</f>
        <v>0</v>
      </c>
      <c r="Q223" s="224">
        <v>0</v>
      </c>
      <c r="R223" s="224">
        <f>Q223*H223</f>
        <v>0</v>
      </c>
      <c r="S223" s="224">
        <v>0</v>
      </c>
      <c r="T223" s="225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26" t="s">
        <v>553</v>
      </c>
      <c r="AT223" s="226" t="s">
        <v>169</v>
      </c>
      <c r="AU223" s="226" t="s">
        <v>174</v>
      </c>
      <c r="AY223" s="20" t="s">
        <v>166</v>
      </c>
      <c r="BE223" s="227">
        <f>IF(N223="základní",J223,0)</f>
        <v>0</v>
      </c>
      <c r="BF223" s="227">
        <f>IF(N223="snížená",J223,0)</f>
        <v>0</v>
      </c>
      <c r="BG223" s="227">
        <f>IF(N223="zákl. přenesená",J223,0)</f>
        <v>0</v>
      </c>
      <c r="BH223" s="227">
        <f>IF(N223="sníž. přenesená",J223,0)</f>
        <v>0</v>
      </c>
      <c r="BI223" s="227">
        <f>IF(N223="nulová",J223,0)</f>
        <v>0</v>
      </c>
      <c r="BJ223" s="20" t="s">
        <v>79</v>
      </c>
      <c r="BK223" s="227">
        <f>ROUND(I223*H223,2)</f>
        <v>0</v>
      </c>
      <c r="BL223" s="20" t="s">
        <v>553</v>
      </c>
      <c r="BM223" s="226" t="s">
        <v>863</v>
      </c>
    </row>
    <row r="224" s="2" customFormat="1" ht="16.5" customHeight="1">
      <c r="A224" s="41"/>
      <c r="B224" s="42"/>
      <c r="C224" s="215" t="s">
        <v>475</v>
      </c>
      <c r="D224" s="215" t="s">
        <v>169</v>
      </c>
      <c r="E224" s="216" t="s">
        <v>3119</v>
      </c>
      <c r="F224" s="217" t="s">
        <v>3120</v>
      </c>
      <c r="G224" s="218" t="s">
        <v>229</v>
      </c>
      <c r="H224" s="219">
        <v>115</v>
      </c>
      <c r="I224" s="220"/>
      <c r="J224" s="221">
        <f>ROUND(I224*H224,2)</f>
        <v>0</v>
      </c>
      <c r="K224" s="217" t="s">
        <v>19</v>
      </c>
      <c r="L224" s="47"/>
      <c r="M224" s="222" t="s">
        <v>19</v>
      </c>
      <c r="N224" s="223" t="s">
        <v>43</v>
      </c>
      <c r="O224" s="87"/>
      <c r="P224" s="224">
        <f>O224*H224</f>
        <v>0</v>
      </c>
      <c r="Q224" s="224">
        <v>0</v>
      </c>
      <c r="R224" s="224">
        <f>Q224*H224</f>
        <v>0</v>
      </c>
      <c r="S224" s="224">
        <v>0</v>
      </c>
      <c r="T224" s="225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26" t="s">
        <v>553</v>
      </c>
      <c r="AT224" s="226" t="s">
        <v>169</v>
      </c>
      <c r="AU224" s="226" t="s">
        <v>174</v>
      </c>
      <c r="AY224" s="20" t="s">
        <v>166</v>
      </c>
      <c r="BE224" s="227">
        <f>IF(N224="základní",J224,0)</f>
        <v>0</v>
      </c>
      <c r="BF224" s="227">
        <f>IF(N224="snížená",J224,0)</f>
        <v>0</v>
      </c>
      <c r="BG224" s="227">
        <f>IF(N224="zákl. přenesená",J224,0)</f>
        <v>0</v>
      </c>
      <c r="BH224" s="227">
        <f>IF(N224="sníž. přenesená",J224,0)</f>
        <v>0</v>
      </c>
      <c r="BI224" s="227">
        <f>IF(N224="nulová",J224,0)</f>
        <v>0</v>
      </c>
      <c r="BJ224" s="20" t="s">
        <v>79</v>
      </c>
      <c r="BK224" s="227">
        <f>ROUND(I224*H224,2)</f>
        <v>0</v>
      </c>
      <c r="BL224" s="20" t="s">
        <v>553</v>
      </c>
      <c r="BM224" s="226" t="s">
        <v>881</v>
      </c>
    </row>
    <row r="225" s="17" customFormat="1" ht="20.88" customHeight="1">
      <c r="A225" s="17"/>
      <c r="B225" s="290"/>
      <c r="C225" s="291"/>
      <c r="D225" s="292" t="s">
        <v>71</v>
      </c>
      <c r="E225" s="292" t="s">
        <v>3121</v>
      </c>
      <c r="F225" s="292" t="s">
        <v>3122</v>
      </c>
      <c r="G225" s="291"/>
      <c r="H225" s="291"/>
      <c r="I225" s="293"/>
      <c r="J225" s="294">
        <f>BK225</f>
        <v>0</v>
      </c>
      <c r="K225" s="291"/>
      <c r="L225" s="295"/>
      <c r="M225" s="296"/>
      <c r="N225" s="297"/>
      <c r="O225" s="297"/>
      <c r="P225" s="298">
        <f>SUM(P226:P235)</f>
        <v>0</v>
      </c>
      <c r="Q225" s="297"/>
      <c r="R225" s="298">
        <f>SUM(R226:R235)</f>
        <v>0</v>
      </c>
      <c r="S225" s="297"/>
      <c r="T225" s="299">
        <f>SUM(T226:T235)</f>
        <v>0</v>
      </c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R225" s="300" t="s">
        <v>79</v>
      </c>
      <c r="AT225" s="301" t="s">
        <v>71</v>
      </c>
      <c r="AU225" s="301" t="s">
        <v>167</v>
      </c>
      <c r="AY225" s="300" t="s">
        <v>166</v>
      </c>
      <c r="BK225" s="302">
        <f>SUM(BK226:BK235)</f>
        <v>0</v>
      </c>
    </row>
    <row r="226" s="2" customFormat="1" ht="16.5" customHeight="1">
      <c r="A226" s="41"/>
      <c r="B226" s="42"/>
      <c r="C226" s="215" t="s">
        <v>505</v>
      </c>
      <c r="D226" s="215" t="s">
        <v>169</v>
      </c>
      <c r="E226" s="216" t="s">
        <v>3123</v>
      </c>
      <c r="F226" s="217" t="s">
        <v>3124</v>
      </c>
      <c r="G226" s="218" t="s">
        <v>229</v>
      </c>
      <c r="H226" s="219">
        <v>400</v>
      </c>
      <c r="I226" s="220"/>
      <c r="J226" s="221">
        <f>ROUND(I226*H226,2)</f>
        <v>0</v>
      </c>
      <c r="K226" s="217" t="s">
        <v>19</v>
      </c>
      <c r="L226" s="47"/>
      <c r="M226" s="222" t="s">
        <v>19</v>
      </c>
      <c r="N226" s="223" t="s">
        <v>43</v>
      </c>
      <c r="O226" s="87"/>
      <c r="P226" s="224">
        <f>O226*H226</f>
        <v>0</v>
      </c>
      <c r="Q226" s="224">
        <v>0</v>
      </c>
      <c r="R226" s="224">
        <f>Q226*H226</f>
        <v>0</v>
      </c>
      <c r="S226" s="224">
        <v>0</v>
      </c>
      <c r="T226" s="225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26" t="s">
        <v>553</v>
      </c>
      <c r="AT226" s="226" t="s">
        <v>169</v>
      </c>
      <c r="AU226" s="226" t="s">
        <v>174</v>
      </c>
      <c r="AY226" s="20" t="s">
        <v>166</v>
      </c>
      <c r="BE226" s="227">
        <f>IF(N226="základní",J226,0)</f>
        <v>0</v>
      </c>
      <c r="BF226" s="227">
        <f>IF(N226="snížená",J226,0)</f>
        <v>0</v>
      </c>
      <c r="BG226" s="227">
        <f>IF(N226="zákl. přenesená",J226,0)</f>
        <v>0</v>
      </c>
      <c r="BH226" s="227">
        <f>IF(N226="sníž. přenesená",J226,0)</f>
        <v>0</v>
      </c>
      <c r="BI226" s="227">
        <f>IF(N226="nulová",J226,0)</f>
        <v>0</v>
      </c>
      <c r="BJ226" s="20" t="s">
        <v>79</v>
      </c>
      <c r="BK226" s="227">
        <f>ROUND(I226*H226,2)</f>
        <v>0</v>
      </c>
      <c r="BL226" s="20" t="s">
        <v>553</v>
      </c>
      <c r="BM226" s="226" t="s">
        <v>894</v>
      </c>
    </row>
    <row r="227" s="2" customFormat="1" ht="16.5" customHeight="1">
      <c r="A227" s="41"/>
      <c r="B227" s="42"/>
      <c r="C227" s="215" t="s">
        <v>511</v>
      </c>
      <c r="D227" s="215" t="s">
        <v>169</v>
      </c>
      <c r="E227" s="216" t="s">
        <v>3125</v>
      </c>
      <c r="F227" s="217" t="s">
        <v>3126</v>
      </c>
      <c r="G227" s="218" t="s">
        <v>229</v>
      </c>
      <c r="H227" s="219">
        <v>200</v>
      </c>
      <c r="I227" s="220"/>
      <c r="J227" s="221">
        <f>ROUND(I227*H227,2)</f>
        <v>0</v>
      </c>
      <c r="K227" s="217" t="s">
        <v>19</v>
      </c>
      <c r="L227" s="47"/>
      <c r="M227" s="222" t="s">
        <v>19</v>
      </c>
      <c r="N227" s="223" t="s">
        <v>43</v>
      </c>
      <c r="O227" s="87"/>
      <c r="P227" s="224">
        <f>O227*H227</f>
        <v>0</v>
      </c>
      <c r="Q227" s="224">
        <v>0</v>
      </c>
      <c r="R227" s="224">
        <f>Q227*H227</f>
        <v>0</v>
      </c>
      <c r="S227" s="224">
        <v>0</v>
      </c>
      <c r="T227" s="225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26" t="s">
        <v>553</v>
      </c>
      <c r="AT227" s="226" t="s">
        <v>169</v>
      </c>
      <c r="AU227" s="226" t="s">
        <v>174</v>
      </c>
      <c r="AY227" s="20" t="s">
        <v>166</v>
      </c>
      <c r="BE227" s="227">
        <f>IF(N227="základní",J227,0)</f>
        <v>0</v>
      </c>
      <c r="BF227" s="227">
        <f>IF(N227="snížená",J227,0)</f>
        <v>0</v>
      </c>
      <c r="BG227" s="227">
        <f>IF(N227="zákl. přenesená",J227,0)</f>
        <v>0</v>
      </c>
      <c r="BH227" s="227">
        <f>IF(N227="sníž. přenesená",J227,0)</f>
        <v>0</v>
      </c>
      <c r="BI227" s="227">
        <f>IF(N227="nulová",J227,0)</f>
        <v>0</v>
      </c>
      <c r="BJ227" s="20" t="s">
        <v>79</v>
      </c>
      <c r="BK227" s="227">
        <f>ROUND(I227*H227,2)</f>
        <v>0</v>
      </c>
      <c r="BL227" s="20" t="s">
        <v>553</v>
      </c>
      <c r="BM227" s="226" t="s">
        <v>906</v>
      </c>
    </row>
    <row r="228" s="2" customFormat="1" ht="16.5" customHeight="1">
      <c r="A228" s="41"/>
      <c r="B228" s="42"/>
      <c r="C228" s="215" t="s">
        <v>519</v>
      </c>
      <c r="D228" s="215" t="s">
        <v>169</v>
      </c>
      <c r="E228" s="216" t="s">
        <v>3127</v>
      </c>
      <c r="F228" s="217" t="s">
        <v>3128</v>
      </c>
      <c r="G228" s="218" t="s">
        <v>229</v>
      </c>
      <c r="H228" s="219">
        <v>50</v>
      </c>
      <c r="I228" s="220"/>
      <c r="J228" s="221">
        <f>ROUND(I228*H228,2)</f>
        <v>0</v>
      </c>
      <c r="K228" s="217" t="s">
        <v>19</v>
      </c>
      <c r="L228" s="47"/>
      <c r="M228" s="222" t="s">
        <v>19</v>
      </c>
      <c r="N228" s="223" t="s">
        <v>43</v>
      </c>
      <c r="O228" s="87"/>
      <c r="P228" s="224">
        <f>O228*H228</f>
        <v>0</v>
      </c>
      <c r="Q228" s="224">
        <v>0</v>
      </c>
      <c r="R228" s="224">
        <f>Q228*H228</f>
        <v>0</v>
      </c>
      <c r="S228" s="224">
        <v>0</v>
      </c>
      <c r="T228" s="225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26" t="s">
        <v>553</v>
      </c>
      <c r="AT228" s="226" t="s">
        <v>169</v>
      </c>
      <c r="AU228" s="226" t="s">
        <v>174</v>
      </c>
      <c r="AY228" s="20" t="s">
        <v>166</v>
      </c>
      <c r="BE228" s="227">
        <f>IF(N228="základní",J228,0)</f>
        <v>0</v>
      </c>
      <c r="BF228" s="227">
        <f>IF(N228="snížená",J228,0)</f>
        <v>0</v>
      </c>
      <c r="BG228" s="227">
        <f>IF(N228="zákl. přenesená",J228,0)</f>
        <v>0</v>
      </c>
      <c r="BH228" s="227">
        <f>IF(N228="sníž. přenesená",J228,0)</f>
        <v>0</v>
      </c>
      <c r="BI228" s="227">
        <f>IF(N228="nulová",J228,0)</f>
        <v>0</v>
      </c>
      <c r="BJ228" s="20" t="s">
        <v>79</v>
      </c>
      <c r="BK228" s="227">
        <f>ROUND(I228*H228,2)</f>
        <v>0</v>
      </c>
      <c r="BL228" s="20" t="s">
        <v>553</v>
      </c>
      <c r="BM228" s="226" t="s">
        <v>917</v>
      </c>
    </row>
    <row r="229" s="2" customFormat="1" ht="16.5" customHeight="1">
      <c r="A229" s="41"/>
      <c r="B229" s="42"/>
      <c r="C229" s="215" t="s">
        <v>525</v>
      </c>
      <c r="D229" s="215" t="s">
        <v>169</v>
      </c>
      <c r="E229" s="216" t="s">
        <v>3129</v>
      </c>
      <c r="F229" s="217" t="s">
        <v>3130</v>
      </c>
      <c r="G229" s="218" t="s">
        <v>229</v>
      </c>
      <c r="H229" s="219">
        <v>50</v>
      </c>
      <c r="I229" s="220"/>
      <c r="J229" s="221">
        <f>ROUND(I229*H229,2)</f>
        <v>0</v>
      </c>
      <c r="K229" s="217" t="s">
        <v>19</v>
      </c>
      <c r="L229" s="47"/>
      <c r="M229" s="222" t="s">
        <v>19</v>
      </c>
      <c r="N229" s="223" t="s">
        <v>43</v>
      </c>
      <c r="O229" s="87"/>
      <c r="P229" s="224">
        <f>O229*H229</f>
        <v>0</v>
      </c>
      <c r="Q229" s="224">
        <v>0</v>
      </c>
      <c r="R229" s="224">
        <f>Q229*H229</f>
        <v>0</v>
      </c>
      <c r="S229" s="224">
        <v>0</v>
      </c>
      <c r="T229" s="225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26" t="s">
        <v>553</v>
      </c>
      <c r="AT229" s="226" t="s">
        <v>169</v>
      </c>
      <c r="AU229" s="226" t="s">
        <v>174</v>
      </c>
      <c r="AY229" s="20" t="s">
        <v>166</v>
      </c>
      <c r="BE229" s="227">
        <f>IF(N229="základní",J229,0)</f>
        <v>0</v>
      </c>
      <c r="BF229" s="227">
        <f>IF(N229="snížená",J229,0)</f>
        <v>0</v>
      </c>
      <c r="BG229" s="227">
        <f>IF(N229="zákl. přenesená",J229,0)</f>
        <v>0</v>
      </c>
      <c r="BH229" s="227">
        <f>IF(N229="sníž. přenesená",J229,0)</f>
        <v>0</v>
      </c>
      <c r="BI229" s="227">
        <f>IF(N229="nulová",J229,0)</f>
        <v>0</v>
      </c>
      <c r="BJ229" s="20" t="s">
        <v>79</v>
      </c>
      <c r="BK229" s="227">
        <f>ROUND(I229*H229,2)</f>
        <v>0</v>
      </c>
      <c r="BL229" s="20" t="s">
        <v>553</v>
      </c>
      <c r="BM229" s="226" t="s">
        <v>926</v>
      </c>
    </row>
    <row r="230" s="2" customFormat="1" ht="16.5" customHeight="1">
      <c r="A230" s="41"/>
      <c r="B230" s="42"/>
      <c r="C230" s="215" t="s">
        <v>530</v>
      </c>
      <c r="D230" s="215" t="s">
        <v>169</v>
      </c>
      <c r="E230" s="216" t="s">
        <v>3131</v>
      </c>
      <c r="F230" s="217" t="s">
        <v>3132</v>
      </c>
      <c r="G230" s="218" t="s">
        <v>229</v>
      </c>
      <c r="H230" s="219">
        <v>238</v>
      </c>
      <c r="I230" s="220"/>
      <c r="J230" s="221">
        <f>ROUND(I230*H230,2)</f>
        <v>0</v>
      </c>
      <c r="K230" s="217" t="s">
        <v>19</v>
      </c>
      <c r="L230" s="47"/>
      <c r="M230" s="222" t="s">
        <v>19</v>
      </c>
      <c r="N230" s="223" t="s">
        <v>43</v>
      </c>
      <c r="O230" s="87"/>
      <c r="P230" s="224">
        <f>O230*H230</f>
        <v>0</v>
      </c>
      <c r="Q230" s="224">
        <v>0</v>
      </c>
      <c r="R230" s="224">
        <f>Q230*H230</f>
        <v>0</v>
      </c>
      <c r="S230" s="224">
        <v>0</v>
      </c>
      <c r="T230" s="225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26" t="s">
        <v>553</v>
      </c>
      <c r="AT230" s="226" t="s">
        <v>169</v>
      </c>
      <c r="AU230" s="226" t="s">
        <v>174</v>
      </c>
      <c r="AY230" s="20" t="s">
        <v>166</v>
      </c>
      <c r="BE230" s="227">
        <f>IF(N230="základní",J230,0)</f>
        <v>0</v>
      </c>
      <c r="BF230" s="227">
        <f>IF(N230="snížená",J230,0)</f>
        <v>0</v>
      </c>
      <c r="BG230" s="227">
        <f>IF(N230="zákl. přenesená",J230,0)</f>
        <v>0</v>
      </c>
      <c r="BH230" s="227">
        <f>IF(N230="sníž. přenesená",J230,0)</f>
        <v>0</v>
      </c>
      <c r="BI230" s="227">
        <f>IF(N230="nulová",J230,0)</f>
        <v>0</v>
      </c>
      <c r="BJ230" s="20" t="s">
        <v>79</v>
      </c>
      <c r="BK230" s="227">
        <f>ROUND(I230*H230,2)</f>
        <v>0</v>
      </c>
      <c r="BL230" s="20" t="s">
        <v>553</v>
      </c>
      <c r="BM230" s="226" t="s">
        <v>936</v>
      </c>
    </row>
    <row r="231" s="2" customFormat="1" ht="16.5" customHeight="1">
      <c r="A231" s="41"/>
      <c r="B231" s="42"/>
      <c r="C231" s="215" t="s">
        <v>469</v>
      </c>
      <c r="D231" s="215" t="s">
        <v>169</v>
      </c>
      <c r="E231" s="216" t="s">
        <v>3133</v>
      </c>
      <c r="F231" s="217" t="s">
        <v>3134</v>
      </c>
      <c r="G231" s="218" t="s">
        <v>229</v>
      </c>
      <c r="H231" s="219">
        <v>125</v>
      </c>
      <c r="I231" s="220"/>
      <c r="J231" s="221">
        <f>ROUND(I231*H231,2)</f>
        <v>0</v>
      </c>
      <c r="K231" s="217" t="s">
        <v>19</v>
      </c>
      <c r="L231" s="47"/>
      <c r="M231" s="222" t="s">
        <v>19</v>
      </c>
      <c r="N231" s="223" t="s">
        <v>43</v>
      </c>
      <c r="O231" s="87"/>
      <c r="P231" s="224">
        <f>O231*H231</f>
        <v>0</v>
      </c>
      <c r="Q231" s="224">
        <v>0</v>
      </c>
      <c r="R231" s="224">
        <f>Q231*H231</f>
        <v>0</v>
      </c>
      <c r="S231" s="224">
        <v>0</v>
      </c>
      <c r="T231" s="225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26" t="s">
        <v>553</v>
      </c>
      <c r="AT231" s="226" t="s">
        <v>169</v>
      </c>
      <c r="AU231" s="226" t="s">
        <v>174</v>
      </c>
      <c r="AY231" s="20" t="s">
        <v>166</v>
      </c>
      <c r="BE231" s="227">
        <f>IF(N231="základní",J231,0)</f>
        <v>0</v>
      </c>
      <c r="BF231" s="227">
        <f>IF(N231="snížená",J231,0)</f>
        <v>0</v>
      </c>
      <c r="BG231" s="227">
        <f>IF(N231="zákl. přenesená",J231,0)</f>
        <v>0</v>
      </c>
      <c r="BH231" s="227">
        <f>IF(N231="sníž. přenesená",J231,0)</f>
        <v>0</v>
      </c>
      <c r="BI231" s="227">
        <f>IF(N231="nulová",J231,0)</f>
        <v>0</v>
      </c>
      <c r="BJ231" s="20" t="s">
        <v>79</v>
      </c>
      <c r="BK231" s="227">
        <f>ROUND(I231*H231,2)</f>
        <v>0</v>
      </c>
      <c r="BL231" s="20" t="s">
        <v>553</v>
      </c>
      <c r="BM231" s="226" t="s">
        <v>948</v>
      </c>
    </row>
    <row r="232" s="2" customFormat="1" ht="16.5" customHeight="1">
      <c r="A232" s="41"/>
      <c r="B232" s="42"/>
      <c r="C232" s="215" t="s">
        <v>517</v>
      </c>
      <c r="D232" s="215" t="s">
        <v>169</v>
      </c>
      <c r="E232" s="216" t="s">
        <v>3135</v>
      </c>
      <c r="F232" s="217" t="s">
        <v>3136</v>
      </c>
      <c r="G232" s="218" t="s">
        <v>229</v>
      </c>
      <c r="H232" s="219">
        <v>100</v>
      </c>
      <c r="I232" s="220"/>
      <c r="J232" s="221">
        <f>ROUND(I232*H232,2)</f>
        <v>0</v>
      </c>
      <c r="K232" s="217" t="s">
        <v>19</v>
      </c>
      <c r="L232" s="47"/>
      <c r="M232" s="222" t="s">
        <v>19</v>
      </c>
      <c r="N232" s="223" t="s">
        <v>43</v>
      </c>
      <c r="O232" s="87"/>
      <c r="P232" s="224">
        <f>O232*H232</f>
        <v>0</v>
      </c>
      <c r="Q232" s="224">
        <v>0</v>
      </c>
      <c r="R232" s="224">
        <f>Q232*H232</f>
        <v>0</v>
      </c>
      <c r="S232" s="224">
        <v>0</v>
      </c>
      <c r="T232" s="225">
        <f>S232*H232</f>
        <v>0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26" t="s">
        <v>553</v>
      </c>
      <c r="AT232" s="226" t="s">
        <v>169</v>
      </c>
      <c r="AU232" s="226" t="s">
        <v>174</v>
      </c>
      <c r="AY232" s="20" t="s">
        <v>166</v>
      </c>
      <c r="BE232" s="227">
        <f>IF(N232="základní",J232,0)</f>
        <v>0</v>
      </c>
      <c r="BF232" s="227">
        <f>IF(N232="snížená",J232,0)</f>
        <v>0</v>
      </c>
      <c r="BG232" s="227">
        <f>IF(N232="zákl. přenesená",J232,0)</f>
        <v>0</v>
      </c>
      <c r="BH232" s="227">
        <f>IF(N232="sníž. přenesená",J232,0)</f>
        <v>0</v>
      </c>
      <c r="BI232" s="227">
        <f>IF(N232="nulová",J232,0)</f>
        <v>0</v>
      </c>
      <c r="BJ232" s="20" t="s">
        <v>79</v>
      </c>
      <c r="BK232" s="227">
        <f>ROUND(I232*H232,2)</f>
        <v>0</v>
      </c>
      <c r="BL232" s="20" t="s">
        <v>553</v>
      </c>
      <c r="BM232" s="226" t="s">
        <v>960</v>
      </c>
    </row>
    <row r="233" s="2" customFormat="1" ht="16.5" customHeight="1">
      <c r="A233" s="41"/>
      <c r="B233" s="42"/>
      <c r="C233" s="215" t="s">
        <v>548</v>
      </c>
      <c r="D233" s="215" t="s">
        <v>169</v>
      </c>
      <c r="E233" s="216" t="s">
        <v>3137</v>
      </c>
      <c r="F233" s="217" t="s">
        <v>3138</v>
      </c>
      <c r="G233" s="218" t="s">
        <v>229</v>
      </c>
      <c r="H233" s="219">
        <v>40</v>
      </c>
      <c r="I233" s="220"/>
      <c r="J233" s="221">
        <f>ROUND(I233*H233,2)</f>
        <v>0</v>
      </c>
      <c r="K233" s="217" t="s">
        <v>19</v>
      </c>
      <c r="L233" s="47"/>
      <c r="M233" s="222" t="s">
        <v>19</v>
      </c>
      <c r="N233" s="223" t="s">
        <v>43</v>
      </c>
      <c r="O233" s="87"/>
      <c r="P233" s="224">
        <f>O233*H233</f>
        <v>0</v>
      </c>
      <c r="Q233" s="224">
        <v>0</v>
      </c>
      <c r="R233" s="224">
        <f>Q233*H233</f>
        <v>0</v>
      </c>
      <c r="S233" s="224">
        <v>0</v>
      </c>
      <c r="T233" s="225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26" t="s">
        <v>553</v>
      </c>
      <c r="AT233" s="226" t="s">
        <v>169</v>
      </c>
      <c r="AU233" s="226" t="s">
        <v>174</v>
      </c>
      <c r="AY233" s="20" t="s">
        <v>166</v>
      </c>
      <c r="BE233" s="227">
        <f>IF(N233="základní",J233,0)</f>
        <v>0</v>
      </c>
      <c r="BF233" s="227">
        <f>IF(N233="snížená",J233,0)</f>
        <v>0</v>
      </c>
      <c r="BG233" s="227">
        <f>IF(N233="zákl. přenesená",J233,0)</f>
        <v>0</v>
      </c>
      <c r="BH233" s="227">
        <f>IF(N233="sníž. přenesená",J233,0)</f>
        <v>0</v>
      </c>
      <c r="BI233" s="227">
        <f>IF(N233="nulová",J233,0)</f>
        <v>0</v>
      </c>
      <c r="BJ233" s="20" t="s">
        <v>79</v>
      </c>
      <c r="BK233" s="227">
        <f>ROUND(I233*H233,2)</f>
        <v>0</v>
      </c>
      <c r="BL233" s="20" t="s">
        <v>553</v>
      </c>
      <c r="BM233" s="226" t="s">
        <v>969</v>
      </c>
    </row>
    <row r="234" s="2" customFormat="1" ht="16.5" customHeight="1">
      <c r="A234" s="41"/>
      <c r="B234" s="42"/>
      <c r="C234" s="215" t="s">
        <v>553</v>
      </c>
      <c r="D234" s="215" t="s">
        <v>169</v>
      </c>
      <c r="E234" s="216" t="s">
        <v>3139</v>
      </c>
      <c r="F234" s="217" t="s">
        <v>3140</v>
      </c>
      <c r="G234" s="218" t="s">
        <v>229</v>
      </c>
      <c r="H234" s="219">
        <v>32</v>
      </c>
      <c r="I234" s="220"/>
      <c r="J234" s="221">
        <f>ROUND(I234*H234,2)</f>
        <v>0</v>
      </c>
      <c r="K234" s="217" t="s">
        <v>19</v>
      </c>
      <c r="L234" s="47"/>
      <c r="M234" s="222" t="s">
        <v>19</v>
      </c>
      <c r="N234" s="223" t="s">
        <v>43</v>
      </c>
      <c r="O234" s="87"/>
      <c r="P234" s="224">
        <f>O234*H234</f>
        <v>0</v>
      </c>
      <c r="Q234" s="224">
        <v>0</v>
      </c>
      <c r="R234" s="224">
        <f>Q234*H234</f>
        <v>0</v>
      </c>
      <c r="S234" s="224">
        <v>0</v>
      </c>
      <c r="T234" s="225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26" t="s">
        <v>553</v>
      </c>
      <c r="AT234" s="226" t="s">
        <v>169</v>
      </c>
      <c r="AU234" s="226" t="s">
        <v>174</v>
      </c>
      <c r="AY234" s="20" t="s">
        <v>166</v>
      </c>
      <c r="BE234" s="227">
        <f>IF(N234="základní",J234,0)</f>
        <v>0</v>
      </c>
      <c r="BF234" s="227">
        <f>IF(N234="snížená",J234,0)</f>
        <v>0</v>
      </c>
      <c r="BG234" s="227">
        <f>IF(N234="zákl. přenesená",J234,0)</f>
        <v>0</v>
      </c>
      <c r="BH234" s="227">
        <f>IF(N234="sníž. přenesená",J234,0)</f>
        <v>0</v>
      </c>
      <c r="BI234" s="227">
        <f>IF(N234="nulová",J234,0)</f>
        <v>0</v>
      </c>
      <c r="BJ234" s="20" t="s">
        <v>79</v>
      </c>
      <c r="BK234" s="227">
        <f>ROUND(I234*H234,2)</f>
        <v>0</v>
      </c>
      <c r="BL234" s="20" t="s">
        <v>553</v>
      </c>
      <c r="BM234" s="226" t="s">
        <v>983</v>
      </c>
    </row>
    <row r="235" s="2" customFormat="1" ht="16.5" customHeight="1">
      <c r="A235" s="41"/>
      <c r="B235" s="42"/>
      <c r="C235" s="215" t="s">
        <v>558</v>
      </c>
      <c r="D235" s="215" t="s">
        <v>169</v>
      </c>
      <c r="E235" s="216" t="s">
        <v>3141</v>
      </c>
      <c r="F235" s="217" t="s">
        <v>3142</v>
      </c>
      <c r="G235" s="218" t="s">
        <v>2511</v>
      </c>
      <c r="H235" s="219">
        <v>300</v>
      </c>
      <c r="I235" s="220"/>
      <c r="J235" s="221">
        <f>ROUND(I235*H235,2)</f>
        <v>0</v>
      </c>
      <c r="K235" s="217" t="s">
        <v>19</v>
      </c>
      <c r="L235" s="47"/>
      <c r="M235" s="222" t="s">
        <v>19</v>
      </c>
      <c r="N235" s="223" t="s">
        <v>43</v>
      </c>
      <c r="O235" s="87"/>
      <c r="P235" s="224">
        <f>O235*H235</f>
        <v>0</v>
      </c>
      <c r="Q235" s="224">
        <v>0</v>
      </c>
      <c r="R235" s="224">
        <f>Q235*H235</f>
        <v>0</v>
      </c>
      <c r="S235" s="224">
        <v>0</v>
      </c>
      <c r="T235" s="225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26" t="s">
        <v>553</v>
      </c>
      <c r="AT235" s="226" t="s">
        <v>169</v>
      </c>
      <c r="AU235" s="226" t="s">
        <v>174</v>
      </c>
      <c r="AY235" s="20" t="s">
        <v>166</v>
      </c>
      <c r="BE235" s="227">
        <f>IF(N235="základní",J235,0)</f>
        <v>0</v>
      </c>
      <c r="BF235" s="227">
        <f>IF(N235="snížená",J235,0)</f>
        <v>0</v>
      </c>
      <c r="BG235" s="227">
        <f>IF(N235="zákl. přenesená",J235,0)</f>
        <v>0</v>
      </c>
      <c r="BH235" s="227">
        <f>IF(N235="sníž. přenesená",J235,0)</f>
        <v>0</v>
      </c>
      <c r="BI235" s="227">
        <f>IF(N235="nulová",J235,0)</f>
        <v>0</v>
      </c>
      <c r="BJ235" s="20" t="s">
        <v>79</v>
      </c>
      <c r="BK235" s="227">
        <f>ROUND(I235*H235,2)</f>
        <v>0</v>
      </c>
      <c r="BL235" s="20" t="s">
        <v>553</v>
      </c>
      <c r="BM235" s="226" t="s">
        <v>997</v>
      </c>
    </row>
    <row r="236" s="17" customFormat="1" ht="20.88" customHeight="1">
      <c r="A236" s="17"/>
      <c r="B236" s="290"/>
      <c r="C236" s="291"/>
      <c r="D236" s="292" t="s">
        <v>71</v>
      </c>
      <c r="E236" s="292" t="s">
        <v>3143</v>
      </c>
      <c r="F236" s="292" t="s">
        <v>3144</v>
      </c>
      <c r="G236" s="291"/>
      <c r="H236" s="291"/>
      <c r="I236" s="293"/>
      <c r="J236" s="294">
        <f>BK236</f>
        <v>0</v>
      </c>
      <c r="K236" s="291"/>
      <c r="L236" s="295"/>
      <c r="M236" s="296"/>
      <c r="N236" s="297"/>
      <c r="O236" s="297"/>
      <c r="P236" s="298">
        <f>P237</f>
        <v>0</v>
      </c>
      <c r="Q236" s="297"/>
      <c r="R236" s="298">
        <f>R237</f>
        <v>0</v>
      </c>
      <c r="S236" s="297"/>
      <c r="T236" s="299">
        <f>T237</f>
        <v>0</v>
      </c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R236" s="300" t="s">
        <v>79</v>
      </c>
      <c r="AT236" s="301" t="s">
        <v>71</v>
      </c>
      <c r="AU236" s="301" t="s">
        <v>167</v>
      </c>
      <c r="AY236" s="300" t="s">
        <v>166</v>
      </c>
      <c r="BK236" s="302">
        <f>BK237</f>
        <v>0</v>
      </c>
    </row>
    <row r="237" s="2" customFormat="1" ht="16.5" customHeight="1">
      <c r="A237" s="41"/>
      <c r="B237" s="42"/>
      <c r="C237" s="215" t="s">
        <v>562</v>
      </c>
      <c r="D237" s="215" t="s">
        <v>169</v>
      </c>
      <c r="E237" s="216" t="s">
        <v>3145</v>
      </c>
      <c r="F237" s="217" t="s">
        <v>3146</v>
      </c>
      <c r="G237" s="218" t="s">
        <v>2511</v>
      </c>
      <c r="H237" s="219">
        <v>184</v>
      </c>
      <c r="I237" s="220"/>
      <c r="J237" s="221">
        <f>ROUND(I237*H237,2)</f>
        <v>0</v>
      </c>
      <c r="K237" s="217" t="s">
        <v>19</v>
      </c>
      <c r="L237" s="47"/>
      <c r="M237" s="222" t="s">
        <v>19</v>
      </c>
      <c r="N237" s="223" t="s">
        <v>43</v>
      </c>
      <c r="O237" s="87"/>
      <c r="P237" s="224">
        <f>O237*H237</f>
        <v>0</v>
      </c>
      <c r="Q237" s="224">
        <v>0</v>
      </c>
      <c r="R237" s="224">
        <f>Q237*H237</f>
        <v>0</v>
      </c>
      <c r="S237" s="224">
        <v>0</v>
      </c>
      <c r="T237" s="225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26" t="s">
        <v>553</v>
      </c>
      <c r="AT237" s="226" t="s">
        <v>169</v>
      </c>
      <c r="AU237" s="226" t="s">
        <v>174</v>
      </c>
      <c r="AY237" s="20" t="s">
        <v>166</v>
      </c>
      <c r="BE237" s="227">
        <f>IF(N237="základní",J237,0)</f>
        <v>0</v>
      </c>
      <c r="BF237" s="227">
        <f>IF(N237="snížená",J237,0)</f>
        <v>0</v>
      </c>
      <c r="BG237" s="227">
        <f>IF(N237="zákl. přenesená",J237,0)</f>
        <v>0</v>
      </c>
      <c r="BH237" s="227">
        <f>IF(N237="sníž. přenesená",J237,0)</f>
        <v>0</v>
      </c>
      <c r="BI237" s="227">
        <f>IF(N237="nulová",J237,0)</f>
        <v>0</v>
      </c>
      <c r="BJ237" s="20" t="s">
        <v>79</v>
      </c>
      <c r="BK237" s="227">
        <f>ROUND(I237*H237,2)</f>
        <v>0</v>
      </c>
      <c r="BL237" s="20" t="s">
        <v>553</v>
      </c>
      <c r="BM237" s="226" t="s">
        <v>1011</v>
      </c>
    </row>
    <row r="238" s="17" customFormat="1" ht="20.88" customHeight="1">
      <c r="A238" s="17"/>
      <c r="B238" s="290"/>
      <c r="C238" s="291"/>
      <c r="D238" s="292" t="s">
        <v>71</v>
      </c>
      <c r="E238" s="292" t="s">
        <v>3147</v>
      </c>
      <c r="F238" s="292" t="s">
        <v>3148</v>
      </c>
      <c r="G238" s="291"/>
      <c r="H238" s="291"/>
      <c r="I238" s="293"/>
      <c r="J238" s="294">
        <f>BK238</f>
        <v>0</v>
      </c>
      <c r="K238" s="291"/>
      <c r="L238" s="295"/>
      <c r="M238" s="296"/>
      <c r="N238" s="297"/>
      <c r="O238" s="297"/>
      <c r="P238" s="298">
        <f>P239</f>
        <v>0</v>
      </c>
      <c r="Q238" s="297"/>
      <c r="R238" s="298">
        <f>R239</f>
        <v>0</v>
      </c>
      <c r="S238" s="297"/>
      <c r="T238" s="299">
        <f>T239</f>
        <v>0</v>
      </c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R238" s="300" t="s">
        <v>79</v>
      </c>
      <c r="AT238" s="301" t="s">
        <v>71</v>
      </c>
      <c r="AU238" s="301" t="s">
        <v>167</v>
      </c>
      <c r="AY238" s="300" t="s">
        <v>166</v>
      </c>
      <c r="BK238" s="302">
        <f>BK239</f>
        <v>0</v>
      </c>
    </row>
    <row r="239" s="2" customFormat="1" ht="16.5" customHeight="1">
      <c r="A239" s="41"/>
      <c r="B239" s="42"/>
      <c r="C239" s="215" t="s">
        <v>567</v>
      </c>
      <c r="D239" s="215" t="s">
        <v>169</v>
      </c>
      <c r="E239" s="216" t="s">
        <v>3149</v>
      </c>
      <c r="F239" s="217" t="s">
        <v>3150</v>
      </c>
      <c r="G239" s="218" t="s">
        <v>2511</v>
      </c>
      <c r="H239" s="219">
        <v>10</v>
      </c>
      <c r="I239" s="220"/>
      <c r="J239" s="221">
        <f>ROUND(I239*H239,2)</f>
        <v>0</v>
      </c>
      <c r="K239" s="217" t="s">
        <v>19</v>
      </c>
      <c r="L239" s="47"/>
      <c r="M239" s="222" t="s">
        <v>19</v>
      </c>
      <c r="N239" s="223" t="s">
        <v>43</v>
      </c>
      <c r="O239" s="87"/>
      <c r="P239" s="224">
        <f>O239*H239</f>
        <v>0</v>
      </c>
      <c r="Q239" s="224">
        <v>0</v>
      </c>
      <c r="R239" s="224">
        <f>Q239*H239</f>
        <v>0</v>
      </c>
      <c r="S239" s="224">
        <v>0</v>
      </c>
      <c r="T239" s="225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26" t="s">
        <v>553</v>
      </c>
      <c r="AT239" s="226" t="s">
        <v>169</v>
      </c>
      <c r="AU239" s="226" t="s">
        <v>174</v>
      </c>
      <c r="AY239" s="20" t="s">
        <v>166</v>
      </c>
      <c r="BE239" s="227">
        <f>IF(N239="základní",J239,0)</f>
        <v>0</v>
      </c>
      <c r="BF239" s="227">
        <f>IF(N239="snížená",J239,0)</f>
        <v>0</v>
      </c>
      <c r="BG239" s="227">
        <f>IF(N239="zákl. přenesená",J239,0)</f>
        <v>0</v>
      </c>
      <c r="BH239" s="227">
        <f>IF(N239="sníž. přenesená",J239,0)</f>
        <v>0</v>
      </c>
      <c r="BI239" s="227">
        <f>IF(N239="nulová",J239,0)</f>
        <v>0</v>
      </c>
      <c r="BJ239" s="20" t="s">
        <v>79</v>
      </c>
      <c r="BK239" s="227">
        <f>ROUND(I239*H239,2)</f>
        <v>0</v>
      </c>
      <c r="BL239" s="20" t="s">
        <v>553</v>
      </c>
      <c r="BM239" s="226" t="s">
        <v>1037</v>
      </c>
    </row>
    <row r="240" s="17" customFormat="1" ht="20.88" customHeight="1">
      <c r="A240" s="17"/>
      <c r="B240" s="290"/>
      <c r="C240" s="291"/>
      <c r="D240" s="292" t="s">
        <v>71</v>
      </c>
      <c r="E240" s="292" t="s">
        <v>3151</v>
      </c>
      <c r="F240" s="292" t="s">
        <v>3152</v>
      </c>
      <c r="G240" s="291"/>
      <c r="H240" s="291"/>
      <c r="I240" s="293"/>
      <c r="J240" s="294">
        <f>BK240</f>
        <v>0</v>
      </c>
      <c r="K240" s="291"/>
      <c r="L240" s="295"/>
      <c r="M240" s="296"/>
      <c r="N240" s="297"/>
      <c r="O240" s="297"/>
      <c r="P240" s="298">
        <f>P241</f>
        <v>0</v>
      </c>
      <c r="Q240" s="297"/>
      <c r="R240" s="298">
        <f>R241</f>
        <v>0</v>
      </c>
      <c r="S240" s="297"/>
      <c r="T240" s="299">
        <f>T241</f>
        <v>0</v>
      </c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R240" s="300" t="s">
        <v>79</v>
      </c>
      <c r="AT240" s="301" t="s">
        <v>71</v>
      </c>
      <c r="AU240" s="301" t="s">
        <v>167</v>
      </c>
      <c r="AY240" s="300" t="s">
        <v>166</v>
      </c>
      <c r="BK240" s="302">
        <f>BK241</f>
        <v>0</v>
      </c>
    </row>
    <row r="241" s="2" customFormat="1" ht="16.5" customHeight="1">
      <c r="A241" s="41"/>
      <c r="B241" s="42"/>
      <c r="C241" s="215" t="s">
        <v>580</v>
      </c>
      <c r="D241" s="215" t="s">
        <v>169</v>
      </c>
      <c r="E241" s="216" t="s">
        <v>3153</v>
      </c>
      <c r="F241" s="217" t="s">
        <v>3150</v>
      </c>
      <c r="G241" s="218" t="s">
        <v>2511</v>
      </c>
      <c r="H241" s="219">
        <v>10</v>
      </c>
      <c r="I241" s="220"/>
      <c r="J241" s="221">
        <f>ROUND(I241*H241,2)</f>
        <v>0</v>
      </c>
      <c r="K241" s="217" t="s">
        <v>19</v>
      </c>
      <c r="L241" s="47"/>
      <c r="M241" s="222" t="s">
        <v>19</v>
      </c>
      <c r="N241" s="223" t="s">
        <v>43</v>
      </c>
      <c r="O241" s="87"/>
      <c r="P241" s="224">
        <f>O241*H241</f>
        <v>0</v>
      </c>
      <c r="Q241" s="224">
        <v>0</v>
      </c>
      <c r="R241" s="224">
        <f>Q241*H241</f>
        <v>0</v>
      </c>
      <c r="S241" s="224">
        <v>0</v>
      </c>
      <c r="T241" s="225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26" t="s">
        <v>553</v>
      </c>
      <c r="AT241" s="226" t="s">
        <v>169</v>
      </c>
      <c r="AU241" s="226" t="s">
        <v>174</v>
      </c>
      <c r="AY241" s="20" t="s">
        <v>166</v>
      </c>
      <c r="BE241" s="227">
        <f>IF(N241="základní",J241,0)</f>
        <v>0</v>
      </c>
      <c r="BF241" s="227">
        <f>IF(N241="snížená",J241,0)</f>
        <v>0</v>
      </c>
      <c r="BG241" s="227">
        <f>IF(N241="zákl. přenesená",J241,0)</f>
        <v>0</v>
      </c>
      <c r="BH241" s="227">
        <f>IF(N241="sníž. přenesená",J241,0)</f>
        <v>0</v>
      </c>
      <c r="BI241" s="227">
        <f>IF(N241="nulová",J241,0)</f>
        <v>0</v>
      </c>
      <c r="BJ241" s="20" t="s">
        <v>79</v>
      </c>
      <c r="BK241" s="227">
        <f>ROUND(I241*H241,2)</f>
        <v>0</v>
      </c>
      <c r="BL241" s="20" t="s">
        <v>553</v>
      </c>
      <c r="BM241" s="226" t="s">
        <v>1054</v>
      </c>
    </row>
    <row r="242" s="17" customFormat="1" ht="20.88" customHeight="1">
      <c r="A242" s="17"/>
      <c r="B242" s="290"/>
      <c r="C242" s="291"/>
      <c r="D242" s="292" t="s">
        <v>71</v>
      </c>
      <c r="E242" s="292" t="s">
        <v>3154</v>
      </c>
      <c r="F242" s="292" t="s">
        <v>3155</v>
      </c>
      <c r="G242" s="291"/>
      <c r="H242" s="291"/>
      <c r="I242" s="293"/>
      <c r="J242" s="294">
        <f>BK242</f>
        <v>0</v>
      </c>
      <c r="K242" s="291"/>
      <c r="L242" s="295"/>
      <c r="M242" s="296"/>
      <c r="N242" s="297"/>
      <c r="O242" s="297"/>
      <c r="P242" s="298">
        <f>SUM(P243:P245)</f>
        <v>0</v>
      </c>
      <c r="Q242" s="297"/>
      <c r="R242" s="298">
        <f>SUM(R243:R245)</f>
        <v>0</v>
      </c>
      <c r="S242" s="297"/>
      <c r="T242" s="299">
        <f>SUM(T243:T245)</f>
        <v>0</v>
      </c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R242" s="300" t="s">
        <v>79</v>
      </c>
      <c r="AT242" s="301" t="s">
        <v>71</v>
      </c>
      <c r="AU242" s="301" t="s">
        <v>167</v>
      </c>
      <c r="AY242" s="300" t="s">
        <v>166</v>
      </c>
      <c r="BK242" s="302">
        <f>SUM(BK243:BK245)</f>
        <v>0</v>
      </c>
    </row>
    <row r="243" s="2" customFormat="1" ht="16.5" customHeight="1">
      <c r="A243" s="41"/>
      <c r="B243" s="42"/>
      <c r="C243" s="215" t="s">
        <v>586</v>
      </c>
      <c r="D243" s="215" t="s">
        <v>169</v>
      </c>
      <c r="E243" s="216" t="s">
        <v>3156</v>
      </c>
      <c r="F243" s="217" t="s">
        <v>3157</v>
      </c>
      <c r="G243" s="218" t="s">
        <v>229</v>
      </c>
      <c r="H243" s="219">
        <v>280</v>
      </c>
      <c r="I243" s="220"/>
      <c r="J243" s="221">
        <f>ROUND(I243*H243,2)</f>
        <v>0</v>
      </c>
      <c r="K243" s="217" t="s">
        <v>19</v>
      </c>
      <c r="L243" s="47"/>
      <c r="M243" s="222" t="s">
        <v>19</v>
      </c>
      <c r="N243" s="223" t="s">
        <v>43</v>
      </c>
      <c r="O243" s="87"/>
      <c r="P243" s="224">
        <f>O243*H243</f>
        <v>0</v>
      </c>
      <c r="Q243" s="224">
        <v>0</v>
      </c>
      <c r="R243" s="224">
        <f>Q243*H243</f>
        <v>0</v>
      </c>
      <c r="S243" s="224">
        <v>0</v>
      </c>
      <c r="T243" s="225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26" t="s">
        <v>553</v>
      </c>
      <c r="AT243" s="226" t="s">
        <v>169</v>
      </c>
      <c r="AU243" s="226" t="s">
        <v>174</v>
      </c>
      <c r="AY243" s="20" t="s">
        <v>166</v>
      </c>
      <c r="BE243" s="227">
        <f>IF(N243="základní",J243,0)</f>
        <v>0</v>
      </c>
      <c r="BF243" s="227">
        <f>IF(N243="snížená",J243,0)</f>
        <v>0</v>
      </c>
      <c r="BG243" s="227">
        <f>IF(N243="zákl. přenesená",J243,0)</f>
        <v>0</v>
      </c>
      <c r="BH243" s="227">
        <f>IF(N243="sníž. přenesená",J243,0)</f>
        <v>0</v>
      </c>
      <c r="BI243" s="227">
        <f>IF(N243="nulová",J243,0)</f>
        <v>0</v>
      </c>
      <c r="BJ243" s="20" t="s">
        <v>79</v>
      </c>
      <c r="BK243" s="227">
        <f>ROUND(I243*H243,2)</f>
        <v>0</v>
      </c>
      <c r="BL243" s="20" t="s">
        <v>553</v>
      </c>
      <c r="BM243" s="226" t="s">
        <v>1067</v>
      </c>
    </row>
    <row r="244" s="2" customFormat="1" ht="16.5" customHeight="1">
      <c r="A244" s="41"/>
      <c r="B244" s="42"/>
      <c r="C244" s="215" t="s">
        <v>593</v>
      </c>
      <c r="D244" s="215" t="s">
        <v>169</v>
      </c>
      <c r="E244" s="216" t="s">
        <v>3158</v>
      </c>
      <c r="F244" s="217" t="s">
        <v>3159</v>
      </c>
      <c r="G244" s="218" t="s">
        <v>229</v>
      </c>
      <c r="H244" s="219">
        <v>185</v>
      </c>
      <c r="I244" s="220"/>
      <c r="J244" s="221">
        <f>ROUND(I244*H244,2)</f>
        <v>0</v>
      </c>
      <c r="K244" s="217" t="s">
        <v>19</v>
      </c>
      <c r="L244" s="47"/>
      <c r="M244" s="222" t="s">
        <v>19</v>
      </c>
      <c r="N244" s="223" t="s">
        <v>43</v>
      </c>
      <c r="O244" s="87"/>
      <c r="P244" s="224">
        <f>O244*H244</f>
        <v>0</v>
      </c>
      <c r="Q244" s="224">
        <v>0</v>
      </c>
      <c r="R244" s="224">
        <f>Q244*H244</f>
        <v>0</v>
      </c>
      <c r="S244" s="224">
        <v>0</v>
      </c>
      <c r="T244" s="225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26" t="s">
        <v>553</v>
      </c>
      <c r="AT244" s="226" t="s">
        <v>169</v>
      </c>
      <c r="AU244" s="226" t="s">
        <v>174</v>
      </c>
      <c r="AY244" s="20" t="s">
        <v>166</v>
      </c>
      <c r="BE244" s="227">
        <f>IF(N244="základní",J244,0)</f>
        <v>0</v>
      </c>
      <c r="BF244" s="227">
        <f>IF(N244="snížená",J244,0)</f>
        <v>0</v>
      </c>
      <c r="BG244" s="227">
        <f>IF(N244="zákl. přenesená",J244,0)</f>
        <v>0</v>
      </c>
      <c r="BH244" s="227">
        <f>IF(N244="sníž. přenesená",J244,0)</f>
        <v>0</v>
      </c>
      <c r="BI244" s="227">
        <f>IF(N244="nulová",J244,0)</f>
        <v>0</v>
      </c>
      <c r="BJ244" s="20" t="s">
        <v>79</v>
      </c>
      <c r="BK244" s="227">
        <f>ROUND(I244*H244,2)</f>
        <v>0</v>
      </c>
      <c r="BL244" s="20" t="s">
        <v>553</v>
      </c>
      <c r="BM244" s="226" t="s">
        <v>1079</v>
      </c>
    </row>
    <row r="245" s="2" customFormat="1" ht="16.5" customHeight="1">
      <c r="A245" s="41"/>
      <c r="B245" s="42"/>
      <c r="C245" s="215" t="s">
        <v>597</v>
      </c>
      <c r="D245" s="215" t="s">
        <v>169</v>
      </c>
      <c r="E245" s="216" t="s">
        <v>3160</v>
      </c>
      <c r="F245" s="217" t="s">
        <v>3161</v>
      </c>
      <c r="G245" s="218" t="s">
        <v>229</v>
      </c>
      <c r="H245" s="219">
        <v>50</v>
      </c>
      <c r="I245" s="220"/>
      <c r="J245" s="221">
        <f>ROUND(I245*H245,2)</f>
        <v>0</v>
      </c>
      <c r="K245" s="217" t="s">
        <v>19</v>
      </c>
      <c r="L245" s="47"/>
      <c r="M245" s="222" t="s">
        <v>19</v>
      </c>
      <c r="N245" s="223" t="s">
        <v>43</v>
      </c>
      <c r="O245" s="87"/>
      <c r="P245" s="224">
        <f>O245*H245</f>
        <v>0</v>
      </c>
      <c r="Q245" s="224">
        <v>0</v>
      </c>
      <c r="R245" s="224">
        <f>Q245*H245</f>
        <v>0</v>
      </c>
      <c r="S245" s="224">
        <v>0</v>
      </c>
      <c r="T245" s="225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26" t="s">
        <v>553</v>
      </c>
      <c r="AT245" s="226" t="s">
        <v>169</v>
      </c>
      <c r="AU245" s="226" t="s">
        <v>174</v>
      </c>
      <c r="AY245" s="20" t="s">
        <v>166</v>
      </c>
      <c r="BE245" s="227">
        <f>IF(N245="základní",J245,0)</f>
        <v>0</v>
      </c>
      <c r="BF245" s="227">
        <f>IF(N245="snížená",J245,0)</f>
        <v>0</v>
      </c>
      <c r="BG245" s="227">
        <f>IF(N245="zákl. přenesená",J245,0)</f>
        <v>0</v>
      </c>
      <c r="BH245" s="227">
        <f>IF(N245="sníž. přenesená",J245,0)</f>
        <v>0</v>
      </c>
      <c r="BI245" s="227">
        <f>IF(N245="nulová",J245,0)</f>
        <v>0</v>
      </c>
      <c r="BJ245" s="20" t="s">
        <v>79</v>
      </c>
      <c r="BK245" s="227">
        <f>ROUND(I245*H245,2)</f>
        <v>0</v>
      </c>
      <c r="BL245" s="20" t="s">
        <v>553</v>
      </c>
      <c r="BM245" s="226" t="s">
        <v>1089</v>
      </c>
    </row>
    <row r="246" s="17" customFormat="1" ht="20.88" customHeight="1">
      <c r="A246" s="17"/>
      <c r="B246" s="290"/>
      <c r="C246" s="291"/>
      <c r="D246" s="292" t="s">
        <v>71</v>
      </c>
      <c r="E246" s="292" t="s">
        <v>3162</v>
      </c>
      <c r="F246" s="292" t="s">
        <v>3163</v>
      </c>
      <c r="G246" s="291"/>
      <c r="H246" s="291"/>
      <c r="I246" s="293"/>
      <c r="J246" s="294">
        <f>BK246</f>
        <v>0</v>
      </c>
      <c r="K246" s="291"/>
      <c r="L246" s="295"/>
      <c r="M246" s="296"/>
      <c r="N246" s="297"/>
      <c r="O246" s="297"/>
      <c r="P246" s="298">
        <f>P247</f>
        <v>0</v>
      </c>
      <c r="Q246" s="297"/>
      <c r="R246" s="298">
        <f>R247</f>
        <v>0</v>
      </c>
      <c r="S246" s="297"/>
      <c r="T246" s="299">
        <f>T247</f>
        <v>0</v>
      </c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R246" s="300" t="s">
        <v>79</v>
      </c>
      <c r="AT246" s="301" t="s">
        <v>71</v>
      </c>
      <c r="AU246" s="301" t="s">
        <v>167</v>
      </c>
      <c r="AY246" s="300" t="s">
        <v>166</v>
      </c>
      <c r="BK246" s="302">
        <f>BK247</f>
        <v>0</v>
      </c>
    </row>
    <row r="247" s="2" customFormat="1" ht="16.5" customHeight="1">
      <c r="A247" s="41"/>
      <c r="B247" s="42"/>
      <c r="C247" s="215" t="s">
        <v>607</v>
      </c>
      <c r="D247" s="215" t="s">
        <v>169</v>
      </c>
      <c r="E247" s="216" t="s">
        <v>3164</v>
      </c>
      <c r="F247" s="217" t="s">
        <v>3165</v>
      </c>
      <c r="G247" s="218" t="s">
        <v>172</v>
      </c>
      <c r="H247" s="219">
        <v>26.399999999999999</v>
      </c>
      <c r="I247" s="220"/>
      <c r="J247" s="221">
        <f>ROUND(I247*H247,2)</f>
        <v>0</v>
      </c>
      <c r="K247" s="217" t="s">
        <v>19</v>
      </c>
      <c r="L247" s="47"/>
      <c r="M247" s="222" t="s">
        <v>19</v>
      </c>
      <c r="N247" s="223" t="s">
        <v>43</v>
      </c>
      <c r="O247" s="87"/>
      <c r="P247" s="224">
        <f>O247*H247</f>
        <v>0</v>
      </c>
      <c r="Q247" s="224">
        <v>0</v>
      </c>
      <c r="R247" s="224">
        <f>Q247*H247</f>
        <v>0</v>
      </c>
      <c r="S247" s="224">
        <v>0</v>
      </c>
      <c r="T247" s="225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26" t="s">
        <v>553</v>
      </c>
      <c r="AT247" s="226" t="s">
        <v>169</v>
      </c>
      <c r="AU247" s="226" t="s">
        <v>174</v>
      </c>
      <c r="AY247" s="20" t="s">
        <v>166</v>
      </c>
      <c r="BE247" s="227">
        <f>IF(N247="základní",J247,0)</f>
        <v>0</v>
      </c>
      <c r="BF247" s="227">
        <f>IF(N247="snížená",J247,0)</f>
        <v>0</v>
      </c>
      <c r="BG247" s="227">
        <f>IF(N247="zákl. přenesená",J247,0)</f>
        <v>0</v>
      </c>
      <c r="BH247" s="227">
        <f>IF(N247="sníž. přenesená",J247,0)</f>
        <v>0</v>
      </c>
      <c r="BI247" s="227">
        <f>IF(N247="nulová",J247,0)</f>
        <v>0</v>
      </c>
      <c r="BJ247" s="20" t="s">
        <v>79</v>
      </c>
      <c r="BK247" s="227">
        <f>ROUND(I247*H247,2)</f>
        <v>0</v>
      </c>
      <c r="BL247" s="20" t="s">
        <v>553</v>
      </c>
      <c r="BM247" s="226" t="s">
        <v>1101</v>
      </c>
    </row>
    <row r="248" s="17" customFormat="1" ht="20.88" customHeight="1">
      <c r="A248" s="17"/>
      <c r="B248" s="290"/>
      <c r="C248" s="291"/>
      <c r="D248" s="292" t="s">
        <v>71</v>
      </c>
      <c r="E248" s="292" t="s">
        <v>3166</v>
      </c>
      <c r="F248" s="292" t="s">
        <v>3167</v>
      </c>
      <c r="G248" s="291"/>
      <c r="H248" s="291"/>
      <c r="I248" s="293"/>
      <c r="J248" s="294">
        <f>BK248</f>
        <v>0</v>
      </c>
      <c r="K248" s="291"/>
      <c r="L248" s="295"/>
      <c r="M248" s="296"/>
      <c r="N248" s="297"/>
      <c r="O248" s="297"/>
      <c r="P248" s="298">
        <f>P249</f>
        <v>0</v>
      </c>
      <c r="Q248" s="297"/>
      <c r="R248" s="298">
        <f>R249</f>
        <v>0</v>
      </c>
      <c r="S248" s="297"/>
      <c r="T248" s="299">
        <f>T249</f>
        <v>0</v>
      </c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R248" s="300" t="s">
        <v>79</v>
      </c>
      <c r="AT248" s="301" t="s">
        <v>71</v>
      </c>
      <c r="AU248" s="301" t="s">
        <v>167</v>
      </c>
      <c r="AY248" s="300" t="s">
        <v>166</v>
      </c>
      <c r="BK248" s="302">
        <f>BK249</f>
        <v>0</v>
      </c>
    </row>
    <row r="249" s="2" customFormat="1" ht="16.5" customHeight="1">
      <c r="A249" s="41"/>
      <c r="B249" s="42"/>
      <c r="C249" s="215" t="s">
        <v>613</v>
      </c>
      <c r="D249" s="215" t="s">
        <v>169</v>
      </c>
      <c r="E249" s="216" t="s">
        <v>3168</v>
      </c>
      <c r="F249" s="217" t="s">
        <v>3169</v>
      </c>
      <c r="G249" s="218" t="s">
        <v>172</v>
      </c>
      <c r="H249" s="219">
        <v>26.399999999999999</v>
      </c>
      <c r="I249" s="220"/>
      <c r="J249" s="221">
        <f>ROUND(I249*H249,2)</f>
        <v>0</v>
      </c>
      <c r="K249" s="217" t="s">
        <v>19</v>
      </c>
      <c r="L249" s="47"/>
      <c r="M249" s="222" t="s">
        <v>19</v>
      </c>
      <c r="N249" s="223" t="s">
        <v>43</v>
      </c>
      <c r="O249" s="87"/>
      <c r="P249" s="224">
        <f>O249*H249</f>
        <v>0</v>
      </c>
      <c r="Q249" s="224">
        <v>0</v>
      </c>
      <c r="R249" s="224">
        <f>Q249*H249</f>
        <v>0</v>
      </c>
      <c r="S249" s="224">
        <v>0</v>
      </c>
      <c r="T249" s="225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26" t="s">
        <v>553</v>
      </c>
      <c r="AT249" s="226" t="s">
        <v>169</v>
      </c>
      <c r="AU249" s="226" t="s">
        <v>174</v>
      </c>
      <c r="AY249" s="20" t="s">
        <v>166</v>
      </c>
      <c r="BE249" s="227">
        <f>IF(N249="základní",J249,0)</f>
        <v>0</v>
      </c>
      <c r="BF249" s="227">
        <f>IF(N249="snížená",J249,0)</f>
        <v>0</v>
      </c>
      <c r="BG249" s="227">
        <f>IF(N249="zákl. přenesená",J249,0)</f>
        <v>0</v>
      </c>
      <c r="BH249" s="227">
        <f>IF(N249="sníž. přenesená",J249,0)</f>
        <v>0</v>
      </c>
      <c r="BI249" s="227">
        <f>IF(N249="nulová",J249,0)</f>
        <v>0</v>
      </c>
      <c r="BJ249" s="20" t="s">
        <v>79</v>
      </c>
      <c r="BK249" s="227">
        <f>ROUND(I249*H249,2)</f>
        <v>0</v>
      </c>
      <c r="BL249" s="20" t="s">
        <v>553</v>
      </c>
      <c r="BM249" s="226" t="s">
        <v>1110</v>
      </c>
    </row>
    <row r="250" s="17" customFormat="1" ht="20.88" customHeight="1">
      <c r="A250" s="17"/>
      <c r="B250" s="290"/>
      <c r="C250" s="291"/>
      <c r="D250" s="292" t="s">
        <v>71</v>
      </c>
      <c r="E250" s="292" t="s">
        <v>3170</v>
      </c>
      <c r="F250" s="292" t="s">
        <v>3171</v>
      </c>
      <c r="G250" s="291"/>
      <c r="H250" s="291"/>
      <c r="I250" s="293"/>
      <c r="J250" s="294">
        <f>BK250</f>
        <v>0</v>
      </c>
      <c r="K250" s="291"/>
      <c r="L250" s="295"/>
      <c r="M250" s="296"/>
      <c r="N250" s="297"/>
      <c r="O250" s="297"/>
      <c r="P250" s="298">
        <f>P251</f>
        <v>0</v>
      </c>
      <c r="Q250" s="297"/>
      <c r="R250" s="298">
        <f>R251</f>
        <v>0</v>
      </c>
      <c r="S250" s="297"/>
      <c r="T250" s="299">
        <f>T251</f>
        <v>0</v>
      </c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R250" s="300" t="s">
        <v>79</v>
      </c>
      <c r="AT250" s="301" t="s">
        <v>71</v>
      </c>
      <c r="AU250" s="301" t="s">
        <v>167</v>
      </c>
      <c r="AY250" s="300" t="s">
        <v>166</v>
      </c>
      <c r="BK250" s="302">
        <f>BK251</f>
        <v>0</v>
      </c>
    </row>
    <row r="251" s="2" customFormat="1" ht="16.5" customHeight="1">
      <c r="A251" s="41"/>
      <c r="B251" s="42"/>
      <c r="C251" s="215" t="s">
        <v>616</v>
      </c>
      <c r="D251" s="215" t="s">
        <v>169</v>
      </c>
      <c r="E251" s="216" t="s">
        <v>3172</v>
      </c>
      <c r="F251" s="217" t="s">
        <v>3173</v>
      </c>
      <c r="G251" s="218" t="s">
        <v>191</v>
      </c>
      <c r="H251" s="219">
        <v>1.1799999999999999</v>
      </c>
      <c r="I251" s="220"/>
      <c r="J251" s="221">
        <f>ROUND(I251*H251,2)</f>
        <v>0</v>
      </c>
      <c r="K251" s="217" t="s">
        <v>19</v>
      </c>
      <c r="L251" s="47"/>
      <c r="M251" s="222" t="s">
        <v>19</v>
      </c>
      <c r="N251" s="223" t="s">
        <v>43</v>
      </c>
      <c r="O251" s="87"/>
      <c r="P251" s="224">
        <f>O251*H251</f>
        <v>0</v>
      </c>
      <c r="Q251" s="224">
        <v>0</v>
      </c>
      <c r="R251" s="224">
        <f>Q251*H251</f>
        <v>0</v>
      </c>
      <c r="S251" s="224">
        <v>0</v>
      </c>
      <c r="T251" s="225">
        <f>S251*H251</f>
        <v>0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226" t="s">
        <v>553</v>
      </c>
      <c r="AT251" s="226" t="s">
        <v>169</v>
      </c>
      <c r="AU251" s="226" t="s">
        <v>174</v>
      </c>
      <c r="AY251" s="20" t="s">
        <v>166</v>
      </c>
      <c r="BE251" s="227">
        <f>IF(N251="základní",J251,0)</f>
        <v>0</v>
      </c>
      <c r="BF251" s="227">
        <f>IF(N251="snížená",J251,0)</f>
        <v>0</v>
      </c>
      <c r="BG251" s="227">
        <f>IF(N251="zákl. přenesená",J251,0)</f>
        <v>0</v>
      </c>
      <c r="BH251" s="227">
        <f>IF(N251="sníž. přenesená",J251,0)</f>
        <v>0</v>
      </c>
      <c r="BI251" s="227">
        <f>IF(N251="nulová",J251,0)</f>
        <v>0</v>
      </c>
      <c r="BJ251" s="20" t="s">
        <v>79</v>
      </c>
      <c r="BK251" s="227">
        <f>ROUND(I251*H251,2)</f>
        <v>0</v>
      </c>
      <c r="BL251" s="20" t="s">
        <v>553</v>
      </c>
      <c r="BM251" s="226" t="s">
        <v>1120</v>
      </c>
    </row>
    <row r="252" s="17" customFormat="1" ht="20.88" customHeight="1">
      <c r="A252" s="17"/>
      <c r="B252" s="290"/>
      <c r="C252" s="291"/>
      <c r="D252" s="292" t="s">
        <v>71</v>
      </c>
      <c r="E252" s="292" t="s">
        <v>3174</v>
      </c>
      <c r="F252" s="292" t="s">
        <v>3175</v>
      </c>
      <c r="G252" s="291"/>
      <c r="H252" s="291"/>
      <c r="I252" s="293"/>
      <c r="J252" s="294">
        <f>BK252</f>
        <v>0</v>
      </c>
      <c r="K252" s="291"/>
      <c r="L252" s="295"/>
      <c r="M252" s="296"/>
      <c r="N252" s="297"/>
      <c r="O252" s="297"/>
      <c r="P252" s="298">
        <f>P253</f>
        <v>0</v>
      </c>
      <c r="Q252" s="297"/>
      <c r="R252" s="298">
        <f>R253</f>
        <v>0</v>
      </c>
      <c r="S252" s="297"/>
      <c r="T252" s="299">
        <f>T253</f>
        <v>0</v>
      </c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R252" s="300" t="s">
        <v>79</v>
      </c>
      <c r="AT252" s="301" t="s">
        <v>71</v>
      </c>
      <c r="AU252" s="301" t="s">
        <v>167</v>
      </c>
      <c r="AY252" s="300" t="s">
        <v>166</v>
      </c>
      <c r="BK252" s="302">
        <f>BK253</f>
        <v>0</v>
      </c>
    </row>
    <row r="253" s="2" customFormat="1" ht="16.5" customHeight="1">
      <c r="A253" s="41"/>
      <c r="B253" s="42"/>
      <c r="C253" s="215" t="s">
        <v>620</v>
      </c>
      <c r="D253" s="215" t="s">
        <v>169</v>
      </c>
      <c r="E253" s="216" t="s">
        <v>3176</v>
      </c>
      <c r="F253" s="217" t="s">
        <v>3177</v>
      </c>
      <c r="G253" s="218" t="s">
        <v>2799</v>
      </c>
      <c r="H253" s="219">
        <v>80</v>
      </c>
      <c r="I253" s="220"/>
      <c r="J253" s="221">
        <f>ROUND(I253*H253,2)</f>
        <v>0</v>
      </c>
      <c r="K253" s="217" t="s">
        <v>19</v>
      </c>
      <c r="L253" s="47"/>
      <c r="M253" s="222" t="s">
        <v>19</v>
      </c>
      <c r="N253" s="223" t="s">
        <v>43</v>
      </c>
      <c r="O253" s="87"/>
      <c r="P253" s="224">
        <f>O253*H253</f>
        <v>0</v>
      </c>
      <c r="Q253" s="224">
        <v>0</v>
      </c>
      <c r="R253" s="224">
        <f>Q253*H253</f>
        <v>0</v>
      </c>
      <c r="S253" s="224">
        <v>0</v>
      </c>
      <c r="T253" s="225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26" t="s">
        <v>553</v>
      </c>
      <c r="AT253" s="226" t="s">
        <v>169</v>
      </c>
      <c r="AU253" s="226" t="s">
        <v>174</v>
      </c>
      <c r="AY253" s="20" t="s">
        <v>166</v>
      </c>
      <c r="BE253" s="227">
        <f>IF(N253="základní",J253,0)</f>
        <v>0</v>
      </c>
      <c r="BF253" s="227">
        <f>IF(N253="snížená",J253,0)</f>
        <v>0</v>
      </c>
      <c r="BG253" s="227">
        <f>IF(N253="zákl. přenesená",J253,0)</f>
        <v>0</v>
      </c>
      <c r="BH253" s="227">
        <f>IF(N253="sníž. přenesená",J253,0)</f>
        <v>0</v>
      </c>
      <c r="BI253" s="227">
        <f>IF(N253="nulová",J253,0)</f>
        <v>0</v>
      </c>
      <c r="BJ253" s="20" t="s">
        <v>79</v>
      </c>
      <c r="BK253" s="227">
        <f>ROUND(I253*H253,2)</f>
        <v>0</v>
      </c>
      <c r="BL253" s="20" t="s">
        <v>553</v>
      </c>
      <c r="BM253" s="226" t="s">
        <v>1132</v>
      </c>
    </row>
    <row r="254" s="17" customFormat="1" ht="20.88" customHeight="1">
      <c r="A254" s="17"/>
      <c r="B254" s="290"/>
      <c r="C254" s="291"/>
      <c r="D254" s="292" t="s">
        <v>71</v>
      </c>
      <c r="E254" s="292" t="s">
        <v>3178</v>
      </c>
      <c r="F254" s="292" t="s">
        <v>3179</v>
      </c>
      <c r="G254" s="291"/>
      <c r="H254" s="291"/>
      <c r="I254" s="293"/>
      <c r="J254" s="294">
        <f>BK254</f>
        <v>0</v>
      </c>
      <c r="K254" s="291"/>
      <c r="L254" s="295"/>
      <c r="M254" s="296"/>
      <c r="N254" s="297"/>
      <c r="O254" s="297"/>
      <c r="P254" s="298">
        <f>P255</f>
        <v>0</v>
      </c>
      <c r="Q254" s="297"/>
      <c r="R254" s="298">
        <f>R255</f>
        <v>0</v>
      </c>
      <c r="S254" s="297"/>
      <c r="T254" s="299">
        <f>T255</f>
        <v>0</v>
      </c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R254" s="300" t="s">
        <v>79</v>
      </c>
      <c r="AT254" s="301" t="s">
        <v>71</v>
      </c>
      <c r="AU254" s="301" t="s">
        <v>167</v>
      </c>
      <c r="AY254" s="300" t="s">
        <v>166</v>
      </c>
      <c r="BK254" s="302">
        <f>BK255</f>
        <v>0</v>
      </c>
    </row>
    <row r="255" s="2" customFormat="1" ht="16.5" customHeight="1">
      <c r="A255" s="41"/>
      <c r="B255" s="42"/>
      <c r="C255" s="215" t="s">
        <v>631</v>
      </c>
      <c r="D255" s="215" t="s">
        <v>169</v>
      </c>
      <c r="E255" s="216" t="s">
        <v>3180</v>
      </c>
      <c r="F255" s="217" t="s">
        <v>3181</v>
      </c>
      <c r="G255" s="218" t="s">
        <v>793</v>
      </c>
      <c r="H255" s="219">
        <v>1</v>
      </c>
      <c r="I255" s="220"/>
      <c r="J255" s="221">
        <f>ROUND(I255*H255,2)</f>
        <v>0</v>
      </c>
      <c r="K255" s="217" t="s">
        <v>19</v>
      </c>
      <c r="L255" s="47"/>
      <c r="M255" s="222" t="s">
        <v>19</v>
      </c>
      <c r="N255" s="223" t="s">
        <v>43</v>
      </c>
      <c r="O255" s="87"/>
      <c r="P255" s="224">
        <f>O255*H255</f>
        <v>0</v>
      </c>
      <c r="Q255" s="224">
        <v>0</v>
      </c>
      <c r="R255" s="224">
        <f>Q255*H255</f>
        <v>0</v>
      </c>
      <c r="S255" s="224">
        <v>0</v>
      </c>
      <c r="T255" s="225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26" t="s">
        <v>553</v>
      </c>
      <c r="AT255" s="226" t="s">
        <v>169</v>
      </c>
      <c r="AU255" s="226" t="s">
        <v>174</v>
      </c>
      <c r="AY255" s="20" t="s">
        <v>166</v>
      </c>
      <c r="BE255" s="227">
        <f>IF(N255="základní",J255,0)</f>
        <v>0</v>
      </c>
      <c r="BF255" s="227">
        <f>IF(N255="snížená",J255,0)</f>
        <v>0</v>
      </c>
      <c r="BG255" s="227">
        <f>IF(N255="zákl. přenesená",J255,0)</f>
        <v>0</v>
      </c>
      <c r="BH255" s="227">
        <f>IF(N255="sníž. přenesená",J255,0)</f>
        <v>0</v>
      </c>
      <c r="BI255" s="227">
        <f>IF(N255="nulová",J255,0)</f>
        <v>0</v>
      </c>
      <c r="BJ255" s="20" t="s">
        <v>79</v>
      </c>
      <c r="BK255" s="227">
        <f>ROUND(I255*H255,2)</f>
        <v>0</v>
      </c>
      <c r="BL255" s="20" t="s">
        <v>553</v>
      </c>
      <c r="BM255" s="226" t="s">
        <v>1141</v>
      </c>
    </row>
    <row r="256" s="17" customFormat="1" ht="20.88" customHeight="1">
      <c r="A256" s="17"/>
      <c r="B256" s="290"/>
      <c r="C256" s="291"/>
      <c r="D256" s="292" t="s">
        <v>71</v>
      </c>
      <c r="E256" s="292" t="s">
        <v>3182</v>
      </c>
      <c r="F256" s="292" t="s">
        <v>3183</v>
      </c>
      <c r="G256" s="291"/>
      <c r="H256" s="291"/>
      <c r="I256" s="293"/>
      <c r="J256" s="294">
        <f>BK256</f>
        <v>0</v>
      </c>
      <c r="K256" s="291"/>
      <c r="L256" s="295"/>
      <c r="M256" s="296"/>
      <c r="N256" s="297"/>
      <c r="O256" s="297"/>
      <c r="P256" s="298">
        <f>P257</f>
        <v>0</v>
      </c>
      <c r="Q256" s="297"/>
      <c r="R256" s="298">
        <f>R257</f>
        <v>0</v>
      </c>
      <c r="S256" s="297"/>
      <c r="T256" s="299">
        <f>T257</f>
        <v>0</v>
      </c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R256" s="300" t="s">
        <v>79</v>
      </c>
      <c r="AT256" s="301" t="s">
        <v>71</v>
      </c>
      <c r="AU256" s="301" t="s">
        <v>167</v>
      </c>
      <c r="AY256" s="300" t="s">
        <v>166</v>
      </c>
      <c r="BK256" s="302">
        <f>BK257</f>
        <v>0</v>
      </c>
    </row>
    <row r="257" s="2" customFormat="1" ht="16.5" customHeight="1">
      <c r="A257" s="41"/>
      <c r="B257" s="42"/>
      <c r="C257" s="215" t="s">
        <v>636</v>
      </c>
      <c r="D257" s="215" t="s">
        <v>169</v>
      </c>
      <c r="E257" s="216" t="s">
        <v>3184</v>
      </c>
      <c r="F257" s="217" t="s">
        <v>3185</v>
      </c>
      <c r="G257" s="218" t="s">
        <v>793</v>
      </c>
      <c r="H257" s="219">
        <v>1</v>
      </c>
      <c r="I257" s="220"/>
      <c r="J257" s="221">
        <f>ROUND(I257*H257,2)</f>
        <v>0</v>
      </c>
      <c r="K257" s="217" t="s">
        <v>19</v>
      </c>
      <c r="L257" s="47"/>
      <c r="M257" s="222" t="s">
        <v>19</v>
      </c>
      <c r="N257" s="223" t="s">
        <v>43</v>
      </c>
      <c r="O257" s="87"/>
      <c r="P257" s="224">
        <f>O257*H257</f>
        <v>0</v>
      </c>
      <c r="Q257" s="224">
        <v>0</v>
      </c>
      <c r="R257" s="224">
        <f>Q257*H257</f>
        <v>0</v>
      </c>
      <c r="S257" s="224">
        <v>0</v>
      </c>
      <c r="T257" s="225">
        <f>S257*H257</f>
        <v>0</v>
      </c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R257" s="226" t="s">
        <v>553</v>
      </c>
      <c r="AT257" s="226" t="s">
        <v>169</v>
      </c>
      <c r="AU257" s="226" t="s">
        <v>174</v>
      </c>
      <c r="AY257" s="20" t="s">
        <v>166</v>
      </c>
      <c r="BE257" s="227">
        <f>IF(N257="základní",J257,0)</f>
        <v>0</v>
      </c>
      <c r="BF257" s="227">
        <f>IF(N257="snížená",J257,0)</f>
        <v>0</v>
      </c>
      <c r="BG257" s="227">
        <f>IF(N257="zákl. přenesená",J257,0)</f>
        <v>0</v>
      </c>
      <c r="BH257" s="227">
        <f>IF(N257="sníž. přenesená",J257,0)</f>
        <v>0</v>
      </c>
      <c r="BI257" s="227">
        <f>IF(N257="nulová",J257,0)</f>
        <v>0</v>
      </c>
      <c r="BJ257" s="20" t="s">
        <v>79</v>
      </c>
      <c r="BK257" s="227">
        <f>ROUND(I257*H257,2)</f>
        <v>0</v>
      </c>
      <c r="BL257" s="20" t="s">
        <v>553</v>
      </c>
      <c r="BM257" s="226" t="s">
        <v>1156</v>
      </c>
    </row>
    <row r="258" s="12" customFormat="1" ht="20.88" customHeight="1">
      <c r="A258" s="12"/>
      <c r="B258" s="199"/>
      <c r="C258" s="200"/>
      <c r="D258" s="201" t="s">
        <v>71</v>
      </c>
      <c r="E258" s="213" t="s">
        <v>3186</v>
      </c>
      <c r="F258" s="213" t="s">
        <v>3187</v>
      </c>
      <c r="G258" s="200"/>
      <c r="H258" s="200"/>
      <c r="I258" s="203"/>
      <c r="J258" s="214">
        <f>BK258</f>
        <v>0</v>
      </c>
      <c r="K258" s="200"/>
      <c r="L258" s="205"/>
      <c r="M258" s="206"/>
      <c r="N258" s="207"/>
      <c r="O258" s="207"/>
      <c r="P258" s="208">
        <f>P259</f>
        <v>0</v>
      </c>
      <c r="Q258" s="207"/>
      <c r="R258" s="208">
        <f>R259</f>
        <v>0</v>
      </c>
      <c r="S258" s="207"/>
      <c r="T258" s="209">
        <f>T259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10" t="s">
        <v>79</v>
      </c>
      <c r="AT258" s="211" t="s">
        <v>71</v>
      </c>
      <c r="AU258" s="211" t="s">
        <v>81</v>
      </c>
      <c r="AY258" s="210" t="s">
        <v>166</v>
      </c>
      <c r="BK258" s="212">
        <f>BK259</f>
        <v>0</v>
      </c>
    </row>
    <row r="259" s="2" customFormat="1" ht="16.5" customHeight="1">
      <c r="A259" s="41"/>
      <c r="B259" s="42"/>
      <c r="C259" s="215" t="s">
        <v>641</v>
      </c>
      <c r="D259" s="215" t="s">
        <v>169</v>
      </c>
      <c r="E259" s="216" t="s">
        <v>3188</v>
      </c>
      <c r="F259" s="217" t="s">
        <v>3189</v>
      </c>
      <c r="G259" s="218" t="s">
        <v>2981</v>
      </c>
      <c r="H259" s="219">
        <v>245</v>
      </c>
      <c r="I259" s="220"/>
      <c r="J259" s="221">
        <f>ROUND(I259*H259,2)</f>
        <v>0</v>
      </c>
      <c r="K259" s="217" t="s">
        <v>19</v>
      </c>
      <c r="L259" s="47"/>
      <c r="M259" s="222" t="s">
        <v>19</v>
      </c>
      <c r="N259" s="223" t="s">
        <v>43</v>
      </c>
      <c r="O259" s="87"/>
      <c r="P259" s="224">
        <f>O259*H259</f>
        <v>0</v>
      </c>
      <c r="Q259" s="224">
        <v>0</v>
      </c>
      <c r="R259" s="224">
        <f>Q259*H259</f>
        <v>0</v>
      </c>
      <c r="S259" s="224">
        <v>0</v>
      </c>
      <c r="T259" s="225">
        <f>S259*H259</f>
        <v>0</v>
      </c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R259" s="226" t="s">
        <v>553</v>
      </c>
      <c r="AT259" s="226" t="s">
        <v>169</v>
      </c>
      <c r="AU259" s="226" t="s">
        <v>167</v>
      </c>
      <c r="AY259" s="20" t="s">
        <v>166</v>
      </c>
      <c r="BE259" s="227">
        <f>IF(N259="základní",J259,0)</f>
        <v>0</v>
      </c>
      <c r="BF259" s="227">
        <f>IF(N259="snížená",J259,0)</f>
        <v>0</v>
      </c>
      <c r="BG259" s="227">
        <f>IF(N259="zákl. přenesená",J259,0)</f>
        <v>0</v>
      </c>
      <c r="BH259" s="227">
        <f>IF(N259="sníž. přenesená",J259,0)</f>
        <v>0</v>
      </c>
      <c r="BI259" s="227">
        <f>IF(N259="nulová",J259,0)</f>
        <v>0</v>
      </c>
      <c r="BJ259" s="20" t="s">
        <v>79</v>
      </c>
      <c r="BK259" s="227">
        <f>ROUND(I259*H259,2)</f>
        <v>0</v>
      </c>
      <c r="BL259" s="20" t="s">
        <v>553</v>
      </c>
      <c r="BM259" s="226" t="s">
        <v>1168</v>
      </c>
    </row>
    <row r="260" s="12" customFormat="1" ht="20.88" customHeight="1">
      <c r="A260" s="12"/>
      <c r="B260" s="199"/>
      <c r="C260" s="200"/>
      <c r="D260" s="201" t="s">
        <v>71</v>
      </c>
      <c r="E260" s="213" t="s">
        <v>3190</v>
      </c>
      <c r="F260" s="213" t="s">
        <v>3191</v>
      </c>
      <c r="G260" s="200"/>
      <c r="H260" s="200"/>
      <c r="I260" s="203"/>
      <c r="J260" s="214">
        <f>BK260</f>
        <v>0</v>
      </c>
      <c r="K260" s="200"/>
      <c r="L260" s="205"/>
      <c r="M260" s="206"/>
      <c r="N260" s="207"/>
      <c r="O260" s="207"/>
      <c r="P260" s="208">
        <f>SUM(P261:P265)</f>
        <v>0</v>
      </c>
      <c r="Q260" s="207"/>
      <c r="R260" s="208">
        <f>SUM(R261:R265)</f>
        <v>0</v>
      </c>
      <c r="S260" s="207"/>
      <c r="T260" s="209">
        <f>SUM(T261:T265)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10" t="s">
        <v>79</v>
      </c>
      <c r="AT260" s="211" t="s">
        <v>71</v>
      </c>
      <c r="AU260" s="211" t="s">
        <v>81</v>
      </c>
      <c r="AY260" s="210" t="s">
        <v>166</v>
      </c>
      <c r="BK260" s="212">
        <f>SUM(BK261:BK265)</f>
        <v>0</v>
      </c>
    </row>
    <row r="261" s="2" customFormat="1" ht="16.5" customHeight="1">
      <c r="A261" s="41"/>
      <c r="B261" s="42"/>
      <c r="C261" s="215" t="s">
        <v>646</v>
      </c>
      <c r="D261" s="215" t="s">
        <v>169</v>
      </c>
      <c r="E261" s="216" t="s">
        <v>3192</v>
      </c>
      <c r="F261" s="217" t="s">
        <v>3193</v>
      </c>
      <c r="G261" s="218" t="s">
        <v>2511</v>
      </c>
      <c r="H261" s="219">
        <v>5</v>
      </c>
      <c r="I261" s="220"/>
      <c r="J261" s="221">
        <f>ROUND(I261*H261,2)</f>
        <v>0</v>
      </c>
      <c r="K261" s="217" t="s">
        <v>19</v>
      </c>
      <c r="L261" s="47"/>
      <c r="M261" s="222" t="s">
        <v>19</v>
      </c>
      <c r="N261" s="223" t="s">
        <v>43</v>
      </c>
      <c r="O261" s="87"/>
      <c r="P261" s="224">
        <f>O261*H261</f>
        <v>0</v>
      </c>
      <c r="Q261" s="224">
        <v>0</v>
      </c>
      <c r="R261" s="224">
        <f>Q261*H261</f>
        <v>0</v>
      </c>
      <c r="S261" s="224">
        <v>0</v>
      </c>
      <c r="T261" s="225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26" t="s">
        <v>553</v>
      </c>
      <c r="AT261" s="226" t="s">
        <v>169</v>
      </c>
      <c r="AU261" s="226" t="s">
        <v>167</v>
      </c>
      <c r="AY261" s="20" t="s">
        <v>166</v>
      </c>
      <c r="BE261" s="227">
        <f>IF(N261="základní",J261,0)</f>
        <v>0</v>
      </c>
      <c r="BF261" s="227">
        <f>IF(N261="snížená",J261,0)</f>
        <v>0</v>
      </c>
      <c r="BG261" s="227">
        <f>IF(N261="zákl. přenesená",J261,0)</f>
        <v>0</v>
      </c>
      <c r="BH261" s="227">
        <f>IF(N261="sníž. přenesená",J261,0)</f>
        <v>0</v>
      </c>
      <c r="BI261" s="227">
        <f>IF(N261="nulová",J261,0)</f>
        <v>0</v>
      </c>
      <c r="BJ261" s="20" t="s">
        <v>79</v>
      </c>
      <c r="BK261" s="227">
        <f>ROUND(I261*H261,2)</f>
        <v>0</v>
      </c>
      <c r="BL261" s="20" t="s">
        <v>553</v>
      </c>
      <c r="BM261" s="226" t="s">
        <v>1250</v>
      </c>
    </row>
    <row r="262" s="2" customFormat="1" ht="16.5" customHeight="1">
      <c r="A262" s="41"/>
      <c r="B262" s="42"/>
      <c r="C262" s="215" t="s">
        <v>657</v>
      </c>
      <c r="D262" s="215" t="s">
        <v>169</v>
      </c>
      <c r="E262" s="216" t="s">
        <v>3194</v>
      </c>
      <c r="F262" s="217" t="s">
        <v>3195</v>
      </c>
      <c r="G262" s="218" t="s">
        <v>2511</v>
      </c>
      <c r="H262" s="219">
        <v>8</v>
      </c>
      <c r="I262" s="220"/>
      <c r="J262" s="221">
        <f>ROUND(I262*H262,2)</f>
        <v>0</v>
      </c>
      <c r="K262" s="217" t="s">
        <v>19</v>
      </c>
      <c r="L262" s="47"/>
      <c r="M262" s="222" t="s">
        <v>19</v>
      </c>
      <c r="N262" s="223" t="s">
        <v>43</v>
      </c>
      <c r="O262" s="87"/>
      <c r="P262" s="224">
        <f>O262*H262</f>
        <v>0</v>
      </c>
      <c r="Q262" s="224">
        <v>0</v>
      </c>
      <c r="R262" s="224">
        <f>Q262*H262</f>
        <v>0</v>
      </c>
      <c r="S262" s="224">
        <v>0</v>
      </c>
      <c r="T262" s="225">
        <f>S262*H262</f>
        <v>0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226" t="s">
        <v>553</v>
      </c>
      <c r="AT262" s="226" t="s">
        <v>169</v>
      </c>
      <c r="AU262" s="226" t="s">
        <v>167</v>
      </c>
      <c r="AY262" s="20" t="s">
        <v>166</v>
      </c>
      <c r="BE262" s="227">
        <f>IF(N262="základní",J262,0)</f>
        <v>0</v>
      </c>
      <c r="BF262" s="227">
        <f>IF(N262="snížená",J262,0)</f>
        <v>0</v>
      </c>
      <c r="BG262" s="227">
        <f>IF(N262="zákl. přenesená",J262,0)</f>
        <v>0</v>
      </c>
      <c r="BH262" s="227">
        <f>IF(N262="sníž. přenesená",J262,0)</f>
        <v>0</v>
      </c>
      <c r="BI262" s="227">
        <f>IF(N262="nulová",J262,0)</f>
        <v>0</v>
      </c>
      <c r="BJ262" s="20" t="s">
        <v>79</v>
      </c>
      <c r="BK262" s="227">
        <f>ROUND(I262*H262,2)</f>
        <v>0</v>
      </c>
      <c r="BL262" s="20" t="s">
        <v>553</v>
      </c>
      <c r="BM262" s="226" t="s">
        <v>1258</v>
      </c>
    </row>
    <row r="263" s="2" customFormat="1" ht="16.5" customHeight="1">
      <c r="A263" s="41"/>
      <c r="B263" s="42"/>
      <c r="C263" s="215" t="s">
        <v>660</v>
      </c>
      <c r="D263" s="215" t="s">
        <v>169</v>
      </c>
      <c r="E263" s="216" t="s">
        <v>3196</v>
      </c>
      <c r="F263" s="217" t="s">
        <v>3197</v>
      </c>
      <c r="G263" s="218" t="s">
        <v>2511</v>
      </c>
      <c r="H263" s="219">
        <v>8</v>
      </c>
      <c r="I263" s="220"/>
      <c r="J263" s="221">
        <f>ROUND(I263*H263,2)</f>
        <v>0</v>
      </c>
      <c r="K263" s="217" t="s">
        <v>19</v>
      </c>
      <c r="L263" s="47"/>
      <c r="M263" s="222" t="s">
        <v>19</v>
      </c>
      <c r="N263" s="223" t="s">
        <v>43</v>
      </c>
      <c r="O263" s="87"/>
      <c r="P263" s="224">
        <f>O263*H263</f>
        <v>0</v>
      </c>
      <c r="Q263" s="224">
        <v>0</v>
      </c>
      <c r="R263" s="224">
        <f>Q263*H263</f>
        <v>0</v>
      </c>
      <c r="S263" s="224">
        <v>0</v>
      </c>
      <c r="T263" s="225">
        <f>S263*H263</f>
        <v>0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26" t="s">
        <v>553</v>
      </c>
      <c r="AT263" s="226" t="s">
        <v>169</v>
      </c>
      <c r="AU263" s="226" t="s">
        <v>167</v>
      </c>
      <c r="AY263" s="20" t="s">
        <v>166</v>
      </c>
      <c r="BE263" s="227">
        <f>IF(N263="základní",J263,0)</f>
        <v>0</v>
      </c>
      <c r="BF263" s="227">
        <f>IF(N263="snížená",J263,0)</f>
        <v>0</v>
      </c>
      <c r="BG263" s="227">
        <f>IF(N263="zákl. přenesená",J263,0)</f>
        <v>0</v>
      </c>
      <c r="BH263" s="227">
        <f>IF(N263="sníž. přenesená",J263,0)</f>
        <v>0</v>
      </c>
      <c r="BI263" s="227">
        <f>IF(N263="nulová",J263,0)</f>
        <v>0</v>
      </c>
      <c r="BJ263" s="20" t="s">
        <v>79</v>
      </c>
      <c r="BK263" s="227">
        <f>ROUND(I263*H263,2)</f>
        <v>0</v>
      </c>
      <c r="BL263" s="20" t="s">
        <v>553</v>
      </c>
      <c r="BM263" s="226" t="s">
        <v>1269</v>
      </c>
    </row>
    <row r="264" s="2" customFormat="1" ht="16.5" customHeight="1">
      <c r="A264" s="41"/>
      <c r="B264" s="42"/>
      <c r="C264" s="215" t="s">
        <v>668</v>
      </c>
      <c r="D264" s="215" t="s">
        <v>169</v>
      </c>
      <c r="E264" s="216" t="s">
        <v>3198</v>
      </c>
      <c r="F264" s="217" t="s">
        <v>3199</v>
      </c>
      <c r="G264" s="218" t="s">
        <v>2511</v>
      </c>
      <c r="H264" s="219">
        <v>3</v>
      </c>
      <c r="I264" s="220"/>
      <c r="J264" s="221">
        <f>ROUND(I264*H264,2)</f>
        <v>0</v>
      </c>
      <c r="K264" s="217" t="s">
        <v>19</v>
      </c>
      <c r="L264" s="47"/>
      <c r="M264" s="222" t="s">
        <v>19</v>
      </c>
      <c r="N264" s="223" t="s">
        <v>43</v>
      </c>
      <c r="O264" s="87"/>
      <c r="P264" s="224">
        <f>O264*H264</f>
        <v>0</v>
      </c>
      <c r="Q264" s="224">
        <v>0</v>
      </c>
      <c r="R264" s="224">
        <f>Q264*H264</f>
        <v>0</v>
      </c>
      <c r="S264" s="224">
        <v>0</v>
      </c>
      <c r="T264" s="225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226" t="s">
        <v>553</v>
      </c>
      <c r="AT264" s="226" t="s">
        <v>169</v>
      </c>
      <c r="AU264" s="226" t="s">
        <v>167</v>
      </c>
      <c r="AY264" s="20" t="s">
        <v>166</v>
      </c>
      <c r="BE264" s="227">
        <f>IF(N264="základní",J264,0)</f>
        <v>0</v>
      </c>
      <c r="BF264" s="227">
        <f>IF(N264="snížená",J264,0)</f>
        <v>0</v>
      </c>
      <c r="BG264" s="227">
        <f>IF(N264="zákl. přenesená",J264,0)</f>
        <v>0</v>
      </c>
      <c r="BH264" s="227">
        <f>IF(N264="sníž. přenesená",J264,0)</f>
        <v>0</v>
      </c>
      <c r="BI264" s="227">
        <f>IF(N264="nulová",J264,0)</f>
        <v>0</v>
      </c>
      <c r="BJ264" s="20" t="s">
        <v>79</v>
      </c>
      <c r="BK264" s="227">
        <f>ROUND(I264*H264,2)</f>
        <v>0</v>
      </c>
      <c r="BL264" s="20" t="s">
        <v>553</v>
      </c>
      <c r="BM264" s="226" t="s">
        <v>1277</v>
      </c>
    </row>
    <row r="265" s="2" customFormat="1" ht="16.5" customHeight="1">
      <c r="A265" s="41"/>
      <c r="B265" s="42"/>
      <c r="C265" s="215" t="s">
        <v>676</v>
      </c>
      <c r="D265" s="215" t="s">
        <v>169</v>
      </c>
      <c r="E265" s="216" t="s">
        <v>3200</v>
      </c>
      <c r="F265" s="217" t="s">
        <v>3201</v>
      </c>
      <c r="G265" s="218" t="s">
        <v>2511</v>
      </c>
      <c r="H265" s="219">
        <v>5</v>
      </c>
      <c r="I265" s="220"/>
      <c r="J265" s="221">
        <f>ROUND(I265*H265,2)</f>
        <v>0</v>
      </c>
      <c r="K265" s="217" t="s">
        <v>19</v>
      </c>
      <c r="L265" s="47"/>
      <c r="M265" s="222" t="s">
        <v>19</v>
      </c>
      <c r="N265" s="223" t="s">
        <v>43</v>
      </c>
      <c r="O265" s="87"/>
      <c r="P265" s="224">
        <f>O265*H265</f>
        <v>0</v>
      </c>
      <c r="Q265" s="224">
        <v>0</v>
      </c>
      <c r="R265" s="224">
        <f>Q265*H265</f>
        <v>0</v>
      </c>
      <c r="S265" s="224">
        <v>0</v>
      </c>
      <c r="T265" s="225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26" t="s">
        <v>553</v>
      </c>
      <c r="AT265" s="226" t="s">
        <v>169</v>
      </c>
      <c r="AU265" s="226" t="s">
        <v>167</v>
      </c>
      <c r="AY265" s="20" t="s">
        <v>166</v>
      </c>
      <c r="BE265" s="227">
        <f>IF(N265="základní",J265,0)</f>
        <v>0</v>
      </c>
      <c r="BF265" s="227">
        <f>IF(N265="snížená",J265,0)</f>
        <v>0</v>
      </c>
      <c r="BG265" s="227">
        <f>IF(N265="zákl. přenesená",J265,0)</f>
        <v>0</v>
      </c>
      <c r="BH265" s="227">
        <f>IF(N265="sníž. přenesená",J265,0)</f>
        <v>0</v>
      </c>
      <c r="BI265" s="227">
        <f>IF(N265="nulová",J265,0)</f>
        <v>0</v>
      </c>
      <c r="BJ265" s="20" t="s">
        <v>79</v>
      </c>
      <c r="BK265" s="227">
        <f>ROUND(I265*H265,2)</f>
        <v>0</v>
      </c>
      <c r="BL265" s="20" t="s">
        <v>553</v>
      </c>
      <c r="BM265" s="226" t="s">
        <v>1285</v>
      </c>
    </row>
    <row r="266" s="12" customFormat="1" ht="20.88" customHeight="1">
      <c r="A266" s="12"/>
      <c r="B266" s="199"/>
      <c r="C266" s="200"/>
      <c r="D266" s="201" t="s">
        <v>71</v>
      </c>
      <c r="E266" s="213" t="s">
        <v>3202</v>
      </c>
      <c r="F266" s="213" t="s">
        <v>3203</v>
      </c>
      <c r="G266" s="200"/>
      <c r="H266" s="200"/>
      <c r="I266" s="203"/>
      <c r="J266" s="214">
        <f>BK266</f>
        <v>0</v>
      </c>
      <c r="K266" s="200"/>
      <c r="L266" s="205"/>
      <c r="M266" s="206"/>
      <c r="N266" s="207"/>
      <c r="O266" s="207"/>
      <c r="P266" s="208">
        <f>SUM(P267:P273)</f>
        <v>0</v>
      </c>
      <c r="Q266" s="207"/>
      <c r="R266" s="208">
        <f>SUM(R267:R273)</f>
        <v>0</v>
      </c>
      <c r="S266" s="207"/>
      <c r="T266" s="209">
        <f>SUM(T267:T273)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10" t="s">
        <v>79</v>
      </c>
      <c r="AT266" s="211" t="s">
        <v>71</v>
      </c>
      <c r="AU266" s="211" t="s">
        <v>81</v>
      </c>
      <c r="AY266" s="210" t="s">
        <v>166</v>
      </c>
      <c r="BK266" s="212">
        <f>SUM(BK267:BK273)</f>
        <v>0</v>
      </c>
    </row>
    <row r="267" s="2" customFormat="1" ht="16.5" customHeight="1">
      <c r="A267" s="41"/>
      <c r="B267" s="42"/>
      <c r="C267" s="215" t="s">
        <v>683</v>
      </c>
      <c r="D267" s="215" t="s">
        <v>169</v>
      </c>
      <c r="E267" s="216" t="s">
        <v>3204</v>
      </c>
      <c r="F267" s="217" t="s">
        <v>3205</v>
      </c>
      <c r="G267" s="218" t="s">
        <v>2981</v>
      </c>
      <c r="H267" s="219">
        <v>5</v>
      </c>
      <c r="I267" s="220"/>
      <c r="J267" s="221">
        <f>ROUND(I267*H267,2)</f>
        <v>0</v>
      </c>
      <c r="K267" s="217" t="s">
        <v>19</v>
      </c>
      <c r="L267" s="47"/>
      <c r="M267" s="222" t="s">
        <v>19</v>
      </c>
      <c r="N267" s="223" t="s">
        <v>43</v>
      </c>
      <c r="O267" s="87"/>
      <c r="P267" s="224">
        <f>O267*H267</f>
        <v>0</v>
      </c>
      <c r="Q267" s="224">
        <v>0</v>
      </c>
      <c r="R267" s="224">
        <f>Q267*H267</f>
        <v>0</v>
      </c>
      <c r="S267" s="224">
        <v>0</v>
      </c>
      <c r="T267" s="225">
        <f>S267*H267</f>
        <v>0</v>
      </c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R267" s="226" t="s">
        <v>553</v>
      </c>
      <c r="AT267" s="226" t="s">
        <v>169</v>
      </c>
      <c r="AU267" s="226" t="s">
        <v>167</v>
      </c>
      <c r="AY267" s="20" t="s">
        <v>166</v>
      </c>
      <c r="BE267" s="227">
        <f>IF(N267="základní",J267,0)</f>
        <v>0</v>
      </c>
      <c r="BF267" s="227">
        <f>IF(N267="snížená",J267,0)</f>
        <v>0</v>
      </c>
      <c r="BG267" s="227">
        <f>IF(N267="zákl. přenesená",J267,0)</f>
        <v>0</v>
      </c>
      <c r="BH267" s="227">
        <f>IF(N267="sníž. přenesená",J267,0)</f>
        <v>0</v>
      </c>
      <c r="BI267" s="227">
        <f>IF(N267="nulová",J267,0)</f>
        <v>0</v>
      </c>
      <c r="BJ267" s="20" t="s">
        <v>79</v>
      </c>
      <c r="BK267" s="227">
        <f>ROUND(I267*H267,2)</f>
        <v>0</v>
      </c>
      <c r="BL267" s="20" t="s">
        <v>553</v>
      </c>
      <c r="BM267" s="226" t="s">
        <v>1293</v>
      </c>
    </row>
    <row r="268" s="2" customFormat="1" ht="16.5" customHeight="1">
      <c r="A268" s="41"/>
      <c r="B268" s="42"/>
      <c r="C268" s="215" t="s">
        <v>691</v>
      </c>
      <c r="D268" s="215" t="s">
        <v>169</v>
      </c>
      <c r="E268" s="216" t="s">
        <v>3206</v>
      </c>
      <c r="F268" s="217" t="s">
        <v>3207</v>
      </c>
      <c r="G268" s="218" t="s">
        <v>2981</v>
      </c>
      <c r="H268" s="219">
        <v>5</v>
      </c>
      <c r="I268" s="220"/>
      <c r="J268" s="221">
        <f>ROUND(I268*H268,2)</f>
        <v>0</v>
      </c>
      <c r="K268" s="217" t="s">
        <v>19</v>
      </c>
      <c r="L268" s="47"/>
      <c r="M268" s="222" t="s">
        <v>19</v>
      </c>
      <c r="N268" s="223" t="s">
        <v>43</v>
      </c>
      <c r="O268" s="87"/>
      <c r="P268" s="224">
        <f>O268*H268</f>
        <v>0</v>
      </c>
      <c r="Q268" s="224">
        <v>0</v>
      </c>
      <c r="R268" s="224">
        <f>Q268*H268</f>
        <v>0</v>
      </c>
      <c r="S268" s="224">
        <v>0</v>
      </c>
      <c r="T268" s="225">
        <f>S268*H268</f>
        <v>0</v>
      </c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R268" s="226" t="s">
        <v>553</v>
      </c>
      <c r="AT268" s="226" t="s">
        <v>169</v>
      </c>
      <c r="AU268" s="226" t="s">
        <v>167</v>
      </c>
      <c r="AY268" s="20" t="s">
        <v>166</v>
      </c>
      <c r="BE268" s="227">
        <f>IF(N268="základní",J268,0)</f>
        <v>0</v>
      </c>
      <c r="BF268" s="227">
        <f>IF(N268="snížená",J268,0)</f>
        <v>0</v>
      </c>
      <c r="BG268" s="227">
        <f>IF(N268="zákl. přenesená",J268,0)</f>
        <v>0</v>
      </c>
      <c r="BH268" s="227">
        <f>IF(N268="sníž. přenesená",J268,0)</f>
        <v>0</v>
      </c>
      <c r="BI268" s="227">
        <f>IF(N268="nulová",J268,0)</f>
        <v>0</v>
      </c>
      <c r="BJ268" s="20" t="s">
        <v>79</v>
      </c>
      <c r="BK268" s="227">
        <f>ROUND(I268*H268,2)</f>
        <v>0</v>
      </c>
      <c r="BL268" s="20" t="s">
        <v>553</v>
      </c>
      <c r="BM268" s="226" t="s">
        <v>1301</v>
      </c>
    </row>
    <row r="269" s="2" customFormat="1" ht="16.5" customHeight="1">
      <c r="A269" s="41"/>
      <c r="B269" s="42"/>
      <c r="C269" s="215" t="s">
        <v>703</v>
      </c>
      <c r="D269" s="215" t="s">
        <v>169</v>
      </c>
      <c r="E269" s="216" t="s">
        <v>3208</v>
      </c>
      <c r="F269" s="217" t="s">
        <v>3209</v>
      </c>
      <c r="G269" s="218" t="s">
        <v>2981</v>
      </c>
      <c r="H269" s="219">
        <v>5</v>
      </c>
      <c r="I269" s="220"/>
      <c r="J269" s="221">
        <f>ROUND(I269*H269,2)</f>
        <v>0</v>
      </c>
      <c r="K269" s="217" t="s">
        <v>19</v>
      </c>
      <c r="L269" s="47"/>
      <c r="M269" s="222" t="s">
        <v>19</v>
      </c>
      <c r="N269" s="223" t="s">
        <v>43</v>
      </c>
      <c r="O269" s="87"/>
      <c r="P269" s="224">
        <f>O269*H269</f>
        <v>0</v>
      </c>
      <c r="Q269" s="224">
        <v>0</v>
      </c>
      <c r="R269" s="224">
        <f>Q269*H269</f>
        <v>0</v>
      </c>
      <c r="S269" s="224">
        <v>0</v>
      </c>
      <c r="T269" s="225">
        <f>S269*H269</f>
        <v>0</v>
      </c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R269" s="226" t="s">
        <v>553</v>
      </c>
      <c r="AT269" s="226" t="s">
        <v>169</v>
      </c>
      <c r="AU269" s="226" t="s">
        <v>167</v>
      </c>
      <c r="AY269" s="20" t="s">
        <v>166</v>
      </c>
      <c r="BE269" s="227">
        <f>IF(N269="základní",J269,0)</f>
        <v>0</v>
      </c>
      <c r="BF269" s="227">
        <f>IF(N269="snížená",J269,0)</f>
        <v>0</v>
      </c>
      <c r="BG269" s="227">
        <f>IF(N269="zákl. přenesená",J269,0)</f>
        <v>0</v>
      </c>
      <c r="BH269" s="227">
        <f>IF(N269="sníž. přenesená",J269,0)</f>
        <v>0</v>
      </c>
      <c r="BI269" s="227">
        <f>IF(N269="nulová",J269,0)</f>
        <v>0</v>
      </c>
      <c r="BJ269" s="20" t="s">
        <v>79</v>
      </c>
      <c r="BK269" s="227">
        <f>ROUND(I269*H269,2)</f>
        <v>0</v>
      </c>
      <c r="BL269" s="20" t="s">
        <v>553</v>
      </c>
      <c r="BM269" s="226" t="s">
        <v>1313</v>
      </c>
    </row>
    <row r="270" s="2" customFormat="1" ht="16.5" customHeight="1">
      <c r="A270" s="41"/>
      <c r="B270" s="42"/>
      <c r="C270" s="215" t="s">
        <v>710</v>
      </c>
      <c r="D270" s="215" t="s">
        <v>169</v>
      </c>
      <c r="E270" s="216" t="s">
        <v>3210</v>
      </c>
      <c r="F270" s="217" t="s">
        <v>3211</v>
      </c>
      <c r="G270" s="218" t="s">
        <v>2981</v>
      </c>
      <c r="H270" s="219">
        <v>5</v>
      </c>
      <c r="I270" s="220"/>
      <c r="J270" s="221">
        <f>ROUND(I270*H270,2)</f>
        <v>0</v>
      </c>
      <c r="K270" s="217" t="s">
        <v>19</v>
      </c>
      <c r="L270" s="47"/>
      <c r="M270" s="222" t="s">
        <v>19</v>
      </c>
      <c r="N270" s="223" t="s">
        <v>43</v>
      </c>
      <c r="O270" s="87"/>
      <c r="P270" s="224">
        <f>O270*H270</f>
        <v>0</v>
      </c>
      <c r="Q270" s="224">
        <v>0</v>
      </c>
      <c r="R270" s="224">
        <f>Q270*H270</f>
        <v>0</v>
      </c>
      <c r="S270" s="224">
        <v>0</v>
      </c>
      <c r="T270" s="225">
        <f>S270*H270</f>
        <v>0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226" t="s">
        <v>553</v>
      </c>
      <c r="AT270" s="226" t="s">
        <v>169</v>
      </c>
      <c r="AU270" s="226" t="s">
        <v>167</v>
      </c>
      <c r="AY270" s="20" t="s">
        <v>166</v>
      </c>
      <c r="BE270" s="227">
        <f>IF(N270="základní",J270,0)</f>
        <v>0</v>
      </c>
      <c r="BF270" s="227">
        <f>IF(N270="snížená",J270,0)</f>
        <v>0</v>
      </c>
      <c r="BG270" s="227">
        <f>IF(N270="zákl. přenesená",J270,0)</f>
        <v>0</v>
      </c>
      <c r="BH270" s="227">
        <f>IF(N270="sníž. přenesená",J270,0)</f>
        <v>0</v>
      </c>
      <c r="BI270" s="227">
        <f>IF(N270="nulová",J270,0)</f>
        <v>0</v>
      </c>
      <c r="BJ270" s="20" t="s">
        <v>79</v>
      </c>
      <c r="BK270" s="227">
        <f>ROUND(I270*H270,2)</f>
        <v>0</v>
      </c>
      <c r="BL270" s="20" t="s">
        <v>553</v>
      </c>
      <c r="BM270" s="226" t="s">
        <v>1323</v>
      </c>
    </row>
    <row r="271" s="2" customFormat="1" ht="16.5" customHeight="1">
      <c r="A271" s="41"/>
      <c r="B271" s="42"/>
      <c r="C271" s="215" t="s">
        <v>714</v>
      </c>
      <c r="D271" s="215" t="s">
        <v>169</v>
      </c>
      <c r="E271" s="216" t="s">
        <v>3212</v>
      </c>
      <c r="F271" s="217" t="s">
        <v>3213</v>
      </c>
      <c r="G271" s="218" t="s">
        <v>2981</v>
      </c>
      <c r="H271" s="219">
        <v>5</v>
      </c>
      <c r="I271" s="220"/>
      <c r="J271" s="221">
        <f>ROUND(I271*H271,2)</f>
        <v>0</v>
      </c>
      <c r="K271" s="217" t="s">
        <v>19</v>
      </c>
      <c r="L271" s="47"/>
      <c r="M271" s="222" t="s">
        <v>19</v>
      </c>
      <c r="N271" s="223" t="s">
        <v>43</v>
      </c>
      <c r="O271" s="87"/>
      <c r="P271" s="224">
        <f>O271*H271</f>
        <v>0</v>
      </c>
      <c r="Q271" s="224">
        <v>0</v>
      </c>
      <c r="R271" s="224">
        <f>Q271*H271</f>
        <v>0</v>
      </c>
      <c r="S271" s="224">
        <v>0</v>
      </c>
      <c r="T271" s="225">
        <f>S271*H271</f>
        <v>0</v>
      </c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R271" s="226" t="s">
        <v>553</v>
      </c>
      <c r="AT271" s="226" t="s">
        <v>169</v>
      </c>
      <c r="AU271" s="226" t="s">
        <v>167</v>
      </c>
      <c r="AY271" s="20" t="s">
        <v>166</v>
      </c>
      <c r="BE271" s="227">
        <f>IF(N271="základní",J271,0)</f>
        <v>0</v>
      </c>
      <c r="BF271" s="227">
        <f>IF(N271="snížená",J271,0)</f>
        <v>0</v>
      </c>
      <c r="BG271" s="227">
        <f>IF(N271="zákl. přenesená",J271,0)</f>
        <v>0</v>
      </c>
      <c r="BH271" s="227">
        <f>IF(N271="sníž. přenesená",J271,0)</f>
        <v>0</v>
      </c>
      <c r="BI271" s="227">
        <f>IF(N271="nulová",J271,0)</f>
        <v>0</v>
      </c>
      <c r="BJ271" s="20" t="s">
        <v>79</v>
      </c>
      <c r="BK271" s="227">
        <f>ROUND(I271*H271,2)</f>
        <v>0</v>
      </c>
      <c r="BL271" s="20" t="s">
        <v>553</v>
      </c>
      <c r="BM271" s="226" t="s">
        <v>1332</v>
      </c>
    </row>
    <row r="272" s="2" customFormat="1" ht="16.5" customHeight="1">
      <c r="A272" s="41"/>
      <c r="B272" s="42"/>
      <c r="C272" s="215" t="s">
        <v>721</v>
      </c>
      <c r="D272" s="215" t="s">
        <v>169</v>
      </c>
      <c r="E272" s="216" t="s">
        <v>3214</v>
      </c>
      <c r="F272" s="217" t="s">
        <v>3215</v>
      </c>
      <c r="G272" s="218" t="s">
        <v>2981</v>
      </c>
      <c r="H272" s="219">
        <v>5</v>
      </c>
      <c r="I272" s="220"/>
      <c r="J272" s="221">
        <f>ROUND(I272*H272,2)</f>
        <v>0</v>
      </c>
      <c r="K272" s="217" t="s">
        <v>19</v>
      </c>
      <c r="L272" s="47"/>
      <c r="M272" s="222" t="s">
        <v>19</v>
      </c>
      <c r="N272" s="223" t="s">
        <v>43</v>
      </c>
      <c r="O272" s="87"/>
      <c r="P272" s="224">
        <f>O272*H272</f>
        <v>0</v>
      </c>
      <c r="Q272" s="224">
        <v>0</v>
      </c>
      <c r="R272" s="224">
        <f>Q272*H272</f>
        <v>0</v>
      </c>
      <c r="S272" s="224">
        <v>0</v>
      </c>
      <c r="T272" s="225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26" t="s">
        <v>553</v>
      </c>
      <c r="AT272" s="226" t="s">
        <v>169</v>
      </c>
      <c r="AU272" s="226" t="s">
        <v>167</v>
      </c>
      <c r="AY272" s="20" t="s">
        <v>166</v>
      </c>
      <c r="BE272" s="227">
        <f>IF(N272="základní",J272,0)</f>
        <v>0</v>
      </c>
      <c r="BF272" s="227">
        <f>IF(N272="snížená",J272,0)</f>
        <v>0</v>
      </c>
      <c r="BG272" s="227">
        <f>IF(N272="zákl. přenesená",J272,0)</f>
        <v>0</v>
      </c>
      <c r="BH272" s="227">
        <f>IF(N272="sníž. přenesená",J272,0)</f>
        <v>0</v>
      </c>
      <c r="BI272" s="227">
        <f>IF(N272="nulová",J272,0)</f>
        <v>0</v>
      </c>
      <c r="BJ272" s="20" t="s">
        <v>79</v>
      </c>
      <c r="BK272" s="227">
        <f>ROUND(I272*H272,2)</f>
        <v>0</v>
      </c>
      <c r="BL272" s="20" t="s">
        <v>553</v>
      </c>
      <c r="BM272" s="226" t="s">
        <v>1345</v>
      </c>
    </row>
    <row r="273" s="2" customFormat="1" ht="16.5" customHeight="1">
      <c r="A273" s="41"/>
      <c r="B273" s="42"/>
      <c r="C273" s="215" t="s">
        <v>725</v>
      </c>
      <c r="D273" s="215" t="s">
        <v>169</v>
      </c>
      <c r="E273" s="216" t="s">
        <v>3216</v>
      </c>
      <c r="F273" s="217" t="s">
        <v>3217</v>
      </c>
      <c r="G273" s="218" t="s">
        <v>2981</v>
      </c>
      <c r="H273" s="219">
        <v>1</v>
      </c>
      <c r="I273" s="220"/>
      <c r="J273" s="221">
        <f>ROUND(I273*H273,2)</f>
        <v>0</v>
      </c>
      <c r="K273" s="217" t="s">
        <v>19</v>
      </c>
      <c r="L273" s="47"/>
      <c r="M273" s="222" t="s">
        <v>19</v>
      </c>
      <c r="N273" s="223" t="s">
        <v>43</v>
      </c>
      <c r="O273" s="87"/>
      <c r="P273" s="224">
        <f>O273*H273</f>
        <v>0</v>
      </c>
      <c r="Q273" s="224">
        <v>0</v>
      </c>
      <c r="R273" s="224">
        <f>Q273*H273</f>
        <v>0</v>
      </c>
      <c r="S273" s="224">
        <v>0</v>
      </c>
      <c r="T273" s="225">
        <f>S273*H273</f>
        <v>0</v>
      </c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R273" s="226" t="s">
        <v>553</v>
      </c>
      <c r="AT273" s="226" t="s">
        <v>169</v>
      </c>
      <c r="AU273" s="226" t="s">
        <v>167</v>
      </c>
      <c r="AY273" s="20" t="s">
        <v>166</v>
      </c>
      <c r="BE273" s="227">
        <f>IF(N273="základní",J273,0)</f>
        <v>0</v>
      </c>
      <c r="BF273" s="227">
        <f>IF(N273="snížená",J273,0)</f>
        <v>0</v>
      </c>
      <c r="BG273" s="227">
        <f>IF(N273="zákl. přenesená",J273,0)</f>
        <v>0</v>
      </c>
      <c r="BH273" s="227">
        <f>IF(N273="sníž. přenesená",J273,0)</f>
        <v>0</v>
      </c>
      <c r="BI273" s="227">
        <f>IF(N273="nulová",J273,0)</f>
        <v>0</v>
      </c>
      <c r="BJ273" s="20" t="s">
        <v>79</v>
      </c>
      <c r="BK273" s="227">
        <f>ROUND(I273*H273,2)</f>
        <v>0</v>
      </c>
      <c r="BL273" s="20" t="s">
        <v>553</v>
      </c>
      <c r="BM273" s="226" t="s">
        <v>1355</v>
      </c>
    </row>
    <row r="274" s="12" customFormat="1" ht="20.88" customHeight="1">
      <c r="A274" s="12"/>
      <c r="B274" s="199"/>
      <c r="C274" s="200"/>
      <c r="D274" s="201" t="s">
        <v>71</v>
      </c>
      <c r="E274" s="213" t="s">
        <v>3218</v>
      </c>
      <c r="F274" s="213" t="s">
        <v>3219</v>
      </c>
      <c r="G274" s="200"/>
      <c r="H274" s="200"/>
      <c r="I274" s="203"/>
      <c r="J274" s="214">
        <f>BK274</f>
        <v>0</v>
      </c>
      <c r="K274" s="200"/>
      <c r="L274" s="205"/>
      <c r="M274" s="206"/>
      <c r="N274" s="207"/>
      <c r="O274" s="207"/>
      <c r="P274" s="208">
        <f>P275+P276+P277+P279+P282+P285+P287</f>
        <v>0</v>
      </c>
      <c r="Q274" s="207"/>
      <c r="R274" s="208">
        <f>R275+R276+R277+R279+R282+R285+R287</f>
        <v>0</v>
      </c>
      <c r="S274" s="207"/>
      <c r="T274" s="209">
        <f>T275+T276+T277+T279+T282+T285+T287</f>
        <v>0</v>
      </c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R274" s="210" t="s">
        <v>79</v>
      </c>
      <c r="AT274" s="211" t="s">
        <v>71</v>
      </c>
      <c r="AU274" s="211" t="s">
        <v>81</v>
      </c>
      <c r="AY274" s="210" t="s">
        <v>166</v>
      </c>
      <c r="BK274" s="212">
        <f>BK275+BK276+BK277+BK279+BK282+BK285+BK287</f>
        <v>0</v>
      </c>
    </row>
    <row r="275" s="2" customFormat="1" ht="16.5" customHeight="1">
      <c r="A275" s="41"/>
      <c r="B275" s="42"/>
      <c r="C275" s="215" t="s">
        <v>739</v>
      </c>
      <c r="D275" s="215" t="s">
        <v>169</v>
      </c>
      <c r="E275" s="216" t="s">
        <v>3220</v>
      </c>
      <c r="F275" s="217" t="s">
        <v>3221</v>
      </c>
      <c r="G275" s="218" t="s">
        <v>2981</v>
      </c>
      <c r="H275" s="219">
        <v>1</v>
      </c>
      <c r="I275" s="220"/>
      <c r="J275" s="221">
        <f>ROUND(I275*H275,2)</f>
        <v>0</v>
      </c>
      <c r="K275" s="217" t="s">
        <v>19</v>
      </c>
      <c r="L275" s="47"/>
      <c r="M275" s="222" t="s">
        <v>19</v>
      </c>
      <c r="N275" s="223" t="s">
        <v>43</v>
      </c>
      <c r="O275" s="87"/>
      <c r="P275" s="224">
        <f>O275*H275</f>
        <v>0</v>
      </c>
      <c r="Q275" s="224">
        <v>0</v>
      </c>
      <c r="R275" s="224">
        <f>Q275*H275</f>
        <v>0</v>
      </c>
      <c r="S275" s="224">
        <v>0</v>
      </c>
      <c r="T275" s="225">
        <f>S275*H275</f>
        <v>0</v>
      </c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R275" s="226" t="s">
        <v>553</v>
      </c>
      <c r="AT275" s="226" t="s">
        <v>169</v>
      </c>
      <c r="AU275" s="226" t="s">
        <v>167</v>
      </c>
      <c r="AY275" s="20" t="s">
        <v>166</v>
      </c>
      <c r="BE275" s="227">
        <f>IF(N275="základní",J275,0)</f>
        <v>0</v>
      </c>
      <c r="BF275" s="227">
        <f>IF(N275="snížená",J275,0)</f>
        <v>0</v>
      </c>
      <c r="BG275" s="227">
        <f>IF(N275="zákl. přenesená",J275,0)</f>
        <v>0</v>
      </c>
      <c r="BH275" s="227">
        <f>IF(N275="sníž. přenesená",J275,0)</f>
        <v>0</v>
      </c>
      <c r="BI275" s="227">
        <f>IF(N275="nulová",J275,0)</f>
        <v>0</v>
      </c>
      <c r="BJ275" s="20" t="s">
        <v>79</v>
      </c>
      <c r="BK275" s="227">
        <f>ROUND(I275*H275,2)</f>
        <v>0</v>
      </c>
      <c r="BL275" s="20" t="s">
        <v>553</v>
      </c>
      <c r="BM275" s="226" t="s">
        <v>1364</v>
      </c>
    </row>
    <row r="276" s="2" customFormat="1" ht="16.5" customHeight="1">
      <c r="A276" s="41"/>
      <c r="B276" s="42"/>
      <c r="C276" s="215" t="s">
        <v>744</v>
      </c>
      <c r="D276" s="215" t="s">
        <v>169</v>
      </c>
      <c r="E276" s="216" t="s">
        <v>3222</v>
      </c>
      <c r="F276" s="217" t="s">
        <v>3223</v>
      </c>
      <c r="G276" s="218" t="s">
        <v>2511</v>
      </c>
      <c r="H276" s="219">
        <v>1</v>
      </c>
      <c r="I276" s="220"/>
      <c r="J276" s="221">
        <f>ROUND(I276*H276,2)</f>
        <v>0</v>
      </c>
      <c r="K276" s="217" t="s">
        <v>19</v>
      </c>
      <c r="L276" s="47"/>
      <c r="M276" s="222" t="s">
        <v>19</v>
      </c>
      <c r="N276" s="223" t="s">
        <v>43</v>
      </c>
      <c r="O276" s="87"/>
      <c r="P276" s="224">
        <f>O276*H276</f>
        <v>0</v>
      </c>
      <c r="Q276" s="224">
        <v>0</v>
      </c>
      <c r="R276" s="224">
        <f>Q276*H276</f>
        <v>0</v>
      </c>
      <c r="S276" s="224">
        <v>0</v>
      </c>
      <c r="T276" s="225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26" t="s">
        <v>553</v>
      </c>
      <c r="AT276" s="226" t="s">
        <v>169</v>
      </c>
      <c r="AU276" s="226" t="s">
        <v>167</v>
      </c>
      <c r="AY276" s="20" t="s">
        <v>166</v>
      </c>
      <c r="BE276" s="227">
        <f>IF(N276="základní",J276,0)</f>
        <v>0</v>
      </c>
      <c r="BF276" s="227">
        <f>IF(N276="snížená",J276,0)</f>
        <v>0</v>
      </c>
      <c r="BG276" s="227">
        <f>IF(N276="zákl. přenesená",J276,0)</f>
        <v>0</v>
      </c>
      <c r="BH276" s="227">
        <f>IF(N276="sníž. přenesená",J276,0)</f>
        <v>0</v>
      </c>
      <c r="BI276" s="227">
        <f>IF(N276="nulová",J276,0)</f>
        <v>0</v>
      </c>
      <c r="BJ276" s="20" t="s">
        <v>79</v>
      </c>
      <c r="BK276" s="227">
        <f>ROUND(I276*H276,2)</f>
        <v>0</v>
      </c>
      <c r="BL276" s="20" t="s">
        <v>553</v>
      </c>
      <c r="BM276" s="226" t="s">
        <v>1375</v>
      </c>
    </row>
    <row r="277" s="17" customFormat="1" ht="20.88" customHeight="1">
      <c r="A277" s="17"/>
      <c r="B277" s="290"/>
      <c r="C277" s="291"/>
      <c r="D277" s="292" t="s">
        <v>71</v>
      </c>
      <c r="E277" s="292" t="s">
        <v>3224</v>
      </c>
      <c r="F277" s="292" t="s">
        <v>3225</v>
      </c>
      <c r="G277" s="291"/>
      <c r="H277" s="291"/>
      <c r="I277" s="293"/>
      <c r="J277" s="294">
        <f>BK277</f>
        <v>0</v>
      </c>
      <c r="K277" s="291"/>
      <c r="L277" s="295"/>
      <c r="M277" s="296"/>
      <c r="N277" s="297"/>
      <c r="O277" s="297"/>
      <c r="P277" s="298">
        <f>P278</f>
        <v>0</v>
      </c>
      <c r="Q277" s="297"/>
      <c r="R277" s="298">
        <f>R278</f>
        <v>0</v>
      </c>
      <c r="S277" s="297"/>
      <c r="T277" s="299">
        <f>T278</f>
        <v>0</v>
      </c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R277" s="300" t="s">
        <v>79</v>
      </c>
      <c r="AT277" s="301" t="s">
        <v>71</v>
      </c>
      <c r="AU277" s="301" t="s">
        <v>167</v>
      </c>
      <c r="AY277" s="300" t="s">
        <v>166</v>
      </c>
      <c r="BK277" s="302">
        <f>BK278</f>
        <v>0</v>
      </c>
    </row>
    <row r="278" s="2" customFormat="1" ht="16.5" customHeight="1">
      <c r="A278" s="41"/>
      <c r="B278" s="42"/>
      <c r="C278" s="215" t="s">
        <v>748</v>
      </c>
      <c r="D278" s="215" t="s">
        <v>169</v>
      </c>
      <c r="E278" s="216" t="s">
        <v>3226</v>
      </c>
      <c r="F278" s="217" t="s">
        <v>3227</v>
      </c>
      <c r="G278" s="218" t="s">
        <v>229</v>
      </c>
      <c r="H278" s="219">
        <v>835</v>
      </c>
      <c r="I278" s="220"/>
      <c r="J278" s="221">
        <f>ROUND(I278*H278,2)</f>
        <v>0</v>
      </c>
      <c r="K278" s="217" t="s">
        <v>19</v>
      </c>
      <c r="L278" s="47"/>
      <c r="M278" s="222" t="s">
        <v>19</v>
      </c>
      <c r="N278" s="223" t="s">
        <v>43</v>
      </c>
      <c r="O278" s="87"/>
      <c r="P278" s="224">
        <f>O278*H278</f>
        <v>0</v>
      </c>
      <c r="Q278" s="224">
        <v>0</v>
      </c>
      <c r="R278" s="224">
        <f>Q278*H278</f>
        <v>0</v>
      </c>
      <c r="S278" s="224">
        <v>0</v>
      </c>
      <c r="T278" s="225">
        <f>S278*H278</f>
        <v>0</v>
      </c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R278" s="226" t="s">
        <v>553</v>
      </c>
      <c r="AT278" s="226" t="s">
        <v>169</v>
      </c>
      <c r="AU278" s="226" t="s">
        <v>174</v>
      </c>
      <c r="AY278" s="20" t="s">
        <v>166</v>
      </c>
      <c r="BE278" s="227">
        <f>IF(N278="základní",J278,0)</f>
        <v>0</v>
      </c>
      <c r="BF278" s="227">
        <f>IF(N278="snížená",J278,0)</f>
        <v>0</v>
      </c>
      <c r="BG278" s="227">
        <f>IF(N278="zákl. přenesená",J278,0)</f>
        <v>0</v>
      </c>
      <c r="BH278" s="227">
        <f>IF(N278="sníž. přenesená",J278,0)</f>
        <v>0</v>
      </c>
      <c r="BI278" s="227">
        <f>IF(N278="nulová",J278,0)</f>
        <v>0</v>
      </c>
      <c r="BJ278" s="20" t="s">
        <v>79</v>
      </c>
      <c r="BK278" s="227">
        <f>ROUND(I278*H278,2)</f>
        <v>0</v>
      </c>
      <c r="BL278" s="20" t="s">
        <v>553</v>
      </c>
      <c r="BM278" s="226" t="s">
        <v>1385</v>
      </c>
    </row>
    <row r="279" s="17" customFormat="1" ht="20.88" customHeight="1">
      <c r="A279" s="17"/>
      <c r="B279" s="290"/>
      <c r="C279" s="291"/>
      <c r="D279" s="292" t="s">
        <v>71</v>
      </c>
      <c r="E279" s="292" t="s">
        <v>3228</v>
      </c>
      <c r="F279" s="292" t="s">
        <v>19</v>
      </c>
      <c r="G279" s="291"/>
      <c r="H279" s="291"/>
      <c r="I279" s="293"/>
      <c r="J279" s="294">
        <f>BK279</f>
        <v>0</v>
      </c>
      <c r="K279" s="291"/>
      <c r="L279" s="295"/>
      <c r="M279" s="296"/>
      <c r="N279" s="297"/>
      <c r="O279" s="297"/>
      <c r="P279" s="298">
        <f>SUM(P280:P281)</f>
        <v>0</v>
      </c>
      <c r="Q279" s="297"/>
      <c r="R279" s="298">
        <f>SUM(R280:R281)</f>
        <v>0</v>
      </c>
      <c r="S279" s="297"/>
      <c r="T279" s="299">
        <f>SUM(T280:T281)</f>
        <v>0</v>
      </c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R279" s="300" t="s">
        <v>79</v>
      </c>
      <c r="AT279" s="301" t="s">
        <v>71</v>
      </c>
      <c r="AU279" s="301" t="s">
        <v>167</v>
      </c>
      <c r="AY279" s="300" t="s">
        <v>166</v>
      </c>
      <c r="BK279" s="302">
        <f>SUM(BK280:BK281)</f>
        <v>0</v>
      </c>
    </row>
    <row r="280" s="2" customFormat="1" ht="16.5" customHeight="1">
      <c r="A280" s="41"/>
      <c r="B280" s="42"/>
      <c r="C280" s="215" t="s">
        <v>689</v>
      </c>
      <c r="D280" s="215" t="s">
        <v>169</v>
      </c>
      <c r="E280" s="216" t="s">
        <v>3229</v>
      </c>
      <c r="F280" s="217" t="s">
        <v>3230</v>
      </c>
      <c r="G280" s="218" t="s">
        <v>229</v>
      </c>
      <c r="H280" s="219">
        <v>500</v>
      </c>
      <c r="I280" s="220"/>
      <c r="J280" s="221">
        <f>ROUND(I280*H280,2)</f>
        <v>0</v>
      </c>
      <c r="K280" s="217" t="s">
        <v>19</v>
      </c>
      <c r="L280" s="47"/>
      <c r="M280" s="222" t="s">
        <v>19</v>
      </c>
      <c r="N280" s="223" t="s">
        <v>43</v>
      </c>
      <c r="O280" s="87"/>
      <c r="P280" s="224">
        <f>O280*H280</f>
        <v>0</v>
      </c>
      <c r="Q280" s="224">
        <v>0</v>
      </c>
      <c r="R280" s="224">
        <f>Q280*H280</f>
        <v>0</v>
      </c>
      <c r="S280" s="224">
        <v>0</v>
      </c>
      <c r="T280" s="225">
        <f>S280*H280</f>
        <v>0</v>
      </c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R280" s="226" t="s">
        <v>553</v>
      </c>
      <c r="AT280" s="226" t="s">
        <v>169</v>
      </c>
      <c r="AU280" s="226" t="s">
        <v>174</v>
      </c>
      <c r="AY280" s="20" t="s">
        <v>166</v>
      </c>
      <c r="BE280" s="227">
        <f>IF(N280="základní",J280,0)</f>
        <v>0</v>
      </c>
      <c r="BF280" s="227">
        <f>IF(N280="snížená",J280,0)</f>
        <v>0</v>
      </c>
      <c r="BG280" s="227">
        <f>IF(N280="zákl. přenesená",J280,0)</f>
        <v>0</v>
      </c>
      <c r="BH280" s="227">
        <f>IF(N280="sníž. přenesená",J280,0)</f>
        <v>0</v>
      </c>
      <c r="BI280" s="227">
        <f>IF(N280="nulová",J280,0)</f>
        <v>0</v>
      </c>
      <c r="BJ280" s="20" t="s">
        <v>79</v>
      </c>
      <c r="BK280" s="227">
        <f>ROUND(I280*H280,2)</f>
        <v>0</v>
      </c>
      <c r="BL280" s="20" t="s">
        <v>553</v>
      </c>
      <c r="BM280" s="226" t="s">
        <v>1396</v>
      </c>
    </row>
    <row r="281" s="2" customFormat="1" ht="16.5" customHeight="1">
      <c r="A281" s="41"/>
      <c r="B281" s="42"/>
      <c r="C281" s="215" t="s">
        <v>759</v>
      </c>
      <c r="D281" s="215" t="s">
        <v>169</v>
      </c>
      <c r="E281" s="216" t="s">
        <v>3075</v>
      </c>
      <c r="F281" s="217" t="s">
        <v>3076</v>
      </c>
      <c r="G281" s="218" t="s">
        <v>2511</v>
      </c>
      <c r="H281" s="219">
        <v>16</v>
      </c>
      <c r="I281" s="220"/>
      <c r="J281" s="221">
        <f>ROUND(I281*H281,2)</f>
        <v>0</v>
      </c>
      <c r="K281" s="217" t="s">
        <v>19</v>
      </c>
      <c r="L281" s="47"/>
      <c r="M281" s="222" t="s">
        <v>19</v>
      </c>
      <c r="N281" s="223" t="s">
        <v>43</v>
      </c>
      <c r="O281" s="87"/>
      <c r="P281" s="224">
        <f>O281*H281</f>
        <v>0</v>
      </c>
      <c r="Q281" s="224">
        <v>0</v>
      </c>
      <c r="R281" s="224">
        <f>Q281*H281</f>
        <v>0</v>
      </c>
      <c r="S281" s="224">
        <v>0</v>
      </c>
      <c r="T281" s="225">
        <f>S281*H281</f>
        <v>0</v>
      </c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R281" s="226" t="s">
        <v>553</v>
      </c>
      <c r="AT281" s="226" t="s">
        <v>169</v>
      </c>
      <c r="AU281" s="226" t="s">
        <v>174</v>
      </c>
      <c r="AY281" s="20" t="s">
        <v>166</v>
      </c>
      <c r="BE281" s="227">
        <f>IF(N281="základní",J281,0)</f>
        <v>0</v>
      </c>
      <c r="BF281" s="227">
        <f>IF(N281="snížená",J281,0)</f>
        <v>0</v>
      </c>
      <c r="BG281" s="227">
        <f>IF(N281="zákl. přenesená",J281,0)</f>
        <v>0</v>
      </c>
      <c r="BH281" s="227">
        <f>IF(N281="sníž. přenesená",J281,0)</f>
        <v>0</v>
      </c>
      <c r="BI281" s="227">
        <f>IF(N281="nulová",J281,0)</f>
        <v>0</v>
      </c>
      <c r="BJ281" s="20" t="s">
        <v>79</v>
      </c>
      <c r="BK281" s="227">
        <f>ROUND(I281*H281,2)</f>
        <v>0</v>
      </c>
      <c r="BL281" s="20" t="s">
        <v>553</v>
      </c>
      <c r="BM281" s="226" t="s">
        <v>1405</v>
      </c>
    </row>
    <row r="282" s="17" customFormat="1" ht="20.88" customHeight="1">
      <c r="A282" s="17"/>
      <c r="B282" s="290"/>
      <c r="C282" s="291"/>
      <c r="D282" s="292" t="s">
        <v>71</v>
      </c>
      <c r="E282" s="292" t="s">
        <v>3231</v>
      </c>
      <c r="F282" s="292" t="s">
        <v>3232</v>
      </c>
      <c r="G282" s="291"/>
      <c r="H282" s="291"/>
      <c r="I282" s="293"/>
      <c r="J282" s="294">
        <f>BK282</f>
        <v>0</v>
      </c>
      <c r="K282" s="291"/>
      <c r="L282" s="295"/>
      <c r="M282" s="296"/>
      <c r="N282" s="297"/>
      <c r="O282" s="297"/>
      <c r="P282" s="298">
        <f>SUM(P283:P284)</f>
        <v>0</v>
      </c>
      <c r="Q282" s="297"/>
      <c r="R282" s="298">
        <f>SUM(R283:R284)</f>
        <v>0</v>
      </c>
      <c r="S282" s="297"/>
      <c r="T282" s="299">
        <f>SUM(T283:T284)</f>
        <v>0</v>
      </c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R282" s="300" t="s">
        <v>79</v>
      </c>
      <c r="AT282" s="301" t="s">
        <v>71</v>
      </c>
      <c r="AU282" s="301" t="s">
        <v>167</v>
      </c>
      <c r="AY282" s="300" t="s">
        <v>166</v>
      </c>
      <c r="BK282" s="302">
        <f>SUM(BK283:BK284)</f>
        <v>0</v>
      </c>
    </row>
    <row r="283" s="2" customFormat="1" ht="21.75" customHeight="1">
      <c r="A283" s="41"/>
      <c r="B283" s="42"/>
      <c r="C283" s="215" t="s">
        <v>765</v>
      </c>
      <c r="D283" s="215" t="s">
        <v>169</v>
      </c>
      <c r="E283" s="216" t="s">
        <v>3233</v>
      </c>
      <c r="F283" s="217" t="s">
        <v>3234</v>
      </c>
      <c r="G283" s="218" t="s">
        <v>2511</v>
      </c>
      <c r="H283" s="219">
        <v>9</v>
      </c>
      <c r="I283" s="220"/>
      <c r="J283" s="221">
        <f>ROUND(I283*H283,2)</f>
        <v>0</v>
      </c>
      <c r="K283" s="217" t="s">
        <v>19</v>
      </c>
      <c r="L283" s="47"/>
      <c r="M283" s="222" t="s">
        <v>19</v>
      </c>
      <c r="N283" s="223" t="s">
        <v>43</v>
      </c>
      <c r="O283" s="87"/>
      <c r="P283" s="224">
        <f>O283*H283</f>
        <v>0</v>
      </c>
      <c r="Q283" s="224">
        <v>0</v>
      </c>
      <c r="R283" s="224">
        <f>Q283*H283</f>
        <v>0</v>
      </c>
      <c r="S283" s="224">
        <v>0</v>
      </c>
      <c r="T283" s="225">
        <f>S283*H283</f>
        <v>0</v>
      </c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R283" s="226" t="s">
        <v>553</v>
      </c>
      <c r="AT283" s="226" t="s">
        <v>169</v>
      </c>
      <c r="AU283" s="226" t="s">
        <v>174</v>
      </c>
      <c r="AY283" s="20" t="s">
        <v>166</v>
      </c>
      <c r="BE283" s="227">
        <f>IF(N283="základní",J283,0)</f>
        <v>0</v>
      </c>
      <c r="BF283" s="227">
        <f>IF(N283="snížená",J283,0)</f>
        <v>0</v>
      </c>
      <c r="BG283" s="227">
        <f>IF(N283="zákl. přenesená",J283,0)</f>
        <v>0</v>
      </c>
      <c r="BH283" s="227">
        <f>IF(N283="sníž. přenesená",J283,0)</f>
        <v>0</v>
      </c>
      <c r="BI283" s="227">
        <f>IF(N283="nulová",J283,0)</f>
        <v>0</v>
      </c>
      <c r="BJ283" s="20" t="s">
        <v>79</v>
      </c>
      <c r="BK283" s="227">
        <f>ROUND(I283*H283,2)</f>
        <v>0</v>
      </c>
      <c r="BL283" s="20" t="s">
        <v>553</v>
      </c>
      <c r="BM283" s="226" t="s">
        <v>1414</v>
      </c>
    </row>
    <row r="284" s="2" customFormat="1" ht="16.5" customHeight="1">
      <c r="A284" s="41"/>
      <c r="B284" s="42"/>
      <c r="C284" s="215" t="s">
        <v>770</v>
      </c>
      <c r="D284" s="215" t="s">
        <v>169</v>
      </c>
      <c r="E284" s="216" t="s">
        <v>3235</v>
      </c>
      <c r="F284" s="217" t="s">
        <v>3236</v>
      </c>
      <c r="G284" s="218" t="s">
        <v>2511</v>
      </c>
      <c r="H284" s="219">
        <v>25</v>
      </c>
      <c r="I284" s="220"/>
      <c r="J284" s="221">
        <f>ROUND(I284*H284,2)</f>
        <v>0</v>
      </c>
      <c r="K284" s="217" t="s">
        <v>19</v>
      </c>
      <c r="L284" s="47"/>
      <c r="M284" s="222" t="s">
        <v>19</v>
      </c>
      <c r="N284" s="223" t="s">
        <v>43</v>
      </c>
      <c r="O284" s="87"/>
      <c r="P284" s="224">
        <f>O284*H284</f>
        <v>0</v>
      </c>
      <c r="Q284" s="224">
        <v>0</v>
      </c>
      <c r="R284" s="224">
        <f>Q284*H284</f>
        <v>0</v>
      </c>
      <c r="S284" s="224">
        <v>0</v>
      </c>
      <c r="T284" s="225">
        <f>S284*H284</f>
        <v>0</v>
      </c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R284" s="226" t="s">
        <v>553</v>
      </c>
      <c r="AT284" s="226" t="s">
        <v>169</v>
      </c>
      <c r="AU284" s="226" t="s">
        <v>174</v>
      </c>
      <c r="AY284" s="20" t="s">
        <v>166</v>
      </c>
      <c r="BE284" s="227">
        <f>IF(N284="základní",J284,0)</f>
        <v>0</v>
      </c>
      <c r="BF284" s="227">
        <f>IF(N284="snížená",J284,0)</f>
        <v>0</v>
      </c>
      <c r="BG284" s="227">
        <f>IF(N284="zákl. přenesená",J284,0)</f>
        <v>0</v>
      </c>
      <c r="BH284" s="227">
        <f>IF(N284="sníž. přenesená",J284,0)</f>
        <v>0</v>
      </c>
      <c r="BI284" s="227">
        <f>IF(N284="nulová",J284,0)</f>
        <v>0</v>
      </c>
      <c r="BJ284" s="20" t="s">
        <v>79</v>
      </c>
      <c r="BK284" s="227">
        <f>ROUND(I284*H284,2)</f>
        <v>0</v>
      </c>
      <c r="BL284" s="20" t="s">
        <v>553</v>
      </c>
      <c r="BM284" s="226" t="s">
        <v>1423</v>
      </c>
    </row>
    <row r="285" s="17" customFormat="1" ht="20.88" customHeight="1">
      <c r="A285" s="17"/>
      <c r="B285" s="290"/>
      <c r="C285" s="291"/>
      <c r="D285" s="292" t="s">
        <v>71</v>
      </c>
      <c r="E285" s="292" t="s">
        <v>3237</v>
      </c>
      <c r="F285" s="292" t="s">
        <v>3054</v>
      </c>
      <c r="G285" s="291"/>
      <c r="H285" s="291"/>
      <c r="I285" s="293"/>
      <c r="J285" s="294">
        <f>BK285</f>
        <v>0</v>
      </c>
      <c r="K285" s="291"/>
      <c r="L285" s="295"/>
      <c r="M285" s="296"/>
      <c r="N285" s="297"/>
      <c r="O285" s="297"/>
      <c r="P285" s="298">
        <f>P286</f>
        <v>0</v>
      </c>
      <c r="Q285" s="297"/>
      <c r="R285" s="298">
        <f>R286</f>
        <v>0</v>
      </c>
      <c r="S285" s="297"/>
      <c r="T285" s="299">
        <f>T286</f>
        <v>0</v>
      </c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R285" s="300" t="s">
        <v>79</v>
      </c>
      <c r="AT285" s="301" t="s">
        <v>71</v>
      </c>
      <c r="AU285" s="301" t="s">
        <v>167</v>
      </c>
      <c r="AY285" s="300" t="s">
        <v>166</v>
      </c>
      <c r="BK285" s="302">
        <f>BK286</f>
        <v>0</v>
      </c>
    </row>
    <row r="286" s="2" customFormat="1">
      <c r="A286" s="41"/>
      <c r="B286" s="42"/>
      <c r="C286" s="215" t="s">
        <v>775</v>
      </c>
      <c r="D286" s="215" t="s">
        <v>169</v>
      </c>
      <c r="E286" s="216" t="s">
        <v>3238</v>
      </c>
      <c r="F286" s="217" t="s">
        <v>3239</v>
      </c>
      <c r="G286" s="218" t="s">
        <v>2511</v>
      </c>
      <c r="H286" s="219">
        <v>9</v>
      </c>
      <c r="I286" s="220"/>
      <c r="J286" s="221">
        <f>ROUND(I286*H286,2)</f>
        <v>0</v>
      </c>
      <c r="K286" s="217" t="s">
        <v>19</v>
      </c>
      <c r="L286" s="47"/>
      <c r="M286" s="222" t="s">
        <v>19</v>
      </c>
      <c r="N286" s="223" t="s">
        <v>43</v>
      </c>
      <c r="O286" s="87"/>
      <c r="P286" s="224">
        <f>O286*H286</f>
        <v>0</v>
      </c>
      <c r="Q286" s="224">
        <v>0</v>
      </c>
      <c r="R286" s="224">
        <f>Q286*H286</f>
        <v>0</v>
      </c>
      <c r="S286" s="224">
        <v>0</v>
      </c>
      <c r="T286" s="225">
        <f>S286*H286</f>
        <v>0</v>
      </c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R286" s="226" t="s">
        <v>553</v>
      </c>
      <c r="AT286" s="226" t="s">
        <v>169</v>
      </c>
      <c r="AU286" s="226" t="s">
        <v>174</v>
      </c>
      <c r="AY286" s="20" t="s">
        <v>166</v>
      </c>
      <c r="BE286" s="227">
        <f>IF(N286="základní",J286,0)</f>
        <v>0</v>
      </c>
      <c r="BF286" s="227">
        <f>IF(N286="snížená",J286,0)</f>
        <v>0</v>
      </c>
      <c r="BG286" s="227">
        <f>IF(N286="zákl. přenesená",J286,0)</f>
        <v>0</v>
      </c>
      <c r="BH286" s="227">
        <f>IF(N286="sníž. přenesená",J286,0)</f>
        <v>0</v>
      </c>
      <c r="BI286" s="227">
        <f>IF(N286="nulová",J286,0)</f>
        <v>0</v>
      </c>
      <c r="BJ286" s="20" t="s">
        <v>79</v>
      </c>
      <c r="BK286" s="227">
        <f>ROUND(I286*H286,2)</f>
        <v>0</v>
      </c>
      <c r="BL286" s="20" t="s">
        <v>553</v>
      </c>
      <c r="BM286" s="226" t="s">
        <v>1431</v>
      </c>
    </row>
    <row r="287" s="17" customFormat="1" ht="20.88" customHeight="1">
      <c r="A287" s="17"/>
      <c r="B287" s="290"/>
      <c r="C287" s="291"/>
      <c r="D287" s="292" t="s">
        <v>71</v>
      </c>
      <c r="E287" s="292" t="s">
        <v>3174</v>
      </c>
      <c r="F287" s="292" t="s">
        <v>3175</v>
      </c>
      <c r="G287" s="291"/>
      <c r="H287" s="291"/>
      <c r="I287" s="293"/>
      <c r="J287" s="294">
        <f>BK287</f>
        <v>0</v>
      </c>
      <c r="K287" s="291"/>
      <c r="L287" s="295"/>
      <c r="M287" s="296"/>
      <c r="N287" s="297"/>
      <c r="O287" s="297"/>
      <c r="P287" s="298">
        <f>P288</f>
        <v>0</v>
      </c>
      <c r="Q287" s="297"/>
      <c r="R287" s="298">
        <f>R288</f>
        <v>0</v>
      </c>
      <c r="S287" s="297"/>
      <c r="T287" s="299">
        <f>T288</f>
        <v>0</v>
      </c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R287" s="300" t="s">
        <v>79</v>
      </c>
      <c r="AT287" s="301" t="s">
        <v>71</v>
      </c>
      <c r="AU287" s="301" t="s">
        <v>167</v>
      </c>
      <c r="AY287" s="300" t="s">
        <v>166</v>
      </c>
      <c r="BK287" s="302">
        <f>BK288</f>
        <v>0</v>
      </c>
    </row>
    <row r="288" s="2" customFormat="1" ht="16.5" customHeight="1">
      <c r="A288" s="41"/>
      <c r="B288" s="42"/>
      <c r="C288" s="215" t="s">
        <v>781</v>
      </c>
      <c r="D288" s="215" t="s">
        <v>169</v>
      </c>
      <c r="E288" s="216" t="s">
        <v>3240</v>
      </c>
      <c r="F288" s="217" t="s">
        <v>3177</v>
      </c>
      <c r="G288" s="218" t="s">
        <v>2799</v>
      </c>
      <c r="H288" s="219">
        <v>30</v>
      </c>
      <c r="I288" s="220"/>
      <c r="J288" s="221">
        <f>ROUND(I288*H288,2)</f>
        <v>0</v>
      </c>
      <c r="K288" s="217" t="s">
        <v>19</v>
      </c>
      <c r="L288" s="47"/>
      <c r="M288" s="222" t="s">
        <v>19</v>
      </c>
      <c r="N288" s="223" t="s">
        <v>43</v>
      </c>
      <c r="O288" s="87"/>
      <c r="P288" s="224">
        <f>O288*H288</f>
        <v>0</v>
      </c>
      <c r="Q288" s="224">
        <v>0</v>
      </c>
      <c r="R288" s="224">
        <f>Q288*H288</f>
        <v>0</v>
      </c>
      <c r="S288" s="224">
        <v>0</v>
      </c>
      <c r="T288" s="225">
        <f>S288*H288</f>
        <v>0</v>
      </c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R288" s="226" t="s">
        <v>553</v>
      </c>
      <c r="AT288" s="226" t="s">
        <v>169</v>
      </c>
      <c r="AU288" s="226" t="s">
        <v>174</v>
      </c>
      <c r="AY288" s="20" t="s">
        <v>166</v>
      </c>
      <c r="BE288" s="227">
        <f>IF(N288="základní",J288,0)</f>
        <v>0</v>
      </c>
      <c r="BF288" s="227">
        <f>IF(N288="snížená",J288,0)</f>
        <v>0</v>
      </c>
      <c r="BG288" s="227">
        <f>IF(N288="zákl. přenesená",J288,0)</f>
        <v>0</v>
      </c>
      <c r="BH288" s="227">
        <f>IF(N288="sníž. přenesená",J288,0)</f>
        <v>0</v>
      </c>
      <c r="BI288" s="227">
        <f>IF(N288="nulová",J288,0)</f>
        <v>0</v>
      </c>
      <c r="BJ288" s="20" t="s">
        <v>79</v>
      </c>
      <c r="BK288" s="227">
        <f>ROUND(I288*H288,2)</f>
        <v>0</v>
      </c>
      <c r="BL288" s="20" t="s">
        <v>553</v>
      </c>
      <c r="BM288" s="226" t="s">
        <v>1442</v>
      </c>
    </row>
    <row r="289" s="12" customFormat="1" ht="20.88" customHeight="1">
      <c r="A289" s="12"/>
      <c r="B289" s="199"/>
      <c r="C289" s="200"/>
      <c r="D289" s="201" t="s">
        <v>71</v>
      </c>
      <c r="E289" s="213" t="s">
        <v>3241</v>
      </c>
      <c r="F289" s="213" t="s">
        <v>3242</v>
      </c>
      <c r="G289" s="200"/>
      <c r="H289" s="200"/>
      <c r="I289" s="203"/>
      <c r="J289" s="214">
        <f>BK289</f>
        <v>0</v>
      </c>
      <c r="K289" s="200"/>
      <c r="L289" s="205"/>
      <c r="M289" s="206"/>
      <c r="N289" s="207"/>
      <c r="O289" s="207"/>
      <c r="P289" s="208">
        <f>P290+P292+P294+P296</f>
        <v>0</v>
      </c>
      <c r="Q289" s="207"/>
      <c r="R289" s="208">
        <f>R290+R292+R294+R296</f>
        <v>0</v>
      </c>
      <c r="S289" s="207"/>
      <c r="T289" s="209">
        <f>T290+T292+T294+T296</f>
        <v>0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210" t="s">
        <v>79</v>
      </c>
      <c r="AT289" s="211" t="s">
        <v>71</v>
      </c>
      <c r="AU289" s="211" t="s">
        <v>81</v>
      </c>
      <c r="AY289" s="210" t="s">
        <v>166</v>
      </c>
      <c r="BK289" s="212">
        <f>BK290+BK292+BK294+BK296</f>
        <v>0</v>
      </c>
    </row>
    <row r="290" s="17" customFormat="1" ht="20.88" customHeight="1">
      <c r="A290" s="17"/>
      <c r="B290" s="290"/>
      <c r="C290" s="291"/>
      <c r="D290" s="292" t="s">
        <v>71</v>
      </c>
      <c r="E290" s="292" t="s">
        <v>3243</v>
      </c>
      <c r="F290" s="292" t="s">
        <v>3244</v>
      </c>
      <c r="G290" s="291"/>
      <c r="H290" s="291"/>
      <c r="I290" s="293"/>
      <c r="J290" s="294">
        <f>BK290</f>
        <v>0</v>
      </c>
      <c r="K290" s="291"/>
      <c r="L290" s="295"/>
      <c r="M290" s="296"/>
      <c r="N290" s="297"/>
      <c r="O290" s="297"/>
      <c r="P290" s="298">
        <f>P291</f>
        <v>0</v>
      </c>
      <c r="Q290" s="297"/>
      <c r="R290" s="298">
        <f>R291</f>
        <v>0</v>
      </c>
      <c r="S290" s="297"/>
      <c r="T290" s="299">
        <f>T291</f>
        <v>0</v>
      </c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R290" s="300" t="s">
        <v>79</v>
      </c>
      <c r="AT290" s="301" t="s">
        <v>71</v>
      </c>
      <c r="AU290" s="301" t="s">
        <v>167</v>
      </c>
      <c r="AY290" s="300" t="s">
        <v>166</v>
      </c>
      <c r="BK290" s="302">
        <f>BK291</f>
        <v>0</v>
      </c>
    </row>
    <row r="291" s="2" customFormat="1" ht="16.5" customHeight="1">
      <c r="A291" s="41"/>
      <c r="B291" s="42"/>
      <c r="C291" s="215" t="s">
        <v>785</v>
      </c>
      <c r="D291" s="215" t="s">
        <v>169</v>
      </c>
      <c r="E291" s="216" t="s">
        <v>3245</v>
      </c>
      <c r="F291" s="217" t="s">
        <v>3246</v>
      </c>
      <c r="G291" s="218" t="s">
        <v>229</v>
      </c>
      <c r="H291" s="219">
        <v>50</v>
      </c>
      <c r="I291" s="220"/>
      <c r="J291" s="221">
        <f>ROUND(I291*H291,2)</f>
        <v>0</v>
      </c>
      <c r="K291" s="217" t="s">
        <v>19</v>
      </c>
      <c r="L291" s="47"/>
      <c r="M291" s="222" t="s">
        <v>19</v>
      </c>
      <c r="N291" s="223" t="s">
        <v>43</v>
      </c>
      <c r="O291" s="87"/>
      <c r="P291" s="224">
        <f>O291*H291</f>
        <v>0</v>
      </c>
      <c r="Q291" s="224">
        <v>0</v>
      </c>
      <c r="R291" s="224">
        <f>Q291*H291</f>
        <v>0</v>
      </c>
      <c r="S291" s="224">
        <v>0</v>
      </c>
      <c r="T291" s="225">
        <f>S291*H291</f>
        <v>0</v>
      </c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R291" s="226" t="s">
        <v>553</v>
      </c>
      <c r="AT291" s="226" t="s">
        <v>169</v>
      </c>
      <c r="AU291" s="226" t="s">
        <v>174</v>
      </c>
      <c r="AY291" s="20" t="s">
        <v>166</v>
      </c>
      <c r="BE291" s="227">
        <f>IF(N291="základní",J291,0)</f>
        <v>0</v>
      </c>
      <c r="BF291" s="227">
        <f>IF(N291="snížená",J291,0)</f>
        <v>0</v>
      </c>
      <c r="BG291" s="227">
        <f>IF(N291="zákl. přenesená",J291,0)</f>
        <v>0</v>
      </c>
      <c r="BH291" s="227">
        <f>IF(N291="sníž. přenesená",J291,0)</f>
        <v>0</v>
      </c>
      <c r="BI291" s="227">
        <f>IF(N291="nulová",J291,0)</f>
        <v>0</v>
      </c>
      <c r="BJ291" s="20" t="s">
        <v>79</v>
      </c>
      <c r="BK291" s="227">
        <f>ROUND(I291*H291,2)</f>
        <v>0</v>
      </c>
      <c r="BL291" s="20" t="s">
        <v>553</v>
      </c>
      <c r="BM291" s="226" t="s">
        <v>1451</v>
      </c>
    </row>
    <row r="292" s="17" customFormat="1" ht="20.88" customHeight="1">
      <c r="A292" s="17"/>
      <c r="B292" s="290"/>
      <c r="C292" s="291"/>
      <c r="D292" s="292" t="s">
        <v>71</v>
      </c>
      <c r="E292" s="292" t="s">
        <v>3247</v>
      </c>
      <c r="F292" s="292" t="s">
        <v>3248</v>
      </c>
      <c r="G292" s="291"/>
      <c r="H292" s="291"/>
      <c r="I292" s="293"/>
      <c r="J292" s="294">
        <f>BK292</f>
        <v>0</v>
      </c>
      <c r="K292" s="291"/>
      <c r="L292" s="295"/>
      <c r="M292" s="296"/>
      <c r="N292" s="297"/>
      <c r="O292" s="297"/>
      <c r="P292" s="298">
        <f>P293</f>
        <v>0</v>
      </c>
      <c r="Q292" s="297"/>
      <c r="R292" s="298">
        <f>R293</f>
        <v>0</v>
      </c>
      <c r="S292" s="297"/>
      <c r="T292" s="299">
        <f>T293</f>
        <v>0</v>
      </c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R292" s="300" t="s">
        <v>79</v>
      </c>
      <c r="AT292" s="301" t="s">
        <v>71</v>
      </c>
      <c r="AU292" s="301" t="s">
        <v>167</v>
      </c>
      <c r="AY292" s="300" t="s">
        <v>166</v>
      </c>
      <c r="BK292" s="302">
        <f>BK293</f>
        <v>0</v>
      </c>
    </row>
    <row r="293" s="2" customFormat="1" ht="16.5" customHeight="1">
      <c r="A293" s="41"/>
      <c r="B293" s="42"/>
      <c r="C293" s="215" t="s">
        <v>790</v>
      </c>
      <c r="D293" s="215" t="s">
        <v>169</v>
      </c>
      <c r="E293" s="216" t="s">
        <v>3249</v>
      </c>
      <c r="F293" s="217" t="s">
        <v>3250</v>
      </c>
      <c r="G293" s="218" t="s">
        <v>2511</v>
      </c>
      <c r="H293" s="219">
        <v>1</v>
      </c>
      <c r="I293" s="220"/>
      <c r="J293" s="221">
        <f>ROUND(I293*H293,2)</f>
        <v>0</v>
      </c>
      <c r="K293" s="217" t="s">
        <v>19</v>
      </c>
      <c r="L293" s="47"/>
      <c r="M293" s="222" t="s">
        <v>19</v>
      </c>
      <c r="N293" s="223" t="s">
        <v>43</v>
      </c>
      <c r="O293" s="87"/>
      <c r="P293" s="224">
        <f>O293*H293</f>
        <v>0</v>
      </c>
      <c r="Q293" s="224">
        <v>0</v>
      </c>
      <c r="R293" s="224">
        <f>Q293*H293</f>
        <v>0</v>
      </c>
      <c r="S293" s="224">
        <v>0</v>
      </c>
      <c r="T293" s="225">
        <f>S293*H293</f>
        <v>0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226" t="s">
        <v>553</v>
      </c>
      <c r="AT293" s="226" t="s">
        <v>169</v>
      </c>
      <c r="AU293" s="226" t="s">
        <v>174</v>
      </c>
      <c r="AY293" s="20" t="s">
        <v>166</v>
      </c>
      <c r="BE293" s="227">
        <f>IF(N293="základní",J293,0)</f>
        <v>0</v>
      </c>
      <c r="BF293" s="227">
        <f>IF(N293="snížená",J293,0)</f>
        <v>0</v>
      </c>
      <c r="BG293" s="227">
        <f>IF(N293="zákl. přenesená",J293,0)</f>
        <v>0</v>
      </c>
      <c r="BH293" s="227">
        <f>IF(N293="sníž. přenesená",J293,0)</f>
        <v>0</v>
      </c>
      <c r="BI293" s="227">
        <f>IF(N293="nulová",J293,0)</f>
        <v>0</v>
      </c>
      <c r="BJ293" s="20" t="s">
        <v>79</v>
      </c>
      <c r="BK293" s="227">
        <f>ROUND(I293*H293,2)</f>
        <v>0</v>
      </c>
      <c r="BL293" s="20" t="s">
        <v>553</v>
      </c>
      <c r="BM293" s="226" t="s">
        <v>1465</v>
      </c>
    </row>
    <row r="294" s="17" customFormat="1" ht="20.88" customHeight="1">
      <c r="A294" s="17"/>
      <c r="B294" s="290"/>
      <c r="C294" s="291"/>
      <c r="D294" s="292" t="s">
        <v>71</v>
      </c>
      <c r="E294" s="292" t="s">
        <v>3251</v>
      </c>
      <c r="F294" s="292" t="s">
        <v>3252</v>
      </c>
      <c r="G294" s="291"/>
      <c r="H294" s="291"/>
      <c r="I294" s="293"/>
      <c r="J294" s="294">
        <f>BK294</f>
        <v>0</v>
      </c>
      <c r="K294" s="291"/>
      <c r="L294" s="295"/>
      <c r="M294" s="296"/>
      <c r="N294" s="297"/>
      <c r="O294" s="297"/>
      <c r="P294" s="298">
        <f>P295</f>
        <v>0</v>
      </c>
      <c r="Q294" s="297"/>
      <c r="R294" s="298">
        <f>R295</f>
        <v>0</v>
      </c>
      <c r="S294" s="297"/>
      <c r="T294" s="299">
        <f>T295</f>
        <v>0</v>
      </c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R294" s="300" t="s">
        <v>79</v>
      </c>
      <c r="AT294" s="301" t="s">
        <v>71</v>
      </c>
      <c r="AU294" s="301" t="s">
        <v>167</v>
      </c>
      <c r="AY294" s="300" t="s">
        <v>166</v>
      </c>
      <c r="BK294" s="302">
        <f>BK295</f>
        <v>0</v>
      </c>
    </row>
    <row r="295" s="2" customFormat="1" ht="16.5" customHeight="1">
      <c r="A295" s="41"/>
      <c r="B295" s="42"/>
      <c r="C295" s="215" t="s">
        <v>795</v>
      </c>
      <c r="D295" s="215" t="s">
        <v>169</v>
      </c>
      <c r="E295" s="216" t="s">
        <v>3253</v>
      </c>
      <c r="F295" s="217" t="s">
        <v>3254</v>
      </c>
      <c r="G295" s="218" t="s">
        <v>2511</v>
      </c>
      <c r="H295" s="219">
        <v>2</v>
      </c>
      <c r="I295" s="220"/>
      <c r="J295" s="221">
        <f>ROUND(I295*H295,2)</f>
        <v>0</v>
      </c>
      <c r="K295" s="217" t="s">
        <v>19</v>
      </c>
      <c r="L295" s="47"/>
      <c r="M295" s="222" t="s">
        <v>19</v>
      </c>
      <c r="N295" s="223" t="s">
        <v>43</v>
      </c>
      <c r="O295" s="87"/>
      <c r="P295" s="224">
        <f>O295*H295</f>
        <v>0</v>
      </c>
      <c r="Q295" s="224">
        <v>0</v>
      </c>
      <c r="R295" s="224">
        <f>Q295*H295</f>
        <v>0</v>
      </c>
      <c r="S295" s="224">
        <v>0</v>
      </c>
      <c r="T295" s="225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26" t="s">
        <v>553</v>
      </c>
      <c r="AT295" s="226" t="s">
        <v>169</v>
      </c>
      <c r="AU295" s="226" t="s">
        <v>174</v>
      </c>
      <c r="AY295" s="20" t="s">
        <v>166</v>
      </c>
      <c r="BE295" s="227">
        <f>IF(N295="základní",J295,0)</f>
        <v>0</v>
      </c>
      <c r="BF295" s="227">
        <f>IF(N295="snížená",J295,0)</f>
        <v>0</v>
      </c>
      <c r="BG295" s="227">
        <f>IF(N295="zákl. přenesená",J295,0)</f>
        <v>0</v>
      </c>
      <c r="BH295" s="227">
        <f>IF(N295="sníž. přenesená",J295,0)</f>
        <v>0</v>
      </c>
      <c r="BI295" s="227">
        <f>IF(N295="nulová",J295,0)</f>
        <v>0</v>
      </c>
      <c r="BJ295" s="20" t="s">
        <v>79</v>
      </c>
      <c r="BK295" s="227">
        <f>ROUND(I295*H295,2)</f>
        <v>0</v>
      </c>
      <c r="BL295" s="20" t="s">
        <v>553</v>
      </c>
      <c r="BM295" s="226" t="s">
        <v>1475</v>
      </c>
    </row>
    <row r="296" s="17" customFormat="1" ht="20.88" customHeight="1">
      <c r="A296" s="17"/>
      <c r="B296" s="290"/>
      <c r="C296" s="291"/>
      <c r="D296" s="292" t="s">
        <v>71</v>
      </c>
      <c r="E296" s="292" t="s">
        <v>3255</v>
      </c>
      <c r="F296" s="292" t="s">
        <v>3256</v>
      </c>
      <c r="G296" s="291"/>
      <c r="H296" s="291"/>
      <c r="I296" s="293"/>
      <c r="J296" s="294">
        <f>BK296</f>
        <v>0</v>
      </c>
      <c r="K296" s="291"/>
      <c r="L296" s="295"/>
      <c r="M296" s="296"/>
      <c r="N296" s="297"/>
      <c r="O296" s="297"/>
      <c r="P296" s="298">
        <f>P297</f>
        <v>0</v>
      </c>
      <c r="Q296" s="297"/>
      <c r="R296" s="298">
        <f>R297</f>
        <v>0</v>
      </c>
      <c r="S296" s="297"/>
      <c r="T296" s="299">
        <f>T297</f>
        <v>0</v>
      </c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R296" s="300" t="s">
        <v>79</v>
      </c>
      <c r="AT296" s="301" t="s">
        <v>71</v>
      </c>
      <c r="AU296" s="301" t="s">
        <v>167</v>
      </c>
      <c r="AY296" s="300" t="s">
        <v>166</v>
      </c>
      <c r="BK296" s="302">
        <f>BK297</f>
        <v>0</v>
      </c>
    </row>
    <row r="297" s="2" customFormat="1" ht="16.5" customHeight="1">
      <c r="A297" s="41"/>
      <c r="B297" s="42"/>
      <c r="C297" s="215" t="s">
        <v>801</v>
      </c>
      <c r="D297" s="215" t="s">
        <v>169</v>
      </c>
      <c r="E297" s="216" t="s">
        <v>3257</v>
      </c>
      <c r="F297" s="217" t="s">
        <v>3258</v>
      </c>
      <c r="G297" s="218" t="s">
        <v>2511</v>
      </c>
      <c r="H297" s="219">
        <v>12</v>
      </c>
      <c r="I297" s="220"/>
      <c r="J297" s="221">
        <f>ROUND(I297*H297,2)</f>
        <v>0</v>
      </c>
      <c r="K297" s="217" t="s">
        <v>19</v>
      </c>
      <c r="L297" s="47"/>
      <c r="M297" s="222" t="s">
        <v>19</v>
      </c>
      <c r="N297" s="223" t="s">
        <v>43</v>
      </c>
      <c r="O297" s="87"/>
      <c r="P297" s="224">
        <f>O297*H297</f>
        <v>0</v>
      </c>
      <c r="Q297" s="224">
        <v>0</v>
      </c>
      <c r="R297" s="224">
        <f>Q297*H297</f>
        <v>0</v>
      </c>
      <c r="S297" s="224">
        <v>0</v>
      </c>
      <c r="T297" s="225">
        <f>S297*H297</f>
        <v>0</v>
      </c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R297" s="226" t="s">
        <v>553</v>
      </c>
      <c r="AT297" s="226" t="s">
        <v>169</v>
      </c>
      <c r="AU297" s="226" t="s">
        <v>174</v>
      </c>
      <c r="AY297" s="20" t="s">
        <v>166</v>
      </c>
      <c r="BE297" s="227">
        <f>IF(N297="základní",J297,0)</f>
        <v>0</v>
      </c>
      <c r="BF297" s="227">
        <f>IF(N297="snížená",J297,0)</f>
        <v>0</v>
      </c>
      <c r="BG297" s="227">
        <f>IF(N297="zákl. přenesená",J297,0)</f>
        <v>0</v>
      </c>
      <c r="BH297" s="227">
        <f>IF(N297="sníž. přenesená",J297,0)</f>
        <v>0</v>
      </c>
      <c r="BI297" s="227">
        <f>IF(N297="nulová",J297,0)</f>
        <v>0</v>
      </c>
      <c r="BJ297" s="20" t="s">
        <v>79</v>
      </c>
      <c r="BK297" s="227">
        <f>ROUND(I297*H297,2)</f>
        <v>0</v>
      </c>
      <c r="BL297" s="20" t="s">
        <v>553</v>
      </c>
      <c r="BM297" s="226" t="s">
        <v>1483</v>
      </c>
    </row>
    <row r="298" s="12" customFormat="1" ht="22.8" customHeight="1">
      <c r="A298" s="12"/>
      <c r="B298" s="199"/>
      <c r="C298" s="200"/>
      <c r="D298" s="201" t="s">
        <v>71</v>
      </c>
      <c r="E298" s="213" t="s">
        <v>3259</v>
      </c>
      <c r="F298" s="213" t="s">
        <v>3260</v>
      </c>
      <c r="G298" s="200"/>
      <c r="H298" s="200"/>
      <c r="I298" s="203"/>
      <c r="J298" s="214">
        <f>BK298</f>
        <v>0</v>
      </c>
      <c r="K298" s="200"/>
      <c r="L298" s="205"/>
      <c r="M298" s="206"/>
      <c r="N298" s="207"/>
      <c r="O298" s="207"/>
      <c r="P298" s="208">
        <f>P299+P350</f>
        <v>0</v>
      </c>
      <c r="Q298" s="207"/>
      <c r="R298" s="208">
        <f>R299+R350</f>
        <v>0</v>
      </c>
      <c r="S298" s="207"/>
      <c r="T298" s="209">
        <f>T299+T350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10" t="s">
        <v>79</v>
      </c>
      <c r="AT298" s="211" t="s">
        <v>71</v>
      </c>
      <c r="AU298" s="211" t="s">
        <v>79</v>
      </c>
      <c r="AY298" s="210" t="s">
        <v>166</v>
      </c>
      <c r="BK298" s="212">
        <f>BK299+BK350</f>
        <v>0</v>
      </c>
    </row>
    <row r="299" s="12" customFormat="1" ht="20.88" customHeight="1">
      <c r="A299" s="12"/>
      <c r="B299" s="199"/>
      <c r="C299" s="200"/>
      <c r="D299" s="201" t="s">
        <v>71</v>
      </c>
      <c r="E299" s="213" t="s">
        <v>3261</v>
      </c>
      <c r="F299" s="213" t="s">
        <v>3262</v>
      </c>
      <c r="G299" s="200"/>
      <c r="H299" s="200"/>
      <c r="I299" s="203"/>
      <c r="J299" s="214">
        <f>BK299</f>
        <v>0</v>
      </c>
      <c r="K299" s="200"/>
      <c r="L299" s="205"/>
      <c r="M299" s="206"/>
      <c r="N299" s="207"/>
      <c r="O299" s="207"/>
      <c r="P299" s="208">
        <f>P300+P302+P304+P309+P311+P313+P315+P317+P322+P324+P332+P336+P341+P345+P347</f>
        <v>0</v>
      </c>
      <c r="Q299" s="207"/>
      <c r="R299" s="208">
        <f>R300+R302+R304+R309+R311+R313+R315+R317+R322+R324+R332+R336+R341+R345+R347</f>
        <v>0</v>
      </c>
      <c r="S299" s="207"/>
      <c r="T299" s="209">
        <f>T300+T302+T304+T309+T311+T313+T315+T317+T322+T324+T332+T336+T341+T345+T347</f>
        <v>0</v>
      </c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R299" s="210" t="s">
        <v>79</v>
      </c>
      <c r="AT299" s="211" t="s">
        <v>71</v>
      </c>
      <c r="AU299" s="211" t="s">
        <v>81</v>
      </c>
      <c r="AY299" s="210" t="s">
        <v>166</v>
      </c>
      <c r="BK299" s="212">
        <f>BK300+BK302+BK304+BK309+BK311+BK313+BK315+BK317+BK322+BK324+BK332+BK336+BK341+BK345+BK347</f>
        <v>0</v>
      </c>
    </row>
    <row r="300" s="17" customFormat="1" ht="20.88" customHeight="1">
      <c r="A300" s="17"/>
      <c r="B300" s="290"/>
      <c r="C300" s="291"/>
      <c r="D300" s="292" t="s">
        <v>71</v>
      </c>
      <c r="E300" s="292" t="s">
        <v>3263</v>
      </c>
      <c r="F300" s="292" t="s">
        <v>3264</v>
      </c>
      <c r="G300" s="291"/>
      <c r="H300" s="291"/>
      <c r="I300" s="293"/>
      <c r="J300" s="294">
        <f>BK300</f>
        <v>0</v>
      </c>
      <c r="K300" s="291"/>
      <c r="L300" s="295"/>
      <c r="M300" s="296"/>
      <c r="N300" s="297"/>
      <c r="O300" s="297"/>
      <c r="P300" s="298">
        <f>P301</f>
        <v>0</v>
      </c>
      <c r="Q300" s="297"/>
      <c r="R300" s="298">
        <f>R301</f>
        <v>0</v>
      </c>
      <c r="S300" s="297"/>
      <c r="T300" s="299">
        <f>T301</f>
        <v>0</v>
      </c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R300" s="300" t="s">
        <v>79</v>
      </c>
      <c r="AT300" s="301" t="s">
        <v>71</v>
      </c>
      <c r="AU300" s="301" t="s">
        <v>167</v>
      </c>
      <c r="AY300" s="300" t="s">
        <v>166</v>
      </c>
      <c r="BK300" s="302">
        <f>BK301</f>
        <v>0</v>
      </c>
    </row>
    <row r="301" s="2" customFormat="1" ht="16.5" customHeight="1">
      <c r="A301" s="41"/>
      <c r="B301" s="42"/>
      <c r="C301" s="215" t="s">
        <v>807</v>
      </c>
      <c r="D301" s="215" t="s">
        <v>169</v>
      </c>
      <c r="E301" s="216" t="s">
        <v>3265</v>
      </c>
      <c r="F301" s="217" t="s">
        <v>3266</v>
      </c>
      <c r="G301" s="218" t="s">
        <v>229</v>
      </c>
      <c r="H301" s="219">
        <v>30</v>
      </c>
      <c r="I301" s="220"/>
      <c r="J301" s="221">
        <f>ROUND(I301*H301,2)</f>
        <v>0</v>
      </c>
      <c r="K301" s="217" t="s">
        <v>19</v>
      </c>
      <c r="L301" s="47"/>
      <c r="M301" s="222" t="s">
        <v>19</v>
      </c>
      <c r="N301" s="223" t="s">
        <v>43</v>
      </c>
      <c r="O301" s="87"/>
      <c r="P301" s="224">
        <f>O301*H301</f>
        <v>0</v>
      </c>
      <c r="Q301" s="224">
        <v>0</v>
      </c>
      <c r="R301" s="224">
        <f>Q301*H301</f>
        <v>0</v>
      </c>
      <c r="S301" s="224">
        <v>0</v>
      </c>
      <c r="T301" s="225">
        <f>S301*H301</f>
        <v>0</v>
      </c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R301" s="226" t="s">
        <v>553</v>
      </c>
      <c r="AT301" s="226" t="s">
        <v>169</v>
      </c>
      <c r="AU301" s="226" t="s">
        <v>174</v>
      </c>
      <c r="AY301" s="20" t="s">
        <v>166</v>
      </c>
      <c r="BE301" s="227">
        <f>IF(N301="základní",J301,0)</f>
        <v>0</v>
      </c>
      <c r="BF301" s="227">
        <f>IF(N301="snížená",J301,0)</f>
        <v>0</v>
      </c>
      <c r="BG301" s="227">
        <f>IF(N301="zákl. přenesená",J301,0)</f>
        <v>0</v>
      </c>
      <c r="BH301" s="227">
        <f>IF(N301="sníž. přenesená",J301,0)</f>
        <v>0</v>
      </c>
      <c r="BI301" s="227">
        <f>IF(N301="nulová",J301,0)</f>
        <v>0</v>
      </c>
      <c r="BJ301" s="20" t="s">
        <v>79</v>
      </c>
      <c r="BK301" s="227">
        <f>ROUND(I301*H301,2)</f>
        <v>0</v>
      </c>
      <c r="BL301" s="20" t="s">
        <v>553</v>
      </c>
      <c r="BM301" s="226" t="s">
        <v>1494</v>
      </c>
    </row>
    <row r="302" s="17" customFormat="1" ht="20.88" customHeight="1">
      <c r="A302" s="17"/>
      <c r="B302" s="290"/>
      <c r="C302" s="291"/>
      <c r="D302" s="292" t="s">
        <v>71</v>
      </c>
      <c r="E302" s="292" t="s">
        <v>3267</v>
      </c>
      <c r="F302" s="292" t="s">
        <v>3268</v>
      </c>
      <c r="G302" s="291"/>
      <c r="H302" s="291"/>
      <c r="I302" s="293"/>
      <c r="J302" s="294">
        <f>BK302</f>
        <v>0</v>
      </c>
      <c r="K302" s="291"/>
      <c r="L302" s="295"/>
      <c r="M302" s="296"/>
      <c r="N302" s="297"/>
      <c r="O302" s="297"/>
      <c r="P302" s="298">
        <f>P303</f>
        <v>0</v>
      </c>
      <c r="Q302" s="297"/>
      <c r="R302" s="298">
        <f>R303</f>
        <v>0</v>
      </c>
      <c r="S302" s="297"/>
      <c r="T302" s="299">
        <f>T303</f>
        <v>0</v>
      </c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R302" s="300" t="s">
        <v>79</v>
      </c>
      <c r="AT302" s="301" t="s">
        <v>71</v>
      </c>
      <c r="AU302" s="301" t="s">
        <v>167</v>
      </c>
      <c r="AY302" s="300" t="s">
        <v>166</v>
      </c>
      <c r="BK302" s="302">
        <f>BK303</f>
        <v>0</v>
      </c>
    </row>
    <row r="303" s="2" customFormat="1" ht="16.5" customHeight="1">
      <c r="A303" s="41"/>
      <c r="B303" s="42"/>
      <c r="C303" s="215" t="s">
        <v>813</v>
      </c>
      <c r="D303" s="215" t="s">
        <v>169</v>
      </c>
      <c r="E303" s="216" t="s">
        <v>3269</v>
      </c>
      <c r="F303" s="217" t="s">
        <v>3270</v>
      </c>
      <c r="G303" s="218" t="s">
        <v>229</v>
      </c>
      <c r="H303" s="219">
        <v>140</v>
      </c>
      <c r="I303" s="220"/>
      <c r="J303" s="221">
        <f>ROUND(I303*H303,2)</f>
        <v>0</v>
      </c>
      <c r="K303" s="217" t="s">
        <v>19</v>
      </c>
      <c r="L303" s="47"/>
      <c r="M303" s="222" t="s">
        <v>19</v>
      </c>
      <c r="N303" s="223" t="s">
        <v>43</v>
      </c>
      <c r="O303" s="87"/>
      <c r="P303" s="224">
        <f>O303*H303</f>
        <v>0</v>
      </c>
      <c r="Q303" s="224">
        <v>0</v>
      </c>
      <c r="R303" s="224">
        <f>Q303*H303</f>
        <v>0</v>
      </c>
      <c r="S303" s="224">
        <v>0</v>
      </c>
      <c r="T303" s="225">
        <f>S303*H303</f>
        <v>0</v>
      </c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R303" s="226" t="s">
        <v>553</v>
      </c>
      <c r="AT303" s="226" t="s">
        <v>169</v>
      </c>
      <c r="AU303" s="226" t="s">
        <v>174</v>
      </c>
      <c r="AY303" s="20" t="s">
        <v>166</v>
      </c>
      <c r="BE303" s="227">
        <f>IF(N303="základní",J303,0)</f>
        <v>0</v>
      </c>
      <c r="BF303" s="227">
        <f>IF(N303="snížená",J303,0)</f>
        <v>0</v>
      </c>
      <c r="BG303" s="227">
        <f>IF(N303="zákl. přenesená",J303,0)</f>
        <v>0</v>
      </c>
      <c r="BH303" s="227">
        <f>IF(N303="sníž. přenesená",J303,0)</f>
        <v>0</v>
      </c>
      <c r="BI303" s="227">
        <f>IF(N303="nulová",J303,0)</f>
        <v>0</v>
      </c>
      <c r="BJ303" s="20" t="s">
        <v>79</v>
      </c>
      <c r="BK303" s="227">
        <f>ROUND(I303*H303,2)</f>
        <v>0</v>
      </c>
      <c r="BL303" s="20" t="s">
        <v>553</v>
      </c>
      <c r="BM303" s="226" t="s">
        <v>1505</v>
      </c>
    </row>
    <row r="304" s="17" customFormat="1" ht="20.88" customHeight="1">
      <c r="A304" s="17"/>
      <c r="B304" s="290"/>
      <c r="C304" s="291"/>
      <c r="D304" s="292" t="s">
        <v>71</v>
      </c>
      <c r="E304" s="292" t="s">
        <v>3271</v>
      </c>
      <c r="F304" s="292" t="s">
        <v>3272</v>
      </c>
      <c r="G304" s="291"/>
      <c r="H304" s="291"/>
      <c r="I304" s="293"/>
      <c r="J304" s="294">
        <f>BK304</f>
        <v>0</v>
      </c>
      <c r="K304" s="291"/>
      <c r="L304" s="295"/>
      <c r="M304" s="296"/>
      <c r="N304" s="297"/>
      <c r="O304" s="297"/>
      <c r="P304" s="298">
        <f>SUM(P305:P308)</f>
        <v>0</v>
      </c>
      <c r="Q304" s="297"/>
      <c r="R304" s="298">
        <f>SUM(R305:R308)</f>
        <v>0</v>
      </c>
      <c r="S304" s="297"/>
      <c r="T304" s="299">
        <f>SUM(T305:T308)</f>
        <v>0</v>
      </c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R304" s="300" t="s">
        <v>79</v>
      </c>
      <c r="AT304" s="301" t="s">
        <v>71</v>
      </c>
      <c r="AU304" s="301" t="s">
        <v>167</v>
      </c>
      <c r="AY304" s="300" t="s">
        <v>166</v>
      </c>
      <c r="BK304" s="302">
        <f>SUM(BK305:BK308)</f>
        <v>0</v>
      </c>
    </row>
    <row r="305" s="2" customFormat="1" ht="16.5" customHeight="1">
      <c r="A305" s="41"/>
      <c r="B305" s="42"/>
      <c r="C305" s="215" t="s">
        <v>818</v>
      </c>
      <c r="D305" s="215" t="s">
        <v>169</v>
      </c>
      <c r="E305" s="216" t="s">
        <v>3273</v>
      </c>
      <c r="F305" s="217" t="s">
        <v>3274</v>
      </c>
      <c r="G305" s="218" t="s">
        <v>2511</v>
      </c>
      <c r="H305" s="219">
        <v>4</v>
      </c>
      <c r="I305" s="220"/>
      <c r="J305" s="221">
        <f>ROUND(I305*H305,2)</f>
        <v>0</v>
      </c>
      <c r="K305" s="217" t="s">
        <v>19</v>
      </c>
      <c r="L305" s="47"/>
      <c r="M305" s="222" t="s">
        <v>19</v>
      </c>
      <c r="N305" s="223" t="s">
        <v>43</v>
      </c>
      <c r="O305" s="87"/>
      <c r="P305" s="224">
        <f>O305*H305</f>
        <v>0</v>
      </c>
      <c r="Q305" s="224">
        <v>0</v>
      </c>
      <c r="R305" s="224">
        <f>Q305*H305</f>
        <v>0</v>
      </c>
      <c r="S305" s="224">
        <v>0</v>
      </c>
      <c r="T305" s="225">
        <f>S305*H305</f>
        <v>0</v>
      </c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R305" s="226" t="s">
        <v>553</v>
      </c>
      <c r="AT305" s="226" t="s">
        <v>169</v>
      </c>
      <c r="AU305" s="226" t="s">
        <v>174</v>
      </c>
      <c r="AY305" s="20" t="s">
        <v>166</v>
      </c>
      <c r="BE305" s="227">
        <f>IF(N305="základní",J305,0)</f>
        <v>0</v>
      </c>
      <c r="BF305" s="227">
        <f>IF(N305="snížená",J305,0)</f>
        <v>0</v>
      </c>
      <c r="BG305" s="227">
        <f>IF(N305="zákl. přenesená",J305,0)</f>
        <v>0</v>
      </c>
      <c r="BH305" s="227">
        <f>IF(N305="sníž. přenesená",J305,0)</f>
        <v>0</v>
      </c>
      <c r="BI305" s="227">
        <f>IF(N305="nulová",J305,0)</f>
        <v>0</v>
      </c>
      <c r="BJ305" s="20" t="s">
        <v>79</v>
      </c>
      <c r="BK305" s="227">
        <f>ROUND(I305*H305,2)</f>
        <v>0</v>
      </c>
      <c r="BL305" s="20" t="s">
        <v>553</v>
      </c>
      <c r="BM305" s="226" t="s">
        <v>1517</v>
      </c>
    </row>
    <row r="306" s="2" customFormat="1" ht="16.5" customHeight="1">
      <c r="A306" s="41"/>
      <c r="B306" s="42"/>
      <c r="C306" s="215" t="s">
        <v>823</v>
      </c>
      <c r="D306" s="215" t="s">
        <v>169</v>
      </c>
      <c r="E306" s="216" t="s">
        <v>3275</v>
      </c>
      <c r="F306" s="217" t="s">
        <v>3276</v>
      </c>
      <c r="G306" s="218" t="s">
        <v>2511</v>
      </c>
      <c r="H306" s="219">
        <v>12</v>
      </c>
      <c r="I306" s="220"/>
      <c r="J306" s="221">
        <f>ROUND(I306*H306,2)</f>
        <v>0</v>
      </c>
      <c r="K306" s="217" t="s">
        <v>19</v>
      </c>
      <c r="L306" s="47"/>
      <c r="M306" s="222" t="s">
        <v>19</v>
      </c>
      <c r="N306" s="223" t="s">
        <v>43</v>
      </c>
      <c r="O306" s="87"/>
      <c r="P306" s="224">
        <f>O306*H306</f>
        <v>0</v>
      </c>
      <c r="Q306" s="224">
        <v>0</v>
      </c>
      <c r="R306" s="224">
        <f>Q306*H306</f>
        <v>0</v>
      </c>
      <c r="S306" s="224">
        <v>0</v>
      </c>
      <c r="T306" s="225">
        <f>S306*H306</f>
        <v>0</v>
      </c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R306" s="226" t="s">
        <v>553</v>
      </c>
      <c r="AT306" s="226" t="s">
        <v>169</v>
      </c>
      <c r="AU306" s="226" t="s">
        <v>174</v>
      </c>
      <c r="AY306" s="20" t="s">
        <v>166</v>
      </c>
      <c r="BE306" s="227">
        <f>IF(N306="základní",J306,0)</f>
        <v>0</v>
      </c>
      <c r="BF306" s="227">
        <f>IF(N306="snížená",J306,0)</f>
        <v>0</v>
      </c>
      <c r="BG306" s="227">
        <f>IF(N306="zákl. přenesená",J306,0)</f>
        <v>0</v>
      </c>
      <c r="BH306" s="227">
        <f>IF(N306="sníž. přenesená",J306,0)</f>
        <v>0</v>
      </c>
      <c r="BI306" s="227">
        <f>IF(N306="nulová",J306,0)</f>
        <v>0</v>
      </c>
      <c r="BJ306" s="20" t="s">
        <v>79</v>
      </c>
      <c r="BK306" s="227">
        <f>ROUND(I306*H306,2)</f>
        <v>0</v>
      </c>
      <c r="BL306" s="20" t="s">
        <v>553</v>
      </c>
      <c r="BM306" s="226" t="s">
        <v>1525</v>
      </c>
    </row>
    <row r="307" s="2" customFormat="1" ht="16.5" customHeight="1">
      <c r="A307" s="41"/>
      <c r="B307" s="42"/>
      <c r="C307" s="215" t="s">
        <v>828</v>
      </c>
      <c r="D307" s="215" t="s">
        <v>169</v>
      </c>
      <c r="E307" s="216" t="s">
        <v>3277</v>
      </c>
      <c r="F307" s="217" t="s">
        <v>3278</v>
      </c>
      <c r="G307" s="218" t="s">
        <v>2511</v>
      </c>
      <c r="H307" s="219">
        <v>6</v>
      </c>
      <c r="I307" s="220"/>
      <c r="J307" s="221">
        <f>ROUND(I307*H307,2)</f>
        <v>0</v>
      </c>
      <c r="K307" s="217" t="s">
        <v>19</v>
      </c>
      <c r="L307" s="47"/>
      <c r="M307" s="222" t="s">
        <v>19</v>
      </c>
      <c r="N307" s="223" t="s">
        <v>43</v>
      </c>
      <c r="O307" s="87"/>
      <c r="P307" s="224">
        <f>O307*H307</f>
        <v>0</v>
      </c>
      <c r="Q307" s="224">
        <v>0</v>
      </c>
      <c r="R307" s="224">
        <f>Q307*H307</f>
        <v>0</v>
      </c>
      <c r="S307" s="224">
        <v>0</v>
      </c>
      <c r="T307" s="225">
        <f>S307*H307</f>
        <v>0</v>
      </c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R307" s="226" t="s">
        <v>553</v>
      </c>
      <c r="AT307" s="226" t="s">
        <v>169</v>
      </c>
      <c r="AU307" s="226" t="s">
        <v>174</v>
      </c>
      <c r="AY307" s="20" t="s">
        <v>166</v>
      </c>
      <c r="BE307" s="227">
        <f>IF(N307="základní",J307,0)</f>
        <v>0</v>
      </c>
      <c r="BF307" s="227">
        <f>IF(N307="snížená",J307,0)</f>
        <v>0</v>
      </c>
      <c r="BG307" s="227">
        <f>IF(N307="zákl. přenesená",J307,0)</f>
        <v>0</v>
      </c>
      <c r="BH307" s="227">
        <f>IF(N307="sníž. přenesená",J307,0)</f>
        <v>0</v>
      </c>
      <c r="BI307" s="227">
        <f>IF(N307="nulová",J307,0)</f>
        <v>0</v>
      </c>
      <c r="BJ307" s="20" t="s">
        <v>79</v>
      </c>
      <c r="BK307" s="227">
        <f>ROUND(I307*H307,2)</f>
        <v>0</v>
      </c>
      <c r="BL307" s="20" t="s">
        <v>553</v>
      </c>
      <c r="BM307" s="226" t="s">
        <v>1533</v>
      </c>
    </row>
    <row r="308" s="2" customFormat="1" ht="16.5" customHeight="1">
      <c r="A308" s="41"/>
      <c r="B308" s="42"/>
      <c r="C308" s="215" t="s">
        <v>833</v>
      </c>
      <c r="D308" s="215" t="s">
        <v>169</v>
      </c>
      <c r="E308" s="216" t="s">
        <v>3279</v>
      </c>
      <c r="F308" s="217" t="s">
        <v>3280</v>
      </c>
      <c r="G308" s="218" t="s">
        <v>2511</v>
      </c>
      <c r="H308" s="219">
        <v>6</v>
      </c>
      <c r="I308" s="220"/>
      <c r="J308" s="221">
        <f>ROUND(I308*H308,2)</f>
        <v>0</v>
      </c>
      <c r="K308" s="217" t="s">
        <v>19</v>
      </c>
      <c r="L308" s="47"/>
      <c r="M308" s="222" t="s">
        <v>19</v>
      </c>
      <c r="N308" s="223" t="s">
        <v>43</v>
      </c>
      <c r="O308" s="87"/>
      <c r="P308" s="224">
        <f>O308*H308</f>
        <v>0</v>
      </c>
      <c r="Q308" s="224">
        <v>0</v>
      </c>
      <c r="R308" s="224">
        <f>Q308*H308</f>
        <v>0</v>
      </c>
      <c r="S308" s="224">
        <v>0</v>
      </c>
      <c r="T308" s="225">
        <f>S308*H308</f>
        <v>0</v>
      </c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R308" s="226" t="s">
        <v>553</v>
      </c>
      <c r="AT308" s="226" t="s">
        <v>169</v>
      </c>
      <c r="AU308" s="226" t="s">
        <v>174</v>
      </c>
      <c r="AY308" s="20" t="s">
        <v>166</v>
      </c>
      <c r="BE308" s="227">
        <f>IF(N308="základní",J308,0)</f>
        <v>0</v>
      </c>
      <c r="BF308" s="227">
        <f>IF(N308="snížená",J308,0)</f>
        <v>0</v>
      </c>
      <c r="BG308" s="227">
        <f>IF(N308="zákl. přenesená",J308,0)</f>
        <v>0</v>
      </c>
      <c r="BH308" s="227">
        <f>IF(N308="sníž. přenesená",J308,0)</f>
        <v>0</v>
      </c>
      <c r="BI308" s="227">
        <f>IF(N308="nulová",J308,0)</f>
        <v>0</v>
      </c>
      <c r="BJ308" s="20" t="s">
        <v>79</v>
      </c>
      <c r="BK308" s="227">
        <f>ROUND(I308*H308,2)</f>
        <v>0</v>
      </c>
      <c r="BL308" s="20" t="s">
        <v>553</v>
      </c>
      <c r="BM308" s="226" t="s">
        <v>1542</v>
      </c>
    </row>
    <row r="309" s="17" customFormat="1" ht="20.88" customHeight="1">
      <c r="A309" s="17"/>
      <c r="B309" s="290"/>
      <c r="C309" s="291"/>
      <c r="D309" s="292" t="s">
        <v>71</v>
      </c>
      <c r="E309" s="292" t="s">
        <v>3281</v>
      </c>
      <c r="F309" s="292" t="s">
        <v>3282</v>
      </c>
      <c r="G309" s="291"/>
      <c r="H309" s="291"/>
      <c r="I309" s="293"/>
      <c r="J309" s="294">
        <f>BK309</f>
        <v>0</v>
      </c>
      <c r="K309" s="291"/>
      <c r="L309" s="295"/>
      <c r="M309" s="296"/>
      <c r="N309" s="297"/>
      <c r="O309" s="297"/>
      <c r="P309" s="298">
        <f>P310</f>
        <v>0</v>
      </c>
      <c r="Q309" s="297"/>
      <c r="R309" s="298">
        <f>R310</f>
        <v>0</v>
      </c>
      <c r="S309" s="297"/>
      <c r="T309" s="299">
        <f>T310</f>
        <v>0</v>
      </c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R309" s="300" t="s">
        <v>79</v>
      </c>
      <c r="AT309" s="301" t="s">
        <v>71</v>
      </c>
      <c r="AU309" s="301" t="s">
        <v>167</v>
      </c>
      <c r="AY309" s="300" t="s">
        <v>166</v>
      </c>
      <c r="BK309" s="302">
        <f>BK310</f>
        <v>0</v>
      </c>
    </row>
    <row r="310" s="2" customFormat="1" ht="16.5" customHeight="1">
      <c r="A310" s="41"/>
      <c r="B310" s="42"/>
      <c r="C310" s="215" t="s">
        <v>837</v>
      </c>
      <c r="D310" s="215" t="s">
        <v>169</v>
      </c>
      <c r="E310" s="216" t="s">
        <v>3283</v>
      </c>
      <c r="F310" s="217" t="s">
        <v>3284</v>
      </c>
      <c r="G310" s="218" t="s">
        <v>3285</v>
      </c>
      <c r="H310" s="219">
        <v>0.14000000000000001</v>
      </c>
      <c r="I310" s="220"/>
      <c r="J310" s="221">
        <f>ROUND(I310*H310,2)</f>
        <v>0</v>
      </c>
      <c r="K310" s="217" t="s">
        <v>19</v>
      </c>
      <c r="L310" s="47"/>
      <c r="M310" s="222" t="s">
        <v>19</v>
      </c>
      <c r="N310" s="223" t="s">
        <v>43</v>
      </c>
      <c r="O310" s="87"/>
      <c r="P310" s="224">
        <f>O310*H310</f>
        <v>0</v>
      </c>
      <c r="Q310" s="224">
        <v>0</v>
      </c>
      <c r="R310" s="224">
        <f>Q310*H310</f>
        <v>0</v>
      </c>
      <c r="S310" s="224">
        <v>0</v>
      </c>
      <c r="T310" s="225">
        <f>S310*H310</f>
        <v>0</v>
      </c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R310" s="226" t="s">
        <v>553</v>
      </c>
      <c r="AT310" s="226" t="s">
        <v>169</v>
      </c>
      <c r="AU310" s="226" t="s">
        <v>174</v>
      </c>
      <c r="AY310" s="20" t="s">
        <v>166</v>
      </c>
      <c r="BE310" s="227">
        <f>IF(N310="základní",J310,0)</f>
        <v>0</v>
      </c>
      <c r="BF310" s="227">
        <f>IF(N310="snížená",J310,0)</f>
        <v>0</v>
      </c>
      <c r="BG310" s="227">
        <f>IF(N310="zákl. přenesená",J310,0)</f>
        <v>0</v>
      </c>
      <c r="BH310" s="227">
        <f>IF(N310="sníž. přenesená",J310,0)</f>
        <v>0</v>
      </c>
      <c r="BI310" s="227">
        <f>IF(N310="nulová",J310,0)</f>
        <v>0</v>
      </c>
      <c r="BJ310" s="20" t="s">
        <v>79</v>
      </c>
      <c r="BK310" s="227">
        <f>ROUND(I310*H310,2)</f>
        <v>0</v>
      </c>
      <c r="BL310" s="20" t="s">
        <v>553</v>
      </c>
      <c r="BM310" s="226" t="s">
        <v>1550</v>
      </c>
    </row>
    <row r="311" s="17" customFormat="1" ht="20.88" customHeight="1">
      <c r="A311" s="17"/>
      <c r="B311" s="290"/>
      <c r="C311" s="291"/>
      <c r="D311" s="292" t="s">
        <v>71</v>
      </c>
      <c r="E311" s="292" t="s">
        <v>3286</v>
      </c>
      <c r="F311" s="292" t="s">
        <v>3287</v>
      </c>
      <c r="G311" s="291"/>
      <c r="H311" s="291"/>
      <c r="I311" s="293"/>
      <c r="J311" s="294">
        <f>BK311</f>
        <v>0</v>
      </c>
      <c r="K311" s="291"/>
      <c r="L311" s="295"/>
      <c r="M311" s="296"/>
      <c r="N311" s="297"/>
      <c r="O311" s="297"/>
      <c r="P311" s="298">
        <f>P312</f>
        <v>0</v>
      </c>
      <c r="Q311" s="297"/>
      <c r="R311" s="298">
        <f>R312</f>
        <v>0</v>
      </c>
      <c r="S311" s="297"/>
      <c r="T311" s="299">
        <f>T312</f>
        <v>0</v>
      </c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R311" s="300" t="s">
        <v>79</v>
      </c>
      <c r="AT311" s="301" t="s">
        <v>71</v>
      </c>
      <c r="AU311" s="301" t="s">
        <v>167</v>
      </c>
      <c r="AY311" s="300" t="s">
        <v>166</v>
      </c>
      <c r="BK311" s="302">
        <f>BK312</f>
        <v>0</v>
      </c>
    </row>
    <row r="312" s="2" customFormat="1" ht="16.5" customHeight="1">
      <c r="A312" s="41"/>
      <c r="B312" s="42"/>
      <c r="C312" s="215" t="s">
        <v>841</v>
      </c>
      <c r="D312" s="215" t="s">
        <v>169</v>
      </c>
      <c r="E312" s="216" t="s">
        <v>3288</v>
      </c>
      <c r="F312" s="217" t="s">
        <v>3289</v>
      </c>
      <c r="G312" s="218" t="s">
        <v>229</v>
      </c>
      <c r="H312" s="219">
        <v>35</v>
      </c>
      <c r="I312" s="220"/>
      <c r="J312" s="221">
        <f>ROUND(I312*H312,2)</f>
        <v>0</v>
      </c>
      <c r="K312" s="217" t="s">
        <v>19</v>
      </c>
      <c r="L312" s="47"/>
      <c r="M312" s="222" t="s">
        <v>19</v>
      </c>
      <c r="N312" s="223" t="s">
        <v>43</v>
      </c>
      <c r="O312" s="87"/>
      <c r="P312" s="224">
        <f>O312*H312</f>
        <v>0</v>
      </c>
      <c r="Q312" s="224">
        <v>0</v>
      </c>
      <c r="R312" s="224">
        <f>Q312*H312</f>
        <v>0</v>
      </c>
      <c r="S312" s="224">
        <v>0</v>
      </c>
      <c r="T312" s="225">
        <f>S312*H312</f>
        <v>0</v>
      </c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R312" s="226" t="s">
        <v>553</v>
      </c>
      <c r="AT312" s="226" t="s">
        <v>169</v>
      </c>
      <c r="AU312" s="226" t="s">
        <v>174</v>
      </c>
      <c r="AY312" s="20" t="s">
        <v>166</v>
      </c>
      <c r="BE312" s="227">
        <f>IF(N312="základní",J312,0)</f>
        <v>0</v>
      </c>
      <c r="BF312" s="227">
        <f>IF(N312="snížená",J312,0)</f>
        <v>0</v>
      </c>
      <c r="BG312" s="227">
        <f>IF(N312="zákl. přenesená",J312,0)</f>
        <v>0</v>
      </c>
      <c r="BH312" s="227">
        <f>IF(N312="sníž. přenesená",J312,0)</f>
        <v>0</v>
      </c>
      <c r="BI312" s="227">
        <f>IF(N312="nulová",J312,0)</f>
        <v>0</v>
      </c>
      <c r="BJ312" s="20" t="s">
        <v>79</v>
      </c>
      <c r="BK312" s="227">
        <f>ROUND(I312*H312,2)</f>
        <v>0</v>
      </c>
      <c r="BL312" s="20" t="s">
        <v>553</v>
      </c>
      <c r="BM312" s="226" t="s">
        <v>1559</v>
      </c>
    </row>
    <row r="313" s="17" customFormat="1" ht="20.88" customHeight="1">
      <c r="A313" s="17"/>
      <c r="B313" s="290"/>
      <c r="C313" s="291"/>
      <c r="D313" s="292" t="s">
        <v>71</v>
      </c>
      <c r="E313" s="292" t="s">
        <v>3290</v>
      </c>
      <c r="F313" s="292" t="s">
        <v>3291</v>
      </c>
      <c r="G313" s="291"/>
      <c r="H313" s="291"/>
      <c r="I313" s="293"/>
      <c r="J313" s="294">
        <f>BK313</f>
        <v>0</v>
      </c>
      <c r="K313" s="291"/>
      <c r="L313" s="295"/>
      <c r="M313" s="296"/>
      <c r="N313" s="297"/>
      <c r="O313" s="297"/>
      <c r="P313" s="298">
        <f>P314</f>
        <v>0</v>
      </c>
      <c r="Q313" s="297"/>
      <c r="R313" s="298">
        <f>R314</f>
        <v>0</v>
      </c>
      <c r="S313" s="297"/>
      <c r="T313" s="299">
        <f>T314</f>
        <v>0</v>
      </c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R313" s="300" t="s">
        <v>79</v>
      </c>
      <c r="AT313" s="301" t="s">
        <v>71</v>
      </c>
      <c r="AU313" s="301" t="s">
        <v>167</v>
      </c>
      <c r="AY313" s="300" t="s">
        <v>166</v>
      </c>
      <c r="BK313" s="302">
        <f>BK314</f>
        <v>0</v>
      </c>
    </row>
    <row r="314" s="2" customFormat="1" ht="16.5" customHeight="1">
      <c r="A314" s="41"/>
      <c r="B314" s="42"/>
      <c r="C314" s="215" t="s">
        <v>845</v>
      </c>
      <c r="D314" s="215" t="s">
        <v>169</v>
      </c>
      <c r="E314" s="216" t="s">
        <v>3292</v>
      </c>
      <c r="F314" s="217" t="s">
        <v>3289</v>
      </c>
      <c r="G314" s="218" t="s">
        <v>229</v>
      </c>
      <c r="H314" s="219">
        <v>35</v>
      </c>
      <c r="I314" s="220"/>
      <c r="J314" s="221">
        <f>ROUND(I314*H314,2)</f>
        <v>0</v>
      </c>
      <c r="K314" s="217" t="s">
        <v>19</v>
      </c>
      <c r="L314" s="47"/>
      <c r="M314" s="222" t="s">
        <v>19</v>
      </c>
      <c r="N314" s="223" t="s">
        <v>43</v>
      </c>
      <c r="O314" s="87"/>
      <c r="P314" s="224">
        <f>O314*H314</f>
        <v>0</v>
      </c>
      <c r="Q314" s="224">
        <v>0</v>
      </c>
      <c r="R314" s="224">
        <f>Q314*H314</f>
        <v>0</v>
      </c>
      <c r="S314" s="224">
        <v>0</v>
      </c>
      <c r="T314" s="225">
        <f>S314*H314</f>
        <v>0</v>
      </c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R314" s="226" t="s">
        <v>553</v>
      </c>
      <c r="AT314" s="226" t="s">
        <v>169</v>
      </c>
      <c r="AU314" s="226" t="s">
        <v>174</v>
      </c>
      <c r="AY314" s="20" t="s">
        <v>166</v>
      </c>
      <c r="BE314" s="227">
        <f>IF(N314="základní",J314,0)</f>
        <v>0</v>
      </c>
      <c r="BF314" s="227">
        <f>IF(N314="snížená",J314,0)</f>
        <v>0</v>
      </c>
      <c r="BG314" s="227">
        <f>IF(N314="zákl. přenesená",J314,0)</f>
        <v>0</v>
      </c>
      <c r="BH314" s="227">
        <f>IF(N314="sníž. přenesená",J314,0)</f>
        <v>0</v>
      </c>
      <c r="BI314" s="227">
        <f>IF(N314="nulová",J314,0)</f>
        <v>0</v>
      </c>
      <c r="BJ314" s="20" t="s">
        <v>79</v>
      </c>
      <c r="BK314" s="227">
        <f>ROUND(I314*H314,2)</f>
        <v>0</v>
      </c>
      <c r="BL314" s="20" t="s">
        <v>553</v>
      </c>
      <c r="BM314" s="226" t="s">
        <v>1569</v>
      </c>
    </row>
    <row r="315" s="17" customFormat="1" ht="20.88" customHeight="1">
      <c r="A315" s="17"/>
      <c r="B315" s="290"/>
      <c r="C315" s="291"/>
      <c r="D315" s="292" t="s">
        <v>71</v>
      </c>
      <c r="E315" s="292" t="s">
        <v>3293</v>
      </c>
      <c r="F315" s="292" t="s">
        <v>3294</v>
      </c>
      <c r="G315" s="291"/>
      <c r="H315" s="291"/>
      <c r="I315" s="293"/>
      <c r="J315" s="294">
        <f>BK315</f>
        <v>0</v>
      </c>
      <c r="K315" s="291"/>
      <c r="L315" s="295"/>
      <c r="M315" s="296"/>
      <c r="N315" s="297"/>
      <c r="O315" s="297"/>
      <c r="P315" s="298">
        <f>P316</f>
        <v>0</v>
      </c>
      <c r="Q315" s="297"/>
      <c r="R315" s="298">
        <f>R316</f>
        <v>0</v>
      </c>
      <c r="S315" s="297"/>
      <c r="T315" s="299">
        <f>T316</f>
        <v>0</v>
      </c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R315" s="300" t="s">
        <v>79</v>
      </c>
      <c r="AT315" s="301" t="s">
        <v>71</v>
      </c>
      <c r="AU315" s="301" t="s">
        <v>167</v>
      </c>
      <c r="AY315" s="300" t="s">
        <v>166</v>
      </c>
      <c r="BK315" s="302">
        <f>BK316</f>
        <v>0</v>
      </c>
    </row>
    <row r="316" s="2" customFormat="1" ht="16.5" customHeight="1">
      <c r="A316" s="41"/>
      <c r="B316" s="42"/>
      <c r="C316" s="215" t="s">
        <v>856</v>
      </c>
      <c r="D316" s="215" t="s">
        <v>169</v>
      </c>
      <c r="E316" s="216" t="s">
        <v>3295</v>
      </c>
      <c r="F316" s="217" t="s">
        <v>3296</v>
      </c>
      <c r="G316" s="218" t="s">
        <v>172</v>
      </c>
      <c r="H316" s="219">
        <v>49</v>
      </c>
      <c r="I316" s="220"/>
      <c r="J316" s="221">
        <f>ROUND(I316*H316,2)</f>
        <v>0</v>
      </c>
      <c r="K316" s="217" t="s">
        <v>19</v>
      </c>
      <c r="L316" s="47"/>
      <c r="M316" s="222" t="s">
        <v>19</v>
      </c>
      <c r="N316" s="223" t="s">
        <v>43</v>
      </c>
      <c r="O316" s="87"/>
      <c r="P316" s="224">
        <f>O316*H316</f>
        <v>0</v>
      </c>
      <c r="Q316" s="224">
        <v>0</v>
      </c>
      <c r="R316" s="224">
        <f>Q316*H316</f>
        <v>0</v>
      </c>
      <c r="S316" s="224">
        <v>0</v>
      </c>
      <c r="T316" s="225">
        <f>S316*H316</f>
        <v>0</v>
      </c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R316" s="226" t="s">
        <v>553</v>
      </c>
      <c r="AT316" s="226" t="s">
        <v>169</v>
      </c>
      <c r="AU316" s="226" t="s">
        <v>174</v>
      </c>
      <c r="AY316" s="20" t="s">
        <v>166</v>
      </c>
      <c r="BE316" s="227">
        <f>IF(N316="základní",J316,0)</f>
        <v>0</v>
      </c>
      <c r="BF316" s="227">
        <f>IF(N316="snížená",J316,0)</f>
        <v>0</v>
      </c>
      <c r="BG316" s="227">
        <f>IF(N316="zákl. přenesená",J316,0)</f>
        <v>0</v>
      </c>
      <c r="BH316" s="227">
        <f>IF(N316="sníž. přenesená",J316,0)</f>
        <v>0</v>
      </c>
      <c r="BI316" s="227">
        <f>IF(N316="nulová",J316,0)</f>
        <v>0</v>
      </c>
      <c r="BJ316" s="20" t="s">
        <v>79</v>
      </c>
      <c r="BK316" s="227">
        <f>ROUND(I316*H316,2)</f>
        <v>0</v>
      </c>
      <c r="BL316" s="20" t="s">
        <v>553</v>
      </c>
      <c r="BM316" s="226" t="s">
        <v>1578</v>
      </c>
    </row>
    <row r="317" s="17" customFormat="1" ht="20.88" customHeight="1">
      <c r="A317" s="17"/>
      <c r="B317" s="290"/>
      <c r="C317" s="291"/>
      <c r="D317" s="292" t="s">
        <v>71</v>
      </c>
      <c r="E317" s="292" t="s">
        <v>3293</v>
      </c>
      <c r="F317" s="292" t="s">
        <v>3294</v>
      </c>
      <c r="G317" s="291"/>
      <c r="H317" s="291"/>
      <c r="I317" s="293"/>
      <c r="J317" s="294">
        <f>BK317</f>
        <v>0</v>
      </c>
      <c r="K317" s="291"/>
      <c r="L317" s="295"/>
      <c r="M317" s="296"/>
      <c r="N317" s="297"/>
      <c r="O317" s="297"/>
      <c r="P317" s="298">
        <f>SUM(P318:P321)</f>
        <v>0</v>
      </c>
      <c r="Q317" s="297"/>
      <c r="R317" s="298">
        <f>SUM(R318:R321)</f>
        <v>0</v>
      </c>
      <c r="S317" s="297"/>
      <c r="T317" s="299">
        <f>SUM(T318:T321)</f>
        <v>0</v>
      </c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R317" s="300" t="s">
        <v>79</v>
      </c>
      <c r="AT317" s="301" t="s">
        <v>71</v>
      </c>
      <c r="AU317" s="301" t="s">
        <v>167</v>
      </c>
      <c r="AY317" s="300" t="s">
        <v>166</v>
      </c>
      <c r="BK317" s="302">
        <f>SUM(BK318:BK321)</f>
        <v>0</v>
      </c>
    </row>
    <row r="318" s="2" customFormat="1" ht="16.5" customHeight="1">
      <c r="A318" s="41"/>
      <c r="B318" s="42"/>
      <c r="C318" s="215" t="s">
        <v>863</v>
      </c>
      <c r="D318" s="215" t="s">
        <v>169</v>
      </c>
      <c r="E318" s="216" t="s">
        <v>3297</v>
      </c>
      <c r="F318" s="217" t="s">
        <v>3298</v>
      </c>
      <c r="G318" s="218" t="s">
        <v>172</v>
      </c>
      <c r="H318" s="219">
        <v>20</v>
      </c>
      <c r="I318" s="220"/>
      <c r="J318" s="221">
        <f>ROUND(I318*H318,2)</f>
        <v>0</v>
      </c>
      <c r="K318" s="217" t="s">
        <v>19</v>
      </c>
      <c r="L318" s="47"/>
      <c r="M318" s="222" t="s">
        <v>19</v>
      </c>
      <c r="N318" s="223" t="s">
        <v>43</v>
      </c>
      <c r="O318" s="87"/>
      <c r="P318" s="224">
        <f>O318*H318</f>
        <v>0</v>
      </c>
      <c r="Q318" s="224">
        <v>0</v>
      </c>
      <c r="R318" s="224">
        <f>Q318*H318</f>
        <v>0</v>
      </c>
      <c r="S318" s="224">
        <v>0</v>
      </c>
      <c r="T318" s="225">
        <f>S318*H318</f>
        <v>0</v>
      </c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R318" s="226" t="s">
        <v>553</v>
      </c>
      <c r="AT318" s="226" t="s">
        <v>169</v>
      </c>
      <c r="AU318" s="226" t="s">
        <v>174</v>
      </c>
      <c r="AY318" s="20" t="s">
        <v>166</v>
      </c>
      <c r="BE318" s="227">
        <f>IF(N318="základní",J318,0)</f>
        <v>0</v>
      </c>
      <c r="BF318" s="227">
        <f>IF(N318="snížená",J318,0)</f>
        <v>0</v>
      </c>
      <c r="BG318" s="227">
        <f>IF(N318="zákl. přenesená",J318,0)</f>
        <v>0</v>
      </c>
      <c r="BH318" s="227">
        <f>IF(N318="sníž. přenesená",J318,0)</f>
        <v>0</v>
      </c>
      <c r="BI318" s="227">
        <f>IF(N318="nulová",J318,0)</f>
        <v>0</v>
      </c>
      <c r="BJ318" s="20" t="s">
        <v>79</v>
      </c>
      <c r="BK318" s="227">
        <f>ROUND(I318*H318,2)</f>
        <v>0</v>
      </c>
      <c r="BL318" s="20" t="s">
        <v>553</v>
      </c>
      <c r="BM318" s="226" t="s">
        <v>1587</v>
      </c>
    </row>
    <row r="319" s="2" customFormat="1" ht="16.5" customHeight="1">
      <c r="A319" s="41"/>
      <c r="B319" s="42"/>
      <c r="C319" s="215" t="s">
        <v>876</v>
      </c>
      <c r="D319" s="215" t="s">
        <v>169</v>
      </c>
      <c r="E319" s="216" t="s">
        <v>3299</v>
      </c>
      <c r="F319" s="217" t="s">
        <v>3300</v>
      </c>
      <c r="G319" s="218" t="s">
        <v>172</v>
      </c>
      <c r="H319" s="219">
        <v>20</v>
      </c>
      <c r="I319" s="220"/>
      <c r="J319" s="221">
        <f>ROUND(I319*H319,2)</f>
        <v>0</v>
      </c>
      <c r="K319" s="217" t="s">
        <v>19</v>
      </c>
      <c r="L319" s="47"/>
      <c r="M319" s="222" t="s">
        <v>19</v>
      </c>
      <c r="N319" s="223" t="s">
        <v>43</v>
      </c>
      <c r="O319" s="87"/>
      <c r="P319" s="224">
        <f>O319*H319</f>
        <v>0</v>
      </c>
      <c r="Q319" s="224">
        <v>0</v>
      </c>
      <c r="R319" s="224">
        <f>Q319*H319</f>
        <v>0</v>
      </c>
      <c r="S319" s="224">
        <v>0</v>
      </c>
      <c r="T319" s="225">
        <f>S319*H319</f>
        <v>0</v>
      </c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R319" s="226" t="s">
        <v>553</v>
      </c>
      <c r="AT319" s="226" t="s">
        <v>169</v>
      </c>
      <c r="AU319" s="226" t="s">
        <v>174</v>
      </c>
      <c r="AY319" s="20" t="s">
        <v>166</v>
      </c>
      <c r="BE319" s="227">
        <f>IF(N319="základní",J319,0)</f>
        <v>0</v>
      </c>
      <c r="BF319" s="227">
        <f>IF(N319="snížená",J319,0)</f>
        <v>0</v>
      </c>
      <c r="BG319" s="227">
        <f>IF(N319="zákl. přenesená",J319,0)</f>
        <v>0</v>
      </c>
      <c r="BH319" s="227">
        <f>IF(N319="sníž. přenesená",J319,0)</f>
        <v>0</v>
      </c>
      <c r="BI319" s="227">
        <f>IF(N319="nulová",J319,0)</f>
        <v>0</v>
      </c>
      <c r="BJ319" s="20" t="s">
        <v>79</v>
      </c>
      <c r="BK319" s="227">
        <f>ROUND(I319*H319,2)</f>
        <v>0</v>
      </c>
      <c r="BL319" s="20" t="s">
        <v>553</v>
      </c>
      <c r="BM319" s="226" t="s">
        <v>1597</v>
      </c>
    </row>
    <row r="320" s="2" customFormat="1" ht="16.5" customHeight="1">
      <c r="A320" s="41"/>
      <c r="B320" s="42"/>
      <c r="C320" s="215" t="s">
        <v>881</v>
      </c>
      <c r="D320" s="215" t="s">
        <v>169</v>
      </c>
      <c r="E320" s="216" t="s">
        <v>3301</v>
      </c>
      <c r="F320" s="217" t="s">
        <v>3302</v>
      </c>
      <c r="G320" s="218" t="s">
        <v>172</v>
      </c>
      <c r="H320" s="219">
        <v>102</v>
      </c>
      <c r="I320" s="220"/>
      <c r="J320" s="221">
        <f>ROUND(I320*H320,2)</f>
        <v>0</v>
      </c>
      <c r="K320" s="217" t="s">
        <v>19</v>
      </c>
      <c r="L320" s="47"/>
      <c r="M320" s="222" t="s">
        <v>19</v>
      </c>
      <c r="N320" s="223" t="s">
        <v>43</v>
      </c>
      <c r="O320" s="87"/>
      <c r="P320" s="224">
        <f>O320*H320</f>
        <v>0</v>
      </c>
      <c r="Q320" s="224">
        <v>0</v>
      </c>
      <c r="R320" s="224">
        <f>Q320*H320</f>
        <v>0</v>
      </c>
      <c r="S320" s="224">
        <v>0</v>
      </c>
      <c r="T320" s="225">
        <f>S320*H320</f>
        <v>0</v>
      </c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R320" s="226" t="s">
        <v>553</v>
      </c>
      <c r="AT320" s="226" t="s">
        <v>169</v>
      </c>
      <c r="AU320" s="226" t="s">
        <v>174</v>
      </c>
      <c r="AY320" s="20" t="s">
        <v>166</v>
      </c>
      <c r="BE320" s="227">
        <f>IF(N320="základní",J320,0)</f>
        <v>0</v>
      </c>
      <c r="BF320" s="227">
        <f>IF(N320="snížená",J320,0)</f>
        <v>0</v>
      </c>
      <c r="BG320" s="227">
        <f>IF(N320="zákl. přenesená",J320,0)</f>
        <v>0</v>
      </c>
      <c r="BH320" s="227">
        <f>IF(N320="sníž. přenesená",J320,0)</f>
        <v>0</v>
      </c>
      <c r="BI320" s="227">
        <f>IF(N320="nulová",J320,0)</f>
        <v>0</v>
      </c>
      <c r="BJ320" s="20" t="s">
        <v>79</v>
      </c>
      <c r="BK320" s="227">
        <f>ROUND(I320*H320,2)</f>
        <v>0</v>
      </c>
      <c r="BL320" s="20" t="s">
        <v>553</v>
      </c>
      <c r="BM320" s="226" t="s">
        <v>1607</v>
      </c>
    </row>
    <row r="321" s="2" customFormat="1" ht="16.5" customHeight="1">
      <c r="A321" s="41"/>
      <c r="B321" s="42"/>
      <c r="C321" s="215" t="s">
        <v>889</v>
      </c>
      <c r="D321" s="215" t="s">
        <v>169</v>
      </c>
      <c r="E321" s="216" t="s">
        <v>3303</v>
      </c>
      <c r="F321" s="217" t="s">
        <v>3304</v>
      </c>
      <c r="G321" s="218" t="s">
        <v>172</v>
      </c>
      <c r="H321" s="219">
        <v>102</v>
      </c>
      <c r="I321" s="220"/>
      <c r="J321" s="221">
        <f>ROUND(I321*H321,2)</f>
        <v>0</v>
      </c>
      <c r="K321" s="217" t="s">
        <v>19</v>
      </c>
      <c r="L321" s="47"/>
      <c r="M321" s="222" t="s">
        <v>19</v>
      </c>
      <c r="N321" s="223" t="s">
        <v>43</v>
      </c>
      <c r="O321" s="87"/>
      <c r="P321" s="224">
        <f>O321*H321</f>
        <v>0</v>
      </c>
      <c r="Q321" s="224">
        <v>0</v>
      </c>
      <c r="R321" s="224">
        <f>Q321*H321</f>
        <v>0</v>
      </c>
      <c r="S321" s="224">
        <v>0</v>
      </c>
      <c r="T321" s="225">
        <f>S321*H321</f>
        <v>0</v>
      </c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R321" s="226" t="s">
        <v>553</v>
      </c>
      <c r="AT321" s="226" t="s">
        <v>169</v>
      </c>
      <c r="AU321" s="226" t="s">
        <v>174</v>
      </c>
      <c r="AY321" s="20" t="s">
        <v>166</v>
      </c>
      <c r="BE321" s="227">
        <f>IF(N321="základní",J321,0)</f>
        <v>0</v>
      </c>
      <c r="BF321" s="227">
        <f>IF(N321="snížená",J321,0)</f>
        <v>0</v>
      </c>
      <c r="BG321" s="227">
        <f>IF(N321="zákl. přenesená",J321,0)</f>
        <v>0</v>
      </c>
      <c r="BH321" s="227">
        <f>IF(N321="sníž. přenesená",J321,0)</f>
        <v>0</v>
      </c>
      <c r="BI321" s="227">
        <f>IF(N321="nulová",J321,0)</f>
        <v>0</v>
      </c>
      <c r="BJ321" s="20" t="s">
        <v>79</v>
      </c>
      <c r="BK321" s="227">
        <f>ROUND(I321*H321,2)</f>
        <v>0</v>
      </c>
      <c r="BL321" s="20" t="s">
        <v>553</v>
      </c>
      <c r="BM321" s="226" t="s">
        <v>1617</v>
      </c>
    </row>
    <row r="322" s="17" customFormat="1" ht="20.88" customHeight="1">
      <c r="A322" s="17"/>
      <c r="B322" s="290"/>
      <c r="C322" s="291"/>
      <c r="D322" s="292" t="s">
        <v>71</v>
      </c>
      <c r="E322" s="292" t="s">
        <v>3305</v>
      </c>
      <c r="F322" s="292" t="s">
        <v>3306</v>
      </c>
      <c r="G322" s="291"/>
      <c r="H322" s="291"/>
      <c r="I322" s="293"/>
      <c r="J322" s="294">
        <f>BK322</f>
        <v>0</v>
      </c>
      <c r="K322" s="291"/>
      <c r="L322" s="295"/>
      <c r="M322" s="296"/>
      <c r="N322" s="297"/>
      <c r="O322" s="297"/>
      <c r="P322" s="298">
        <f>P323</f>
        <v>0</v>
      </c>
      <c r="Q322" s="297"/>
      <c r="R322" s="298">
        <f>R323</f>
        <v>0</v>
      </c>
      <c r="S322" s="297"/>
      <c r="T322" s="299">
        <f>T323</f>
        <v>0</v>
      </c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R322" s="300" t="s">
        <v>79</v>
      </c>
      <c r="AT322" s="301" t="s">
        <v>71</v>
      </c>
      <c r="AU322" s="301" t="s">
        <v>167</v>
      </c>
      <c r="AY322" s="300" t="s">
        <v>166</v>
      </c>
      <c r="BK322" s="302">
        <f>BK323</f>
        <v>0</v>
      </c>
    </row>
    <row r="323" s="2" customFormat="1" ht="16.5" customHeight="1">
      <c r="A323" s="41"/>
      <c r="B323" s="42"/>
      <c r="C323" s="215" t="s">
        <v>894</v>
      </c>
      <c r="D323" s="215" t="s">
        <v>169</v>
      </c>
      <c r="E323" s="216" t="s">
        <v>3307</v>
      </c>
      <c r="F323" s="217" t="s">
        <v>3308</v>
      </c>
      <c r="G323" s="218" t="s">
        <v>229</v>
      </c>
      <c r="H323" s="219">
        <v>140</v>
      </c>
      <c r="I323" s="220"/>
      <c r="J323" s="221">
        <f>ROUND(I323*H323,2)</f>
        <v>0</v>
      </c>
      <c r="K323" s="217" t="s">
        <v>19</v>
      </c>
      <c r="L323" s="47"/>
      <c r="M323" s="222" t="s">
        <v>19</v>
      </c>
      <c r="N323" s="223" t="s">
        <v>43</v>
      </c>
      <c r="O323" s="87"/>
      <c r="P323" s="224">
        <f>O323*H323</f>
        <v>0</v>
      </c>
      <c r="Q323" s="224">
        <v>0</v>
      </c>
      <c r="R323" s="224">
        <f>Q323*H323</f>
        <v>0</v>
      </c>
      <c r="S323" s="224">
        <v>0</v>
      </c>
      <c r="T323" s="225">
        <f>S323*H323</f>
        <v>0</v>
      </c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R323" s="226" t="s">
        <v>553</v>
      </c>
      <c r="AT323" s="226" t="s">
        <v>169</v>
      </c>
      <c r="AU323" s="226" t="s">
        <v>174</v>
      </c>
      <c r="AY323" s="20" t="s">
        <v>166</v>
      </c>
      <c r="BE323" s="227">
        <f>IF(N323="základní",J323,0)</f>
        <v>0</v>
      </c>
      <c r="BF323" s="227">
        <f>IF(N323="snížená",J323,0)</f>
        <v>0</v>
      </c>
      <c r="BG323" s="227">
        <f>IF(N323="zákl. přenesená",J323,0)</f>
        <v>0</v>
      </c>
      <c r="BH323" s="227">
        <f>IF(N323="sníž. přenesená",J323,0)</f>
        <v>0</v>
      </c>
      <c r="BI323" s="227">
        <f>IF(N323="nulová",J323,0)</f>
        <v>0</v>
      </c>
      <c r="BJ323" s="20" t="s">
        <v>79</v>
      </c>
      <c r="BK323" s="227">
        <f>ROUND(I323*H323,2)</f>
        <v>0</v>
      </c>
      <c r="BL323" s="20" t="s">
        <v>553</v>
      </c>
      <c r="BM323" s="226" t="s">
        <v>1628</v>
      </c>
    </row>
    <row r="324" s="17" customFormat="1" ht="20.88" customHeight="1">
      <c r="A324" s="17"/>
      <c r="B324" s="290"/>
      <c r="C324" s="291"/>
      <c r="D324" s="292" t="s">
        <v>71</v>
      </c>
      <c r="E324" s="292" t="s">
        <v>3309</v>
      </c>
      <c r="F324" s="292" t="s">
        <v>3310</v>
      </c>
      <c r="G324" s="291"/>
      <c r="H324" s="291"/>
      <c r="I324" s="293"/>
      <c r="J324" s="294">
        <f>BK324</f>
        <v>0</v>
      </c>
      <c r="K324" s="291"/>
      <c r="L324" s="295"/>
      <c r="M324" s="296"/>
      <c r="N324" s="297"/>
      <c r="O324" s="297"/>
      <c r="P324" s="298">
        <f>SUM(P325:P331)</f>
        <v>0</v>
      </c>
      <c r="Q324" s="297"/>
      <c r="R324" s="298">
        <f>SUM(R325:R331)</f>
        <v>0</v>
      </c>
      <c r="S324" s="297"/>
      <c r="T324" s="299">
        <f>SUM(T325:T331)</f>
        <v>0</v>
      </c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R324" s="300" t="s">
        <v>79</v>
      </c>
      <c r="AT324" s="301" t="s">
        <v>71</v>
      </c>
      <c r="AU324" s="301" t="s">
        <v>167</v>
      </c>
      <c r="AY324" s="300" t="s">
        <v>166</v>
      </c>
      <c r="BK324" s="302">
        <f>SUM(BK325:BK331)</f>
        <v>0</v>
      </c>
    </row>
    <row r="325" s="2" customFormat="1">
      <c r="A325" s="41"/>
      <c r="B325" s="42"/>
      <c r="C325" s="215" t="s">
        <v>899</v>
      </c>
      <c r="D325" s="215" t="s">
        <v>169</v>
      </c>
      <c r="E325" s="216" t="s">
        <v>3311</v>
      </c>
      <c r="F325" s="217" t="s">
        <v>3312</v>
      </c>
      <c r="G325" s="218" t="s">
        <v>229</v>
      </c>
      <c r="H325" s="219">
        <v>230</v>
      </c>
      <c r="I325" s="220"/>
      <c r="J325" s="221">
        <f>ROUND(I325*H325,2)</f>
        <v>0</v>
      </c>
      <c r="K325" s="217" t="s">
        <v>19</v>
      </c>
      <c r="L325" s="47"/>
      <c r="M325" s="222" t="s">
        <v>19</v>
      </c>
      <c r="N325" s="223" t="s">
        <v>43</v>
      </c>
      <c r="O325" s="87"/>
      <c r="P325" s="224">
        <f>O325*H325</f>
        <v>0</v>
      </c>
      <c r="Q325" s="224">
        <v>0</v>
      </c>
      <c r="R325" s="224">
        <f>Q325*H325</f>
        <v>0</v>
      </c>
      <c r="S325" s="224">
        <v>0</v>
      </c>
      <c r="T325" s="225">
        <f>S325*H325</f>
        <v>0</v>
      </c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R325" s="226" t="s">
        <v>553</v>
      </c>
      <c r="AT325" s="226" t="s">
        <v>169</v>
      </c>
      <c r="AU325" s="226" t="s">
        <v>174</v>
      </c>
      <c r="AY325" s="20" t="s">
        <v>166</v>
      </c>
      <c r="BE325" s="227">
        <f>IF(N325="základní",J325,0)</f>
        <v>0</v>
      </c>
      <c r="BF325" s="227">
        <f>IF(N325="snížená",J325,0)</f>
        <v>0</v>
      </c>
      <c r="BG325" s="227">
        <f>IF(N325="zákl. přenesená",J325,0)</f>
        <v>0</v>
      </c>
      <c r="BH325" s="227">
        <f>IF(N325="sníž. přenesená",J325,0)</f>
        <v>0</v>
      </c>
      <c r="BI325" s="227">
        <f>IF(N325="nulová",J325,0)</f>
        <v>0</v>
      </c>
      <c r="BJ325" s="20" t="s">
        <v>79</v>
      </c>
      <c r="BK325" s="227">
        <f>ROUND(I325*H325,2)</f>
        <v>0</v>
      </c>
      <c r="BL325" s="20" t="s">
        <v>553</v>
      </c>
      <c r="BM325" s="226" t="s">
        <v>1640</v>
      </c>
    </row>
    <row r="326" s="2" customFormat="1" ht="16.5" customHeight="1">
      <c r="A326" s="41"/>
      <c r="B326" s="42"/>
      <c r="C326" s="215" t="s">
        <v>906</v>
      </c>
      <c r="D326" s="215" t="s">
        <v>169</v>
      </c>
      <c r="E326" s="216" t="s">
        <v>3313</v>
      </c>
      <c r="F326" s="217" t="s">
        <v>3314</v>
      </c>
      <c r="G326" s="218" t="s">
        <v>2511</v>
      </c>
      <c r="H326" s="219">
        <v>1</v>
      </c>
      <c r="I326" s="220"/>
      <c r="J326" s="221">
        <f>ROUND(I326*H326,2)</f>
        <v>0</v>
      </c>
      <c r="K326" s="217" t="s">
        <v>19</v>
      </c>
      <c r="L326" s="47"/>
      <c r="M326" s="222" t="s">
        <v>19</v>
      </c>
      <c r="N326" s="223" t="s">
        <v>43</v>
      </c>
      <c r="O326" s="87"/>
      <c r="P326" s="224">
        <f>O326*H326</f>
        <v>0</v>
      </c>
      <c r="Q326" s="224">
        <v>0</v>
      </c>
      <c r="R326" s="224">
        <f>Q326*H326</f>
        <v>0</v>
      </c>
      <c r="S326" s="224">
        <v>0</v>
      </c>
      <c r="T326" s="225">
        <f>S326*H326</f>
        <v>0</v>
      </c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R326" s="226" t="s">
        <v>553</v>
      </c>
      <c r="AT326" s="226" t="s">
        <v>169</v>
      </c>
      <c r="AU326" s="226" t="s">
        <v>174</v>
      </c>
      <c r="AY326" s="20" t="s">
        <v>166</v>
      </c>
      <c r="BE326" s="227">
        <f>IF(N326="základní",J326,0)</f>
        <v>0</v>
      </c>
      <c r="BF326" s="227">
        <f>IF(N326="snížená",J326,0)</f>
        <v>0</v>
      </c>
      <c r="BG326" s="227">
        <f>IF(N326="zákl. přenesená",J326,0)</f>
        <v>0</v>
      </c>
      <c r="BH326" s="227">
        <f>IF(N326="sníž. přenesená",J326,0)</f>
        <v>0</v>
      </c>
      <c r="BI326" s="227">
        <f>IF(N326="nulová",J326,0)</f>
        <v>0</v>
      </c>
      <c r="BJ326" s="20" t="s">
        <v>79</v>
      </c>
      <c r="BK326" s="227">
        <f>ROUND(I326*H326,2)</f>
        <v>0</v>
      </c>
      <c r="BL326" s="20" t="s">
        <v>553</v>
      </c>
      <c r="BM326" s="226" t="s">
        <v>1647</v>
      </c>
    </row>
    <row r="327" s="2" customFormat="1" ht="16.5" customHeight="1">
      <c r="A327" s="41"/>
      <c r="B327" s="42"/>
      <c r="C327" s="215" t="s">
        <v>912</v>
      </c>
      <c r="D327" s="215" t="s">
        <v>169</v>
      </c>
      <c r="E327" s="216" t="s">
        <v>3315</v>
      </c>
      <c r="F327" s="217" t="s">
        <v>3316</v>
      </c>
      <c r="G327" s="218" t="s">
        <v>2511</v>
      </c>
      <c r="H327" s="219">
        <v>2</v>
      </c>
      <c r="I327" s="220"/>
      <c r="J327" s="221">
        <f>ROUND(I327*H327,2)</f>
        <v>0</v>
      </c>
      <c r="K327" s="217" t="s">
        <v>19</v>
      </c>
      <c r="L327" s="47"/>
      <c r="M327" s="222" t="s">
        <v>19</v>
      </c>
      <c r="N327" s="223" t="s">
        <v>43</v>
      </c>
      <c r="O327" s="87"/>
      <c r="P327" s="224">
        <f>O327*H327</f>
        <v>0</v>
      </c>
      <c r="Q327" s="224">
        <v>0</v>
      </c>
      <c r="R327" s="224">
        <f>Q327*H327</f>
        <v>0</v>
      </c>
      <c r="S327" s="224">
        <v>0</v>
      </c>
      <c r="T327" s="225">
        <f>S327*H327</f>
        <v>0</v>
      </c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R327" s="226" t="s">
        <v>553</v>
      </c>
      <c r="AT327" s="226" t="s">
        <v>169</v>
      </c>
      <c r="AU327" s="226" t="s">
        <v>174</v>
      </c>
      <c r="AY327" s="20" t="s">
        <v>166</v>
      </c>
      <c r="BE327" s="227">
        <f>IF(N327="základní",J327,0)</f>
        <v>0</v>
      </c>
      <c r="BF327" s="227">
        <f>IF(N327="snížená",J327,0)</f>
        <v>0</v>
      </c>
      <c r="BG327" s="227">
        <f>IF(N327="zákl. přenesená",J327,0)</f>
        <v>0</v>
      </c>
      <c r="BH327" s="227">
        <f>IF(N327="sníž. přenesená",J327,0)</f>
        <v>0</v>
      </c>
      <c r="BI327" s="227">
        <f>IF(N327="nulová",J327,0)</f>
        <v>0</v>
      </c>
      <c r="BJ327" s="20" t="s">
        <v>79</v>
      </c>
      <c r="BK327" s="227">
        <f>ROUND(I327*H327,2)</f>
        <v>0</v>
      </c>
      <c r="BL327" s="20" t="s">
        <v>553</v>
      </c>
      <c r="BM327" s="226" t="s">
        <v>1657</v>
      </c>
    </row>
    <row r="328" s="2" customFormat="1" ht="16.5" customHeight="1">
      <c r="A328" s="41"/>
      <c r="B328" s="42"/>
      <c r="C328" s="215" t="s">
        <v>917</v>
      </c>
      <c r="D328" s="215" t="s">
        <v>169</v>
      </c>
      <c r="E328" s="216" t="s">
        <v>3317</v>
      </c>
      <c r="F328" s="217" t="s">
        <v>3318</v>
      </c>
      <c r="G328" s="218" t="s">
        <v>2511</v>
      </c>
      <c r="H328" s="219">
        <v>3</v>
      </c>
      <c r="I328" s="220"/>
      <c r="J328" s="221">
        <f>ROUND(I328*H328,2)</f>
        <v>0</v>
      </c>
      <c r="K328" s="217" t="s">
        <v>19</v>
      </c>
      <c r="L328" s="47"/>
      <c r="M328" s="222" t="s">
        <v>19</v>
      </c>
      <c r="N328" s="223" t="s">
        <v>43</v>
      </c>
      <c r="O328" s="87"/>
      <c r="P328" s="224">
        <f>O328*H328</f>
        <v>0</v>
      </c>
      <c r="Q328" s="224">
        <v>0</v>
      </c>
      <c r="R328" s="224">
        <f>Q328*H328</f>
        <v>0</v>
      </c>
      <c r="S328" s="224">
        <v>0</v>
      </c>
      <c r="T328" s="225">
        <f>S328*H328</f>
        <v>0</v>
      </c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R328" s="226" t="s">
        <v>553</v>
      </c>
      <c r="AT328" s="226" t="s">
        <v>169</v>
      </c>
      <c r="AU328" s="226" t="s">
        <v>174</v>
      </c>
      <c r="AY328" s="20" t="s">
        <v>166</v>
      </c>
      <c r="BE328" s="227">
        <f>IF(N328="základní",J328,0)</f>
        <v>0</v>
      </c>
      <c r="BF328" s="227">
        <f>IF(N328="snížená",J328,0)</f>
        <v>0</v>
      </c>
      <c r="BG328" s="227">
        <f>IF(N328="zákl. přenesená",J328,0)</f>
        <v>0</v>
      </c>
      <c r="BH328" s="227">
        <f>IF(N328="sníž. přenesená",J328,0)</f>
        <v>0</v>
      </c>
      <c r="BI328" s="227">
        <f>IF(N328="nulová",J328,0)</f>
        <v>0</v>
      </c>
      <c r="BJ328" s="20" t="s">
        <v>79</v>
      </c>
      <c r="BK328" s="227">
        <f>ROUND(I328*H328,2)</f>
        <v>0</v>
      </c>
      <c r="BL328" s="20" t="s">
        <v>553</v>
      </c>
      <c r="BM328" s="226" t="s">
        <v>1665</v>
      </c>
    </row>
    <row r="329" s="2" customFormat="1" ht="16.5" customHeight="1">
      <c r="A329" s="41"/>
      <c r="B329" s="42"/>
      <c r="C329" s="215" t="s">
        <v>922</v>
      </c>
      <c r="D329" s="215" t="s">
        <v>169</v>
      </c>
      <c r="E329" s="216" t="s">
        <v>3319</v>
      </c>
      <c r="F329" s="217" t="s">
        <v>3320</v>
      </c>
      <c r="G329" s="218" t="s">
        <v>2511</v>
      </c>
      <c r="H329" s="219">
        <v>3</v>
      </c>
      <c r="I329" s="220"/>
      <c r="J329" s="221">
        <f>ROUND(I329*H329,2)</f>
        <v>0</v>
      </c>
      <c r="K329" s="217" t="s">
        <v>19</v>
      </c>
      <c r="L329" s="47"/>
      <c r="M329" s="222" t="s">
        <v>19</v>
      </c>
      <c r="N329" s="223" t="s">
        <v>43</v>
      </c>
      <c r="O329" s="87"/>
      <c r="P329" s="224">
        <f>O329*H329</f>
        <v>0</v>
      </c>
      <c r="Q329" s="224">
        <v>0</v>
      </c>
      <c r="R329" s="224">
        <f>Q329*H329</f>
        <v>0</v>
      </c>
      <c r="S329" s="224">
        <v>0</v>
      </c>
      <c r="T329" s="225">
        <f>S329*H329</f>
        <v>0</v>
      </c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R329" s="226" t="s">
        <v>553</v>
      </c>
      <c r="AT329" s="226" t="s">
        <v>169</v>
      </c>
      <c r="AU329" s="226" t="s">
        <v>174</v>
      </c>
      <c r="AY329" s="20" t="s">
        <v>166</v>
      </c>
      <c r="BE329" s="227">
        <f>IF(N329="základní",J329,0)</f>
        <v>0</v>
      </c>
      <c r="BF329" s="227">
        <f>IF(N329="snížená",J329,0)</f>
        <v>0</v>
      </c>
      <c r="BG329" s="227">
        <f>IF(N329="zákl. přenesená",J329,0)</f>
        <v>0</v>
      </c>
      <c r="BH329" s="227">
        <f>IF(N329="sníž. přenesená",J329,0)</f>
        <v>0</v>
      </c>
      <c r="BI329" s="227">
        <f>IF(N329="nulová",J329,0)</f>
        <v>0</v>
      </c>
      <c r="BJ329" s="20" t="s">
        <v>79</v>
      </c>
      <c r="BK329" s="227">
        <f>ROUND(I329*H329,2)</f>
        <v>0</v>
      </c>
      <c r="BL329" s="20" t="s">
        <v>553</v>
      </c>
      <c r="BM329" s="226" t="s">
        <v>1673</v>
      </c>
    </row>
    <row r="330" s="2" customFormat="1" ht="16.5" customHeight="1">
      <c r="A330" s="41"/>
      <c r="B330" s="42"/>
      <c r="C330" s="215" t="s">
        <v>926</v>
      </c>
      <c r="D330" s="215" t="s">
        <v>169</v>
      </c>
      <c r="E330" s="216" t="s">
        <v>3321</v>
      </c>
      <c r="F330" s="217" t="s">
        <v>3322</v>
      </c>
      <c r="G330" s="218" t="s">
        <v>2511</v>
      </c>
      <c r="H330" s="219">
        <v>1</v>
      </c>
      <c r="I330" s="220"/>
      <c r="J330" s="221">
        <f>ROUND(I330*H330,2)</f>
        <v>0</v>
      </c>
      <c r="K330" s="217" t="s">
        <v>19</v>
      </c>
      <c r="L330" s="47"/>
      <c r="M330" s="222" t="s">
        <v>19</v>
      </c>
      <c r="N330" s="223" t="s">
        <v>43</v>
      </c>
      <c r="O330" s="87"/>
      <c r="P330" s="224">
        <f>O330*H330</f>
        <v>0</v>
      </c>
      <c r="Q330" s="224">
        <v>0</v>
      </c>
      <c r="R330" s="224">
        <f>Q330*H330</f>
        <v>0</v>
      </c>
      <c r="S330" s="224">
        <v>0</v>
      </c>
      <c r="T330" s="225">
        <f>S330*H330</f>
        <v>0</v>
      </c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R330" s="226" t="s">
        <v>553</v>
      </c>
      <c r="AT330" s="226" t="s">
        <v>169</v>
      </c>
      <c r="AU330" s="226" t="s">
        <v>174</v>
      </c>
      <c r="AY330" s="20" t="s">
        <v>166</v>
      </c>
      <c r="BE330" s="227">
        <f>IF(N330="základní",J330,0)</f>
        <v>0</v>
      </c>
      <c r="BF330" s="227">
        <f>IF(N330="snížená",J330,0)</f>
        <v>0</v>
      </c>
      <c r="BG330" s="227">
        <f>IF(N330="zákl. přenesená",J330,0)</f>
        <v>0</v>
      </c>
      <c r="BH330" s="227">
        <f>IF(N330="sníž. přenesená",J330,0)</f>
        <v>0</v>
      </c>
      <c r="BI330" s="227">
        <f>IF(N330="nulová",J330,0)</f>
        <v>0</v>
      </c>
      <c r="BJ330" s="20" t="s">
        <v>79</v>
      </c>
      <c r="BK330" s="227">
        <f>ROUND(I330*H330,2)</f>
        <v>0</v>
      </c>
      <c r="BL330" s="20" t="s">
        <v>553</v>
      </c>
      <c r="BM330" s="226" t="s">
        <v>1681</v>
      </c>
    </row>
    <row r="331" s="2" customFormat="1" ht="16.5" customHeight="1">
      <c r="A331" s="41"/>
      <c r="B331" s="42"/>
      <c r="C331" s="215" t="s">
        <v>931</v>
      </c>
      <c r="D331" s="215" t="s">
        <v>169</v>
      </c>
      <c r="E331" s="216" t="s">
        <v>3323</v>
      </c>
      <c r="F331" s="217" t="s">
        <v>3324</v>
      </c>
      <c r="G331" s="218" t="s">
        <v>2511</v>
      </c>
      <c r="H331" s="219">
        <v>3</v>
      </c>
      <c r="I331" s="220"/>
      <c r="J331" s="221">
        <f>ROUND(I331*H331,2)</f>
        <v>0</v>
      </c>
      <c r="K331" s="217" t="s">
        <v>19</v>
      </c>
      <c r="L331" s="47"/>
      <c r="M331" s="222" t="s">
        <v>19</v>
      </c>
      <c r="N331" s="223" t="s">
        <v>43</v>
      </c>
      <c r="O331" s="87"/>
      <c r="P331" s="224">
        <f>O331*H331</f>
        <v>0</v>
      </c>
      <c r="Q331" s="224">
        <v>0</v>
      </c>
      <c r="R331" s="224">
        <f>Q331*H331</f>
        <v>0</v>
      </c>
      <c r="S331" s="224">
        <v>0</v>
      </c>
      <c r="T331" s="225">
        <f>S331*H331</f>
        <v>0</v>
      </c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R331" s="226" t="s">
        <v>553</v>
      </c>
      <c r="AT331" s="226" t="s">
        <v>169</v>
      </c>
      <c r="AU331" s="226" t="s">
        <v>174</v>
      </c>
      <c r="AY331" s="20" t="s">
        <v>166</v>
      </c>
      <c r="BE331" s="227">
        <f>IF(N331="základní",J331,0)</f>
        <v>0</v>
      </c>
      <c r="BF331" s="227">
        <f>IF(N331="snížená",J331,0)</f>
        <v>0</v>
      </c>
      <c r="BG331" s="227">
        <f>IF(N331="zákl. přenesená",J331,0)</f>
        <v>0</v>
      </c>
      <c r="BH331" s="227">
        <f>IF(N331="sníž. přenesená",J331,0)</f>
        <v>0</v>
      </c>
      <c r="BI331" s="227">
        <f>IF(N331="nulová",J331,0)</f>
        <v>0</v>
      </c>
      <c r="BJ331" s="20" t="s">
        <v>79</v>
      </c>
      <c r="BK331" s="227">
        <f>ROUND(I331*H331,2)</f>
        <v>0</v>
      </c>
      <c r="BL331" s="20" t="s">
        <v>553</v>
      </c>
      <c r="BM331" s="226" t="s">
        <v>1689</v>
      </c>
    </row>
    <row r="332" s="17" customFormat="1" ht="20.88" customHeight="1">
      <c r="A332" s="17"/>
      <c r="B332" s="290"/>
      <c r="C332" s="291"/>
      <c r="D332" s="292" t="s">
        <v>71</v>
      </c>
      <c r="E332" s="292" t="s">
        <v>3325</v>
      </c>
      <c r="F332" s="292" t="s">
        <v>3326</v>
      </c>
      <c r="G332" s="291"/>
      <c r="H332" s="291"/>
      <c r="I332" s="293"/>
      <c r="J332" s="294">
        <f>BK332</f>
        <v>0</v>
      </c>
      <c r="K332" s="291"/>
      <c r="L332" s="295"/>
      <c r="M332" s="296"/>
      <c r="N332" s="297"/>
      <c r="O332" s="297"/>
      <c r="P332" s="298">
        <f>SUM(P333:P335)</f>
        <v>0</v>
      </c>
      <c r="Q332" s="297"/>
      <c r="R332" s="298">
        <f>SUM(R333:R335)</f>
        <v>0</v>
      </c>
      <c r="S332" s="297"/>
      <c r="T332" s="299">
        <f>SUM(T333:T335)</f>
        <v>0</v>
      </c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R332" s="300" t="s">
        <v>79</v>
      </c>
      <c r="AT332" s="301" t="s">
        <v>71</v>
      </c>
      <c r="AU332" s="301" t="s">
        <v>167</v>
      </c>
      <c r="AY332" s="300" t="s">
        <v>166</v>
      </c>
      <c r="BK332" s="302">
        <f>SUM(BK333:BK335)</f>
        <v>0</v>
      </c>
    </row>
    <row r="333" s="2" customFormat="1" ht="16.5" customHeight="1">
      <c r="A333" s="41"/>
      <c r="B333" s="42"/>
      <c r="C333" s="215" t="s">
        <v>936</v>
      </c>
      <c r="D333" s="215" t="s">
        <v>169</v>
      </c>
      <c r="E333" s="216" t="s">
        <v>3327</v>
      </c>
      <c r="F333" s="217" t="s">
        <v>3328</v>
      </c>
      <c r="G333" s="218" t="s">
        <v>2511</v>
      </c>
      <c r="H333" s="219">
        <v>92</v>
      </c>
      <c r="I333" s="220"/>
      <c r="J333" s="221">
        <f>ROUND(I333*H333,2)</f>
        <v>0</v>
      </c>
      <c r="K333" s="217" t="s">
        <v>19</v>
      </c>
      <c r="L333" s="47"/>
      <c r="M333" s="222" t="s">
        <v>19</v>
      </c>
      <c r="N333" s="223" t="s">
        <v>43</v>
      </c>
      <c r="O333" s="87"/>
      <c r="P333" s="224">
        <f>O333*H333</f>
        <v>0</v>
      </c>
      <c r="Q333" s="224">
        <v>0</v>
      </c>
      <c r="R333" s="224">
        <f>Q333*H333</f>
        <v>0</v>
      </c>
      <c r="S333" s="224">
        <v>0</v>
      </c>
      <c r="T333" s="225">
        <f>S333*H333</f>
        <v>0</v>
      </c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R333" s="226" t="s">
        <v>553</v>
      </c>
      <c r="AT333" s="226" t="s">
        <v>169</v>
      </c>
      <c r="AU333" s="226" t="s">
        <v>174</v>
      </c>
      <c r="AY333" s="20" t="s">
        <v>166</v>
      </c>
      <c r="BE333" s="227">
        <f>IF(N333="základní",J333,0)</f>
        <v>0</v>
      </c>
      <c r="BF333" s="227">
        <f>IF(N333="snížená",J333,0)</f>
        <v>0</v>
      </c>
      <c r="BG333" s="227">
        <f>IF(N333="zákl. přenesená",J333,0)</f>
        <v>0</v>
      </c>
      <c r="BH333" s="227">
        <f>IF(N333="sníž. přenesená",J333,0)</f>
        <v>0</v>
      </c>
      <c r="BI333" s="227">
        <f>IF(N333="nulová",J333,0)</f>
        <v>0</v>
      </c>
      <c r="BJ333" s="20" t="s">
        <v>79</v>
      </c>
      <c r="BK333" s="227">
        <f>ROUND(I333*H333,2)</f>
        <v>0</v>
      </c>
      <c r="BL333" s="20" t="s">
        <v>553</v>
      </c>
      <c r="BM333" s="226" t="s">
        <v>1697</v>
      </c>
    </row>
    <row r="334" s="2" customFormat="1" ht="16.5" customHeight="1">
      <c r="A334" s="41"/>
      <c r="B334" s="42"/>
      <c r="C334" s="215" t="s">
        <v>942</v>
      </c>
      <c r="D334" s="215" t="s">
        <v>169</v>
      </c>
      <c r="E334" s="216" t="s">
        <v>3329</v>
      </c>
      <c r="F334" s="217" t="s">
        <v>3330</v>
      </c>
      <c r="G334" s="218" t="s">
        <v>2511</v>
      </c>
      <c r="H334" s="219">
        <v>20</v>
      </c>
      <c r="I334" s="220"/>
      <c r="J334" s="221">
        <f>ROUND(I334*H334,2)</f>
        <v>0</v>
      </c>
      <c r="K334" s="217" t="s">
        <v>19</v>
      </c>
      <c r="L334" s="47"/>
      <c r="M334" s="222" t="s">
        <v>19</v>
      </c>
      <c r="N334" s="223" t="s">
        <v>43</v>
      </c>
      <c r="O334" s="87"/>
      <c r="P334" s="224">
        <f>O334*H334</f>
        <v>0</v>
      </c>
      <c r="Q334" s="224">
        <v>0</v>
      </c>
      <c r="R334" s="224">
        <f>Q334*H334</f>
        <v>0</v>
      </c>
      <c r="S334" s="224">
        <v>0</v>
      </c>
      <c r="T334" s="225">
        <f>S334*H334</f>
        <v>0</v>
      </c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R334" s="226" t="s">
        <v>553</v>
      </c>
      <c r="AT334" s="226" t="s">
        <v>169</v>
      </c>
      <c r="AU334" s="226" t="s">
        <v>174</v>
      </c>
      <c r="AY334" s="20" t="s">
        <v>166</v>
      </c>
      <c r="BE334" s="227">
        <f>IF(N334="základní",J334,0)</f>
        <v>0</v>
      </c>
      <c r="BF334" s="227">
        <f>IF(N334="snížená",J334,0)</f>
        <v>0</v>
      </c>
      <c r="BG334" s="227">
        <f>IF(N334="zákl. přenesená",J334,0)</f>
        <v>0</v>
      </c>
      <c r="BH334" s="227">
        <f>IF(N334="sníž. přenesená",J334,0)</f>
        <v>0</v>
      </c>
      <c r="BI334" s="227">
        <f>IF(N334="nulová",J334,0)</f>
        <v>0</v>
      </c>
      <c r="BJ334" s="20" t="s">
        <v>79</v>
      </c>
      <c r="BK334" s="227">
        <f>ROUND(I334*H334,2)</f>
        <v>0</v>
      </c>
      <c r="BL334" s="20" t="s">
        <v>553</v>
      </c>
      <c r="BM334" s="226" t="s">
        <v>1705</v>
      </c>
    </row>
    <row r="335" s="2" customFormat="1" ht="16.5" customHeight="1">
      <c r="A335" s="41"/>
      <c r="B335" s="42"/>
      <c r="C335" s="215" t="s">
        <v>948</v>
      </c>
      <c r="D335" s="215" t="s">
        <v>169</v>
      </c>
      <c r="E335" s="216" t="s">
        <v>3331</v>
      </c>
      <c r="F335" s="217" t="s">
        <v>3332</v>
      </c>
      <c r="G335" s="218" t="s">
        <v>2511</v>
      </c>
      <c r="H335" s="219">
        <v>100</v>
      </c>
      <c r="I335" s="220"/>
      <c r="J335" s="221">
        <f>ROUND(I335*H335,2)</f>
        <v>0</v>
      </c>
      <c r="K335" s="217" t="s">
        <v>19</v>
      </c>
      <c r="L335" s="47"/>
      <c r="M335" s="222" t="s">
        <v>19</v>
      </c>
      <c r="N335" s="223" t="s">
        <v>43</v>
      </c>
      <c r="O335" s="87"/>
      <c r="P335" s="224">
        <f>O335*H335</f>
        <v>0</v>
      </c>
      <c r="Q335" s="224">
        <v>0</v>
      </c>
      <c r="R335" s="224">
        <f>Q335*H335</f>
        <v>0</v>
      </c>
      <c r="S335" s="224">
        <v>0</v>
      </c>
      <c r="T335" s="225">
        <f>S335*H335</f>
        <v>0</v>
      </c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R335" s="226" t="s">
        <v>553</v>
      </c>
      <c r="AT335" s="226" t="s">
        <v>169</v>
      </c>
      <c r="AU335" s="226" t="s">
        <v>174</v>
      </c>
      <c r="AY335" s="20" t="s">
        <v>166</v>
      </c>
      <c r="BE335" s="227">
        <f>IF(N335="základní",J335,0)</f>
        <v>0</v>
      </c>
      <c r="BF335" s="227">
        <f>IF(N335="snížená",J335,0)</f>
        <v>0</v>
      </c>
      <c r="BG335" s="227">
        <f>IF(N335="zákl. přenesená",J335,0)</f>
        <v>0</v>
      </c>
      <c r="BH335" s="227">
        <f>IF(N335="sníž. přenesená",J335,0)</f>
        <v>0</v>
      </c>
      <c r="BI335" s="227">
        <f>IF(N335="nulová",J335,0)</f>
        <v>0</v>
      </c>
      <c r="BJ335" s="20" t="s">
        <v>79</v>
      </c>
      <c r="BK335" s="227">
        <f>ROUND(I335*H335,2)</f>
        <v>0</v>
      </c>
      <c r="BL335" s="20" t="s">
        <v>553</v>
      </c>
      <c r="BM335" s="226" t="s">
        <v>1713</v>
      </c>
    </row>
    <row r="336" s="17" customFormat="1" ht="20.88" customHeight="1">
      <c r="A336" s="17"/>
      <c r="B336" s="290"/>
      <c r="C336" s="291"/>
      <c r="D336" s="292" t="s">
        <v>71</v>
      </c>
      <c r="E336" s="292" t="s">
        <v>3333</v>
      </c>
      <c r="F336" s="292" t="s">
        <v>3334</v>
      </c>
      <c r="G336" s="291"/>
      <c r="H336" s="291"/>
      <c r="I336" s="293"/>
      <c r="J336" s="294">
        <f>BK336</f>
        <v>0</v>
      </c>
      <c r="K336" s="291"/>
      <c r="L336" s="295"/>
      <c r="M336" s="296"/>
      <c r="N336" s="297"/>
      <c r="O336" s="297"/>
      <c r="P336" s="298">
        <f>SUM(P337:P340)</f>
        <v>0</v>
      </c>
      <c r="Q336" s="297"/>
      <c r="R336" s="298">
        <f>SUM(R337:R340)</f>
        <v>0</v>
      </c>
      <c r="S336" s="297"/>
      <c r="T336" s="299">
        <f>SUM(T337:T340)</f>
        <v>0</v>
      </c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R336" s="300" t="s">
        <v>79</v>
      </c>
      <c r="AT336" s="301" t="s">
        <v>71</v>
      </c>
      <c r="AU336" s="301" t="s">
        <v>167</v>
      </c>
      <c r="AY336" s="300" t="s">
        <v>166</v>
      </c>
      <c r="BK336" s="302">
        <f>SUM(BK337:BK340)</f>
        <v>0</v>
      </c>
    </row>
    <row r="337" s="2" customFormat="1" ht="16.5" customHeight="1">
      <c r="A337" s="41"/>
      <c r="B337" s="42"/>
      <c r="C337" s="215" t="s">
        <v>956</v>
      </c>
      <c r="D337" s="215" t="s">
        <v>169</v>
      </c>
      <c r="E337" s="216" t="s">
        <v>3335</v>
      </c>
      <c r="F337" s="217" t="s">
        <v>3336</v>
      </c>
      <c r="G337" s="218" t="s">
        <v>229</v>
      </c>
      <c r="H337" s="219">
        <v>40</v>
      </c>
      <c r="I337" s="220"/>
      <c r="J337" s="221">
        <f>ROUND(I337*H337,2)</f>
        <v>0</v>
      </c>
      <c r="K337" s="217" t="s">
        <v>19</v>
      </c>
      <c r="L337" s="47"/>
      <c r="M337" s="222" t="s">
        <v>19</v>
      </c>
      <c r="N337" s="223" t="s">
        <v>43</v>
      </c>
      <c r="O337" s="87"/>
      <c r="P337" s="224">
        <f>O337*H337</f>
        <v>0</v>
      </c>
      <c r="Q337" s="224">
        <v>0</v>
      </c>
      <c r="R337" s="224">
        <f>Q337*H337</f>
        <v>0</v>
      </c>
      <c r="S337" s="224">
        <v>0</v>
      </c>
      <c r="T337" s="225">
        <f>S337*H337</f>
        <v>0</v>
      </c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R337" s="226" t="s">
        <v>553</v>
      </c>
      <c r="AT337" s="226" t="s">
        <v>169</v>
      </c>
      <c r="AU337" s="226" t="s">
        <v>174</v>
      </c>
      <c r="AY337" s="20" t="s">
        <v>166</v>
      </c>
      <c r="BE337" s="227">
        <f>IF(N337="základní",J337,0)</f>
        <v>0</v>
      </c>
      <c r="BF337" s="227">
        <f>IF(N337="snížená",J337,0)</f>
        <v>0</v>
      </c>
      <c r="BG337" s="227">
        <f>IF(N337="zákl. přenesená",J337,0)</f>
        <v>0</v>
      </c>
      <c r="BH337" s="227">
        <f>IF(N337="sníž. přenesená",J337,0)</f>
        <v>0</v>
      </c>
      <c r="BI337" s="227">
        <f>IF(N337="nulová",J337,0)</f>
        <v>0</v>
      </c>
      <c r="BJ337" s="20" t="s">
        <v>79</v>
      </c>
      <c r="BK337" s="227">
        <f>ROUND(I337*H337,2)</f>
        <v>0</v>
      </c>
      <c r="BL337" s="20" t="s">
        <v>553</v>
      </c>
      <c r="BM337" s="226" t="s">
        <v>1721</v>
      </c>
    </row>
    <row r="338" s="2" customFormat="1" ht="16.5" customHeight="1">
      <c r="A338" s="41"/>
      <c r="B338" s="42"/>
      <c r="C338" s="215" t="s">
        <v>960</v>
      </c>
      <c r="D338" s="215" t="s">
        <v>169</v>
      </c>
      <c r="E338" s="216" t="s">
        <v>3337</v>
      </c>
      <c r="F338" s="217" t="s">
        <v>3338</v>
      </c>
      <c r="G338" s="218" t="s">
        <v>2511</v>
      </c>
      <c r="H338" s="219">
        <v>40</v>
      </c>
      <c r="I338" s="220"/>
      <c r="J338" s="221">
        <f>ROUND(I338*H338,2)</f>
        <v>0</v>
      </c>
      <c r="K338" s="217" t="s">
        <v>19</v>
      </c>
      <c r="L338" s="47"/>
      <c r="M338" s="222" t="s">
        <v>19</v>
      </c>
      <c r="N338" s="223" t="s">
        <v>43</v>
      </c>
      <c r="O338" s="87"/>
      <c r="P338" s="224">
        <f>O338*H338</f>
        <v>0</v>
      </c>
      <c r="Q338" s="224">
        <v>0</v>
      </c>
      <c r="R338" s="224">
        <f>Q338*H338</f>
        <v>0</v>
      </c>
      <c r="S338" s="224">
        <v>0</v>
      </c>
      <c r="T338" s="225">
        <f>S338*H338</f>
        <v>0</v>
      </c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R338" s="226" t="s">
        <v>553</v>
      </c>
      <c r="AT338" s="226" t="s">
        <v>169</v>
      </c>
      <c r="AU338" s="226" t="s">
        <v>174</v>
      </c>
      <c r="AY338" s="20" t="s">
        <v>166</v>
      </c>
      <c r="BE338" s="227">
        <f>IF(N338="základní",J338,0)</f>
        <v>0</v>
      </c>
      <c r="BF338" s="227">
        <f>IF(N338="snížená",J338,0)</f>
        <v>0</v>
      </c>
      <c r="BG338" s="227">
        <f>IF(N338="zákl. přenesená",J338,0)</f>
        <v>0</v>
      </c>
      <c r="BH338" s="227">
        <f>IF(N338="sníž. přenesená",J338,0)</f>
        <v>0</v>
      </c>
      <c r="BI338" s="227">
        <f>IF(N338="nulová",J338,0)</f>
        <v>0</v>
      </c>
      <c r="BJ338" s="20" t="s">
        <v>79</v>
      </c>
      <c r="BK338" s="227">
        <f>ROUND(I338*H338,2)</f>
        <v>0</v>
      </c>
      <c r="BL338" s="20" t="s">
        <v>553</v>
      </c>
      <c r="BM338" s="226" t="s">
        <v>1730</v>
      </c>
    </row>
    <row r="339" s="2" customFormat="1" ht="16.5" customHeight="1">
      <c r="A339" s="41"/>
      <c r="B339" s="42"/>
      <c r="C339" s="215" t="s">
        <v>964</v>
      </c>
      <c r="D339" s="215" t="s">
        <v>169</v>
      </c>
      <c r="E339" s="216" t="s">
        <v>3339</v>
      </c>
      <c r="F339" s="217" t="s">
        <v>3340</v>
      </c>
      <c r="G339" s="218" t="s">
        <v>2511</v>
      </c>
      <c r="H339" s="219">
        <v>3</v>
      </c>
      <c r="I339" s="220"/>
      <c r="J339" s="221">
        <f>ROUND(I339*H339,2)</f>
        <v>0</v>
      </c>
      <c r="K339" s="217" t="s">
        <v>19</v>
      </c>
      <c r="L339" s="47"/>
      <c r="M339" s="222" t="s">
        <v>19</v>
      </c>
      <c r="N339" s="223" t="s">
        <v>43</v>
      </c>
      <c r="O339" s="87"/>
      <c r="P339" s="224">
        <f>O339*H339</f>
        <v>0</v>
      </c>
      <c r="Q339" s="224">
        <v>0</v>
      </c>
      <c r="R339" s="224">
        <f>Q339*H339</f>
        <v>0</v>
      </c>
      <c r="S339" s="224">
        <v>0</v>
      </c>
      <c r="T339" s="225">
        <f>S339*H339</f>
        <v>0</v>
      </c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R339" s="226" t="s">
        <v>553</v>
      </c>
      <c r="AT339" s="226" t="s">
        <v>169</v>
      </c>
      <c r="AU339" s="226" t="s">
        <v>174</v>
      </c>
      <c r="AY339" s="20" t="s">
        <v>166</v>
      </c>
      <c r="BE339" s="227">
        <f>IF(N339="základní",J339,0)</f>
        <v>0</v>
      </c>
      <c r="BF339" s="227">
        <f>IF(N339="snížená",J339,0)</f>
        <v>0</v>
      </c>
      <c r="BG339" s="227">
        <f>IF(N339="zákl. přenesená",J339,0)</f>
        <v>0</v>
      </c>
      <c r="BH339" s="227">
        <f>IF(N339="sníž. přenesená",J339,0)</f>
        <v>0</v>
      </c>
      <c r="BI339" s="227">
        <f>IF(N339="nulová",J339,0)</f>
        <v>0</v>
      </c>
      <c r="BJ339" s="20" t="s">
        <v>79</v>
      </c>
      <c r="BK339" s="227">
        <f>ROUND(I339*H339,2)</f>
        <v>0</v>
      </c>
      <c r="BL339" s="20" t="s">
        <v>553</v>
      </c>
      <c r="BM339" s="226" t="s">
        <v>1739</v>
      </c>
    </row>
    <row r="340" s="2" customFormat="1" ht="16.5" customHeight="1">
      <c r="A340" s="41"/>
      <c r="B340" s="42"/>
      <c r="C340" s="215" t="s">
        <v>969</v>
      </c>
      <c r="D340" s="215" t="s">
        <v>169</v>
      </c>
      <c r="E340" s="216" t="s">
        <v>3341</v>
      </c>
      <c r="F340" s="217" t="s">
        <v>3342</v>
      </c>
      <c r="G340" s="218" t="s">
        <v>2511</v>
      </c>
      <c r="H340" s="219">
        <v>14</v>
      </c>
      <c r="I340" s="220"/>
      <c r="J340" s="221">
        <f>ROUND(I340*H340,2)</f>
        <v>0</v>
      </c>
      <c r="K340" s="217" t="s">
        <v>19</v>
      </c>
      <c r="L340" s="47"/>
      <c r="M340" s="222" t="s">
        <v>19</v>
      </c>
      <c r="N340" s="223" t="s">
        <v>43</v>
      </c>
      <c r="O340" s="87"/>
      <c r="P340" s="224">
        <f>O340*H340</f>
        <v>0</v>
      </c>
      <c r="Q340" s="224">
        <v>0</v>
      </c>
      <c r="R340" s="224">
        <f>Q340*H340</f>
        <v>0</v>
      </c>
      <c r="S340" s="224">
        <v>0</v>
      </c>
      <c r="T340" s="225">
        <f>S340*H340</f>
        <v>0</v>
      </c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R340" s="226" t="s">
        <v>553</v>
      </c>
      <c r="AT340" s="226" t="s">
        <v>169</v>
      </c>
      <c r="AU340" s="226" t="s">
        <v>174</v>
      </c>
      <c r="AY340" s="20" t="s">
        <v>166</v>
      </c>
      <c r="BE340" s="227">
        <f>IF(N340="základní",J340,0)</f>
        <v>0</v>
      </c>
      <c r="BF340" s="227">
        <f>IF(N340="snížená",J340,0)</f>
        <v>0</v>
      </c>
      <c r="BG340" s="227">
        <f>IF(N340="zákl. přenesená",J340,0)</f>
        <v>0</v>
      </c>
      <c r="BH340" s="227">
        <f>IF(N340="sníž. přenesená",J340,0)</f>
        <v>0</v>
      </c>
      <c r="BI340" s="227">
        <f>IF(N340="nulová",J340,0)</f>
        <v>0</v>
      </c>
      <c r="BJ340" s="20" t="s">
        <v>79</v>
      </c>
      <c r="BK340" s="227">
        <f>ROUND(I340*H340,2)</f>
        <v>0</v>
      </c>
      <c r="BL340" s="20" t="s">
        <v>553</v>
      </c>
      <c r="BM340" s="226" t="s">
        <v>1754</v>
      </c>
    </row>
    <row r="341" s="17" customFormat="1" ht="20.88" customHeight="1">
      <c r="A341" s="17"/>
      <c r="B341" s="290"/>
      <c r="C341" s="291"/>
      <c r="D341" s="292" t="s">
        <v>71</v>
      </c>
      <c r="E341" s="292" t="s">
        <v>3343</v>
      </c>
      <c r="F341" s="292" t="s">
        <v>3344</v>
      </c>
      <c r="G341" s="291"/>
      <c r="H341" s="291"/>
      <c r="I341" s="293"/>
      <c r="J341" s="294">
        <f>BK341</f>
        <v>0</v>
      </c>
      <c r="K341" s="291"/>
      <c r="L341" s="295"/>
      <c r="M341" s="296"/>
      <c r="N341" s="297"/>
      <c r="O341" s="297"/>
      <c r="P341" s="298">
        <f>SUM(P342:P344)</f>
        <v>0</v>
      </c>
      <c r="Q341" s="297"/>
      <c r="R341" s="298">
        <f>SUM(R342:R344)</f>
        <v>0</v>
      </c>
      <c r="S341" s="297"/>
      <c r="T341" s="299">
        <f>SUM(T342:T344)</f>
        <v>0</v>
      </c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R341" s="300" t="s">
        <v>79</v>
      </c>
      <c r="AT341" s="301" t="s">
        <v>71</v>
      </c>
      <c r="AU341" s="301" t="s">
        <v>167</v>
      </c>
      <c r="AY341" s="300" t="s">
        <v>166</v>
      </c>
      <c r="BK341" s="302">
        <f>SUM(BK342:BK344)</f>
        <v>0</v>
      </c>
    </row>
    <row r="342" s="2" customFormat="1" ht="16.5" customHeight="1">
      <c r="A342" s="41"/>
      <c r="B342" s="42"/>
      <c r="C342" s="215" t="s">
        <v>975</v>
      </c>
      <c r="D342" s="215" t="s">
        <v>169</v>
      </c>
      <c r="E342" s="216" t="s">
        <v>3345</v>
      </c>
      <c r="F342" s="217" t="s">
        <v>3346</v>
      </c>
      <c r="G342" s="218" t="s">
        <v>2511</v>
      </c>
      <c r="H342" s="219">
        <v>22</v>
      </c>
      <c r="I342" s="220"/>
      <c r="J342" s="221">
        <f>ROUND(I342*H342,2)</f>
        <v>0</v>
      </c>
      <c r="K342" s="217" t="s">
        <v>19</v>
      </c>
      <c r="L342" s="47"/>
      <c r="M342" s="222" t="s">
        <v>19</v>
      </c>
      <c r="N342" s="223" t="s">
        <v>43</v>
      </c>
      <c r="O342" s="87"/>
      <c r="P342" s="224">
        <f>O342*H342</f>
        <v>0</v>
      </c>
      <c r="Q342" s="224">
        <v>0</v>
      </c>
      <c r="R342" s="224">
        <f>Q342*H342</f>
        <v>0</v>
      </c>
      <c r="S342" s="224">
        <v>0</v>
      </c>
      <c r="T342" s="225">
        <f>S342*H342</f>
        <v>0</v>
      </c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R342" s="226" t="s">
        <v>553</v>
      </c>
      <c r="AT342" s="226" t="s">
        <v>169</v>
      </c>
      <c r="AU342" s="226" t="s">
        <v>174</v>
      </c>
      <c r="AY342" s="20" t="s">
        <v>166</v>
      </c>
      <c r="BE342" s="227">
        <f>IF(N342="základní",J342,0)</f>
        <v>0</v>
      </c>
      <c r="BF342" s="227">
        <f>IF(N342="snížená",J342,0)</f>
        <v>0</v>
      </c>
      <c r="BG342" s="227">
        <f>IF(N342="zákl. přenesená",J342,0)</f>
        <v>0</v>
      </c>
      <c r="BH342" s="227">
        <f>IF(N342="sníž. přenesená",J342,0)</f>
        <v>0</v>
      </c>
      <c r="BI342" s="227">
        <f>IF(N342="nulová",J342,0)</f>
        <v>0</v>
      </c>
      <c r="BJ342" s="20" t="s">
        <v>79</v>
      </c>
      <c r="BK342" s="227">
        <f>ROUND(I342*H342,2)</f>
        <v>0</v>
      </c>
      <c r="BL342" s="20" t="s">
        <v>553</v>
      </c>
      <c r="BM342" s="226" t="s">
        <v>1772</v>
      </c>
    </row>
    <row r="343" s="2" customFormat="1" ht="16.5" customHeight="1">
      <c r="A343" s="41"/>
      <c r="B343" s="42"/>
      <c r="C343" s="215" t="s">
        <v>983</v>
      </c>
      <c r="D343" s="215" t="s">
        <v>169</v>
      </c>
      <c r="E343" s="216" t="s">
        <v>3347</v>
      </c>
      <c r="F343" s="217" t="s">
        <v>3348</v>
      </c>
      <c r="G343" s="218" t="s">
        <v>2511</v>
      </c>
      <c r="H343" s="219">
        <v>3</v>
      </c>
      <c r="I343" s="220"/>
      <c r="J343" s="221">
        <f>ROUND(I343*H343,2)</f>
        <v>0</v>
      </c>
      <c r="K343" s="217" t="s">
        <v>19</v>
      </c>
      <c r="L343" s="47"/>
      <c r="M343" s="222" t="s">
        <v>19</v>
      </c>
      <c r="N343" s="223" t="s">
        <v>43</v>
      </c>
      <c r="O343" s="87"/>
      <c r="P343" s="224">
        <f>O343*H343</f>
        <v>0</v>
      </c>
      <c r="Q343" s="224">
        <v>0</v>
      </c>
      <c r="R343" s="224">
        <f>Q343*H343</f>
        <v>0</v>
      </c>
      <c r="S343" s="224">
        <v>0</v>
      </c>
      <c r="T343" s="225">
        <f>S343*H343</f>
        <v>0</v>
      </c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R343" s="226" t="s">
        <v>553</v>
      </c>
      <c r="AT343" s="226" t="s">
        <v>169</v>
      </c>
      <c r="AU343" s="226" t="s">
        <v>174</v>
      </c>
      <c r="AY343" s="20" t="s">
        <v>166</v>
      </c>
      <c r="BE343" s="227">
        <f>IF(N343="základní",J343,0)</f>
        <v>0</v>
      </c>
      <c r="BF343" s="227">
        <f>IF(N343="snížená",J343,0)</f>
        <v>0</v>
      </c>
      <c r="BG343" s="227">
        <f>IF(N343="zákl. přenesená",J343,0)</f>
        <v>0</v>
      </c>
      <c r="BH343" s="227">
        <f>IF(N343="sníž. přenesená",J343,0)</f>
        <v>0</v>
      </c>
      <c r="BI343" s="227">
        <f>IF(N343="nulová",J343,0)</f>
        <v>0</v>
      </c>
      <c r="BJ343" s="20" t="s">
        <v>79</v>
      </c>
      <c r="BK343" s="227">
        <f>ROUND(I343*H343,2)</f>
        <v>0</v>
      </c>
      <c r="BL343" s="20" t="s">
        <v>553</v>
      </c>
      <c r="BM343" s="226" t="s">
        <v>1782</v>
      </c>
    </row>
    <row r="344" s="2" customFormat="1" ht="16.5" customHeight="1">
      <c r="A344" s="41"/>
      <c r="B344" s="42"/>
      <c r="C344" s="215" t="s">
        <v>988</v>
      </c>
      <c r="D344" s="215" t="s">
        <v>169</v>
      </c>
      <c r="E344" s="216" t="s">
        <v>3349</v>
      </c>
      <c r="F344" s="217" t="s">
        <v>3350</v>
      </c>
      <c r="G344" s="218" t="s">
        <v>2511</v>
      </c>
      <c r="H344" s="219">
        <v>7</v>
      </c>
      <c r="I344" s="220"/>
      <c r="J344" s="221">
        <f>ROUND(I344*H344,2)</f>
        <v>0</v>
      </c>
      <c r="K344" s="217" t="s">
        <v>19</v>
      </c>
      <c r="L344" s="47"/>
      <c r="M344" s="222" t="s">
        <v>19</v>
      </c>
      <c r="N344" s="223" t="s">
        <v>43</v>
      </c>
      <c r="O344" s="87"/>
      <c r="P344" s="224">
        <f>O344*H344</f>
        <v>0</v>
      </c>
      <c r="Q344" s="224">
        <v>0</v>
      </c>
      <c r="R344" s="224">
        <f>Q344*H344</f>
        <v>0</v>
      </c>
      <c r="S344" s="224">
        <v>0</v>
      </c>
      <c r="T344" s="225">
        <f>S344*H344</f>
        <v>0</v>
      </c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R344" s="226" t="s">
        <v>553</v>
      </c>
      <c r="AT344" s="226" t="s">
        <v>169</v>
      </c>
      <c r="AU344" s="226" t="s">
        <v>174</v>
      </c>
      <c r="AY344" s="20" t="s">
        <v>166</v>
      </c>
      <c r="BE344" s="227">
        <f>IF(N344="základní",J344,0)</f>
        <v>0</v>
      </c>
      <c r="BF344" s="227">
        <f>IF(N344="snížená",J344,0)</f>
        <v>0</v>
      </c>
      <c r="BG344" s="227">
        <f>IF(N344="zákl. přenesená",J344,0)</f>
        <v>0</v>
      </c>
      <c r="BH344" s="227">
        <f>IF(N344="sníž. přenesená",J344,0)</f>
        <v>0</v>
      </c>
      <c r="BI344" s="227">
        <f>IF(N344="nulová",J344,0)</f>
        <v>0</v>
      </c>
      <c r="BJ344" s="20" t="s">
        <v>79</v>
      </c>
      <c r="BK344" s="227">
        <f>ROUND(I344*H344,2)</f>
        <v>0</v>
      </c>
      <c r="BL344" s="20" t="s">
        <v>553</v>
      </c>
      <c r="BM344" s="226" t="s">
        <v>1791</v>
      </c>
    </row>
    <row r="345" s="17" customFormat="1" ht="20.88" customHeight="1">
      <c r="A345" s="17"/>
      <c r="B345" s="290"/>
      <c r="C345" s="291"/>
      <c r="D345" s="292" t="s">
        <v>71</v>
      </c>
      <c r="E345" s="292" t="s">
        <v>3351</v>
      </c>
      <c r="F345" s="292" t="s">
        <v>3352</v>
      </c>
      <c r="G345" s="291"/>
      <c r="H345" s="291"/>
      <c r="I345" s="293"/>
      <c r="J345" s="294">
        <f>BK345</f>
        <v>0</v>
      </c>
      <c r="K345" s="291"/>
      <c r="L345" s="295"/>
      <c r="M345" s="296"/>
      <c r="N345" s="297"/>
      <c r="O345" s="297"/>
      <c r="P345" s="298">
        <f>P346</f>
        <v>0</v>
      </c>
      <c r="Q345" s="297"/>
      <c r="R345" s="298">
        <f>R346</f>
        <v>0</v>
      </c>
      <c r="S345" s="297"/>
      <c r="T345" s="299">
        <f>T346</f>
        <v>0</v>
      </c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R345" s="300" t="s">
        <v>79</v>
      </c>
      <c r="AT345" s="301" t="s">
        <v>71</v>
      </c>
      <c r="AU345" s="301" t="s">
        <v>167</v>
      </c>
      <c r="AY345" s="300" t="s">
        <v>166</v>
      </c>
      <c r="BK345" s="302">
        <f>BK346</f>
        <v>0</v>
      </c>
    </row>
    <row r="346" s="2" customFormat="1" ht="16.5" customHeight="1">
      <c r="A346" s="41"/>
      <c r="B346" s="42"/>
      <c r="C346" s="215" t="s">
        <v>997</v>
      </c>
      <c r="D346" s="215" t="s">
        <v>169</v>
      </c>
      <c r="E346" s="216" t="s">
        <v>3353</v>
      </c>
      <c r="F346" s="217" t="s">
        <v>3354</v>
      </c>
      <c r="G346" s="218" t="s">
        <v>2511</v>
      </c>
      <c r="H346" s="219">
        <v>1</v>
      </c>
      <c r="I346" s="220"/>
      <c r="J346" s="221">
        <f>ROUND(I346*H346,2)</f>
        <v>0</v>
      </c>
      <c r="K346" s="217" t="s">
        <v>19</v>
      </c>
      <c r="L346" s="47"/>
      <c r="M346" s="222" t="s">
        <v>19</v>
      </c>
      <c r="N346" s="223" t="s">
        <v>43</v>
      </c>
      <c r="O346" s="87"/>
      <c r="P346" s="224">
        <f>O346*H346</f>
        <v>0</v>
      </c>
      <c r="Q346" s="224">
        <v>0</v>
      </c>
      <c r="R346" s="224">
        <f>Q346*H346</f>
        <v>0</v>
      </c>
      <c r="S346" s="224">
        <v>0</v>
      </c>
      <c r="T346" s="225">
        <f>S346*H346</f>
        <v>0</v>
      </c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R346" s="226" t="s">
        <v>553</v>
      </c>
      <c r="AT346" s="226" t="s">
        <v>169</v>
      </c>
      <c r="AU346" s="226" t="s">
        <v>174</v>
      </c>
      <c r="AY346" s="20" t="s">
        <v>166</v>
      </c>
      <c r="BE346" s="227">
        <f>IF(N346="základní",J346,0)</f>
        <v>0</v>
      </c>
      <c r="BF346" s="227">
        <f>IF(N346="snížená",J346,0)</f>
        <v>0</v>
      </c>
      <c r="BG346" s="227">
        <f>IF(N346="zákl. přenesená",J346,0)</f>
        <v>0</v>
      </c>
      <c r="BH346" s="227">
        <f>IF(N346="sníž. přenesená",J346,0)</f>
        <v>0</v>
      </c>
      <c r="BI346" s="227">
        <f>IF(N346="nulová",J346,0)</f>
        <v>0</v>
      </c>
      <c r="BJ346" s="20" t="s">
        <v>79</v>
      </c>
      <c r="BK346" s="227">
        <f>ROUND(I346*H346,2)</f>
        <v>0</v>
      </c>
      <c r="BL346" s="20" t="s">
        <v>553</v>
      </c>
      <c r="BM346" s="226" t="s">
        <v>1798</v>
      </c>
    </row>
    <row r="347" s="17" customFormat="1" ht="20.88" customHeight="1">
      <c r="A347" s="17"/>
      <c r="B347" s="290"/>
      <c r="C347" s="291"/>
      <c r="D347" s="292" t="s">
        <v>71</v>
      </c>
      <c r="E347" s="292" t="s">
        <v>3355</v>
      </c>
      <c r="F347" s="292" t="s">
        <v>3356</v>
      </c>
      <c r="G347" s="291"/>
      <c r="H347" s="291"/>
      <c r="I347" s="293"/>
      <c r="J347" s="294">
        <f>BK347</f>
        <v>0</v>
      </c>
      <c r="K347" s="291"/>
      <c r="L347" s="295"/>
      <c r="M347" s="296"/>
      <c r="N347" s="297"/>
      <c r="O347" s="297"/>
      <c r="P347" s="298">
        <f>SUM(P348:P349)</f>
        <v>0</v>
      </c>
      <c r="Q347" s="297"/>
      <c r="R347" s="298">
        <f>SUM(R348:R349)</f>
        <v>0</v>
      </c>
      <c r="S347" s="297"/>
      <c r="T347" s="299">
        <f>SUM(T348:T349)</f>
        <v>0</v>
      </c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R347" s="300" t="s">
        <v>79</v>
      </c>
      <c r="AT347" s="301" t="s">
        <v>71</v>
      </c>
      <c r="AU347" s="301" t="s">
        <v>167</v>
      </c>
      <c r="AY347" s="300" t="s">
        <v>166</v>
      </c>
      <c r="BK347" s="302">
        <f>SUM(BK348:BK349)</f>
        <v>0</v>
      </c>
    </row>
    <row r="348" s="2" customFormat="1" ht="16.5" customHeight="1">
      <c r="A348" s="41"/>
      <c r="B348" s="42"/>
      <c r="C348" s="215" t="s">
        <v>1006</v>
      </c>
      <c r="D348" s="215" t="s">
        <v>169</v>
      </c>
      <c r="E348" s="216" t="s">
        <v>3357</v>
      </c>
      <c r="F348" s="217" t="s">
        <v>3181</v>
      </c>
      <c r="G348" s="218" t="s">
        <v>793</v>
      </c>
      <c r="H348" s="219">
        <v>1</v>
      </c>
      <c r="I348" s="220"/>
      <c r="J348" s="221">
        <f>ROUND(I348*H348,2)</f>
        <v>0</v>
      </c>
      <c r="K348" s="217" t="s">
        <v>19</v>
      </c>
      <c r="L348" s="47"/>
      <c r="M348" s="222" t="s">
        <v>19</v>
      </c>
      <c r="N348" s="223" t="s">
        <v>43</v>
      </c>
      <c r="O348" s="87"/>
      <c r="P348" s="224">
        <f>O348*H348</f>
        <v>0</v>
      </c>
      <c r="Q348" s="224">
        <v>0</v>
      </c>
      <c r="R348" s="224">
        <f>Q348*H348</f>
        <v>0</v>
      </c>
      <c r="S348" s="224">
        <v>0</v>
      </c>
      <c r="T348" s="225">
        <f>S348*H348</f>
        <v>0</v>
      </c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R348" s="226" t="s">
        <v>553</v>
      </c>
      <c r="AT348" s="226" t="s">
        <v>169</v>
      </c>
      <c r="AU348" s="226" t="s">
        <v>174</v>
      </c>
      <c r="AY348" s="20" t="s">
        <v>166</v>
      </c>
      <c r="BE348" s="227">
        <f>IF(N348="základní",J348,0)</f>
        <v>0</v>
      </c>
      <c r="BF348" s="227">
        <f>IF(N348="snížená",J348,0)</f>
        <v>0</v>
      </c>
      <c r="BG348" s="227">
        <f>IF(N348="zákl. přenesená",J348,0)</f>
        <v>0</v>
      </c>
      <c r="BH348" s="227">
        <f>IF(N348="sníž. přenesená",J348,0)</f>
        <v>0</v>
      </c>
      <c r="BI348" s="227">
        <f>IF(N348="nulová",J348,0)</f>
        <v>0</v>
      </c>
      <c r="BJ348" s="20" t="s">
        <v>79</v>
      </c>
      <c r="BK348" s="227">
        <f>ROUND(I348*H348,2)</f>
        <v>0</v>
      </c>
      <c r="BL348" s="20" t="s">
        <v>553</v>
      </c>
      <c r="BM348" s="226" t="s">
        <v>1806</v>
      </c>
    </row>
    <row r="349" s="2" customFormat="1" ht="16.5" customHeight="1">
      <c r="A349" s="41"/>
      <c r="B349" s="42"/>
      <c r="C349" s="215" t="s">
        <v>1011</v>
      </c>
      <c r="D349" s="215" t="s">
        <v>169</v>
      </c>
      <c r="E349" s="216" t="s">
        <v>3358</v>
      </c>
      <c r="F349" s="217" t="s">
        <v>3359</v>
      </c>
      <c r="G349" s="218" t="s">
        <v>2511</v>
      </c>
      <c r="H349" s="219">
        <v>4</v>
      </c>
      <c r="I349" s="220"/>
      <c r="J349" s="221">
        <f>ROUND(I349*H349,2)</f>
        <v>0</v>
      </c>
      <c r="K349" s="217" t="s">
        <v>19</v>
      </c>
      <c r="L349" s="47"/>
      <c r="M349" s="222" t="s">
        <v>19</v>
      </c>
      <c r="N349" s="223" t="s">
        <v>43</v>
      </c>
      <c r="O349" s="87"/>
      <c r="P349" s="224">
        <f>O349*H349</f>
        <v>0</v>
      </c>
      <c r="Q349" s="224">
        <v>0</v>
      </c>
      <c r="R349" s="224">
        <f>Q349*H349</f>
        <v>0</v>
      </c>
      <c r="S349" s="224">
        <v>0</v>
      </c>
      <c r="T349" s="225">
        <f>S349*H349</f>
        <v>0</v>
      </c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R349" s="226" t="s">
        <v>553</v>
      </c>
      <c r="AT349" s="226" t="s">
        <v>169</v>
      </c>
      <c r="AU349" s="226" t="s">
        <v>174</v>
      </c>
      <c r="AY349" s="20" t="s">
        <v>166</v>
      </c>
      <c r="BE349" s="227">
        <f>IF(N349="základní",J349,0)</f>
        <v>0</v>
      </c>
      <c r="BF349" s="227">
        <f>IF(N349="snížená",J349,0)</f>
        <v>0</v>
      </c>
      <c r="BG349" s="227">
        <f>IF(N349="zákl. přenesená",J349,0)</f>
        <v>0</v>
      </c>
      <c r="BH349" s="227">
        <f>IF(N349="sníž. přenesená",J349,0)</f>
        <v>0</v>
      </c>
      <c r="BI349" s="227">
        <f>IF(N349="nulová",J349,0)</f>
        <v>0</v>
      </c>
      <c r="BJ349" s="20" t="s">
        <v>79</v>
      </c>
      <c r="BK349" s="227">
        <f>ROUND(I349*H349,2)</f>
        <v>0</v>
      </c>
      <c r="BL349" s="20" t="s">
        <v>553</v>
      </c>
      <c r="BM349" s="226" t="s">
        <v>1814</v>
      </c>
    </row>
    <row r="350" s="12" customFormat="1" ht="20.88" customHeight="1">
      <c r="A350" s="12"/>
      <c r="B350" s="199"/>
      <c r="C350" s="200"/>
      <c r="D350" s="201" t="s">
        <v>71</v>
      </c>
      <c r="E350" s="213" t="s">
        <v>3241</v>
      </c>
      <c r="F350" s="213" t="s">
        <v>3242</v>
      </c>
      <c r="G350" s="200"/>
      <c r="H350" s="200"/>
      <c r="I350" s="203"/>
      <c r="J350" s="214">
        <f>BK350</f>
        <v>0</v>
      </c>
      <c r="K350" s="200"/>
      <c r="L350" s="205"/>
      <c r="M350" s="206"/>
      <c r="N350" s="207"/>
      <c r="O350" s="207"/>
      <c r="P350" s="208">
        <f>P351</f>
        <v>0</v>
      </c>
      <c r="Q350" s="207"/>
      <c r="R350" s="208">
        <f>R351</f>
        <v>0</v>
      </c>
      <c r="S350" s="207"/>
      <c r="T350" s="209">
        <f>T351</f>
        <v>0</v>
      </c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R350" s="210" t="s">
        <v>79</v>
      </c>
      <c r="AT350" s="211" t="s">
        <v>71</v>
      </c>
      <c r="AU350" s="211" t="s">
        <v>81</v>
      </c>
      <c r="AY350" s="210" t="s">
        <v>166</v>
      </c>
      <c r="BK350" s="212">
        <f>BK351</f>
        <v>0</v>
      </c>
    </row>
    <row r="351" s="17" customFormat="1" ht="20.88" customHeight="1">
      <c r="A351" s="17"/>
      <c r="B351" s="290"/>
      <c r="C351" s="291"/>
      <c r="D351" s="292" t="s">
        <v>71</v>
      </c>
      <c r="E351" s="292" t="s">
        <v>3360</v>
      </c>
      <c r="F351" s="292" t="s">
        <v>3361</v>
      </c>
      <c r="G351" s="291"/>
      <c r="H351" s="291"/>
      <c r="I351" s="293"/>
      <c r="J351" s="294">
        <f>BK351</f>
        <v>0</v>
      </c>
      <c r="K351" s="291"/>
      <c r="L351" s="295"/>
      <c r="M351" s="296"/>
      <c r="N351" s="297"/>
      <c r="O351" s="297"/>
      <c r="P351" s="298">
        <f>SUM(P352:P355)</f>
        <v>0</v>
      </c>
      <c r="Q351" s="297"/>
      <c r="R351" s="298">
        <f>SUM(R352:R355)</f>
        <v>0</v>
      </c>
      <c r="S351" s="297"/>
      <c r="T351" s="299">
        <f>SUM(T352:T355)</f>
        <v>0</v>
      </c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R351" s="300" t="s">
        <v>79</v>
      </c>
      <c r="AT351" s="301" t="s">
        <v>71</v>
      </c>
      <c r="AU351" s="301" t="s">
        <v>167</v>
      </c>
      <c r="AY351" s="300" t="s">
        <v>166</v>
      </c>
      <c r="BK351" s="302">
        <f>SUM(BK352:BK355)</f>
        <v>0</v>
      </c>
    </row>
    <row r="352" s="2" customFormat="1" ht="16.5" customHeight="1">
      <c r="A352" s="41"/>
      <c r="B352" s="42"/>
      <c r="C352" s="215" t="s">
        <v>1028</v>
      </c>
      <c r="D352" s="215" t="s">
        <v>169</v>
      </c>
      <c r="E352" s="216" t="s">
        <v>3362</v>
      </c>
      <c r="F352" s="217" t="s">
        <v>3363</v>
      </c>
      <c r="G352" s="218" t="s">
        <v>229</v>
      </c>
      <c r="H352" s="219">
        <v>250</v>
      </c>
      <c r="I352" s="220"/>
      <c r="J352" s="221">
        <f>ROUND(I352*H352,2)</f>
        <v>0</v>
      </c>
      <c r="K352" s="217" t="s">
        <v>19</v>
      </c>
      <c r="L352" s="47"/>
      <c r="M352" s="222" t="s">
        <v>19</v>
      </c>
      <c r="N352" s="223" t="s">
        <v>43</v>
      </c>
      <c r="O352" s="87"/>
      <c r="P352" s="224">
        <f>O352*H352</f>
        <v>0</v>
      </c>
      <c r="Q352" s="224">
        <v>0</v>
      </c>
      <c r="R352" s="224">
        <f>Q352*H352</f>
        <v>0</v>
      </c>
      <c r="S352" s="224">
        <v>0</v>
      </c>
      <c r="T352" s="225">
        <f>S352*H352</f>
        <v>0</v>
      </c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R352" s="226" t="s">
        <v>553</v>
      </c>
      <c r="AT352" s="226" t="s">
        <v>169</v>
      </c>
      <c r="AU352" s="226" t="s">
        <v>174</v>
      </c>
      <c r="AY352" s="20" t="s">
        <v>166</v>
      </c>
      <c r="BE352" s="227">
        <f>IF(N352="základní",J352,0)</f>
        <v>0</v>
      </c>
      <c r="BF352" s="227">
        <f>IF(N352="snížená",J352,0)</f>
        <v>0</v>
      </c>
      <c r="BG352" s="227">
        <f>IF(N352="zákl. přenesená",J352,0)</f>
        <v>0</v>
      </c>
      <c r="BH352" s="227">
        <f>IF(N352="sníž. přenesená",J352,0)</f>
        <v>0</v>
      </c>
      <c r="BI352" s="227">
        <f>IF(N352="nulová",J352,0)</f>
        <v>0</v>
      </c>
      <c r="BJ352" s="20" t="s">
        <v>79</v>
      </c>
      <c r="BK352" s="227">
        <f>ROUND(I352*H352,2)</f>
        <v>0</v>
      </c>
      <c r="BL352" s="20" t="s">
        <v>553</v>
      </c>
      <c r="BM352" s="226" t="s">
        <v>1822</v>
      </c>
    </row>
    <row r="353" s="2" customFormat="1" ht="16.5" customHeight="1">
      <c r="A353" s="41"/>
      <c r="B353" s="42"/>
      <c r="C353" s="215" t="s">
        <v>1037</v>
      </c>
      <c r="D353" s="215" t="s">
        <v>169</v>
      </c>
      <c r="E353" s="216" t="s">
        <v>3364</v>
      </c>
      <c r="F353" s="217" t="s">
        <v>3365</v>
      </c>
      <c r="G353" s="218" t="s">
        <v>2511</v>
      </c>
      <c r="H353" s="219">
        <v>351</v>
      </c>
      <c r="I353" s="220"/>
      <c r="J353" s="221">
        <f>ROUND(I353*H353,2)</f>
        <v>0</v>
      </c>
      <c r="K353" s="217" t="s">
        <v>19</v>
      </c>
      <c r="L353" s="47"/>
      <c r="M353" s="222" t="s">
        <v>19</v>
      </c>
      <c r="N353" s="223" t="s">
        <v>43</v>
      </c>
      <c r="O353" s="87"/>
      <c r="P353" s="224">
        <f>O353*H353</f>
        <v>0</v>
      </c>
      <c r="Q353" s="224">
        <v>0</v>
      </c>
      <c r="R353" s="224">
        <f>Q353*H353</f>
        <v>0</v>
      </c>
      <c r="S353" s="224">
        <v>0</v>
      </c>
      <c r="T353" s="225">
        <f>S353*H353</f>
        <v>0</v>
      </c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R353" s="226" t="s">
        <v>553</v>
      </c>
      <c r="AT353" s="226" t="s">
        <v>169</v>
      </c>
      <c r="AU353" s="226" t="s">
        <v>174</v>
      </c>
      <c r="AY353" s="20" t="s">
        <v>166</v>
      </c>
      <c r="BE353" s="227">
        <f>IF(N353="základní",J353,0)</f>
        <v>0</v>
      </c>
      <c r="BF353" s="227">
        <f>IF(N353="snížená",J353,0)</f>
        <v>0</v>
      </c>
      <c r="BG353" s="227">
        <f>IF(N353="zákl. přenesená",J353,0)</f>
        <v>0</v>
      </c>
      <c r="BH353" s="227">
        <f>IF(N353="sníž. přenesená",J353,0)</f>
        <v>0</v>
      </c>
      <c r="BI353" s="227">
        <f>IF(N353="nulová",J353,0)</f>
        <v>0</v>
      </c>
      <c r="BJ353" s="20" t="s">
        <v>79</v>
      </c>
      <c r="BK353" s="227">
        <f>ROUND(I353*H353,2)</f>
        <v>0</v>
      </c>
      <c r="BL353" s="20" t="s">
        <v>553</v>
      </c>
      <c r="BM353" s="226" t="s">
        <v>1831</v>
      </c>
    </row>
    <row r="354" s="2" customFormat="1" ht="16.5" customHeight="1">
      <c r="A354" s="41"/>
      <c r="B354" s="42"/>
      <c r="C354" s="215" t="s">
        <v>1043</v>
      </c>
      <c r="D354" s="215" t="s">
        <v>169</v>
      </c>
      <c r="E354" s="216" t="s">
        <v>3366</v>
      </c>
      <c r="F354" s="217" t="s">
        <v>3367</v>
      </c>
      <c r="G354" s="218" t="s">
        <v>2511</v>
      </c>
      <c r="H354" s="219">
        <v>10</v>
      </c>
      <c r="I354" s="220"/>
      <c r="J354" s="221">
        <f>ROUND(I354*H354,2)</f>
        <v>0</v>
      </c>
      <c r="K354" s="217" t="s">
        <v>19</v>
      </c>
      <c r="L354" s="47"/>
      <c r="M354" s="222" t="s">
        <v>19</v>
      </c>
      <c r="N354" s="223" t="s">
        <v>43</v>
      </c>
      <c r="O354" s="87"/>
      <c r="P354" s="224">
        <f>O354*H354</f>
        <v>0</v>
      </c>
      <c r="Q354" s="224">
        <v>0</v>
      </c>
      <c r="R354" s="224">
        <f>Q354*H354</f>
        <v>0</v>
      </c>
      <c r="S354" s="224">
        <v>0</v>
      </c>
      <c r="T354" s="225">
        <f>S354*H354</f>
        <v>0</v>
      </c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R354" s="226" t="s">
        <v>553</v>
      </c>
      <c r="AT354" s="226" t="s">
        <v>169</v>
      </c>
      <c r="AU354" s="226" t="s">
        <v>174</v>
      </c>
      <c r="AY354" s="20" t="s">
        <v>166</v>
      </c>
      <c r="BE354" s="227">
        <f>IF(N354="základní",J354,0)</f>
        <v>0</v>
      </c>
      <c r="BF354" s="227">
        <f>IF(N354="snížená",J354,0)</f>
        <v>0</v>
      </c>
      <c r="BG354" s="227">
        <f>IF(N354="zákl. přenesená",J354,0)</f>
        <v>0</v>
      </c>
      <c r="BH354" s="227">
        <f>IF(N354="sníž. přenesená",J354,0)</f>
        <v>0</v>
      </c>
      <c r="BI354" s="227">
        <f>IF(N354="nulová",J354,0)</f>
        <v>0</v>
      </c>
      <c r="BJ354" s="20" t="s">
        <v>79</v>
      </c>
      <c r="BK354" s="227">
        <f>ROUND(I354*H354,2)</f>
        <v>0</v>
      </c>
      <c r="BL354" s="20" t="s">
        <v>553</v>
      </c>
      <c r="BM354" s="226" t="s">
        <v>1839</v>
      </c>
    </row>
    <row r="355" s="2" customFormat="1" ht="16.5" customHeight="1">
      <c r="A355" s="41"/>
      <c r="B355" s="42"/>
      <c r="C355" s="215" t="s">
        <v>1054</v>
      </c>
      <c r="D355" s="215" t="s">
        <v>169</v>
      </c>
      <c r="E355" s="216" t="s">
        <v>3368</v>
      </c>
      <c r="F355" s="217" t="s">
        <v>3369</v>
      </c>
      <c r="G355" s="218" t="s">
        <v>2799</v>
      </c>
      <c r="H355" s="219">
        <v>16</v>
      </c>
      <c r="I355" s="220"/>
      <c r="J355" s="221">
        <f>ROUND(I355*H355,2)</f>
        <v>0</v>
      </c>
      <c r="K355" s="217" t="s">
        <v>19</v>
      </c>
      <c r="L355" s="47"/>
      <c r="M355" s="285" t="s">
        <v>19</v>
      </c>
      <c r="N355" s="286" t="s">
        <v>43</v>
      </c>
      <c r="O355" s="287"/>
      <c r="P355" s="288">
        <f>O355*H355</f>
        <v>0</v>
      </c>
      <c r="Q355" s="288">
        <v>0</v>
      </c>
      <c r="R355" s="288">
        <f>Q355*H355</f>
        <v>0</v>
      </c>
      <c r="S355" s="288">
        <v>0</v>
      </c>
      <c r="T355" s="289">
        <f>S355*H355</f>
        <v>0</v>
      </c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R355" s="226" t="s">
        <v>553</v>
      </c>
      <c r="AT355" s="226" t="s">
        <v>169</v>
      </c>
      <c r="AU355" s="226" t="s">
        <v>174</v>
      </c>
      <c r="AY355" s="20" t="s">
        <v>166</v>
      </c>
      <c r="BE355" s="227">
        <f>IF(N355="základní",J355,0)</f>
        <v>0</v>
      </c>
      <c r="BF355" s="227">
        <f>IF(N355="snížená",J355,0)</f>
        <v>0</v>
      </c>
      <c r="BG355" s="227">
        <f>IF(N355="zákl. přenesená",J355,0)</f>
        <v>0</v>
      </c>
      <c r="BH355" s="227">
        <f>IF(N355="sníž. přenesená",J355,0)</f>
        <v>0</v>
      </c>
      <c r="BI355" s="227">
        <f>IF(N355="nulová",J355,0)</f>
        <v>0</v>
      </c>
      <c r="BJ355" s="20" t="s">
        <v>79</v>
      </c>
      <c r="BK355" s="227">
        <f>ROUND(I355*H355,2)</f>
        <v>0</v>
      </c>
      <c r="BL355" s="20" t="s">
        <v>553</v>
      </c>
      <c r="BM355" s="226" t="s">
        <v>1853</v>
      </c>
    </row>
    <row r="356" s="2" customFormat="1" ht="6.96" customHeight="1">
      <c r="A356" s="41"/>
      <c r="B356" s="62"/>
      <c r="C356" s="63"/>
      <c r="D356" s="63"/>
      <c r="E356" s="63"/>
      <c r="F356" s="63"/>
      <c r="G356" s="63"/>
      <c r="H356" s="63"/>
      <c r="I356" s="63"/>
      <c r="J356" s="63"/>
      <c r="K356" s="63"/>
      <c r="L356" s="47"/>
      <c r="M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</row>
  </sheetData>
  <sheetProtection sheet="1" autoFilter="0" formatColumns="0" formatRows="0" objects="1" scenarios="1" spinCount="100000" saltValue="lfPj/9NiQP6biZlOdhaFm7loMW+LmjKeC4UiuI43IXNWTlIwOoMgTv5JWBQjGzII1DefHXWc21a/mV+9UqLWbw==" hashValue="obeOJA6f3/ELzkOD45Sn9Gxf6ws+6Y0xzl7FEJmAxn9PqD2bVOPU2AyV8hTxrmeSv0k+hy80eay2Q6t5fmtPCg==" algorithmName="SHA-512" password="CEE1"/>
  <autoFilter ref="C148:K35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137:H137"/>
    <mergeCell ref="E139:H139"/>
    <mergeCell ref="E141:H14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101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81</v>
      </c>
    </row>
    <row r="4" s="1" customFormat="1" ht="24.96" customHeight="1">
      <c r="B4" s="23"/>
      <c r="D4" s="143" t="s">
        <v>105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 xml:space="preserve">Dostavba ZŠ Luka nad  Jihlavou</v>
      </c>
      <c r="F7" s="145"/>
      <c r="G7" s="145"/>
      <c r="H7" s="145"/>
      <c r="L7" s="23"/>
    </row>
    <row r="8" s="1" customFormat="1" ht="12" customHeight="1">
      <c r="B8" s="23"/>
      <c r="D8" s="145" t="s">
        <v>106</v>
      </c>
      <c r="L8" s="23"/>
    </row>
    <row r="9" s="2" customFormat="1" ht="16.5" customHeight="1">
      <c r="A9" s="41"/>
      <c r="B9" s="47"/>
      <c r="C9" s="41"/>
      <c r="D9" s="41"/>
      <c r="E9" s="146" t="s">
        <v>107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108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3370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3. 12. 2021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">
        <v>19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27</v>
      </c>
      <c r="F17" s="41"/>
      <c r="G17" s="41"/>
      <c r="H17" s="41"/>
      <c r="I17" s="145" t="s">
        <v>28</v>
      </c>
      <c r="J17" s="136" t="s">
        <v>19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29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28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31</v>
      </c>
      <c r="E22" s="41"/>
      <c r="F22" s="41"/>
      <c r="G22" s="41"/>
      <c r="H22" s="41"/>
      <c r="I22" s="145" t="s">
        <v>26</v>
      </c>
      <c r="J22" s="136" t="s">
        <v>19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32</v>
      </c>
      <c r="F23" s="41"/>
      <c r="G23" s="41"/>
      <c r="H23" s="41"/>
      <c r="I23" s="145" t="s">
        <v>28</v>
      </c>
      <c r="J23" s="136" t="s">
        <v>19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34</v>
      </c>
      <c r="E25" s="41"/>
      <c r="F25" s="41"/>
      <c r="G25" s="41"/>
      <c r="H25" s="41"/>
      <c r="I25" s="145" t="s">
        <v>26</v>
      </c>
      <c r="J25" s="136" t="s">
        <v>19</v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">
        <v>2818</v>
      </c>
      <c r="F26" s="41"/>
      <c r="G26" s="41"/>
      <c r="H26" s="41"/>
      <c r="I26" s="145" t="s">
        <v>28</v>
      </c>
      <c r="J26" s="136" t="s">
        <v>19</v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36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38</v>
      </c>
      <c r="E32" s="41"/>
      <c r="F32" s="41"/>
      <c r="G32" s="41"/>
      <c r="H32" s="41"/>
      <c r="I32" s="41"/>
      <c r="J32" s="156">
        <f>ROUND(J89,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40</v>
      </c>
      <c r="G34" s="41"/>
      <c r="H34" s="41"/>
      <c r="I34" s="157" t="s">
        <v>39</v>
      </c>
      <c r="J34" s="157" t="s">
        <v>41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42</v>
      </c>
      <c r="E35" s="145" t="s">
        <v>43</v>
      </c>
      <c r="F35" s="159">
        <f>ROUND((SUM(BE89:BE141)),  2)</f>
        <v>0</v>
      </c>
      <c r="G35" s="41"/>
      <c r="H35" s="41"/>
      <c r="I35" s="160">
        <v>0.20999999999999999</v>
      </c>
      <c r="J35" s="159">
        <f>ROUND(((SUM(BE89:BE141))*I35),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44</v>
      </c>
      <c r="F36" s="159">
        <f>ROUND((SUM(BF89:BF141)),  2)</f>
        <v>0</v>
      </c>
      <c r="G36" s="41"/>
      <c r="H36" s="41"/>
      <c r="I36" s="160">
        <v>0.14999999999999999</v>
      </c>
      <c r="J36" s="159">
        <f>ROUND(((SUM(BF89:BF141))*I36),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45</v>
      </c>
      <c r="F37" s="159">
        <f>ROUND((SUM(BG89:BG141)),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46</v>
      </c>
      <c r="F38" s="159">
        <f>ROUND((SUM(BH89:BH141)),  2)</f>
        <v>0</v>
      </c>
      <c r="G38" s="41"/>
      <c r="H38" s="41"/>
      <c r="I38" s="160">
        <v>0.14999999999999999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47</v>
      </c>
      <c r="F39" s="159">
        <f>ROUND((SUM(BI89:BI141)),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48</v>
      </c>
      <c r="E41" s="163"/>
      <c r="F41" s="163"/>
      <c r="G41" s="164" t="s">
        <v>49</v>
      </c>
      <c r="H41" s="165" t="s">
        <v>50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110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 xml:space="preserve">Dostavba ZŠ Luka nad  Jihlavou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106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107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108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05 - vzduchotechnika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>Luka nad Jihlavou</v>
      </c>
      <c r="G56" s="43"/>
      <c r="H56" s="43"/>
      <c r="I56" s="35" t="s">
        <v>23</v>
      </c>
      <c r="J56" s="75" t="str">
        <f>IF(J14="","",J14)</f>
        <v>3. 12. 2021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40.05" customHeight="1">
      <c r="A58" s="41"/>
      <c r="B58" s="42"/>
      <c r="C58" s="35" t="s">
        <v>25</v>
      </c>
      <c r="D58" s="43"/>
      <c r="E58" s="43"/>
      <c r="F58" s="30" t="str">
        <f>E17</f>
        <v>Městys Luka nad Jihlavou, 1.máje 76, 58822</v>
      </c>
      <c r="G58" s="43"/>
      <c r="H58" s="43"/>
      <c r="I58" s="35" t="s">
        <v>31</v>
      </c>
      <c r="J58" s="39" t="str">
        <f>E23</f>
        <v>Ing.Josef Slabý, Arnolec 30, Jamné 58827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34</v>
      </c>
      <c r="J59" s="39" t="str">
        <f>E26</f>
        <v>Ing.Jiří Jánský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111</v>
      </c>
      <c r="D61" s="174"/>
      <c r="E61" s="174"/>
      <c r="F61" s="174"/>
      <c r="G61" s="174"/>
      <c r="H61" s="174"/>
      <c r="I61" s="174"/>
      <c r="J61" s="175" t="s">
        <v>112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70</v>
      </c>
      <c r="D63" s="43"/>
      <c r="E63" s="43"/>
      <c r="F63" s="43"/>
      <c r="G63" s="43"/>
      <c r="H63" s="43"/>
      <c r="I63" s="43"/>
      <c r="J63" s="105">
        <f>J89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113</v>
      </c>
    </row>
    <row r="64" s="9" customFormat="1" ht="24.96" customHeight="1">
      <c r="A64" s="9"/>
      <c r="B64" s="177"/>
      <c r="C64" s="178"/>
      <c r="D64" s="179" t="s">
        <v>149</v>
      </c>
      <c r="E64" s="180"/>
      <c r="F64" s="180"/>
      <c r="G64" s="180"/>
      <c r="H64" s="180"/>
      <c r="I64" s="180"/>
      <c r="J64" s="181">
        <f>J90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3371</v>
      </c>
      <c r="E65" s="185"/>
      <c r="F65" s="185"/>
      <c r="G65" s="185"/>
      <c r="H65" s="185"/>
      <c r="I65" s="185"/>
      <c r="J65" s="186">
        <f>J91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3372</v>
      </c>
      <c r="E66" s="185"/>
      <c r="F66" s="185"/>
      <c r="G66" s="185"/>
      <c r="H66" s="185"/>
      <c r="I66" s="185"/>
      <c r="J66" s="186">
        <f>J133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2821</v>
      </c>
      <c r="E67" s="185"/>
      <c r="F67" s="185"/>
      <c r="G67" s="185"/>
      <c r="H67" s="185"/>
      <c r="I67" s="185"/>
      <c r="J67" s="186">
        <f>J136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4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4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3" s="2" customFormat="1" ht="6.96" customHeight="1">
      <c r="A73" s="41"/>
      <c r="B73" s="64"/>
      <c r="C73" s="65"/>
      <c r="D73" s="65"/>
      <c r="E73" s="65"/>
      <c r="F73" s="65"/>
      <c r="G73" s="65"/>
      <c r="H73" s="65"/>
      <c r="I73" s="65"/>
      <c r="J73" s="65"/>
      <c r="K73" s="65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24.96" customHeight="1">
      <c r="A74" s="41"/>
      <c r="B74" s="42"/>
      <c r="C74" s="26" t="s">
        <v>151</v>
      </c>
      <c r="D74" s="43"/>
      <c r="E74" s="43"/>
      <c r="F74" s="43"/>
      <c r="G74" s="43"/>
      <c r="H74" s="43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16</v>
      </c>
      <c r="D76" s="43"/>
      <c r="E76" s="43"/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172" t="str">
        <f>E7</f>
        <v xml:space="preserve">Dostavba ZŠ Luka nad  Jihlavou</v>
      </c>
      <c r="F77" s="35"/>
      <c r="G77" s="35"/>
      <c r="H77" s="35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1" customFormat="1" ht="12" customHeight="1">
      <c r="B78" s="24"/>
      <c r="C78" s="35" t="s">
        <v>106</v>
      </c>
      <c r="D78" s="25"/>
      <c r="E78" s="25"/>
      <c r="F78" s="25"/>
      <c r="G78" s="25"/>
      <c r="H78" s="25"/>
      <c r="I78" s="25"/>
      <c r="J78" s="25"/>
      <c r="K78" s="25"/>
      <c r="L78" s="23"/>
    </row>
    <row r="79" s="2" customFormat="1" ht="16.5" customHeight="1">
      <c r="A79" s="41"/>
      <c r="B79" s="42"/>
      <c r="C79" s="43"/>
      <c r="D79" s="43"/>
      <c r="E79" s="172" t="s">
        <v>107</v>
      </c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108</v>
      </c>
      <c r="D80" s="43"/>
      <c r="E80" s="43"/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6.5" customHeight="1">
      <c r="A81" s="41"/>
      <c r="B81" s="42"/>
      <c r="C81" s="43"/>
      <c r="D81" s="43"/>
      <c r="E81" s="72" t="str">
        <f>E11</f>
        <v>05 - vzduchotechnika</v>
      </c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21</v>
      </c>
      <c r="D83" s="43"/>
      <c r="E83" s="43"/>
      <c r="F83" s="30" t="str">
        <f>F14</f>
        <v>Luka nad Jihlavou</v>
      </c>
      <c r="G83" s="43"/>
      <c r="H83" s="43"/>
      <c r="I83" s="35" t="s">
        <v>23</v>
      </c>
      <c r="J83" s="75" t="str">
        <f>IF(J14="","",J14)</f>
        <v>3. 12. 2021</v>
      </c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40.05" customHeight="1">
      <c r="A85" s="41"/>
      <c r="B85" s="42"/>
      <c r="C85" s="35" t="s">
        <v>25</v>
      </c>
      <c r="D85" s="43"/>
      <c r="E85" s="43"/>
      <c r="F85" s="30" t="str">
        <f>E17</f>
        <v>Městys Luka nad Jihlavou, 1.máje 76, 58822</v>
      </c>
      <c r="G85" s="43"/>
      <c r="H85" s="43"/>
      <c r="I85" s="35" t="s">
        <v>31</v>
      </c>
      <c r="J85" s="39" t="str">
        <f>E23</f>
        <v>Ing.Josef Slabý, Arnolec 30, Jamné 58827</v>
      </c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5.15" customHeight="1">
      <c r="A86" s="41"/>
      <c r="B86" s="42"/>
      <c r="C86" s="35" t="s">
        <v>29</v>
      </c>
      <c r="D86" s="43"/>
      <c r="E86" s="43"/>
      <c r="F86" s="30" t="str">
        <f>IF(E20="","",E20)</f>
        <v>Vyplň údaj</v>
      </c>
      <c r="G86" s="43"/>
      <c r="H86" s="43"/>
      <c r="I86" s="35" t="s">
        <v>34</v>
      </c>
      <c r="J86" s="39" t="str">
        <f>E26</f>
        <v>Ing.Jiří Jánský</v>
      </c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0.32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11" customFormat="1" ht="29.28" customHeight="1">
      <c r="A88" s="188"/>
      <c r="B88" s="189"/>
      <c r="C88" s="190" t="s">
        <v>152</v>
      </c>
      <c r="D88" s="191" t="s">
        <v>57</v>
      </c>
      <c r="E88" s="191" t="s">
        <v>53</v>
      </c>
      <c r="F88" s="191" t="s">
        <v>54</v>
      </c>
      <c r="G88" s="191" t="s">
        <v>153</v>
      </c>
      <c r="H88" s="191" t="s">
        <v>154</v>
      </c>
      <c r="I88" s="191" t="s">
        <v>155</v>
      </c>
      <c r="J88" s="191" t="s">
        <v>112</v>
      </c>
      <c r="K88" s="192" t="s">
        <v>156</v>
      </c>
      <c r="L88" s="193"/>
      <c r="M88" s="95" t="s">
        <v>19</v>
      </c>
      <c r="N88" s="96" t="s">
        <v>42</v>
      </c>
      <c r="O88" s="96" t="s">
        <v>157</v>
      </c>
      <c r="P88" s="96" t="s">
        <v>158</v>
      </c>
      <c r="Q88" s="96" t="s">
        <v>159</v>
      </c>
      <c r="R88" s="96" t="s">
        <v>160</v>
      </c>
      <c r="S88" s="96" t="s">
        <v>161</v>
      </c>
      <c r="T88" s="97" t="s">
        <v>162</v>
      </c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</row>
    <row r="89" s="2" customFormat="1" ht="22.8" customHeight="1">
      <c r="A89" s="41"/>
      <c r="B89" s="42"/>
      <c r="C89" s="102" t="s">
        <v>163</v>
      </c>
      <c r="D89" s="43"/>
      <c r="E89" s="43"/>
      <c r="F89" s="43"/>
      <c r="G89" s="43"/>
      <c r="H89" s="43"/>
      <c r="I89" s="43"/>
      <c r="J89" s="194">
        <f>BK89</f>
        <v>0</v>
      </c>
      <c r="K89" s="43"/>
      <c r="L89" s="47"/>
      <c r="M89" s="98"/>
      <c r="N89" s="195"/>
      <c r="O89" s="99"/>
      <c r="P89" s="196">
        <f>P90</f>
        <v>0</v>
      </c>
      <c r="Q89" s="99"/>
      <c r="R89" s="196">
        <f>R90</f>
        <v>0</v>
      </c>
      <c r="S89" s="99"/>
      <c r="T89" s="197">
        <f>T90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71</v>
      </c>
      <c r="AU89" s="20" t="s">
        <v>113</v>
      </c>
      <c r="BK89" s="198">
        <f>BK90</f>
        <v>0</v>
      </c>
    </row>
    <row r="90" s="12" customFormat="1" ht="25.92" customHeight="1">
      <c r="A90" s="12"/>
      <c r="B90" s="199"/>
      <c r="C90" s="200"/>
      <c r="D90" s="201" t="s">
        <v>71</v>
      </c>
      <c r="E90" s="202" t="s">
        <v>263</v>
      </c>
      <c r="F90" s="202" t="s">
        <v>2197</v>
      </c>
      <c r="G90" s="200"/>
      <c r="H90" s="200"/>
      <c r="I90" s="203"/>
      <c r="J90" s="204">
        <f>BK90</f>
        <v>0</v>
      </c>
      <c r="K90" s="200"/>
      <c r="L90" s="205"/>
      <c r="M90" s="206"/>
      <c r="N90" s="207"/>
      <c r="O90" s="207"/>
      <c r="P90" s="208">
        <f>P91+P133+P136</f>
        <v>0</v>
      </c>
      <c r="Q90" s="207"/>
      <c r="R90" s="208">
        <f>R91+R133+R136</f>
        <v>0</v>
      </c>
      <c r="S90" s="207"/>
      <c r="T90" s="209">
        <f>T91+T133+T136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10" t="s">
        <v>167</v>
      </c>
      <c r="AT90" s="211" t="s">
        <v>71</v>
      </c>
      <c r="AU90" s="211" t="s">
        <v>72</v>
      </c>
      <c r="AY90" s="210" t="s">
        <v>166</v>
      </c>
      <c r="BK90" s="212">
        <f>BK91+BK133+BK136</f>
        <v>0</v>
      </c>
    </row>
    <row r="91" s="12" customFormat="1" ht="22.8" customHeight="1">
      <c r="A91" s="12"/>
      <c r="B91" s="199"/>
      <c r="C91" s="200"/>
      <c r="D91" s="201" t="s">
        <v>71</v>
      </c>
      <c r="E91" s="213" t="s">
        <v>2507</v>
      </c>
      <c r="F91" s="213" t="s">
        <v>3373</v>
      </c>
      <c r="G91" s="200"/>
      <c r="H91" s="200"/>
      <c r="I91" s="203"/>
      <c r="J91" s="214">
        <f>BK91</f>
        <v>0</v>
      </c>
      <c r="K91" s="200"/>
      <c r="L91" s="205"/>
      <c r="M91" s="206"/>
      <c r="N91" s="207"/>
      <c r="O91" s="207"/>
      <c r="P91" s="208">
        <f>SUM(P92:P132)</f>
        <v>0</v>
      </c>
      <c r="Q91" s="207"/>
      <c r="R91" s="208">
        <f>SUM(R92:R132)</f>
        <v>0</v>
      </c>
      <c r="S91" s="207"/>
      <c r="T91" s="209">
        <f>SUM(T92:T132)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10" t="s">
        <v>79</v>
      </c>
      <c r="AT91" s="211" t="s">
        <v>71</v>
      </c>
      <c r="AU91" s="211" t="s">
        <v>79</v>
      </c>
      <c r="AY91" s="210" t="s">
        <v>166</v>
      </c>
      <c r="BK91" s="212">
        <f>SUM(BK92:BK132)</f>
        <v>0</v>
      </c>
    </row>
    <row r="92" s="2" customFormat="1" ht="66.75" customHeight="1">
      <c r="A92" s="41"/>
      <c r="B92" s="42"/>
      <c r="C92" s="215" t="s">
        <v>79</v>
      </c>
      <c r="D92" s="215" t="s">
        <v>169</v>
      </c>
      <c r="E92" s="216" t="s">
        <v>3374</v>
      </c>
      <c r="F92" s="217" t="s">
        <v>3375</v>
      </c>
      <c r="G92" s="218" t="s">
        <v>3376</v>
      </c>
      <c r="H92" s="219">
        <v>3</v>
      </c>
      <c r="I92" s="220"/>
      <c r="J92" s="221">
        <f>ROUND(I92*H92,2)</f>
        <v>0</v>
      </c>
      <c r="K92" s="217" t="s">
        <v>19</v>
      </c>
      <c r="L92" s="47"/>
      <c r="M92" s="222" t="s">
        <v>19</v>
      </c>
      <c r="N92" s="223" t="s">
        <v>43</v>
      </c>
      <c r="O92" s="87"/>
      <c r="P92" s="224">
        <f>O92*H92</f>
        <v>0</v>
      </c>
      <c r="Q92" s="224">
        <v>0</v>
      </c>
      <c r="R92" s="224">
        <f>Q92*H92</f>
        <v>0</v>
      </c>
      <c r="S92" s="224">
        <v>0</v>
      </c>
      <c r="T92" s="225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26" t="s">
        <v>553</v>
      </c>
      <c r="AT92" s="226" t="s">
        <v>169</v>
      </c>
      <c r="AU92" s="226" t="s">
        <v>81</v>
      </c>
      <c r="AY92" s="20" t="s">
        <v>166</v>
      </c>
      <c r="BE92" s="227">
        <f>IF(N92="základní",J92,0)</f>
        <v>0</v>
      </c>
      <c r="BF92" s="227">
        <f>IF(N92="snížená",J92,0)</f>
        <v>0</v>
      </c>
      <c r="BG92" s="227">
        <f>IF(N92="zákl. přenesená",J92,0)</f>
        <v>0</v>
      </c>
      <c r="BH92" s="227">
        <f>IF(N92="sníž. přenesená",J92,0)</f>
        <v>0</v>
      </c>
      <c r="BI92" s="227">
        <f>IF(N92="nulová",J92,0)</f>
        <v>0</v>
      </c>
      <c r="BJ92" s="20" t="s">
        <v>79</v>
      </c>
      <c r="BK92" s="227">
        <f>ROUND(I92*H92,2)</f>
        <v>0</v>
      </c>
      <c r="BL92" s="20" t="s">
        <v>553</v>
      </c>
      <c r="BM92" s="226" t="s">
        <v>174</v>
      </c>
    </row>
    <row r="93" s="2" customFormat="1" ht="66.75" customHeight="1">
      <c r="A93" s="41"/>
      <c r="B93" s="42"/>
      <c r="C93" s="215" t="s">
        <v>81</v>
      </c>
      <c r="D93" s="215" t="s">
        <v>169</v>
      </c>
      <c r="E93" s="216" t="s">
        <v>3377</v>
      </c>
      <c r="F93" s="217" t="s">
        <v>3378</v>
      </c>
      <c r="G93" s="218" t="s">
        <v>3376</v>
      </c>
      <c r="H93" s="219">
        <v>2</v>
      </c>
      <c r="I93" s="220"/>
      <c r="J93" s="221">
        <f>ROUND(I93*H93,2)</f>
        <v>0</v>
      </c>
      <c r="K93" s="217" t="s">
        <v>19</v>
      </c>
      <c r="L93" s="47"/>
      <c r="M93" s="222" t="s">
        <v>19</v>
      </c>
      <c r="N93" s="223" t="s">
        <v>43</v>
      </c>
      <c r="O93" s="87"/>
      <c r="P93" s="224">
        <f>O93*H93</f>
        <v>0</v>
      </c>
      <c r="Q93" s="224">
        <v>0</v>
      </c>
      <c r="R93" s="224">
        <f>Q93*H93</f>
        <v>0</v>
      </c>
      <c r="S93" s="224">
        <v>0</v>
      </c>
      <c r="T93" s="225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26" t="s">
        <v>553</v>
      </c>
      <c r="AT93" s="226" t="s">
        <v>169</v>
      </c>
      <c r="AU93" s="226" t="s">
        <v>81</v>
      </c>
      <c r="AY93" s="20" t="s">
        <v>166</v>
      </c>
      <c r="BE93" s="227">
        <f>IF(N93="základní",J93,0)</f>
        <v>0</v>
      </c>
      <c r="BF93" s="227">
        <f>IF(N93="snížená",J93,0)</f>
        <v>0</v>
      </c>
      <c r="BG93" s="227">
        <f>IF(N93="zákl. přenesená",J93,0)</f>
        <v>0</v>
      </c>
      <c r="BH93" s="227">
        <f>IF(N93="sníž. přenesená",J93,0)</f>
        <v>0</v>
      </c>
      <c r="BI93" s="227">
        <f>IF(N93="nulová",J93,0)</f>
        <v>0</v>
      </c>
      <c r="BJ93" s="20" t="s">
        <v>79</v>
      </c>
      <c r="BK93" s="227">
        <f>ROUND(I93*H93,2)</f>
        <v>0</v>
      </c>
      <c r="BL93" s="20" t="s">
        <v>553</v>
      </c>
      <c r="BM93" s="226" t="s">
        <v>209</v>
      </c>
    </row>
    <row r="94" s="2" customFormat="1" ht="16.5" customHeight="1">
      <c r="A94" s="41"/>
      <c r="B94" s="42"/>
      <c r="C94" s="215" t="s">
        <v>167</v>
      </c>
      <c r="D94" s="215" t="s">
        <v>169</v>
      </c>
      <c r="E94" s="216" t="s">
        <v>3379</v>
      </c>
      <c r="F94" s="217" t="s">
        <v>3380</v>
      </c>
      <c r="G94" s="218" t="s">
        <v>3376</v>
      </c>
      <c r="H94" s="219">
        <v>4</v>
      </c>
      <c r="I94" s="220"/>
      <c r="J94" s="221">
        <f>ROUND(I94*H94,2)</f>
        <v>0</v>
      </c>
      <c r="K94" s="217" t="s">
        <v>19</v>
      </c>
      <c r="L94" s="47"/>
      <c r="M94" s="222" t="s">
        <v>19</v>
      </c>
      <c r="N94" s="223" t="s">
        <v>43</v>
      </c>
      <c r="O94" s="87"/>
      <c r="P94" s="224">
        <f>O94*H94</f>
        <v>0</v>
      </c>
      <c r="Q94" s="224">
        <v>0</v>
      </c>
      <c r="R94" s="224">
        <f>Q94*H94</f>
        <v>0</v>
      </c>
      <c r="S94" s="224">
        <v>0</v>
      </c>
      <c r="T94" s="225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6" t="s">
        <v>553</v>
      </c>
      <c r="AT94" s="226" t="s">
        <v>169</v>
      </c>
      <c r="AU94" s="226" t="s">
        <v>81</v>
      </c>
      <c r="AY94" s="20" t="s">
        <v>166</v>
      </c>
      <c r="BE94" s="227">
        <f>IF(N94="základní",J94,0)</f>
        <v>0</v>
      </c>
      <c r="BF94" s="227">
        <f>IF(N94="snížená",J94,0)</f>
        <v>0</v>
      </c>
      <c r="BG94" s="227">
        <f>IF(N94="zákl. přenesená",J94,0)</f>
        <v>0</v>
      </c>
      <c r="BH94" s="227">
        <f>IF(N94="sníž. přenesená",J94,0)</f>
        <v>0</v>
      </c>
      <c r="BI94" s="227">
        <f>IF(N94="nulová",J94,0)</f>
        <v>0</v>
      </c>
      <c r="BJ94" s="20" t="s">
        <v>79</v>
      </c>
      <c r="BK94" s="227">
        <f>ROUND(I94*H94,2)</f>
        <v>0</v>
      </c>
      <c r="BL94" s="20" t="s">
        <v>553</v>
      </c>
      <c r="BM94" s="226" t="s">
        <v>220</v>
      </c>
    </row>
    <row r="95" s="2" customFormat="1">
      <c r="A95" s="41"/>
      <c r="B95" s="42"/>
      <c r="C95" s="215" t="s">
        <v>174</v>
      </c>
      <c r="D95" s="215" t="s">
        <v>169</v>
      </c>
      <c r="E95" s="216" t="s">
        <v>3381</v>
      </c>
      <c r="F95" s="217" t="s">
        <v>3382</v>
      </c>
      <c r="G95" s="218" t="s">
        <v>240</v>
      </c>
      <c r="H95" s="219">
        <v>5</v>
      </c>
      <c r="I95" s="220"/>
      <c r="J95" s="221">
        <f>ROUND(I95*H95,2)</f>
        <v>0</v>
      </c>
      <c r="K95" s="217" t="s">
        <v>19</v>
      </c>
      <c r="L95" s="47"/>
      <c r="M95" s="222" t="s">
        <v>19</v>
      </c>
      <c r="N95" s="223" t="s">
        <v>43</v>
      </c>
      <c r="O95" s="87"/>
      <c r="P95" s="224">
        <f>O95*H95</f>
        <v>0</v>
      </c>
      <c r="Q95" s="224">
        <v>0</v>
      </c>
      <c r="R95" s="224">
        <f>Q95*H95</f>
        <v>0</v>
      </c>
      <c r="S95" s="224">
        <v>0</v>
      </c>
      <c r="T95" s="225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26" t="s">
        <v>553</v>
      </c>
      <c r="AT95" s="226" t="s">
        <v>169</v>
      </c>
      <c r="AU95" s="226" t="s">
        <v>81</v>
      </c>
      <c r="AY95" s="20" t="s">
        <v>166</v>
      </c>
      <c r="BE95" s="227">
        <f>IF(N95="základní",J95,0)</f>
        <v>0</v>
      </c>
      <c r="BF95" s="227">
        <f>IF(N95="snížená",J95,0)</f>
        <v>0</v>
      </c>
      <c r="BG95" s="227">
        <f>IF(N95="zákl. přenesená",J95,0)</f>
        <v>0</v>
      </c>
      <c r="BH95" s="227">
        <f>IF(N95="sníž. přenesená",J95,0)</f>
        <v>0</v>
      </c>
      <c r="BI95" s="227">
        <f>IF(N95="nulová",J95,0)</f>
        <v>0</v>
      </c>
      <c r="BJ95" s="20" t="s">
        <v>79</v>
      </c>
      <c r="BK95" s="227">
        <f>ROUND(I95*H95,2)</f>
        <v>0</v>
      </c>
      <c r="BL95" s="20" t="s">
        <v>553</v>
      </c>
      <c r="BM95" s="226" t="s">
        <v>232</v>
      </c>
    </row>
    <row r="96" s="2" customFormat="1" ht="16.5" customHeight="1">
      <c r="A96" s="41"/>
      <c r="B96" s="42"/>
      <c r="C96" s="215" t="s">
        <v>203</v>
      </c>
      <c r="D96" s="215" t="s">
        <v>169</v>
      </c>
      <c r="E96" s="216" t="s">
        <v>3383</v>
      </c>
      <c r="F96" s="217" t="s">
        <v>3384</v>
      </c>
      <c r="G96" s="218" t="s">
        <v>3376</v>
      </c>
      <c r="H96" s="219">
        <v>2</v>
      </c>
      <c r="I96" s="220"/>
      <c r="J96" s="221">
        <f>ROUND(I96*H96,2)</f>
        <v>0</v>
      </c>
      <c r="K96" s="217" t="s">
        <v>19</v>
      </c>
      <c r="L96" s="47"/>
      <c r="M96" s="222" t="s">
        <v>19</v>
      </c>
      <c r="N96" s="223" t="s">
        <v>43</v>
      </c>
      <c r="O96" s="87"/>
      <c r="P96" s="224">
        <f>O96*H96</f>
        <v>0</v>
      </c>
      <c r="Q96" s="224">
        <v>0</v>
      </c>
      <c r="R96" s="224">
        <f>Q96*H96</f>
        <v>0</v>
      </c>
      <c r="S96" s="224">
        <v>0</v>
      </c>
      <c r="T96" s="225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26" t="s">
        <v>553</v>
      </c>
      <c r="AT96" s="226" t="s">
        <v>169</v>
      </c>
      <c r="AU96" s="226" t="s">
        <v>81</v>
      </c>
      <c r="AY96" s="20" t="s">
        <v>166</v>
      </c>
      <c r="BE96" s="227">
        <f>IF(N96="základní",J96,0)</f>
        <v>0</v>
      </c>
      <c r="BF96" s="227">
        <f>IF(N96="snížená",J96,0)</f>
        <v>0</v>
      </c>
      <c r="BG96" s="227">
        <f>IF(N96="zákl. přenesená",J96,0)</f>
        <v>0</v>
      </c>
      <c r="BH96" s="227">
        <f>IF(N96="sníž. přenesená",J96,0)</f>
        <v>0</v>
      </c>
      <c r="BI96" s="227">
        <f>IF(N96="nulová",J96,0)</f>
        <v>0</v>
      </c>
      <c r="BJ96" s="20" t="s">
        <v>79</v>
      </c>
      <c r="BK96" s="227">
        <f>ROUND(I96*H96,2)</f>
        <v>0</v>
      </c>
      <c r="BL96" s="20" t="s">
        <v>553</v>
      </c>
      <c r="BM96" s="226" t="s">
        <v>242</v>
      </c>
    </row>
    <row r="97" s="2" customFormat="1" ht="16.5" customHeight="1">
      <c r="A97" s="41"/>
      <c r="B97" s="42"/>
      <c r="C97" s="215" t="s">
        <v>209</v>
      </c>
      <c r="D97" s="215" t="s">
        <v>169</v>
      </c>
      <c r="E97" s="216" t="s">
        <v>3385</v>
      </c>
      <c r="F97" s="217" t="s">
        <v>3386</v>
      </c>
      <c r="G97" s="218" t="s">
        <v>240</v>
      </c>
      <c r="H97" s="219">
        <v>2</v>
      </c>
      <c r="I97" s="220"/>
      <c r="J97" s="221">
        <f>ROUND(I97*H97,2)</f>
        <v>0</v>
      </c>
      <c r="K97" s="217" t="s">
        <v>19</v>
      </c>
      <c r="L97" s="47"/>
      <c r="M97" s="222" t="s">
        <v>19</v>
      </c>
      <c r="N97" s="223" t="s">
        <v>43</v>
      </c>
      <c r="O97" s="87"/>
      <c r="P97" s="224">
        <f>O97*H97</f>
        <v>0</v>
      </c>
      <c r="Q97" s="224">
        <v>0</v>
      </c>
      <c r="R97" s="224">
        <f>Q97*H97</f>
        <v>0</v>
      </c>
      <c r="S97" s="224">
        <v>0</v>
      </c>
      <c r="T97" s="225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26" t="s">
        <v>553</v>
      </c>
      <c r="AT97" s="226" t="s">
        <v>169</v>
      </c>
      <c r="AU97" s="226" t="s">
        <v>81</v>
      </c>
      <c r="AY97" s="20" t="s">
        <v>166</v>
      </c>
      <c r="BE97" s="227">
        <f>IF(N97="základní",J97,0)</f>
        <v>0</v>
      </c>
      <c r="BF97" s="227">
        <f>IF(N97="snížená",J97,0)</f>
        <v>0</v>
      </c>
      <c r="BG97" s="227">
        <f>IF(N97="zákl. přenesená",J97,0)</f>
        <v>0</v>
      </c>
      <c r="BH97" s="227">
        <f>IF(N97="sníž. přenesená",J97,0)</f>
        <v>0</v>
      </c>
      <c r="BI97" s="227">
        <f>IF(N97="nulová",J97,0)</f>
        <v>0</v>
      </c>
      <c r="BJ97" s="20" t="s">
        <v>79</v>
      </c>
      <c r="BK97" s="227">
        <f>ROUND(I97*H97,2)</f>
        <v>0</v>
      </c>
      <c r="BL97" s="20" t="s">
        <v>553</v>
      </c>
      <c r="BM97" s="226" t="s">
        <v>250</v>
      </c>
    </row>
    <row r="98" s="2" customFormat="1" ht="16.5" customHeight="1">
      <c r="A98" s="41"/>
      <c r="B98" s="42"/>
      <c r="C98" s="215" t="s">
        <v>215</v>
      </c>
      <c r="D98" s="215" t="s">
        <v>169</v>
      </c>
      <c r="E98" s="216" t="s">
        <v>3387</v>
      </c>
      <c r="F98" s="217" t="s">
        <v>3388</v>
      </c>
      <c r="G98" s="218" t="s">
        <v>19</v>
      </c>
      <c r="H98" s="219">
        <v>2</v>
      </c>
      <c r="I98" s="220"/>
      <c r="J98" s="221">
        <f>ROUND(I98*H98,2)</f>
        <v>0</v>
      </c>
      <c r="K98" s="217" t="s">
        <v>19</v>
      </c>
      <c r="L98" s="47"/>
      <c r="M98" s="222" t="s">
        <v>19</v>
      </c>
      <c r="N98" s="223" t="s">
        <v>43</v>
      </c>
      <c r="O98" s="87"/>
      <c r="P98" s="224">
        <f>O98*H98</f>
        <v>0</v>
      </c>
      <c r="Q98" s="224">
        <v>0</v>
      </c>
      <c r="R98" s="224">
        <f>Q98*H98</f>
        <v>0</v>
      </c>
      <c r="S98" s="224">
        <v>0</v>
      </c>
      <c r="T98" s="225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26" t="s">
        <v>553</v>
      </c>
      <c r="AT98" s="226" t="s">
        <v>169</v>
      </c>
      <c r="AU98" s="226" t="s">
        <v>81</v>
      </c>
      <c r="AY98" s="20" t="s">
        <v>166</v>
      </c>
      <c r="BE98" s="227">
        <f>IF(N98="základní",J98,0)</f>
        <v>0</v>
      </c>
      <c r="BF98" s="227">
        <f>IF(N98="snížená",J98,0)</f>
        <v>0</v>
      </c>
      <c r="BG98" s="227">
        <f>IF(N98="zákl. přenesená",J98,0)</f>
        <v>0</v>
      </c>
      <c r="BH98" s="227">
        <f>IF(N98="sníž. přenesená",J98,0)</f>
        <v>0</v>
      </c>
      <c r="BI98" s="227">
        <f>IF(N98="nulová",J98,0)</f>
        <v>0</v>
      </c>
      <c r="BJ98" s="20" t="s">
        <v>79</v>
      </c>
      <c r="BK98" s="227">
        <f>ROUND(I98*H98,2)</f>
        <v>0</v>
      </c>
      <c r="BL98" s="20" t="s">
        <v>553</v>
      </c>
      <c r="BM98" s="226" t="s">
        <v>257</v>
      </c>
    </row>
    <row r="99" s="2" customFormat="1" ht="16.5" customHeight="1">
      <c r="A99" s="41"/>
      <c r="B99" s="42"/>
      <c r="C99" s="215" t="s">
        <v>220</v>
      </c>
      <c r="D99" s="215" t="s">
        <v>169</v>
      </c>
      <c r="E99" s="216" t="s">
        <v>3389</v>
      </c>
      <c r="F99" s="217" t="s">
        <v>3390</v>
      </c>
      <c r="G99" s="218" t="s">
        <v>240</v>
      </c>
      <c r="H99" s="219">
        <v>2</v>
      </c>
      <c r="I99" s="220"/>
      <c r="J99" s="221">
        <f>ROUND(I99*H99,2)</f>
        <v>0</v>
      </c>
      <c r="K99" s="217" t="s">
        <v>19</v>
      </c>
      <c r="L99" s="47"/>
      <c r="M99" s="222" t="s">
        <v>19</v>
      </c>
      <c r="N99" s="223" t="s">
        <v>43</v>
      </c>
      <c r="O99" s="87"/>
      <c r="P99" s="224">
        <f>O99*H99</f>
        <v>0</v>
      </c>
      <c r="Q99" s="224">
        <v>0</v>
      </c>
      <c r="R99" s="224">
        <f>Q99*H99</f>
        <v>0</v>
      </c>
      <c r="S99" s="224">
        <v>0</v>
      </c>
      <c r="T99" s="225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6" t="s">
        <v>553</v>
      </c>
      <c r="AT99" s="226" t="s">
        <v>169</v>
      </c>
      <c r="AU99" s="226" t="s">
        <v>81</v>
      </c>
      <c r="AY99" s="20" t="s">
        <v>166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20" t="s">
        <v>79</v>
      </c>
      <c r="BK99" s="227">
        <f>ROUND(I99*H99,2)</f>
        <v>0</v>
      </c>
      <c r="BL99" s="20" t="s">
        <v>553</v>
      </c>
      <c r="BM99" s="226" t="s">
        <v>268</v>
      </c>
    </row>
    <row r="100" s="2" customFormat="1" ht="16.5" customHeight="1">
      <c r="A100" s="41"/>
      <c r="B100" s="42"/>
      <c r="C100" s="215" t="s">
        <v>226</v>
      </c>
      <c r="D100" s="215" t="s">
        <v>169</v>
      </c>
      <c r="E100" s="216" t="s">
        <v>3391</v>
      </c>
      <c r="F100" s="217" t="s">
        <v>3392</v>
      </c>
      <c r="G100" s="218" t="s">
        <v>240</v>
      </c>
      <c r="H100" s="219">
        <v>6</v>
      </c>
      <c r="I100" s="220"/>
      <c r="J100" s="221">
        <f>ROUND(I100*H100,2)</f>
        <v>0</v>
      </c>
      <c r="K100" s="217" t="s">
        <v>19</v>
      </c>
      <c r="L100" s="47"/>
      <c r="M100" s="222" t="s">
        <v>19</v>
      </c>
      <c r="N100" s="223" t="s">
        <v>43</v>
      </c>
      <c r="O100" s="87"/>
      <c r="P100" s="224">
        <f>O100*H100</f>
        <v>0</v>
      </c>
      <c r="Q100" s="224">
        <v>0</v>
      </c>
      <c r="R100" s="224">
        <f>Q100*H100</f>
        <v>0</v>
      </c>
      <c r="S100" s="224">
        <v>0</v>
      </c>
      <c r="T100" s="225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26" t="s">
        <v>553</v>
      </c>
      <c r="AT100" s="226" t="s">
        <v>169</v>
      </c>
      <c r="AU100" s="226" t="s">
        <v>81</v>
      </c>
      <c r="AY100" s="20" t="s">
        <v>166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20" t="s">
        <v>79</v>
      </c>
      <c r="BK100" s="227">
        <f>ROUND(I100*H100,2)</f>
        <v>0</v>
      </c>
      <c r="BL100" s="20" t="s">
        <v>553</v>
      </c>
      <c r="BM100" s="226" t="s">
        <v>279</v>
      </c>
    </row>
    <row r="101" s="2" customFormat="1" ht="16.5" customHeight="1">
      <c r="A101" s="41"/>
      <c r="B101" s="42"/>
      <c r="C101" s="215" t="s">
        <v>232</v>
      </c>
      <c r="D101" s="215" t="s">
        <v>169</v>
      </c>
      <c r="E101" s="216" t="s">
        <v>3393</v>
      </c>
      <c r="F101" s="217" t="s">
        <v>3394</v>
      </c>
      <c r="G101" s="218" t="s">
        <v>240</v>
      </c>
      <c r="H101" s="219">
        <v>6</v>
      </c>
      <c r="I101" s="220"/>
      <c r="J101" s="221">
        <f>ROUND(I101*H101,2)</f>
        <v>0</v>
      </c>
      <c r="K101" s="217" t="s">
        <v>19</v>
      </c>
      <c r="L101" s="47"/>
      <c r="M101" s="222" t="s">
        <v>19</v>
      </c>
      <c r="N101" s="223" t="s">
        <v>43</v>
      </c>
      <c r="O101" s="87"/>
      <c r="P101" s="224">
        <f>O101*H101</f>
        <v>0</v>
      </c>
      <c r="Q101" s="224">
        <v>0</v>
      </c>
      <c r="R101" s="224">
        <f>Q101*H101</f>
        <v>0</v>
      </c>
      <c r="S101" s="224">
        <v>0</v>
      </c>
      <c r="T101" s="225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6" t="s">
        <v>553</v>
      </c>
      <c r="AT101" s="226" t="s">
        <v>169</v>
      </c>
      <c r="AU101" s="226" t="s">
        <v>81</v>
      </c>
      <c r="AY101" s="20" t="s">
        <v>166</v>
      </c>
      <c r="BE101" s="227">
        <f>IF(N101="základní",J101,0)</f>
        <v>0</v>
      </c>
      <c r="BF101" s="227">
        <f>IF(N101="snížená",J101,0)</f>
        <v>0</v>
      </c>
      <c r="BG101" s="227">
        <f>IF(N101="zákl. přenesená",J101,0)</f>
        <v>0</v>
      </c>
      <c r="BH101" s="227">
        <f>IF(N101="sníž. přenesená",J101,0)</f>
        <v>0</v>
      </c>
      <c r="BI101" s="227">
        <f>IF(N101="nulová",J101,0)</f>
        <v>0</v>
      </c>
      <c r="BJ101" s="20" t="s">
        <v>79</v>
      </c>
      <c r="BK101" s="227">
        <f>ROUND(I101*H101,2)</f>
        <v>0</v>
      </c>
      <c r="BL101" s="20" t="s">
        <v>553</v>
      </c>
      <c r="BM101" s="226" t="s">
        <v>287</v>
      </c>
    </row>
    <row r="102" s="2" customFormat="1" ht="16.5" customHeight="1">
      <c r="A102" s="41"/>
      <c r="B102" s="42"/>
      <c r="C102" s="215" t="s">
        <v>237</v>
      </c>
      <c r="D102" s="215" t="s">
        <v>169</v>
      </c>
      <c r="E102" s="216" t="s">
        <v>3395</v>
      </c>
      <c r="F102" s="217" t="s">
        <v>3396</v>
      </c>
      <c r="G102" s="218" t="s">
        <v>240</v>
      </c>
      <c r="H102" s="219">
        <v>4</v>
      </c>
      <c r="I102" s="220"/>
      <c r="J102" s="221">
        <f>ROUND(I102*H102,2)</f>
        <v>0</v>
      </c>
      <c r="K102" s="217" t="s">
        <v>19</v>
      </c>
      <c r="L102" s="47"/>
      <c r="M102" s="222" t="s">
        <v>19</v>
      </c>
      <c r="N102" s="223" t="s">
        <v>43</v>
      </c>
      <c r="O102" s="87"/>
      <c r="P102" s="224">
        <f>O102*H102</f>
        <v>0</v>
      </c>
      <c r="Q102" s="224">
        <v>0</v>
      </c>
      <c r="R102" s="224">
        <f>Q102*H102</f>
        <v>0</v>
      </c>
      <c r="S102" s="224">
        <v>0</v>
      </c>
      <c r="T102" s="225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6" t="s">
        <v>553</v>
      </c>
      <c r="AT102" s="226" t="s">
        <v>169</v>
      </c>
      <c r="AU102" s="226" t="s">
        <v>81</v>
      </c>
      <c r="AY102" s="20" t="s">
        <v>166</v>
      </c>
      <c r="BE102" s="227">
        <f>IF(N102="základní",J102,0)</f>
        <v>0</v>
      </c>
      <c r="BF102" s="227">
        <f>IF(N102="snížená",J102,0)</f>
        <v>0</v>
      </c>
      <c r="BG102" s="227">
        <f>IF(N102="zákl. přenesená",J102,0)</f>
        <v>0</v>
      </c>
      <c r="BH102" s="227">
        <f>IF(N102="sníž. přenesená",J102,0)</f>
        <v>0</v>
      </c>
      <c r="BI102" s="227">
        <f>IF(N102="nulová",J102,0)</f>
        <v>0</v>
      </c>
      <c r="BJ102" s="20" t="s">
        <v>79</v>
      </c>
      <c r="BK102" s="227">
        <f>ROUND(I102*H102,2)</f>
        <v>0</v>
      </c>
      <c r="BL102" s="20" t="s">
        <v>553</v>
      </c>
      <c r="BM102" s="226" t="s">
        <v>297</v>
      </c>
    </row>
    <row r="103" s="2" customFormat="1" ht="16.5" customHeight="1">
      <c r="A103" s="41"/>
      <c r="B103" s="42"/>
      <c r="C103" s="215" t="s">
        <v>242</v>
      </c>
      <c r="D103" s="215" t="s">
        <v>169</v>
      </c>
      <c r="E103" s="216" t="s">
        <v>3397</v>
      </c>
      <c r="F103" s="217" t="s">
        <v>3398</v>
      </c>
      <c r="G103" s="218" t="s">
        <v>240</v>
      </c>
      <c r="H103" s="219">
        <v>4</v>
      </c>
      <c r="I103" s="220"/>
      <c r="J103" s="221">
        <f>ROUND(I103*H103,2)</f>
        <v>0</v>
      </c>
      <c r="K103" s="217" t="s">
        <v>19</v>
      </c>
      <c r="L103" s="47"/>
      <c r="M103" s="222" t="s">
        <v>19</v>
      </c>
      <c r="N103" s="223" t="s">
        <v>43</v>
      </c>
      <c r="O103" s="87"/>
      <c r="P103" s="224">
        <f>O103*H103</f>
        <v>0</v>
      </c>
      <c r="Q103" s="224">
        <v>0</v>
      </c>
      <c r="R103" s="224">
        <f>Q103*H103</f>
        <v>0</v>
      </c>
      <c r="S103" s="224">
        <v>0</v>
      </c>
      <c r="T103" s="225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6" t="s">
        <v>553</v>
      </c>
      <c r="AT103" s="226" t="s">
        <v>169</v>
      </c>
      <c r="AU103" s="226" t="s">
        <v>81</v>
      </c>
      <c r="AY103" s="20" t="s">
        <v>166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20" t="s">
        <v>79</v>
      </c>
      <c r="BK103" s="227">
        <f>ROUND(I103*H103,2)</f>
        <v>0</v>
      </c>
      <c r="BL103" s="20" t="s">
        <v>553</v>
      </c>
      <c r="BM103" s="226" t="s">
        <v>310</v>
      </c>
    </row>
    <row r="104" s="2" customFormat="1" ht="16.5" customHeight="1">
      <c r="A104" s="41"/>
      <c r="B104" s="42"/>
      <c r="C104" s="215" t="s">
        <v>246</v>
      </c>
      <c r="D104" s="215" t="s">
        <v>169</v>
      </c>
      <c r="E104" s="216" t="s">
        <v>3399</v>
      </c>
      <c r="F104" s="217" t="s">
        <v>3400</v>
      </c>
      <c r="G104" s="218" t="s">
        <v>3376</v>
      </c>
      <c r="H104" s="219">
        <v>4</v>
      </c>
      <c r="I104" s="220"/>
      <c r="J104" s="221">
        <f>ROUND(I104*H104,2)</f>
        <v>0</v>
      </c>
      <c r="K104" s="217" t="s">
        <v>19</v>
      </c>
      <c r="L104" s="47"/>
      <c r="M104" s="222" t="s">
        <v>19</v>
      </c>
      <c r="N104" s="223" t="s">
        <v>43</v>
      </c>
      <c r="O104" s="87"/>
      <c r="P104" s="224">
        <f>O104*H104</f>
        <v>0</v>
      </c>
      <c r="Q104" s="224">
        <v>0</v>
      </c>
      <c r="R104" s="224">
        <f>Q104*H104</f>
        <v>0</v>
      </c>
      <c r="S104" s="224">
        <v>0</v>
      </c>
      <c r="T104" s="225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26" t="s">
        <v>553</v>
      </c>
      <c r="AT104" s="226" t="s">
        <v>169</v>
      </c>
      <c r="AU104" s="226" t="s">
        <v>81</v>
      </c>
      <c r="AY104" s="20" t="s">
        <v>166</v>
      </c>
      <c r="BE104" s="227">
        <f>IF(N104="základní",J104,0)</f>
        <v>0</v>
      </c>
      <c r="BF104" s="227">
        <f>IF(N104="snížená",J104,0)</f>
        <v>0</v>
      </c>
      <c r="BG104" s="227">
        <f>IF(N104="zákl. přenesená",J104,0)</f>
        <v>0</v>
      </c>
      <c r="BH104" s="227">
        <f>IF(N104="sníž. přenesená",J104,0)</f>
        <v>0</v>
      </c>
      <c r="BI104" s="227">
        <f>IF(N104="nulová",J104,0)</f>
        <v>0</v>
      </c>
      <c r="BJ104" s="20" t="s">
        <v>79</v>
      </c>
      <c r="BK104" s="227">
        <f>ROUND(I104*H104,2)</f>
        <v>0</v>
      </c>
      <c r="BL104" s="20" t="s">
        <v>553</v>
      </c>
      <c r="BM104" s="226" t="s">
        <v>321</v>
      </c>
    </row>
    <row r="105" s="2" customFormat="1" ht="16.5" customHeight="1">
      <c r="A105" s="41"/>
      <c r="B105" s="42"/>
      <c r="C105" s="215" t="s">
        <v>250</v>
      </c>
      <c r="D105" s="215" t="s">
        <v>169</v>
      </c>
      <c r="E105" s="216" t="s">
        <v>3401</v>
      </c>
      <c r="F105" s="217" t="s">
        <v>3402</v>
      </c>
      <c r="G105" s="218" t="s">
        <v>240</v>
      </c>
      <c r="H105" s="219">
        <v>4</v>
      </c>
      <c r="I105" s="220"/>
      <c r="J105" s="221">
        <f>ROUND(I105*H105,2)</f>
        <v>0</v>
      </c>
      <c r="K105" s="217" t="s">
        <v>19</v>
      </c>
      <c r="L105" s="47"/>
      <c r="M105" s="222" t="s">
        <v>19</v>
      </c>
      <c r="N105" s="223" t="s">
        <v>43</v>
      </c>
      <c r="O105" s="87"/>
      <c r="P105" s="224">
        <f>O105*H105</f>
        <v>0</v>
      </c>
      <c r="Q105" s="224">
        <v>0</v>
      </c>
      <c r="R105" s="224">
        <f>Q105*H105</f>
        <v>0</v>
      </c>
      <c r="S105" s="224">
        <v>0</v>
      </c>
      <c r="T105" s="225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6" t="s">
        <v>553</v>
      </c>
      <c r="AT105" s="226" t="s">
        <v>169</v>
      </c>
      <c r="AU105" s="226" t="s">
        <v>81</v>
      </c>
      <c r="AY105" s="20" t="s">
        <v>166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20" t="s">
        <v>79</v>
      </c>
      <c r="BK105" s="227">
        <f>ROUND(I105*H105,2)</f>
        <v>0</v>
      </c>
      <c r="BL105" s="20" t="s">
        <v>553</v>
      </c>
      <c r="BM105" s="226" t="s">
        <v>331</v>
      </c>
    </row>
    <row r="106" s="2" customFormat="1" ht="16.5" customHeight="1">
      <c r="A106" s="41"/>
      <c r="B106" s="42"/>
      <c r="C106" s="215" t="s">
        <v>8</v>
      </c>
      <c r="D106" s="215" t="s">
        <v>169</v>
      </c>
      <c r="E106" s="216" t="s">
        <v>3403</v>
      </c>
      <c r="F106" s="217" t="s">
        <v>3404</v>
      </c>
      <c r="G106" s="218" t="s">
        <v>3376</v>
      </c>
      <c r="H106" s="219">
        <v>4</v>
      </c>
      <c r="I106" s="220"/>
      <c r="J106" s="221">
        <f>ROUND(I106*H106,2)</f>
        <v>0</v>
      </c>
      <c r="K106" s="217" t="s">
        <v>19</v>
      </c>
      <c r="L106" s="47"/>
      <c r="M106" s="222" t="s">
        <v>19</v>
      </c>
      <c r="N106" s="223" t="s">
        <v>43</v>
      </c>
      <c r="O106" s="87"/>
      <c r="P106" s="224">
        <f>O106*H106</f>
        <v>0</v>
      </c>
      <c r="Q106" s="224">
        <v>0</v>
      </c>
      <c r="R106" s="224">
        <f>Q106*H106</f>
        <v>0</v>
      </c>
      <c r="S106" s="224">
        <v>0</v>
      </c>
      <c r="T106" s="225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6" t="s">
        <v>553</v>
      </c>
      <c r="AT106" s="226" t="s">
        <v>169</v>
      </c>
      <c r="AU106" s="226" t="s">
        <v>81</v>
      </c>
      <c r="AY106" s="20" t="s">
        <v>166</v>
      </c>
      <c r="BE106" s="227">
        <f>IF(N106="základní",J106,0)</f>
        <v>0</v>
      </c>
      <c r="BF106" s="227">
        <f>IF(N106="snížená",J106,0)</f>
        <v>0</v>
      </c>
      <c r="BG106" s="227">
        <f>IF(N106="zákl. přenesená",J106,0)</f>
        <v>0</v>
      </c>
      <c r="BH106" s="227">
        <f>IF(N106="sníž. přenesená",J106,0)</f>
        <v>0</v>
      </c>
      <c r="BI106" s="227">
        <f>IF(N106="nulová",J106,0)</f>
        <v>0</v>
      </c>
      <c r="BJ106" s="20" t="s">
        <v>79</v>
      </c>
      <c r="BK106" s="227">
        <f>ROUND(I106*H106,2)</f>
        <v>0</v>
      </c>
      <c r="BL106" s="20" t="s">
        <v>553</v>
      </c>
      <c r="BM106" s="226" t="s">
        <v>344</v>
      </c>
    </row>
    <row r="107" s="2" customFormat="1" ht="16.5" customHeight="1">
      <c r="A107" s="41"/>
      <c r="B107" s="42"/>
      <c r="C107" s="215" t="s">
        <v>257</v>
      </c>
      <c r="D107" s="215" t="s">
        <v>169</v>
      </c>
      <c r="E107" s="216" t="s">
        <v>3405</v>
      </c>
      <c r="F107" s="217" t="s">
        <v>3406</v>
      </c>
      <c r="G107" s="218" t="s">
        <v>240</v>
      </c>
      <c r="H107" s="219">
        <v>4</v>
      </c>
      <c r="I107" s="220"/>
      <c r="J107" s="221">
        <f>ROUND(I107*H107,2)</f>
        <v>0</v>
      </c>
      <c r="K107" s="217" t="s">
        <v>19</v>
      </c>
      <c r="L107" s="47"/>
      <c r="M107" s="222" t="s">
        <v>19</v>
      </c>
      <c r="N107" s="223" t="s">
        <v>43</v>
      </c>
      <c r="O107" s="87"/>
      <c r="P107" s="224">
        <f>O107*H107</f>
        <v>0</v>
      </c>
      <c r="Q107" s="224">
        <v>0</v>
      </c>
      <c r="R107" s="224">
        <f>Q107*H107</f>
        <v>0</v>
      </c>
      <c r="S107" s="224">
        <v>0</v>
      </c>
      <c r="T107" s="225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6" t="s">
        <v>553</v>
      </c>
      <c r="AT107" s="226" t="s">
        <v>169</v>
      </c>
      <c r="AU107" s="226" t="s">
        <v>81</v>
      </c>
      <c r="AY107" s="20" t="s">
        <v>166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20" t="s">
        <v>79</v>
      </c>
      <c r="BK107" s="227">
        <f>ROUND(I107*H107,2)</f>
        <v>0</v>
      </c>
      <c r="BL107" s="20" t="s">
        <v>553</v>
      </c>
      <c r="BM107" s="226" t="s">
        <v>357</v>
      </c>
    </row>
    <row r="108" s="2" customFormat="1" ht="16.5" customHeight="1">
      <c r="A108" s="41"/>
      <c r="B108" s="42"/>
      <c r="C108" s="215" t="s">
        <v>262</v>
      </c>
      <c r="D108" s="215" t="s">
        <v>169</v>
      </c>
      <c r="E108" s="216" t="s">
        <v>3407</v>
      </c>
      <c r="F108" s="217" t="s">
        <v>3408</v>
      </c>
      <c r="G108" s="218" t="s">
        <v>240</v>
      </c>
      <c r="H108" s="219">
        <v>2</v>
      </c>
      <c r="I108" s="220"/>
      <c r="J108" s="221">
        <f>ROUND(I108*H108,2)</f>
        <v>0</v>
      </c>
      <c r="K108" s="217" t="s">
        <v>19</v>
      </c>
      <c r="L108" s="47"/>
      <c r="M108" s="222" t="s">
        <v>19</v>
      </c>
      <c r="N108" s="223" t="s">
        <v>43</v>
      </c>
      <c r="O108" s="87"/>
      <c r="P108" s="224">
        <f>O108*H108</f>
        <v>0</v>
      </c>
      <c r="Q108" s="224">
        <v>0</v>
      </c>
      <c r="R108" s="224">
        <f>Q108*H108</f>
        <v>0</v>
      </c>
      <c r="S108" s="224">
        <v>0</v>
      </c>
      <c r="T108" s="225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6" t="s">
        <v>553</v>
      </c>
      <c r="AT108" s="226" t="s">
        <v>169</v>
      </c>
      <c r="AU108" s="226" t="s">
        <v>81</v>
      </c>
      <c r="AY108" s="20" t="s">
        <v>166</v>
      </c>
      <c r="BE108" s="227">
        <f>IF(N108="základní",J108,0)</f>
        <v>0</v>
      </c>
      <c r="BF108" s="227">
        <f>IF(N108="snížená",J108,0)</f>
        <v>0</v>
      </c>
      <c r="BG108" s="227">
        <f>IF(N108="zákl. přenesená",J108,0)</f>
        <v>0</v>
      </c>
      <c r="BH108" s="227">
        <f>IF(N108="sníž. přenesená",J108,0)</f>
        <v>0</v>
      </c>
      <c r="BI108" s="227">
        <f>IF(N108="nulová",J108,0)</f>
        <v>0</v>
      </c>
      <c r="BJ108" s="20" t="s">
        <v>79</v>
      </c>
      <c r="BK108" s="227">
        <f>ROUND(I108*H108,2)</f>
        <v>0</v>
      </c>
      <c r="BL108" s="20" t="s">
        <v>553</v>
      </c>
      <c r="BM108" s="226" t="s">
        <v>367</v>
      </c>
    </row>
    <row r="109" s="2" customFormat="1" ht="16.5" customHeight="1">
      <c r="A109" s="41"/>
      <c r="B109" s="42"/>
      <c r="C109" s="215" t="s">
        <v>268</v>
      </c>
      <c r="D109" s="215" t="s">
        <v>169</v>
      </c>
      <c r="E109" s="216" t="s">
        <v>3409</v>
      </c>
      <c r="F109" s="217" t="s">
        <v>3410</v>
      </c>
      <c r="G109" s="218" t="s">
        <v>240</v>
      </c>
      <c r="H109" s="219">
        <v>2</v>
      </c>
      <c r="I109" s="220"/>
      <c r="J109" s="221">
        <f>ROUND(I109*H109,2)</f>
        <v>0</v>
      </c>
      <c r="K109" s="217" t="s">
        <v>19</v>
      </c>
      <c r="L109" s="47"/>
      <c r="M109" s="222" t="s">
        <v>19</v>
      </c>
      <c r="N109" s="223" t="s">
        <v>43</v>
      </c>
      <c r="O109" s="87"/>
      <c r="P109" s="224">
        <f>O109*H109</f>
        <v>0</v>
      </c>
      <c r="Q109" s="224">
        <v>0</v>
      </c>
      <c r="R109" s="224">
        <f>Q109*H109</f>
        <v>0</v>
      </c>
      <c r="S109" s="224">
        <v>0</v>
      </c>
      <c r="T109" s="225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6" t="s">
        <v>553</v>
      </c>
      <c r="AT109" s="226" t="s">
        <v>169</v>
      </c>
      <c r="AU109" s="226" t="s">
        <v>81</v>
      </c>
      <c r="AY109" s="20" t="s">
        <v>166</v>
      </c>
      <c r="BE109" s="227">
        <f>IF(N109="základní",J109,0)</f>
        <v>0</v>
      </c>
      <c r="BF109" s="227">
        <f>IF(N109="snížená",J109,0)</f>
        <v>0</v>
      </c>
      <c r="BG109" s="227">
        <f>IF(N109="zákl. přenesená",J109,0)</f>
        <v>0</v>
      </c>
      <c r="BH109" s="227">
        <f>IF(N109="sníž. přenesená",J109,0)</f>
        <v>0</v>
      </c>
      <c r="BI109" s="227">
        <f>IF(N109="nulová",J109,0)</f>
        <v>0</v>
      </c>
      <c r="BJ109" s="20" t="s">
        <v>79</v>
      </c>
      <c r="BK109" s="227">
        <f>ROUND(I109*H109,2)</f>
        <v>0</v>
      </c>
      <c r="BL109" s="20" t="s">
        <v>553</v>
      </c>
      <c r="BM109" s="226" t="s">
        <v>377</v>
      </c>
    </row>
    <row r="110" s="2" customFormat="1" ht="16.5" customHeight="1">
      <c r="A110" s="41"/>
      <c r="B110" s="42"/>
      <c r="C110" s="215" t="s">
        <v>274</v>
      </c>
      <c r="D110" s="215" t="s">
        <v>169</v>
      </c>
      <c r="E110" s="216" t="s">
        <v>3411</v>
      </c>
      <c r="F110" s="217" t="s">
        <v>3412</v>
      </c>
      <c r="G110" s="218" t="s">
        <v>240</v>
      </c>
      <c r="H110" s="219">
        <v>2</v>
      </c>
      <c r="I110" s="220"/>
      <c r="J110" s="221">
        <f>ROUND(I110*H110,2)</f>
        <v>0</v>
      </c>
      <c r="K110" s="217" t="s">
        <v>19</v>
      </c>
      <c r="L110" s="47"/>
      <c r="M110" s="222" t="s">
        <v>19</v>
      </c>
      <c r="N110" s="223" t="s">
        <v>43</v>
      </c>
      <c r="O110" s="87"/>
      <c r="P110" s="224">
        <f>O110*H110</f>
        <v>0</v>
      </c>
      <c r="Q110" s="224">
        <v>0</v>
      </c>
      <c r="R110" s="224">
        <f>Q110*H110</f>
        <v>0</v>
      </c>
      <c r="S110" s="224">
        <v>0</v>
      </c>
      <c r="T110" s="225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26" t="s">
        <v>553</v>
      </c>
      <c r="AT110" s="226" t="s">
        <v>169</v>
      </c>
      <c r="AU110" s="226" t="s">
        <v>81</v>
      </c>
      <c r="AY110" s="20" t="s">
        <v>166</v>
      </c>
      <c r="BE110" s="227">
        <f>IF(N110="základní",J110,0)</f>
        <v>0</v>
      </c>
      <c r="BF110" s="227">
        <f>IF(N110="snížená",J110,0)</f>
        <v>0</v>
      </c>
      <c r="BG110" s="227">
        <f>IF(N110="zákl. přenesená",J110,0)</f>
        <v>0</v>
      </c>
      <c r="BH110" s="227">
        <f>IF(N110="sníž. přenesená",J110,0)</f>
        <v>0</v>
      </c>
      <c r="BI110" s="227">
        <f>IF(N110="nulová",J110,0)</f>
        <v>0</v>
      </c>
      <c r="BJ110" s="20" t="s">
        <v>79</v>
      </c>
      <c r="BK110" s="227">
        <f>ROUND(I110*H110,2)</f>
        <v>0</v>
      </c>
      <c r="BL110" s="20" t="s">
        <v>553</v>
      </c>
      <c r="BM110" s="226" t="s">
        <v>397</v>
      </c>
    </row>
    <row r="111" s="2" customFormat="1" ht="16.5" customHeight="1">
      <c r="A111" s="41"/>
      <c r="B111" s="42"/>
      <c r="C111" s="215" t="s">
        <v>279</v>
      </c>
      <c r="D111" s="215" t="s">
        <v>169</v>
      </c>
      <c r="E111" s="216" t="s">
        <v>3413</v>
      </c>
      <c r="F111" s="217" t="s">
        <v>3414</v>
      </c>
      <c r="G111" s="218" t="s">
        <v>240</v>
      </c>
      <c r="H111" s="219">
        <v>2</v>
      </c>
      <c r="I111" s="220"/>
      <c r="J111" s="221">
        <f>ROUND(I111*H111,2)</f>
        <v>0</v>
      </c>
      <c r="K111" s="217" t="s">
        <v>19</v>
      </c>
      <c r="L111" s="47"/>
      <c r="M111" s="222" t="s">
        <v>19</v>
      </c>
      <c r="N111" s="223" t="s">
        <v>43</v>
      </c>
      <c r="O111" s="87"/>
      <c r="P111" s="224">
        <f>O111*H111</f>
        <v>0</v>
      </c>
      <c r="Q111" s="224">
        <v>0</v>
      </c>
      <c r="R111" s="224">
        <f>Q111*H111</f>
        <v>0</v>
      </c>
      <c r="S111" s="224">
        <v>0</v>
      </c>
      <c r="T111" s="225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6" t="s">
        <v>553</v>
      </c>
      <c r="AT111" s="226" t="s">
        <v>169</v>
      </c>
      <c r="AU111" s="226" t="s">
        <v>81</v>
      </c>
      <c r="AY111" s="20" t="s">
        <v>166</v>
      </c>
      <c r="BE111" s="227">
        <f>IF(N111="základní",J111,0)</f>
        <v>0</v>
      </c>
      <c r="BF111" s="227">
        <f>IF(N111="snížená",J111,0)</f>
        <v>0</v>
      </c>
      <c r="BG111" s="227">
        <f>IF(N111="zákl. přenesená",J111,0)</f>
        <v>0</v>
      </c>
      <c r="BH111" s="227">
        <f>IF(N111="sníž. přenesená",J111,0)</f>
        <v>0</v>
      </c>
      <c r="BI111" s="227">
        <f>IF(N111="nulová",J111,0)</f>
        <v>0</v>
      </c>
      <c r="BJ111" s="20" t="s">
        <v>79</v>
      </c>
      <c r="BK111" s="227">
        <f>ROUND(I111*H111,2)</f>
        <v>0</v>
      </c>
      <c r="BL111" s="20" t="s">
        <v>553</v>
      </c>
      <c r="BM111" s="226" t="s">
        <v>410</v>
      </c>
    </row>
    <row r="112" s="2" customFormat="1" ht="21.75" customHeight="1">
      <c r="A112" s="41"/>
      <c r="B112" s="42"/>
      <c r="C112" s="215" t="s">
        <v>7</v>
      </c>
      <c r="D112" s="215" t="s">
        <v>169</v>
      </c>
      <c r="E112" s="216" t="s">
        <v>3415</v>
      </c>
      <c r="F112" s="217" t="s">
        <v>3416</v>
      </c>
      <c r="G112" s="218" t="s">
        <v>229</v>
      </c>
      <c r="H112" s="219">
        <v>17</v>
      </c>
      <c r="I112" s="220"/>
      <c r="J112" s="221">
        <f>ROUND(I112*H112,2)</f>
        <v>0</v>
      </c>
      <c r="K112" s="217" t="s">
        <v>19</v>
      </c>
      <c r="L112" s="47"/>
      <c r="M112" s="222" t="s">
        <v>19</v>
      </c>
      <c r="N112" s="223" t="s">
        <v>43</v>
      </c>
      <c r="O112" s="87"/>
      <c r="P112" s="224">
        <f>O112*H112</f>
        <v>0</v>
      </c>
      <c r="Q112" s="224">
        <v>0</v>
      </c>
      <c r="R112" s="224">
        <f>Q112*H112</f>
        <v>0</v>
      </c>
      <c r="S112" s="224">
        <v>0</v>
      </c>
      <c r="T112" s="225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6" t="s">
        <v>553</v>
      </c>
      <c r="AT112" s="226" t="s">
        <v>169</v>
      </c>
      <c r="AU112" s="226" t="s">
        <v>81</v>
      </c>
      <c r="AY112" s="20" t="s">
        <v>166</v>
      </c>
      <c r="BE112" s="227">
        <f>IF(N112="základní",J112,0)</f>
        <v>0</v>
      </c>
      <c r="BF112" s="227">
        <f>IF(N112="snížená",J112,0)</f>
        <v>0</v>
      </c>
      <c r="BG112" s="227">
        <f>IF(N112="zákl. přenesená",J112,0)</f>
        <v>0</v>
      </c>
      <c r="BH112" s="227">
        <f>IF(N112="sníž. přenesená",J112,0)</f>
        <v>0</v>
      </c>
      <c r="BI112" s="227">
        <f>IF(N112="nulová",J112,0)</f>
        <v>0</v>
      </c>
      <c r="BJ112" s="20" t="s">
        <v>79</v>
      </c>
      <c r="BK112" s="227">
        <f>ROUND(I112*H112,2)</f>
        <v>0</v>
      </c>
      <c r="BL112" s="20" t="s">
        <v>553</v>
      </c>
      <c r="BM112" s="226" t="s">
        <v>420</v>
      </c>
    </row>
    <row r="113" s="2" customFormat="1" ht="111.75" customHeight="1">
      <c r="A113" s="41"/>
      <c r="B113" s="42"/>
      <c r="C113" s="215" t="s">
        <v>287</v>
      </c>
      <c r="D113" s="215" t="s">
        <v>169</v>
      </c>
      <c r="E113" s="216" t="s">
        <v>3417</v>
      </c>
      <c r="F113" s="217" t="s">
        <v>3418</v>
      </c>
      <c r="G113" s="218" t="s">
        <v>3376</v>
      </c>
      <c r="H113" s="219">
        <v>1</v>
      </c>
      <c r="I113" s="220"/>
      <c r="J113" s="221">
        <f>ROUND(I113*H113,2)</f>
        <v>0</v>
      </c>
      <c r="K113" s="217" t="s">
        <v>19</v>
      </c>
      <c r="L113" s="47"/>
      <c r="M113" s="222" t="s">
        <v>19</v>
      </c>
      <c r="N113" s="223" t="s">
        <v>43</v>
      </c>
      <c r="O113" s="87"/>
      <c r="P113" s="224">
        <f>O113*H113</f>
        <v>0</v>
      </c>
      <c r="Q113" s="224">
        <v>0</v>
      </c>
      <c r="R113" s="224">
        <f>Q113*H113</f>
        <v>0</v>
      </c>
      <c r="S113" s="224">
        <v>0</v>
      </c>
      <c r="T113" s="225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26" t="s">
        <v>553</v>
      </c>
      <c r="AT113" s="226" t="s">
        <v>169</v>
      </c>
      <c r="AU113" s="226" t="s">
        <v>81</v>
      </c>
      <c r="AY113" s="20" t="s">
        <v>166</v>
      </c>
      <c r="BE113" s="227">
        <f>IF(N113="základní",J113,0)</f>
        <v>0</v>
      </c>
      <c r="BF113" s="227">
        <f>IF(N113="snížená",J113,0)</f>
        <v>0</v>
      </c>
      <c r="BG113" s="227">
        <f>IF(N113="zákl. přenesená",J113,0)</f>
        <v>0</v>
      </c>
      <c r="BH113" s="227">
        <f>IF(N113="sníž. přenesená",J113,0)</f>
        <v>0</v>
      </c>
      <c r="BI113" s="227">
        <f>IF(N113="nulová",J113,0)</f>
        <v>0</v>
      </c>
      <c r="BJ113" s="20" t="s">
        <v>79</v>
      </c>
      <c r="BK113" s="227">
        <f>ROUND(I113*H113,2)</f>
        <v>0</v>
      </c>
      <c r="BL113" s="20" t="s">
        <v>553</v>
      </c>
      <c r="BM113" s="226" t="s">
        <v>431</v>
      </c>
    </row>
    <row r="114" s="2" customFormat="1" ht="111.75" customHeight="1">
      <c r="A114" s="41"/>
      <c r="B114" s="42"/>
      <c r="C114" s="215" t="s">
        <v>292</v>
      </c>
      <c r="D114" s="215" t="s">
        <v>169</v>
      </c>
      <c r="E114" s="216" t="s">
        <v>3417</v>
      </c>
      <c r="F114" s="217" t="s">
        <v>3418</v>
      </c>
      <c r="G114" s="218" t="s">
        <v>3376</v>
      </c>
      <c r="H114" s="219">
        <v>1</v>
      </c>
      <c r="I114" s="220"/>
      <c r="J114" s="221">
        <f>ROUND(I114*H114,2)</f>
        <v>0</v>
      </c>
      <c r="K114" s="217" t="s">
        <v>19</v>
      </c>
      <c r="L114" s="47"/>
      <c r="M114" s="222" t="s">
        <v>19</v>
      </c>
      <c r="N114" s="223" t="s">
        <v>43</v>
      </c>
      <c r="O114" s="87"/>
      <c r="P114" s="224">
        <f>O114*H114</f>
        <v>0</v>
      </c>
      <c r="Q114" s="224">
        <v>0</v>
      </c>
      <c r="R114" s="224">
        <f>Q114*H114</f>
        <v>0</v>
      </c>
      <c r="S114" s="224">
        <v>0</v>
      </c>
      <c r="T114" s="225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6" t="s">
        <v>553</v>
      </c>
      <c r="AT114" s="226" t="s">
        <v>169</v>
      </c>
      <c r="AU114" s="226" t="s">
        <v>81</v>
      </c>
      <c r="AY114" s="20" t="s">
        <v>166</v>
      </c>
      <c r="BE114" s="227">
        <f>IF(N114="základní",J114,0)</f>
        <v>0</v>
      </c>
      <c r="BF114" s="227">
        <f>IF(N114="snížená",J114,0)</f>
        <v>0</v>
      </c>
      <c r="BG114" s="227">
        <f>IF(N114="zákl. přenesená",J114,0)</f>
        <v>0</v>
      </c>
      <c r="BH114" s="227">
        <f>IF(N114="sníž. přenesená",J114,0)</f>
        <v>0</v>
      </c>
      <c r="BI114" s="227">
        <f>IF(N114="nulová",J114,0)</f>
        <v>0</v>
      </c>
      <c r="BJ114" s="20" t="s">
        <v>79</v>
      </c>
      <c r="BK114" s="227">
        <f>ROUND(I114*H114,2)</f>
        <v>0</v>
      </c>
      <c r="BL114" s="20" t="s">
        <v>553</v>
      </c>
      <c r="BM114" s="226" t="s">
        <v>440</v>
      </c>
    </row>
    <row r="115" s="2" customFormat="1" ht="114.9" customHeight="1">
      <c r="A115" s="41"/>
      <c r="B115" s="42"/>
      <c r="C115" s="215" t="s">
        <v>297</v>
      </c>
      <c r="D115" s="215" t="s">
        <v>169</v>
      </c>
      <c r="E115" s="216" t="s">
        <v>3419</v>
      </c>
      <c r="F115" s="217" t="s">
        <v>3420</v>
      </c>
      <c r="G115" s="218" t="s">
        <v>3376</v>
      </c>
      <c r="H115" s="219">
        <v>1</v>
      </c>
      <c r="I115" s="220"/>
      <c r="J115" s="221">
        <f>ROUND(I115*H115,2)</f>
        <v>0</v>
      </c>
      <c r="K115" s="217" t="s">
        <v>19</v>
      </c>
      <c r="L115" s="47"/>
      <c r="M115" s="222" t="s">
        <v>19</v>
      </c>
      <c r="N115" s="223" t="s">
        <v>43</v>
      </c>
      <c r="O115" s="87"/>
      <c r="P115" s="224">
        <f>O115*H115</f>
        <v>0</v>
      </c>
      <c r="Q115" s="224">
        <v>0</v>
      </c>
      <c r="R115" s="224">
        <f>Q115*H115</f>
        <v>0</v>
      </c>
      <c r="S115" s="224">
        <v>0</v>
      </c>
      <c r="T115" s="225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26" t="s">
        <v>553</v>
      </c>
      <c r="AT115" s="226" t="s">
        <v>169</v>
      </c>
      <c r="AU115" s="226" t="s">
        <v>81</v>
      </c>
      <c r="AY115" s="20" t="s">
        <v>166</v>
      </c>
      <c r="BE115" s="227">
        <f>IF(N115="základní",J115,0)</f>
        <v>0</v>
      </c>
      <c r="BF115" s="227">
        <f>IF(N115="snížená",J115,0)</f>
        <v>0</v>
      </c>
      <c r="BG115" s="227">
        <f>IF(N115="zákl. přenesená",J115,0)</f>
        <v>0</v>
      </c>
      <c r="BH115" s="227">
        <f>IF(N115="sníž. přenesená",J115,0)</f>
        <v>0</v>
      </c>
      <c r="BI115" s="227">
        <f>IF(N115="nulová",J115,0)</f>
        <v>0</v>
      </c>
      <c r="BJ115" s="20" t="s">
        <v>79</v>
      </c>
      <c r="BK115" s="227">
        <f>ROUND(I115*H115,2)</f>
        <v>0</v>
      </c>
      <c r="BL115" s="20" t="s">
        <v>553</v>
      </c>
      <c r="BM115" s="226" t="s">
        <v>451</v>
      </c>
    </row>
    <row r="116" s="2" customFormat="1" ht="114.9" customHeight="1">
      <c r="A116" s="41"/>
      <c r="B116" s="42"/>
      <c r="C116" s="215" t="s">
        <v>305</v>
      </c>
      <c r="D116" s="215" t="s">
        <v>169</v>
      </c>
      <c r="E116" s="216" t="s">
        <v>3419</v>
      </c>
      <c r="F116" s="217" t="s">
        <v>3420</v>
      </c>
      <c r="G116" s="218" t="s">
        <v>3376</v>
      </c>
      <c r="H116" s="219">
        <v>1</v>
      </c>
      <c r="I116" s="220"/>
      <c r="J116" s="221">
        <f>ROUND(I116*H116,2)</f>
        <v>0</v>
      </c>
      <c r="K116" s="217" t="s">
        <v>19</v>
      </c>
      <c r="L116" s="47"/>
      <c r="M116" s="222" t="s">
        <v>19</v>
      </c>
      <c r="N116" s="223" t="s">
        <v>43</v>
      </c>
      <c r="O116" s="87"/>
      <c r="P116" s="224">
        <f>O116*H116</f>
        <v>0</v>
      </c>
      <c r="Q116" s="224">
        <v>0</v>
      </c>
      <c r="R116" s="224">
        <f>Q116*H116</f>
        <v>0</v>
      </c>
      <c r="S116" s="224">
        <v>0</v>
      </c>
      <c r="T116" s="225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26" t="s">
        <v>553</v>
      </c>
      <c r="AT116" s="226" t="s">
        <v>169</v>
      </c>
      <c r="AU116" s="226" t="s">
        <v>81</v>
      </c>
      <c r="AY116" s="20" t="s">
        <v>166</v>
      </c>
      <c r="BE116" s="227">
        <f>IF(N116="základní",J116,0)</f>
        <v>0</v>
      </c>
      <c r="BF116" s="227">
        <f>IF(N116="snížená",J116,0)</f>
        <v>0</v>
      </c>
      <c r="BG116" s="227">
        <f>IF(N116="zákl. přenesená",J116,0)</f>
        <v>0</v>
      </c>
      <c r="BH116" s="227">
        <f>IF(N116="sníž. přenesená",J116,0)</f>
        <v>0</v>
      </c>
      <c r="BI116" s="227">
        <f>IF(N116="nulová",J116,0)</f>
        <v>0</v>
      </c>
      <c r="BJ116" s="20" t="s">
        <v>79</v>
      </c>
      <c r="BK116" s="227">
        <f>ROUND(I116*H116,2)</f>
        <v>0</v>
      </c>
      <c r="BL116" s="20" t="s">
        <v>553</v>
      </c>
      <c r="BM116" s="226" t="s">
        <v>460</v>
      </c>
    </row>
    <row r="117" s="2" customFormat="1" ht="114.9" customHeight="1">
      <c r="A117" s="41"/>
      <c r="B117" s="42"/>
      <c r="C117" s="215" t="s">
        <v>310</v>
      </c>
      <c r="D117" s="215" t="s">
        <v>169</v>
      </c>
      <c r="E117" s="216" t="s">
        <v>3421</v>
      </c>
      <c r="F117" s="217" t="s">
        <v>3422</v>
      </c>
      <c r="G117" s="218" t="s">
        <v>3376</v>
      </c>
      <c r="H117" s="219">
        <v>1</v>
      </c>
      <c r="I117" s="220"/>
      <c r="J117" s="221">
        <f>ROUND(I117*H117,2)</f>
        <v>0</v>
      </c>
      <c r="K117" s="217" t="s">
        <v>19</v>
      </c>
      <c r="L117" s="47"/>
      <c r="M117" s="222" t="s">
        <v>19</v>
      </c>
      <c r="N117" s="223" t="s">
        <v>43</v>
      </c>
      <c r="O117" s="87"/>
      <c r="P117" s="224">
        <f>O117*H117</f>
        <v>0</v>
      </c>
      <c r="Q117" s="224">
        <v>0</v>
      </c>
      <c r="R117" s="224">
        <f>Q117*H117</f>
        <v>0</v>
      </c>
      <c r="S117" s="224">
        <v>0</v>
      </c>
      <c r="T117" s="225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6" t="s">
        <v>553</v>
      </c>
      <c r="AT117" s="226" t="s">
        <v>169</v>
      </c>
      <c r="AU117" s="226" t="s">
        <v>81</v>
      </c>
      <c r="AY117" s="20" t="s">
        <v>166</v>
      </c>
      <c r="BE117" s="227">
        <f>IF(N117="základní",J117,0)</f>
        <v>0</v>
      </c>
      <c r="BF117" s="227">
        <f>IF(N117="snížená",J117,0)</f>
        <v>0</v>
      </c>
      <c r="BG117" s="227">
        <f>IF(N117="zákl. přenesená",J117,0)</f>
        <v>0</v>
      </c>
      <c r="BH117" s="227">
        <f>IF(N117="sníž. přenesená",J117,0)</f>
        <v>0</v>
      </c>
      <c r="BI117" s="227">
        <f>IF(N117="nulová",J117,0)</f>
        <v>0</v>
      </c>
      <c r="BJ117" s="20" t="s">
        <v>79</v>
      </c>
      <c r="BK117" s="227">
        <f>ROUND(I117*H117,2)</f>
        <v>0</v>
      </c>
      <c r="BL117" s="20" t="s">
        <v>553</v>
      </c>
      <c r="BM117" s="226" t="s">
        <v>471</v>
      </c>
    </row>
    <row r="118" s="2" customFormat="1" ht="114.9" customHeight="1">
      <c r="A118" s="41"/>
      <c r="B118" s="42"/>
      <c r="C118" s="215" t="s">
        <v>316</v>
      </c>
      <c r="D118" s="215" t="s">
        <v>169</v>
      </c>
      <c r="E118" s="216" t="s">
        <v>3419</v>
      </c>
      <c r="F118" s="217" t="s">
        <v>3420</v>
      </c>
      <c r="G118" s="218" t="s">
        <v>3376</v>
      </c>
      <c r="H118" s="219">
        <v>1</v>
      </c>
      <c r="I118" s="220"/>
      <c r="J118" s="221">
        <f>ROUND(I118*H118,2)</f>
        <v>0</v>
      </c>
      <c r="K118" s="217" t="s">
        <v>19</v>
      </c>
      <c r="L118" s="47"/>
      <c r="M118" s="222" t="s">
        <v>19</v>
      </c>
      <c r="N118" s="223" t="s">
        <v>43</v>
      </c>
      <c r="O118" s="87"/>
      <c r="P118" s="224">
        <f>O118*H118</f>
        <v>0</v>
      </c>
      <c r="Q118" s="224">
        <v>0</v>
      </c>
      <c r="R118" s="224">
        <f>Q118*H118</f>
        <v>0</v>
      </c>
      <c r="S118" s="224">
        <v>0</v>
      </c>
      <c r="T118" s="225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6" t="s">
        <v>553</v>
      </c>
      <c r="AT118" s="226" t="s">
        <v>169</v>
      </c>
      <c r="AU118" s="226" t="s">
        <v>81</v>
      </c>
      <c r="AY118" s="20" t="s">
        <v>166</v>
      </c>
      <c r="BE118" s="227">
        <f>IF(N118="základní",J118,0)</f>
        <v>0</v>
      </c>
      <c r="BF118" s="227">
        <f>IF(N118="snížená",J118,0)</f>
        <v>0</v>
      </c>
      <c r="BG118" s="227">
        <f>IF(N118="zákl. přenesená",J118,0)</f>
        <v>0</v>
      </c>
      <c r="BH118" s="227">
        <f>IF(N118="sníž. přenesená",J118,0)</f>
        <v>0</v>
      </c>
      <c r="BI118" s="227">
        <f>IF(N118="nulová",J118,0)</f>
        <v>0</v>
      </c>
      <c r="BJ118" s="20" t="s">
        <v>79</v>
      </c>
      <c r="BK118" s="227">
        <f>ROUND(I118*H118,2)</f>
        <v>0</v>
      </c>
      <c r="BL118" s="20" t="s">
        <v>553</v>
      </c>
      <c r="BM118" s="226" t="s">
        <v>505</v>
      </c>
    </row>
    <row r="119" s="2" customFormat="1" ht="123" customHeight="1">
      <c r="A119" s="41"/>
      <c r="B119" s="42"/>
      <c r="C119" s="215" t="s">
        <v>321</v>
      </c>
      <c r="D119" s="215" t="s">
        <v>169</v>
      </c>
      <c r="E119" s="216" t="s">
        <v>3423</v>
      </c>
      <c r="F119" s="217" t="s">
        <v>3424</v>
      </c>
      <c r="G119" s="218" t="s">
        <v>3376</v>
      </c>
      <c r="H119" s="219">
        <v>1</v>
      </c>
      <c r="I119" s="220"/>
      <c r="J119" s="221">
        <f>ROUND(I119*H119,2)</f>
        <v>0</v>
      </c>
      <c r="K119" s="217" t="s">
        <v>19</v>
      </c>
      <c r="L119" s="47"/>
      <c r="M119" s="222" t="s">
        <v>19</v>
      </c>
      <c r="N119" s="223" t="s">
        <v>43</v>
      </c>
      <c r="O119" s="87"/>
      <c r="P119" s="224">
        <f>O119*H119</f>
        <v>0</v>
      </c>
      <c r="Q119" s="224">
        <v>0</v>
      </c>
      <c r="R119" s="224">
        <f>Q119*H119</f>
        <v>0</v>
      </c>
      <c r="S119" s="224">
        <v>0</v>
      </c>
      <c r="T119" s="225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26" t="s">
        <v>553</v>
      </c>
      <c r="AT119" s="226" t="s">
        <v>169</v>
      </c>
      <c r="AU119" s="226" t="s">
        <v>81</v>
      </c>
      <c r="AY119" s="20" t="s">
        <v>166</v>
      </c>
      <c r="BE119" s="227">
        <f>IF(N119="základní",J119,0)</f>
        <v>0</v>
      </c>
      <c r="BF119" s="227">
        <f>IF(N119="snížená",J119,0)</f>
        <v>0</v>
      </c>
      <c r="BG119" s="227">
        <f>IF(N119="zákl. přenesená",J119,0)</f>
        <v>0</v>
      </c>
      <c r="BH119" s="227">
        <f>IF(N119="sníž. přenesená",J119,0)</f>
        <v>0</v>
      </c>
      <c r="BI119" s="227">
        <f>IF(N119="nulová",J119,0)</f>
        <v>0</v>
      </c>
      <c r="BJ119" s="20" t="s">
        <v>79</v>
      </c>
      <c r="BK119" s="227">
        <f>ROUND(I119*H119,2)</f>
        <v>0</v>
      </c>
      <c r="BL119" s="20" t="s">
        <v>553</v>
      </c>
      <c r="BM119" s="226" t="s">
        <v>519</v>
      </c>
    </row>
    <row r="120" s="2" customFormat="1" ht="114.9" customHeight="1">
      <c r="A120" s="41"/>
      <c r="B120" s="42"/>
      <c r="C120" s="215" t="s">
        <v>326</v>
      </c>
      <c r="D120" s="215" t="s">
        <v>169</v>
      </c>
      <c r="E120" s="216" t="s">
        <v>3425</v>
      </c>
      <c r="F120" s="217" t="s">
        <v>3426</v>
      </c>
      <c r="G120" s="218" t="s">
        <v>3376</v>
      </c>
      <c r="H120" s="219">
        <v>1</v>
      </c>
      <c r="I120" s="220"/>
      <c r="J120" s="221">
        <f>ROUND(I120*H120,2)</f>
        <v>0</v>
      </c>
      <c r="K120" s="217" t="s">
        <v>19</v>
      </c>
      <c r="L120" s="47"/>
      <c r="M120" s="222" t="s">
        <v>19</v>
      </c>
      <c r="N120" s="223" t="s">
        <v>43</v>
      </c>
      <c r="O120" s="87"/>
      <c r="P120" s="224">
        <f>O120*H120</f>
        <v>0</v>
      </c>
      <c r="Q120" s="224">
        <v>0</v>
      </c>
      <c r="R120" s="224">
        <f>Q120*H120</f>
        <v>0</v>
      </c>
      <c r="S120" s="224">
        <v>0</v>
      </c>
      <c r="T120" s="225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26" t="s">
        <v>553</v>
      </c>
      <c r="AT120" s="226" t="s">
        <v>169</v>
      </c>
      <c r="AU120" s="226" t="s">
        <v>81</v>
      </c>
      <c r="AY120" s="20" t="s">
        <v>166</v>
      </c>
      <c r="BE120" s="227">
        <f>IF(N120="základní",J120,0)</f>
        <v>0</v>
      </c>
      <c r="BF120" s="227">
        <f>IF(N120="snížená",J120,0)</f>
        <v>0</v>
      </c>
      <c r="BG120" s="227">
        <f>IF(N120="zákl. přenesená",J120,0)</f>
        <v>0</v>
      </c>
      <c r="BH120" s="227">
        <f>IF(N120="sníž. přenesená",J120,0)</f>
        <v>0</v>
      </c>
      <c r="BI120" s="227">
        <f>IF(N120="nulová",J120,0)</f>
        <v>0</v>
      </c>
      <c r="BJ120" s="20" t="s">
        <v>79</v>
      </c>
      <c r="BK120" s="227">
        <f>ROUND(I120*H120,2)</f>
        <v>0</v>
      </c>
      <c r="BL120" s="20" t="s">
        <v>553</v>
      </c>
      <c r="BM120" s="226" t="s">
        <v>530</v>
      </c>
    </row>
    <row r="121" s="2" customFormat="1" ht="16.5" customHeight="1">
      <c r="A121" s="41"/>
      <c r="B121" s="42"/>
      <c r="C121" s="215" t="s">
        <v>331</v>
      </c>
      <c r="D121" s="215" t="s">
        <v>169</v>
      </c>
      <c r="E121" s="216" t="s">
        <v>2516</v>
      </c>
      <c r="F121" s="217" t="s">
        <v>3427</v>
      </c>
      <c r="G121" s="218" t="s">
        <v>3376</v>
      </c>
      <c r="H121" s="219">
        <v>5</v>
      </c>
      <c r="I121" s="220"/>
      <c r="J121" s="221">
        <f>ROUND(I121*H121,2)</f>
        <v>0</v>
      </c>
      <c r="K121" s="217" t="s">
        <v>19</v>
      </c>
      <c r="L121" s="47"/>
      <c r="M121" s="222" t="s">
        <v>19</v>
      </c>
      <c r="N121" s="223" t="s">
        <v>43</v>
      </c>
      <c r="O121" s="87"/>
      <c r="P121" s="224">
        <f>O121*H121</f>
        <v>0</v>
      </c>
      <c r="Q121" s="224">
        <v>0</v>
      </c>
      <c r="R121" s="224">
        <f>Q121*H121</f>
        <v>0</v>
      </c>
      <c r="S121" s="224">
        <v>0</v>
      </c>
      <c r="T121" s="225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26" t="s">
        <v>553</v>
      </c>
      <c r="AT121" s="226" t="s">
        <v>169</v>
      </c>
      <c r="AU121" s="226" t="s">
        <v>81</v>
      </c>
      <c r="AY121" s="20" t="s">
        <v>166</v>
      </c>
      <c r="BE121" s="227">
        <f>IF(N121="základní",J121,0)</f>
        <v>0</v>
      </c>
      <c r="BF121" s="227">
        <f>IF(N121="snížená",J121,0)</f>
        <v>0</v>
      </c>
      <c r="BG121" s="227">
        <f>IF(N121="zákl. přenesená",J121,0)</f>
        <v>0</v>
      </c>
      <c r="BH121" s="227">
        <f>IF(N121="sníž. přenesená",J121,0)</f>
        <v>0</v>
      </c>
      <c r="BI121" s="227">
        <f>IF(N121="nulová",J121,0)</f>
        <v>0</v>
      </c>
      <c r="BJ121" s="20" t="s">
        <v>79</v>
      </c>
      <c r="BK121" s="227">
        <f>ROUND(I121*H121,2)</f>
        <v>0</v>
      </c>
      <c r="BL121" s="20" t="s">
        <v>553</v>
      </c>
      <c r="BM121" s="226" t="s">
        <v>517</v>
      </c>
    </row>
    <row r="122" s="2" customFormat="1" ht="16.5" customHeight="1">
      <c r="A122" s="41"/>
      <c r="B122" s="42"/>
      <c r="C122" s="215" t="s">
        <v>339</v>
      </c>
      <c r="D122" s="215" t="s">
        <v>169</v>
      </c>
      <c r="E122" s="216" t="s">
        <v>3428</v>
      </c>
      <c r="F122" s="217" t="s">
        <v>3429</v>
      </c>
      <c r="G122" s="218" t="s">
        <v>263</v>
      </c>
      <c r="H122" s="219">
        <v>17</v>
      </c>
      <c r="I122" s="220"/>
      <c r="J122" s="221">
        <f>ROUND(I122*H122,2)</f>
        <v>0</v>
      </c>
      <c r="K122" s="217" t="s">
        <v>19</v>
      </c>
      <c r="L122" s="47"/>
      <c r="M122" s="222" t="s">
        <v>19</v>
      </c>
      <c r="N122" s="223" t="s">
        <v>43</v>
      </c>
      <c r="O122" s="87"/>
      <c r="P122" s="224">
        <f>O122*H122</f>
        <v>0</v>
      </c>
      <c r="Q122" s="224">
        <v>0</v>
      </c>
      <c r="R122" s="224">
        <f>Q122*H122</f>
        <v>0</v>
      </c>
      <c r="S122" s="224">
        <v>0</v>
      </c>
      <c r="T122" s="225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6" t="s">
        <v>553</v>
      </c>
      <c r="AT122" s="226" t="s">
        <v>169</v>
      </c>
      <c r="AU122" s="226" t="s">
        <v>81</v>
      </c>
      <c r="AY122" s="20" t="s">
        <v>166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20" t="s">
        <v>79</v>
      </c>
      <c r="BK122" s="227">
        <f>ROUND(I122*H122,2)</f>
        <v>0</v>
      </c>
      <c r="BL122" s="20" t="s">
        <v>553</v>
      </c>
      <c r="BM122" s="226" t="s">
        <v>553</v>
      </c>
    </row>
    <row r="123" s="2" customFormat="1" ht="21.75" customHeight="1">
      <c r="A123" s="41"/>
      <c r="B123" s="42"/>
      <c r="C123" s="215" t="s">
        <v>344</v>
      </c>
      <c r="D123" s="215" t="s">
        <v>169</v>
      </c>
      <c r="E123" s="216" t="s">
        <v>3430</v>
      </c>
      <c r="F123" s="217" t="s">
        <v>3431</v>
      </c>
      <c r="G123" s="218" t="s">
        <v>229</v>
      </c>
      <c r="H123" s="219">
        <v>18</v>
      </c>
      <c r="I123" s="220"/>
      <c r="J123" s="221">
        <f>ROUND(I123*H123,2)</f>
        <v>0</v>
      </c>
      <c r="K123" s="217" t="s">
        <v>19</v>
      </c>
      <c r="L123" s="47"/>
      <c r="M123" s="222" t="s">
        <v>19</v>
      </c>
      <c r="N123" s="223" t="s">
        <v>43</v>
      </c>
      <c r="O123" s="87"/>
      <c r="P123" s="224">
        <f>O123*H123</f>
        <v>0</v>
      </c>
      <c r="Q123" s="224">
        <v>0</v>
      </c>
      <c r="R123" s="224">
        <f>Q123*H123</f>
        <v>0</v>
      </c>
      <c r="S123" s="224">
        <v>0</v>
      </c>
      <c r="T123" s="225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26" t="s">
        <v>553</v>
      </c>
      <c r="AT123" s="226" t="s">
        <v>169</v>
      </c>
      <c r="AU123" s="226" t="s">
        <v>81</v>
      </c>
      <c r="AY123" s="20" t="s">
        <v>166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20" t="s">
        <v>79</v>
      </c>
      <c r="BK123" s="227">
        <f>ROUND(I123*H123,2)</f>
        <v>0</v>
      </c>
      <c r="BL123" s="20" t="s">
        <v>553</v>
      </c>
      <c r="BM123" s="226" t="s">
        <v>562</v>
      </c>
    </row>
    <row r="124" s="2" customFormat="1" ht="16.5" customHeight="1">
      <c r="A124" s="41"/>
      <c r="B124" s="42"/>
      <c r="C124" s="215" t="s">
        <v>349</v>
      </c>
      <c r="D124" s="215" t="s">
        <v>169</v>
      </c>
      <c r="E124" s="216" t="s">
        <v>3432</v>
      </c>
      <c r="F124" s="217" t="s">
        <v>3433</v>
      </c>
      <c r="G124" s="218" t="s">
        <v>229</v>
      </c>
      <c r="H124" s="219">
        <v>11</v>
      </c>
      <c r="I124" s="220"/>
      <c r="J124" s="221">
        <f>ROUND(I124*H124,2)</f>
        <v>0</v>
      </c>
      <c r="K124" s="217" t="s">
        <v>19</v>
      </c>
      <c r="L124" s="47"/>
      <c r="M124" s="222" t="s">
        <v>19</v>
      </c>
      <c r="N124" s="223" t="s">
        <v>43</v>
      </c>
      <c r="O124" s="87"/>
      <c r="P124" s="224">
        <f>O124*H124</f>
        <v>0</v>
      </c>
      <c r="Q124" s="224">
        <v>0</v>
      </c>
      <c r="R124" s="224">
        <f>Q124*H124</f>
        <v>0</v>
      </c>
      <c r="S124" s="224">
        <v>0</v>
      </c>
      <c r="T124" s="225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26" t="s">
        <v>553</v>
      </c>
      <c r="AT124" s="226" t="s">
        <v>169</v>
      </c>
      <c r="AU124" s="226" t="s">
        <v>81</v>
      </c>
      <c r="AY124" s="20" t="s">
        <v>166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20" t="s">
        <v>79</v>
      </c>
      <c r="BK124" s="227">
        <f>ROUND(I124*H124,2)</f>
        <v>0</v>
      </c>
      <c r="BL124" s="20" t="s">
        <v>553</v>
      </c>
      <c r="BM124" s="226" t="s">
        <v>580</v>
      </c>
    </row>
    <row r="125" s="2" customFormat="1" ht="16.5" customHeight="1">
      <c r="A125" s="41"/>
      <c r="B125" s="42"/>
      <c r="C125" s="215" t="s">
        <v>357</v>
      </c>
      <c r="D125" s="215" t="s">
        <v>169</v>
      </c>
      <c r="E125" s="216" t="s">
        <v>3434</v>
      </c>
      <c r="F125" s="217" t="s">
        <v>3435</v>
      </c>
      <c r="G125" s="218" t="s">
        <v>229</v>
      </c>
      <c r="H125" s="219">
        <v>7</v>
      </c>
      <c r="I125" s="220"/>
      <c r="J125" s="221">
        <f>ROUND(I125*H125,2)</f>
        <v>0</v>
      </c>
      <c r="K125" s="217" t="s">
        <v>19</v>
      </c>
      <c r="L125" s="47"/>
      <c r="M125" s="222" t="s">
        <v>19</v>
      </c>
      <c r="N125" s="223" t="s">
        <v>43</v>
      </c>
      <c r="O125" s="87"/>
      <c r="P125" s="224">
        <f>O125*H125</f>
        <v>0</v>
      </c>
      <c r="Q125" s="224">
        <v>0</v>
      </c>
      <c r="R125" s="224">
        <f>Q125*H125</f>
        <v>0</v>
      </c>
      <c r="S125" s="224">
        <v>0</v>
      </c>
      <c r="T125" s="225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26" t="s">
        <v>553</v>
      </c>
      <c r="AT125" s="226" t="s">
        <v>169</v>
      </c>
      <c r="AU125" s="226" t="s">
        <v>81</v>
      </c>
      <c r="AY125" s="20" t="s">
        <v>166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20" t="s">
        <v>79</v>
      </c>
      <c r="BK125" s="227">
        <f>ROUND(I125*H125,2)</f>
        <v>0</v>
      </c>
      <c r="BL125" s="20" t="s">
        <v>553</v>
      </c>
      <c r="BM125" s="226" t="s">
        <v>593</v>
      </c>
    </row>
    <row r="126" s="2" customFormat="1" ht="21.75" customHeight="1">
      <c r="A126" s="41"/>
      <c r="B126" s="42"/>
      <c r="C126" s="215" t="s">
        <v>362</v>
      </c>
      <c r="D126" s="215" t="s">
        <v>169</v>
      </c>
      <c r="E126" s="216" t="s">
        <v>3436</v>
      </c>
      <c r="F126" s="217" t="s">
        <v>3437</v>
      </c>
      <c r="G126" s="218" t="s">
        <v>229</v>
      </c>
      <c r="H126" s="219">
        <v>20</v>
      </c>
      <c r="I126" s="220"/>
      <c r="J126" s="221">
        <f>ROUND(I126*H126,2)</f>
        <v>0</v>
      </c>
      <c r="K126" s="217" t="s">
        <v>19</v>
      </c>
      <c r="L126" s="47"/>
      <c r="M126" s="222" t="s">
        <v>19</v>
      </c>
      <c r="N126" s="223" t="s">
        <v>43</v>
      </c>
      <c r="O126" s="87"/>
      <c r="P126" s="224">
        <f>O126*H126</f>
        <v>0</v>
      </c>
      <c r="Q126" s="224">
        <v>0</v>
      </c>
      <c r="R126" s="224">
        <f>Q126*H126</f>
        <v>0</v>
      </c>
      <c r="S126" s="224">
        <v>0</v>
      </c>
      <c r="T126" s="225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26" t="s">
        <v>553</v>
      </c>
      <c r="AT126" s="226" t="s">
        <v>169</v>
      </c>
      <c r="AU126" s="226" t="s">
        <v>81</v>
      </c>
      <c r="AY126" s="20" t="s">
        <v>166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20" t="s">
        <v>79</v>
      </c>
      <c r="BK126" s="227">
        <f>ROUND(I126*H126,2)</f>
        <v>0</v>
      </c>
      <c r="BL126" s="20" t="s">
        <v>553</v>
      </c>
      <c r="BM126" s="226" t="s">
        <v>607</v>
      </c>
    </row>
    <row r="127" s="2" customFormat="1" ht="16.5" customHeight="1">
      <c r="A127" s="41"/>
      <c r="B127" s="42"/>
      <c r="C127" s="215" t="s">
        <v>367</v>
      </c>
      <c r="D127" s="215" t="s">
        <v>169</v>
      </c>
      <c r="E127" s="216" t="s">
        <v>3438</v>
      </c>
      <c r="F127" s="217" t="s">
        <v>3439</v>
      </c>
      <c r="G127" s="218" t="s">
        <v>19</v>
      </c>
      <c r="H127" s="219">
        <v>20</v>
      </c>
      <c r="I127" s="220"/>
      <c r="J127" s="221">
        <f>ROUND(I127*H127,2)</f>
        <v>0</v>
      </c>
      <c r="K127" s="217" t="s">
        <v>19</v>
      </c>
      <c r="L127" s="47"/>
      <c r="M127" s="222" t="s">
        <v>19</v>
      </c>
      <c r="N127" s="223" t="s">
        <v>43</v>
      </c>
      <c r="O127" s="87"/>
      <c r="P127" s="224">
        <f>O127*H127</f>
        <v>0</v>
      </c>
      <c r="Q127" s="224">
        <v>0</v>
      </c>
      <c r="R127" s="224">
        <f>Q127*H127</f>
        <v>0</v>
      </c>
      <c r="S127" s="224">
        <v>0</v>
      </c>
      <c r="T127" s="225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26" t="s">
        <v>553</v>
      </c>
      <c r="AT127" s="226" t="s">
        <v>169</v>
      </c>
      <c r="AU127" s="226" t="s">
        <v>81</v>
      </c>
      <c r="AY127" s="20" t="s">
        <v>166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20" t="s">
        <v>79</v>
      </c>
      <c r="BK127" s="227">
        <f>ROUND(I127*H127,2)</f>
        <v>0</v>
      </c>
      <c r="BL127" s="20" t="s">
        <v>553</v>
      </c>
      <c r="BM127" s="226" t="s">
        <v>616</v>
      </c>
    </row>
    <row r="128" s="2" customFormat="1" ht="16.5" customHeight="1">
      <c r="A128" s="41"/>
      <c r="B128" s="42"/>
      <c r="C128" s="215" t="s">
        <v>372</v>
      </c>
      <c r="D128" s="215" t="s">
        <v>169</v>
      </c>
      <c r="E128" s="216" t="s">
        <v>3440</v>
      </c>
      <c r="F128" s="217" t="s">
        <v>3441</v>
      </c>
      <c r="G128" s="218" t="s">
        <v>240</v>
      </c>
      <c r="H128" s="219">
        <v>1</v>
      </c>
      <c r="I128" s="220"/>
      <c r="J128" s="221">
        <f>ROUND(I128*H128,2)</f>
        <v>0</v>
      </c>
      <c r="K128" s="217" t="s">
        <v>19</v>
      </c>
      <c r="L128" s="47"/>
      <c r="M128" s="222" t="s">
        <v>19</v>
      </c>
      <c r="N128" s="223" t="s">
        <v>43</v>
      </c>
      <c r="O128" s="87"/>
      <c r="P128" s="224">
        <f>O128*H128</f>
        <v>0</v>
      </c>
      <c r="Q128" s="224">
        <v>0</v>
      </c>
      <c r="R128" s="224">
        <f>Q128*H128</f>
        <v>0</v>
      </c>
      <c r="S128" s="224">
        <v>0</v>
      </c>
      <c r="T128" s="225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26" t="s">
        <v>553</v>
      </c>
      <c r="AT128" s="226" t="s">
        <v>169</v>
      </c>
      <c r="AU128" s="226" t="s">
        <v>81</v>
      </c>
      <c r="AY128" s="20" t="s">
        <v>166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20" t="s">
        <v>79</v>
      </c>
      <c r="BK128" s="227">
        <f>ROUND(I128*H128,2)</f>
        <v>0</v>
      </c>
      <c r="BL128" s="20" t="s">
        <v>553</v>
      </c>
      <c r="BM128" s="226" t="s">
        <v>631</v>
      </c>
    </row>
    <row r="129" s="2" customFormat="1" ht="16.5" customHeight="1">
      <c r="A129" s="41"/>
      <c r="B129" s="42"/>
      <c r="C129" s="215" t="s">
        <v>377</v>
      </c>
      <c r="D129" s="215" t="s">
        <v>169</v>
      </c>
      <c r="E129" s="216" t="s">
        <v>3442</v>
      </c>
      <c r="F129" s="217" t="s">
        <v>3443</v>
      </c>
      <c r="G129" s="218" t="s">
        <v>229</v>
      </c>
      <c r="H129" s="219">
        <v>6</v>
      </c>
      <c r="I129" s="220"/>
      <c r="J129" s="221">
        <f>ROUND(I129*H129,2)</f>
        <v>0</v>
      </c>
      <c r="K129" s="217" t="s">
        <v>19</v>
      </c>
      <c r="L129" s="47"/>
      <c r="M129" s="222" t="s">
        <v>19</v>
      </c>
      <c r="N129" s="223" t="s">
        <v>43</v>
      </c>
      <c r="O129" s="87"/>
      <c r="P129" s="224">
        <f>O129*H129</f>
        <v>0</v>
      </c>
      <c r="Q129" s="224">
        <v>0</v>
      </c>
      <c r="R129" s="224">
        <f>Q129*H129</f>
        <v>0</v>
      </c>
      <c r="S129" s="224">
        <v>0</v>
      </c>
      <c r="T129" s="225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26" t="s">
        <v>553</v>
      </c>
      <c r="AT129" s="226" t="s">
        <v>169</v>
      </c>
      <c r="AU129" s="226" t="s">
        <v>81</v>
      </c>
      <c r="AY129" s="20" t="s">
        <v>166</v>
      </c>
      <c r="BE129" s="227">
        <f>IF(N129="základní",J129,0)</f>
        <v>0</v>
      </c>
      <c r="BF129" s="227">
        <f>IF(N129="snížená",J129,0)</f>
        <v>0</v>
      </c>
      <c r="BG129" s="227">
        <f>IF(N129="zákl. přenesená",J129,0)</f>
        <v>0</v>
      </c>
      <c r="BH129" s="227">
        <f>IF(N129="sníž. přenesená",J129,0)</f>
        <v>0</v>
      </c>
      <c r="BI129" s="227">
        <f>IF(N129="nulová",J129,0)</f>
        <v>0</v>
      </c>
      <c r="BJ129" s="20" t="s">
        <v>79</v>
      </c>
      <c r="BK129" s="227">
        <f>ROUND(I129*H129,2)</f>
        <v>0</v>
      </c>
      <c r="BL129" s="20" t="s">
        <v>553</v>
      </c>
      <c r="BM129" s="226" t="s">
        <v>641</v>
      </c>
    </row>
    <row r="130" s="2" customFormat="1" ht="16.5" customHeight="1">
      <c r="A130" s="41"/>
      <c r="B130" s="42"/>
      <c r="C130" s="215" t="s">
        <v>387</v>
      </c>
      <c r="D130" s="215" t="s">
        <v>169</v>
      </c>
      <c r="E130" s="216" t="s">
        <v>3444</v>
      </c>
      <c r="F130" s="217" t="s">
        <v>3445</v>
      </c>
      <c r="G130" s="218" t="s">
        <v>229</v>
      </c>
      <c r="H130" s="219">
        <v>6</v>
      </c>
      <c r="I130" s="220"/>
      <c r="J130" s="221">
        <f>ROUND(I130*H130,2)</f>
        <v>0</v>
      </c>
      <c r="K130" s="217" t="s">
        <v>19</v>
      </c>
      <c r="L130" s="47"/>
      <c r="M130" s="222" t="s">
        <v>19</v>
      </c>
      <c r="N130" s="223" t="s">
        <v>43</v>
      </c>
      <c r="O130" s="87"/>
      <c r="P130" s="224">
        <f>O130*H130</f>
        <v>0</v>
      </c>
      <c r="Q130" s="224">
        <v>0</v>
      </c>
      <c r="R130" s="224">
        <f>Q130*H130</f>
        <v>0</v>
      </c>
      <c r="S130" s="224">
        <v>0</v>
      </c>
      <c r="T130" s="225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6" t="s">
        <v>553</v>
      </c>
      <c r="AT130" s="226" t="s">
        <v>169</v>
      </c>
      <c r="AU130" s="226" t="s">
        <v>81</v>
      </c>
      <c r="AY130" s="20" t="s">
        <v>166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20" t="s">
        <v>79</v>
      </c>
      <c r="BK130" s="227">
        <f>ROUND(I130*H130,2)</f>
        <v>0</v>
      </c>
      <c r="BL130" s="20" t="s">
        <v>553</v>
      </c>
      <c r="BM130" s="226" t="s">
        <v>657</v>
      </c>
    </row>
    <row r="131" s="2" customFormat="1" ht="21.75" customHeight="1">
      <c r="A131" s="41"/>
      <c r="B131" s="42"/>
      <c r="C131" s="215" t="s">
        <v>397</v>
      </c>
      <c r="D131" s="215" t="s">
        <v>169</v>
      </c>
      <c r="E131" s="216" t="s">
        <v>3446</v>
      </c>
      <c r="F131" s="217" t="s">
        <v>3447</v>
      </c>
      <c r="G131" s="218" t="s">
        <v>229</v>
      </c>
      <c r="H131" s="219">
        <v>4</v>
      </c>
      <c r="I131" s="220"/>
      <c r="J131" s="221">
        <f>ROUND(I131*H131,2)</f>
        <v>0</v>
      </c>
      <c r="K131" s="217" t="s">
        <v>19</v>
      </c>
      <c r="L131" s="47"/>
      <c r="M131" s="222" t="s">
        <v>19</v>
      </c>
      <c r="N131" s="223" t="s">
        <v>43</v>
      </c>
      <c r="O131" s="87"/>
      <c r="P131" s="224">
        <f>O131*H131</f>
        <v>0</v>
      </c>
      <c r="Q131" s="224">
        <v>0</v>
      </c>
      <c r="R131" s="224">
        <f>Q131*H131</f>
        <v>0</v>
      </c>
      <c r="S131" s="224">
        <v>0</v>
      </c>
      <c r="T131" s="225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26" t="s">
        <v>553</v>
      </c>
      <c r="AT131" s="226" t="s">
        <v>169</v>
      </c>
      <c r="AU131" s="226" t="s">
        <v>81</v>
      </c>
      <c r="AY131" s="20" t="s">
        <v>166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20" t="s">
        <v>79</v>
      </c>
      <c r="BK131" s="227">
        <f>ROUND(I131*H131,2)</f>
        <v>0</v>
      </c>
      <c r="BL131" s="20" t="s">
        <v>553</v>
      </c>
      <c r="BM131" s="226" t="s">
        <v>668</v>
      </c>
    </row>
    <row r="132" s="2" customFormat="1" ht="16.5" customHeight="1">
      <c r="A132" s="41"/>
      <c r="B132" s="42"/>
      <c r="C132" s="215" t="s">
        <v>401</v>
      </c>
      <c r="D132" s="215" t="s">
        <v>169</v>
      </c>
      <c r="E132" s="216" t="s">
        <v>3448</v>
      </c>
      <c r="F132" s="217" t="s">
        <v>3449</v>
      </c>
      <c r="G132" s="218" t="s">
        <v>229</v>
      </c>
      <c r="H132" s="219">
        <v>4</v>
      </c>
      <c r="I132" s="220"/>
      <c r="J132" s="221">
        <f>ROUND(I132*H132,2)</f>
        <v>0</v>
      </c>
      <c r="K132" s="217" t="s">
        <v>19</v>
      </c>
      <c r="L132" s="47"/>
      <c r="M132" s="222" t="s">
        <v>19</v>
      </c>
      <c r="N132" s="223" t="s">
        <v>43</v>
      </c>
      <c r="O132" s="87"/>
      <c r="P132" s="224">
        <f>O132*H132</f>
        <v>0</v>
      </c>
      <c r="Q132" s="224">
        <v>0</v>
      </c>
      <c r="R132" s="224">
        <f>Q132*H132</f>
        <v>0</v>
      </c>
      <c r="S132" s="224">
        <v>0</v>
      </c>
      <c r="T132" s="225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26" t="s">
        <v>553</v>
      </c>
      <c r="AT132" s="226" t="s">
        <v>169</v>
      </c>
      <c r="AU132" s="226" t="s">
        <v>81</v>
      </c>
      <c r="AY132" s="20" t="s">
        <v>166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20" t="s">
        <v>79</v>
      </c>
      <c r="BK132" s="227">
        <f>ROUND(I132*H132,2)</f>
        <v>0</v>
      </c>
      <c r="BL132" s="20" t="s">
        <v>553</v>
      </c>
      <c r="BM132" s="226" t="s">
        <v>683</v>
      </c>
    </row>
    <row r="133" s="12" customFormat="1" ht="22.8" customHeight="1">
      <c r="A133" s="12"/>
      <c r="B133" s="199"/>
      <c r="C133" s="200"/>
      <c r="D133" s="201" t="s">
        <v>71</v>
      </c>
      <c r="E133" s="213" t="s">
        <v>2552</v>
      </c>
      <c r="F133" s="213" t="s">
        <v>3450</v>
      </c>
      <c r="G133" s="200"/>
      <c r="H133" s="200"/>
      <c r="I133" s="203"/>
      <c r="J133" s="214">
        <f>BK133</f>
        <v>0</v>
      </c>
      <c r="K133" s="200"/>
      <c r="L133" s="205"/>
      <c r="M133" s="206"/>
      <c r="N133" s="207"/>
      <c r="O133" s="207"/>
      <c r="P133" s="208">
        <f>SUM(P134:P135)</f>
        <v>0</v>
      </c>
      <c r="Q133" s="207"/>
      <c r="R133" s="208">
        <f>SUM(R134:R135)</f>
        <v>0</v>
      </c>
      <c r="S133" s="207"/>
      <c r="T133" s="209">
        <f>SUM(T134:T135)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0" t="s">
        <v>79</v>
      </c>
      <c r="AT133" s="211" t="s">
        <v>71</v>
      </c>
      <c r="AU133" s="211" t="s">
        <v>79</v>
      </c>
      <c r="AY133" s="210" t="s">
        <v>166</v>
      </c>
      <c r="BK133" s="212">
        <f>SUM(BK134:BK135)</f>
        <v>0</v>
      </c>
    </row>
    <row r="134" s="2" customFormat="1">
      <c r="A134" s="41"/>
      <c r="B134" s="42"/>
      <c r="C134" s="215" t="s">
        <v>410</v>
      </c>
      <c r="D134" s="215" t="s">
        <v>169</v>
      </c>
      <c r="E134" s="216" t="s">
        <v>3451</v>
      </c>
      <c r="F134" s="217" t="s">
        <v>3452</v>
      </c>
      <c r="G134" s="218" t="s">
        <v>172</v>
      </c>
      <c r="H134" s="219">
        <v>20</v>
      </c>
      <c r="I134" s="220"/>
      <c r="J134" s="221">
        <f>ROUND(I134*H134,2)</f>
        <v>0</v>
      </c>
      <c r="K134" s="217" t="s">
        <v>19</v>
      </c>
      <c r="L134" s="47"/>
      <c r="M134" s="222" t="s">
        <v>19</v>
      </c>
      <c r="N134" s="223" t="s">
        <v>43</v>
      </c>
      <c r="O134" s="87"/>
      <c r="P134" s="224">
        <f>O134*H134</f>
        <v>0</v>
      </c>
      <c r="Q134" s="224">
        <v>0</v>
      </c>
      <c r="R134" s="224">
        <f>Q134*H134</f>
        <v>0</v>
      </c>
      <c r="S134" s="224">
        <v>0</v>
      </c>
      <c r="T134" s="225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6" t="s">
        <v>553</v>
      </c>
      <c r="AT134" s="226" t="s">
        <v>169</v>
      </c>
      <c r="AU134" s="226" t="s">
        <v>81</v>
      </c>
      <c r="AY134" s="20" t="s">
        <v>166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20" t="s">
        <v>79</v>
      </c>
      <c r="BK134" s="227">
        <f>ROUND(I134*H134,2)</f>
        <v>0</v>
      </c>
      <c r="BL134" s="20" t="s">
        <v>553</v>
      </c>
      <c r="BM134" s="226" t="s">
        <v>703</v>
      </c>
    </row>
    <row r="135" s="2" customFormat="1" ht="16.5" customHeight="1">
      <c r="A135" s="41"/>
      <c r="B135" s="42"/>
      <c r="C135" s="215" t="s">
        <v>415</v>
      </c>
      <c r="D135" s="215" t="s">
        <v>169</v>
      </c>
      <c r="E135" s="216" t="s">
        <v>3453</v>
      </c>
      <c r="F135" s="217" t="s">
        <v>3454</v>
      </c>
      <c r="G135" s="218" t="s">
        <v>172</v>
      </c>
      <c r="H135" s="219">
        <v>24</v>
      </c>
      <c r="I135" s="220"/>
      <c r="J135" s="221">
        <f>ROUND(I135*H135,2)</f>
        <v>0</v>
      </c>
      <c r="K135" s="217" t="s">
        <v>19</v>
      </c>
      <c r="L135" s="47"/>
      <c r="M135" s="222" t="s">
        <v>19</v>
      </c>
      <c r="N135" s="223" t="s">
        <v>43</v>
      </c>
      <c r="O135" s="87"/>
      <c r="P135" s="224">
        <f>O135*H135</f>
        <v>0</v>
      </c>
      <c r="Q135" s="224">
        <v>0</v>
      </c>
      <c r="R135" s="224">
        <f>Q135*H135</f>
        <v>0</v>
      </c>
      <c r="S135" s="224">
        <v>0</v>
      </c>
      <c r="T135" s="225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26" t="s">
        <v>553</v>
      </c>
      <c r="AT135" s="226" t="s">
        <v>169</v>
      </c>
      <c r="AU135" s="226" t="s">
        <v>81</v>
      </c>
      <c r="AY135" s="20" t="s">
        <v>166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20" t="s">
        <v>79</v>
      </c>
      <c r="BK135" s="227">
        <f>ROUND(I135*H135,2)</f>
        <v>0</v>
      </c>
      <c r="BL135" s="20" t="s">
        <v>553</v>
      </c>
      <c r="BM135" s="226" t="s">
        <v>714</v>
      </c>
    </row>
    <row r="136" s="12" customFormat="1" ht="22.8" customHeight="1">
      <c r="A136" s="12"/>
      <c r="B136" s="199"/>
      <c r="C136" s="200"/>
      <c r="D136" s="201" t="s">
        <v>71</v>
      </c>
      <c r="E136" s="213" t="s">
        <v>2646</v>
      </c>
      <c r="F136" s="213" t="s">
        <v>2903</v>
      </c>
      <c r="G136" s="200"/>
      <c r="H136" s="200"/>
      <c r="I136" s="203"/>
      <c r="J136" s="214">
        <f>BK136</f>
        <v>0</v>
      </c>
      <c r="K136" s="200"/>
      <c r="L136" s="205"/>
      <c r="M136" s="206"/>
      <c r="N136" s="207"/>
      <c r="O136" s="207"/>
      <c r="P136" s="208">
        <f>SUM(P137:P141)</f>
        <v>0</v>
      </c>
      <c r="Q136" s="207"/>
      <c r="R136" s="208">
        <f>SUM(R137:R141)</f>
        <v>0</v>
      </c>
      <c r="S136" s="207"/>
      <c r="T136" s="209">
        <f>SUM(T137:T141)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0" t="s">
        <v>79</v>
      </c>
      <c r="AT136" s="211" t="s">
        <v>71</v>
      </c>
      <c r="AU136" s="211" t="s">
        <v>79</v>
      </c>
      <c r="AY136" s="210" t="s">
        <v>166</v>
      </c>
      <c r="BK136" s="212">
        <f>SUM(BK137:BK141)</f>
        <v>0</v>
      </c>
    </row>
    <row r="137" s="2" customFormat="1" ht="16.5" customHeight="1">
      <c r="A137" s="41"/>
      <c r="B137" s="42"/>
      <c r="C137" s="215" t="s">
        <v>420</v>
      </c>
      <c r="D137" s="215" t="s">
        <v>169</v>
      </c>
      <c r="E137" s="216" t="s">
        <v>3455</v>
      </c>
      <c r="F137" s="217" t="s">
        <v>3456</v>
      </c>
      <c r="G137" s="218" t="s">
        <v>2906</v>
      </c>
      <c r="H137" s="219">
        <v>16</v>
      </c>
      <c r="I137" s="220"/>
      <c r="J137" s="221">
        <f>ROUND(I137*H137,2)</f>
        <v>0</v>
      </c>
      <c r="K137" s="217" t="s">
        <v>19</v>
      </c>
      <c r="L137" s="47"/>
      <c r="M137" s="222" t="s">
        <v>19</v>
      </c>
      <c r="N137" s="223" t="s">
        <v>43</v>
      </c>
      <c r="O137" s="87"/>
      <c r="P137" s="224">
        <f>O137*H137</f>
        <v>0</v>
      </c>
      <c r="Q137" s="224">
        <v>0</v>
      </c>
      <c r="R137" s="224">
        <f>Q137*H137</f>
        <v>0</v>
      </c>
      <c r="S137" s="224">
        <v>0</v>
      </c>
      <c r="T137" s="225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26" t="s">
        <v>553</v>
      </c>
      <c r="AT137" s="226" t="s">
        <v>169</v>
      </c>
      <c r="AU137" s="226" t="s">
        <v>81</v>
      </c>
      <c r="AY137" s="20" t="s">
        <v>166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20" t="s">
        <v>79</v>
      </c>
      <c r="BK137" s="227">
        <f>ROUND(I137*H137,2)</f>
        <v>0</v>
      </c>
      <c r="BL137" s="20" t="s">
        <v>553</v>
      </c>
      <c r="BM137" s="226" t="s">
        <v>725</v>
      </c>
    </row>
    <row r="138" s="2" customFormat="1" ht="16.5" customHeight="1">
      <c r="A138" s="41"/>
      <c r="B138" s="42"/>
      <c r="C138" s="215" t="s">
        <v>425</v>
      </c>
      <c r="D138" s="215" t="s">
        <v>169</v>
      </c>
      <c r="E138" s="216" t="s">
        <v>3457</v>
      </c>
      <c r="F138" s="217" t="s">
        <v>3458</v>
      </c>
      <c r="G138" s="218" t="s">
        <v>2906</v>
      </c>
      <c r="H138" s="219">
        <v>40</v>
      </c>
      <c r="I138" s="220"/>
      <c r="J138" s="221">
        <f>ROUND(I138*H138,2)</f>
        <v>0</v>
      </c>
      <c r="K138" s="217" t="s">
        <v>19</v>
      </c>
      <c r="L138" s="47"/>
      <c r="M138" s="222" t="s">
        <v>19</v>
      </c>
      <c r="N138" s="223" t="s">
        <v>43</v>
      </c>
      <c r="O138" s="87"/>
      <c r="P138" s="224">
        <f>O138*H138</f>
        <v>0</v>
      </c>
      <c r="Q138" s="224">
        <v>0</v>
      </c>
      <c r="R138" s="224">
        <f>Q138*H138</f>
        <v>0</v>
      </c>
      <c r="S138" s="224">
        <v>0</v>
      </c>
      <c r="T138" s="225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26" t="s">
        <v>553</v>
      </c>
      <c r="AT138" s="226" t="s">
        <v>169</v>
      </c>
      <c r="AU138" s="226" t="s">
        <v>81</v>
      </c>
      <c r="AY138" s="20" t="s">
        <v>166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20" t="s">
        <v>79</v>
      </c>
      <c r="BK138" s="227">
        <f>ROUND(I138*H138,2)</f>
        <v>0</v>
      </c>
      <c r="BL138" s="20" t="s">
        <v>553</v>
      </c>
      <c r="BM138" s="226" t="s">
        <v>744</v>
      </c>
    </row>
    <row r="139" s="2" customFormat="1" ht="16.5" customHeight="1">
      <c r="A139" s="41"/>
      <c r="B139" s="42"/>
      <c r="C139" s="215" t="s">
        <v>431</v>
      </c>
      <c r="D139" s="215" t="s">
        <v>169</v>
      </c>
      <c r="E139" s="216" t="s">
        <v>3459</v>
      </c>
      <c r="F139" s="217" t="s">
        <v>3460</v>
      </c>
      <c r="G139" s="218" t="s">
        <v>2906</v>
      </c>
      <c r="H139" s="219">
        <v>15</v>
      </c>
      <c r="I139" s="220"/>
      <c r="J139" s="221">
        <f>ROUND(I139*H139,2)</f>
        <v>0</v>
      </c>
      <c r="K139" s="217" t="s">
        <v>19</v>
      </c>
      <c r="L139" s="47"/>
      <c r="M139" s="222" t="s">
        <v>19</v>
      </c>
      <c r="N139" s="223" t="s">
        <v>43</v>
      </c>
      <c r="O139" s="87"/>
      <c r="P139" s="224">
        <f>O139*H139</f>
        <v>0</v>
      </c>
      <c r="Q139" s="224">
        <v>0</v>
      </c>
      <c r="R139" s="224">
        <f>Q139*H139</f>
        <v>0</v>
      </c>
      <c r="S139" s="224">
        <v>0</v>
      </c>
      <c r="T139" s="225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26" t="s">
        <v>553</v>
      </c>
      <c r="AT139" s="226" t="s">
        <v>169</v>
      </c>
      <c r="AU139" s="226" t="s">
        <v>81</v>
      </c>
      <c r="AY139" s="20" t="s">
        <v>166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20" t="s">
        <v>79</v>
      </c>
      <c r="BK139" s="227">
        <f>ROUND(I139*H139,2)</f>
        <v>0</v>
      </c>
      <c r="BL139" s="20" t="s">
        <v>553</v>
      </c>
      <c r="BM139" s="226" t="s">
        <v>689</v>
      </c>
    </row>
    <row r="140" s="2" customFormat="1" ht="16.5" customHeight="1">
      <c r="A140" s="41"/>
      <c r="B140" s="42"/>
      <c r="C140" s="215" t="s">
        <v>435</v>
      </c>
      <c r="D140" s="215" t="s">
        <v>169</v>
      </c>
      <c r="E140" s="216" t="s">
        <v>3461</v>
      </c>
      <c r="F140" s="217" t="s">
        <v>2912</v>
      </c>
      <c r="G140" s="218" t="s">
        <v>2906</v>
      </c>
      <c r="H140" s="219">
        <v>8</v>
      </c>
      <c r="I140" s="220"/>
      <c r="J140" s="221">
        <f>ROUND(I140*H140,2)</f>
        <v>0</v>
      </c>
      <c r="K140" s="217" t="s">
        <v>19</v>
      </c>
      <c r="L140" s="47"/>
      <c r="M140" s="222" t="s">
        <v>19</v>
      </c>
      <c r="N140" s="223" t="s">
        <v>43</v>
      </c>
      <c r="O140" s="87"/>
      <c r="P140" s="224">
        <f>O140*H140</f>
        <v>0</v>
      </c>
      <c r="Q140" s="224">
        <v>0</v>
      </c>
      <c r="R140" s="224">
        <f>Q140*H140</f>
        <v>0</v>
      </c>
      <c r="S140" s="224">
        <v>0</v>
      </c>
      <c r="T140" s="225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26" t="s">
        <v>553</v>
      </c>
      <c r="AT140" s="226" t="s">
        <v>169</v>
      </c>
      <c r="AU140" s="226" t="s">
        <v>81</v>
      </c>
      <c r="AY140" s="20" t="s">
        <v>166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20" t="s">
        <v>79</v>
      </c>
      <c r="BK140" s="227">
        <f>ROUND(I140*H140,2)</f>
        <v>0</v>
      </c>
      <c r="BL140" s="20" t="s">
        <v>553</v>
      </c>
      <c r="BM140" s="226" t="s">
        <v>765</v>
      </c>
    </row>
    <row r="141" s="2" customFormat="1" ht="16.5" customHeight="1">
      <c r="A141" s="41"/>
      <c r="B141" s="42"/>
      <c r="C141" s="215" t="s">
        <v>440</v>
      </c>
      <c r="D141" s="215" t="s">
        <v>169</v>
      </c>
      <c r="E141" s="216" t="s">
        <v>3462</v>
      </c>
      <c r="F141" s="217" t="s">
        <v>3463</v>
      </c>
      <c r="G141" s="218" t="s">
        <v>2906</v>
      </c>
      <c r="H141" s="219">
        <v>5</v>
      </c>
      <c r="I141" s="220"/>
      <c r="J141" s="221">
        <f>ROUND(I141*H141,2)</f>
        <v>0</v>
      </c>
      <c r="K141" s="217" t="s">
        <v>19</v>
      </c>
      <c r="L141" s="47"/>
      <c r="M141" s="285" t="s">
        <v>19</v>
      </c>
      <c r="N141" s="286" t="s">
        <v>43</v>
      </c>
      <c r="O141" s="287"/>
      <c r="P141" s="288">
        <f>O141*H141</f>
        <v>0</v>
      </c>
      <c r="Q141" s="288">
        <v>0</v>
      </c>
      <c r="R141" s="288">
        <f>Q141*H141</f>
        <v>0</v>
      </c>
      <c r="S141" s="288">
        <v>0</v>
      </c>
      <c r="T141" s="289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26" t="s">
        <v>553</v>
      </c>
      <c r="AT141" s="226" t="s">
        <v>169</v>
      </c>
      <c r="AU141" s="226" t="s">
        <v>81</v>
      </c>
      <c r="AY141" s="20" t="s">
        <v>166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20" t="s">
        <v>79</v>
      </c>
      <c r="BK141" s="227">
        <f>ROUND(I141*H141,2)</f>
        <v>0</v>
      </c>
      <c r="BL141" s="20" t="s">
        <v>553</v>
      </c>
      <c r="BM141" s="226" t="s">
        <v>775</v>
      </c>
    </row>
    <row r="142" s="2" customFormat="1" ht="6.96" customHeight="1">
      <c r="A142" s="41"/>
      <c r="B142" s="62"/>
      <c r="C142" s="63"/>
      <c r="D142" s="63"/>
      <c r="E142" s="63"/>
      <c r="F142" s="63"/>
      <c r="G142" s="63"/>
      <c r="H142" s="63"/>
      <c r="I142" s="63"/>
      <c r="J142" s="63"/>
      <c r="K142" s="63"/>
      <c r="L142" s="47"/>
      <c r="M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</row>
  </sheetData>
  <sheetProtection sheet="1" autoFilter="0" formatColumns="0" formatRows="0" objects="1" scenarios="1" spinCount="100000" saltValue="VVww8fq+Avwhz1as56a3bsDcoXeoXE91s+DbjnsjwuiczrIEWfn9SVoJpCkG3gT0Aj3Eo2XI/i7DOPJKclV30g==" hashValue="P6NJenmdRZg1qQEHYD7K5N+j5CeUOvM7lEp4Ws3eO2jIPs9TQ268i1nlfZYJefBEr5K+GS8OkJkykuncRkRkTg==" algorithmName="SHA-512" password="CEE1"/>
  <autoFilter ref="C88:K14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104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81</v>
      </c>
    </row>
    <row r="4" s="1" customFormat="1" ht="24.96" customHeight="1">
      <c r="B4" s="23"/>
      <c r="D4" s="143" t="s">
        <v>105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 xml:space="preserve">Dostavba ZŠ Luka nad  Jihlavou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106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8" t="s">
        <v>3464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3. 12. 2021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">
        <v>19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">
        <v>27</v>
      </c>
      <c r="F15" s="41"/>
      <c r="G15" s="41"/>
      <c r="H15" s="41"/>
      <c r="I15" s="145" t="s">
        <v>28</v>
      </c>
      <c r="J15" s="136" t="s">
        <v>19</v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29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28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31</v>
      </c>
      <c r="E20" s="41"/>
      <c r="F20" s="41"/>
      <c r="G20" s="41"/>
      <c r="H20" s="41"/>
      <c r="I20" s="145" t="s">
        <v>26</v>
      </c>
      <c r="J20" s="136" t="s">
        <v>19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">
        <v>32</v>
      </c>
      <c r="F21" s="41"/>
      <c r="G21" s="41"/>
      <c r="H21" s="41"/>
      <c r="I21" s="145" t="s">
        <v>28</v>
      </c>
      <c r="J21" s="136" t="s">
        <v>19</v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34</v>
      </c>
      <c r="E23" s="41"/>
      <c r="F23" s="41"/>
      <c r="G23" s="41"/>
      <c r="H23" s="41"/>
      <c r="I23" s="145" t="s">
        <v>26</v>
      </c>
      <c r="J23" s="136" t="s">
        <v>19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">
        <v>3465</v>
      </c>
      <c r="F24" s="41"/>
      <c r="G24" s="41"/>
      <c r="H24" s="41"/>
      <c r="I24" s="145" t="s">
        <v>28</v>
      </c>
      <c r="J24" s="136" t="s">
        <v>19</v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36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38</v>
      </c>
      <c r="E30" s="41"/>
      <c r="F30" s="41"/>
      <c r="G30" s="41"/>
      <c r="H30" s="41"/>
      <c r="I30" s="41"/>
      <c r="J30" s="156">
        <f>ROUND(J80,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40</v>
      </c>
      <c r="G32" s="41"/>
      <c r="H32" s="41"/>
      <c r="I32" s="157" t="s">
        <v>39</v>
      </c>
      <c r="J32" s="157" t="s">
        <v>41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42</v>
      </c>
      <c r="E33" s="145" t="s">
        <v>43</v>
      </c>
      <c r="F33" s="159">
        <f>ROUND((SUM(BE80:BE106)),  2)</f>
        <v>0</v>
      </c>
      <c r="G33" s="41"/>
      <c r="H33" s="41"/>
      <c r="I33" s="160">
        <v>0.20999999999999999</v>
      </c>
      <c r="J33" s="159">
        <f>ROUND(((SUM(BE80:BE106))*I33),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44</v>
      </c>
      <c r="F34" s="159">
        <f>ROUND((SUM(BF80:BF106)),  2)</f>
        <v>0</v>
      </c>
      <c r="G34" s="41"/>
      <c r="H34" s="41"/>
      <c r="I34" s="160">
        <v>0.14999999999999999</v>
      </c>
      <c r="J34" s="159">
        <f>ROUND(((SUM(BF80:BF106))*I34),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45</v>
      </c>
      <c r="F35" s="159">
        <f>ROUND((SUM(BG80:BG106)),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46</v>
      </c>
      <c r="F36" s="159">
        <f>ROUND((SUM(BH80:BH106)),  2)</f>
        <v>0</v>
      </c>
      <c r="G36" s="41"/>
      <c r="H36" s="41"/>
      <c r="I36" s="160">
        <v>0.14999999999999999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47</v>
      </c>
      <c r="F37" s="159">
        <f>ROUND((SUM(BI80:BI106)),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48</v>
      </c>
      <c r="E39" s="163"/>
      <c r="F39" s="163"/>
      <c r="G39" s="164" t="s">
        <v>49</v>
      </c>
      <c r="H39" s="165" t="s">
        <v>50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110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72" t="str">
        <f>E7</f>
        <v xml:space="preserve">Dostavba ZŠ Luka nad  Jihlavou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VON - Vedlejší a ostatní náklady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Luka nad Jihlavou</v>
      </c>
      <c r="G52" s="43"/>
      <c r="H52" s="43"/>
      <c r="I52" s="35" t="s">
        <v>23</v>
      </c>
      <c r="J52" s="75" t="str">
        <f>IF(J12="","",J12)</f>
        <v>3. 12. 2021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40.05" customHeight="1">
      <c r="A54" s="41"/>
      <c r="B54" s="42"/>
      <c r="C54" s="35" t="s">
        <v>25</v>
      </c>
      <c r="D54" s="43"/>
      <c r="E54" s="43"/>
      <c r="F54" s="30" t="str">
        <f>E15</f>
        <v>Městys Luka nad Jihlavou, 1.máje 76, 58822</v>
      </c>
      <c r="G54" s="43"/>
      <c r="H54" s="43"/>
      <c r="I54" s="35" t="s">
        <v>31</v>
      </c>
      <c r="J54" s="39" t="str">
        <f>E21</f>
        <v>Ing.Josef Slabý, Arnolec 30, Jamné 58827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František Neuwirth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111</v>
      </c>
      <c r="D57" s="174"/>
      <c r="E57" s="174"/>
      <c r="F57" s="174"/>
      <c r="G57" s="174"/>
      <c r="H57" s="174"/>
      <c r="I57" s="174"/>
      <c r="J57" s="175" t="s">
        <v>112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70</v>
      </c>
      <c r="D59" s="43"/>
      <c r="E59" s="43"/>
      <c r="F59" s="43"/>
      <c r="G59" s="43"/>
      <c r="H59" s="43"/>
      <c r="I59" s="43"/>
      <c r="J59" s="105">
        <f>J80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113</v>
      </c>
    </row>
    <row r="60" s="9" customFormat="1" ht="24.96" customHeight="1">
      <c r="A60" s="9"/>
      <c r="B60" s="177"/>
      <c r="C60" s="178"/>
      <c r="D60" s="179" t="s">
        <v>3466</v>
      </c>
      <c r="E60" s="180"/>
      <c r="F60" s="180"/>
      <c r="G60" s="180"/>
      <c r="H60" s="180"/>
      <c r="I60" s="180"/>
      <c r="J60" s="181">
        <f>J81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6.96" customHeight="1">
      <c r="A62" s="41"/>
      <c r="B62" s="62"/>
      <c r="C62" s="63"/>
      <c r="D62" s="63"/>
      <c r="E62" s="63"/>
      <c r="F62" s="63"/>
      <c r="G62" s="63"/>
      <c r="H62" s="63"/>
      <c r="I62" s="63"/>
      <c r="J62" s="63"/>
      <c r="K62" s="6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6" s="2" customFormat="1" ht="6.96" customHeight="1">
      <c r="A66" s="41"/>
      <c r="B66" s="64"/>
      <c r="C66" s="65"/>
      <c r="D66" s="65"/>
      <c r="E66" s="65"/>
      <c r="F66" s="65"/>
      <c r="G66" s="65"/>
      <c r="H66" s="65"/>
      <c r="I66" s="65"/>
      <c r="J66" s="65"/>
      <c r="K66" s="65"/>
      <c r="L66" s="14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24.96" customHeight="1">
      <c r="A67" s="41"/>
      <c r="B67" s="42"/>
      <c r="C67" s="26" t="s">
        <v>151</v>
      </c>
      <c r="D67" s="43"/>
      <c r="E67" s="43"/>
      <c r="F67" s="43"/>
      <c r="G67" s="43"/>
      <c r="H67" s="43"/>
      <c r="I67" s="43"/>
      <c r="J67" s="43"/>
      <c r="K67" s="43"/>
      <c r="L67" s="14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4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12" customHeight="1">
      <c r="A69" s="41"/>
      <c r="B69" s="42"/>
      <c r="C69" s="35" t="s">
        <v>16</v>
      </c>
      <c r="D69" s="43"/>
      <c r="E69" s="43"/>
      <c r="F69" s="43"/>
      <c r="G69" s="43"/>
      <c r="H69" s="43"/>
      <c r="I69" s="43"/>
      <c r="J69" s="43"/>
      <c r="K69" s="43"/>
      <c r="L69" s="14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16.5" customHeight="1">
      <c r="A70" s="41"/>
      <c r="B70" s="42"/>
      <c r="C70" s="43"/>
      <c r="D70" s="43"/>
      <c r="E70" s="172" t="str">
        <f>E7</f>
        <v xml:space="preserve">Dostavba ZŠ Luka nad  Jihlavou</v>
      </c>
      <c r="F70" s="35"/>
      <c r="G70" s="35"/>
      <c r="H70" s="35"/>
      <c r="I70" s="43"/>
      <c r="J70" s="43"/>
      <c r="K70" s="43"/>
      <c r="L70" s="14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2" customHeight="1">
      <c r="A71" s="41"/>
      <c r="B71" s="42"/>
      <c r="C71" s="35" t="s">
        <v>106</v>
      </c>
      <c r="D71" s="43"/>
      <c r="E71" s="43"/>
      <c r="F71" s="43"/>
      <c r="G71" s="43"/>
      <c r="H71" s="43"/>
      <c r="I71" s="43"/>
      <c r="J71" s="43"/>
      <c r="K71" s="43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6.5" customHeight="1">
      <c r="A72" s="41"/>
      <c r="B72" s="42"/>
      <c r="C72" s="43"/>
      <c r="D72" s="43"/>
      <c r="E72" s="72" t="str">
        <f>E9</f>
        <v>VON - Vedlejší a ostatní náklady</v>
      </c>
      <c r="F72" s="43"/>
      <c r="G72" s="43"/>
      <c r="H72" s="43"/>
      <c r="I72" s="43"/>
      <c r="J72" s="43"/>
      <c r="K72" s="4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21</v>
      </c>
      <c r="D74" s="43"/>
      <c r="E74" s="43"/>
      <c r="F74" s="30" t="str">
        <f>F12</f>
        <v>Luka nad Jihlavou</v>
      </c>
      <c r="G74" s="43"/>
      <c r="H74" s="43"/>
      <c r="I74" s="35" t="s">
        <v>23</v>
      </c>
      <c r="J74" s="75" t="str">
        <f>IF(J12="","",J12)</f>
        <v>3. 12. 2021</v>
      </c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40.05" customHeight="1">
      <c r="A76" s="41"/>
      <c r="B76" s="42"/>
      <c r="C76" s="35" t="s">
        <v>25</v>
      </c>
      <c r="D76" s="43"/>
      <c r="E76" s="43"/>
      <c r="F76" s="30" t="str">
        <f>E15</f>
        <v>Městys Luka nad Jihlavou, 1.máje 76, 58822</v>
      </c>
      <c r="G76" s="43"/>
      <c r="H76" s="43"/>
      <c r="I76" s="35" t="s">
        <v>31</v>
      </c>
      <c r="J76" s="39" t="str">
        <f>E21</f>
        <v>Ing.Josef Slabý, Arnolec 30, Jamné 58827</v>
      </c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5.15" customHeight="1">
      <c r="A77" s="41"/>
      <c r="B77" s="42"/>
      <c r="C77" s="35" t="s">
        <v>29</v>
      </c>
      <c r="D77" s="43"/>
      <c r="E77" s="43"/>
      <c r="F77" s="30" t="str">
        <f>IF(E18="","",E18)</f>
        <v>Vyplň údaj</v>
      </c>
      <c r="G77" s="43"/>
      <c r="H77" s="43"/>
      <c r="I77" s="35" t="s">
        <v>34</v>
      </c>
      <c r="J77" s="39" t="str">
        <f>E24</f>
        <v>František Neuwirth</v>
      </c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0.32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11" customFormat="1" ht="29.28" customHeight="1">
      <c r="A79" s="188"/>
      <c r="B79" s="189"/>
      <c r="C79" s="190" t="s">
        <v>152</v>
      </c>
      <c r="D79" s="191" t="s">
        <v>57</v>
      </c>
      <c r="E79" s="191" t="s">
        <v>53</v>
      </c>
      <c r="F79" s="191" t="s">
        <v>54</v>
      </c>
      <c r="G79" s="191" t="s">
        <v>153</v>
      </c>
      <c r="H79" s="191" t="s">
        <v>154</v>
      </c>
      <c r="I79" s="191" t="s">
        <v>155</v>
      </c>
      <c r="J79" s="191" t="s">
        <v>112</v>
      </c>
      <c r="K79" s="192" t="s">
        <v>156</v>
      </c>
      <c r="L79" s="193"/>
      <c r="M79" s="95" t="s">
        <v>19</v>
      </c>
      <c r="N79" s="96" t="s">
        <v>42</v>
      </c>
      <c r="O79" s="96" t="s">
        <v>157</v>
      </c>
      <c r="P79" s="96" t="s">
        <v>158</v>
      </c>
      <c r="Q79" s="96" t="s">
        <v>159</v>
      </c>
      <c r="R79" s="96" t="s">
        <v>160</v>
      </c>
      <c r="S79" s="96" t="s">
        <v>161</v>
      </c>
      <c r="T79" s="97" t="s">
        <v>162</v>
      </c>
      <c r="U79" s="188"/>
      <c r="V79" s="188"/>
      <c r="W79" s="188"/>
      <c r="X79" s="188"/>
      <c r="Y79" s="188"/>
      <c r="Z79" s="188"/>
      <c r="AA79" s="188"/>
      <c r="AB79" s="188"/>
      <c r="AC79" s="188"/>
      <c r="AD79" s="188"/>
      <c r="AE79" s="188"/>
    </row>
    <row r="80" s="2" customFormat="1" ht="22.8" customHeight="1">
      <c r="A80" s="41"/>
      <c r="B80" s="42"/>
      <c r="C80" s="102" t="s">
        <v>163</v>
      </c>
      <c r="D80" s="43"/>
      <c r="E80" s="43"/>
      <c r="F80" s="43"/>
      <c r="G80" s="43"/>
      <c r="H80" s="43"/>
      <c r="I80" s="43"/>
      <c r="J80" s="194">
        <f>BK80</f>
        <v>0</v>
      </c>
      <c r="K80" s="43"/>
      <c r="L80" s="47"/>
      <c r="M80" s="98"/>
      <c r="N80" s="195"/>
      <c r="O80" s="99"/>
      <c r="P80" s="196">
        <f>P81</f>
        <v>0</v>
      </c>
      <c r="Q80" s="99"/>
      <c r="R80" s="196">
        <f>R81</f>
        <v>0</v>
      </c>
      <c r="S80" s="99"/>
      <c r="T80" s="197">
        <f>T81</f>
        <v>0</v>
      </c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T80" s="20" t="s">
        <v>71</v>
      </c>
      <c r="AU80" s="20" t="s">
        <v>113</v>
      </c>
      <c r="BK80" s="198">
        <f>BK81</f>
        <v>0</v>
      </c>
    </row>
    <row r="81" s="12" customFormat="1" ht="25.92" customHeight="1">
      <c r="A81" s="12"/>
      <c r="B81" s="199"/>
      <c r="C81" s="200"/>
      <c r="D81" s="201" t="s">
        <v>71</v>
      </c>
      <c r="E81" s="202" t="s">
        <v>90</v>
      </c>
      <c r="F81" s="202" t="s">
        <v>3467</v>
      </c>
      <c r="G81" s="200"/>
      <c r="H81" s="200"/>
      <c r="I81" s="203"/>
      <c r="J81" s="204">
        <f>BK81</f>
        <v>0</v>
      </c>
      <c r="K81" s="200"/>
      <c r="L81" s="205"/>
      <c r="M81" s="206"/>
      <c r="N81" s="207"/>
      <c r="O81" s="207"/>
      <c r="P81" s="208">
        <f>SUM(P82:P106)</f>
        <v>0</v>
      </c>
      <c r="Q81" s="207"/>
      <c r="R81" s="208">
        <f>SUM(R82:R106)</f>
        <v>0</v>
      </c>
      <c r="S81" s="207"/>
      <c r="T81" s="209">
        <f>SUM(T82:T106)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10" t="s">
        <v>79</v>
      </c>
      <c r="AT81" s="211" t="s">
        <v>71</v>
      </c>
      <c r="AU81" s="211" t="s">
        <v>72</v>
      </c>
      <c r="AY81" s="210" t="s">
        <v>166</v>
      </c>
      <c r="BK81" s="212">
        <f>SUM(BK82:BK106)</f>
        <v>0</v>
      </c>
    </row>
    <row r="82" s="2" customFormat="1" ht="16.5" customHeight="1">
      <c r="A82" s="41"/>
      <c r="B82" s="42"/>
      <c r="C82" s="215" t="s">
        <v>79</v>
      </c>
      <c r="D82" s="215" t="s">
        <v>169</v>
      </c>
      <c r="E82" s="216" t="s">
        <v>3468</v>
      </c>
      <c r="F82" s="217" t="s">
        <v>3469</v>
      </c>
      <c r="G82" s="218" t="s">
        <v>788</v>
      </c>
      <c r="H82" s="219">
        <v>1</v>
      </c>
      <c r="I82" s="220"/>
      <c r="J82" s="221">
        <f>ROUND(I82*H82,2)</f>
        <v>0</v>
      </c>
      <c r="K82" s="217" t="s">
        <v>19</v>
      </c>
      <c r="L82" s="47"/>
      <c r="M82" s="222" t="s">
        <v>19</v>
      </c>
      <c r="N82" s="223" t="s">
        <v>43</v>
      </c>
      <c r="O82" s="87"/>
      <c r="P82" s="224">
        <f>O82*H82</f>
        <v>0</v>
      </c>
      <c r="Q82" s="224">
        <v>0</v>
      </c>
      <c r="R82" s="224">
        <f>Q82*H82</f>
        <v>0</v>
      </c>
      <c r="S82" s="224">
        <v>0</v>
      </c>
      <c r="T82" s="225">
        <f>S82*H82</f>
        <v>0</v>
      </c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R82" s="226" t="s">
        <v>3470</v>
      </c>
      <c r="AT82" s="226" t="s">
        <v>169</v>
      </c>
      <c r="AU82" s="226" t="s">
        <v>79</v>
      </c>
      <c r="AY82" s="20" t="s">
        <v>166</v>
      </c>
      <c r="BE82" s="227">
        <f>IF(N82="základní",J82,0)</f>
        <v>0</v>
      </c>
      <c r="BF82" s="227">
        <f>IF(N82="snížená",J82,0)</f>
        <v>0</v>
      </c>
      <c r="BG82" s="227">
        <f>IF(N82="zákl. přenesená",J82,0)</f>
        <v>0</v>
      </c>
      <c r="BH82" s="227">
        <f>IF(N82="sníž. přenesená",J82,0)</f>
        <v>0</v>
      </c>
      <c r="BI82" s="227">
        <f>IF(N82="nulová",J82,0)</f>
        <v>0</v>
      </c>
      <c r="BJ82" s="20" t="s">
        <v>79</v>
      </c>
      <c r="BK82" s="227">
        <f>ROUND(I82*H82,2)</f>
        <v>0</v>
      </c>
      <c r="BL82" s="20" t="s">
        <v>3470</v>
      </c>
      <c r="BM82" s="226" t="s">
        <v>81</v>
      </c>
    </row>
    <row r="83" s="2" customFormat="1">
      <c r="A83" s="41"/>
      <c r="B83" s="42"/>
      <c r="C83" s="43"/>
      <c r="D83" s="230" t="s">
        <v>3471</v>
      </c>
      <c r="E83" s="43"/>
      <c r="F83" s="303" t="s">
        <v>3472</v>
      </c>
      <c r="G83" s="43"/>
      <c r="H83" s="43"/>
      <c r="I83" s="304"/>
      <c r="J83" s="43"/>
      <c r="K83" s="43"/>
      <c r="L83" s="47"/>
      <c r="M83" s="305"/>
      <c r="N83" s="306"/>
      <c r="O83" s="87"/>
      <c r="P83" s="87"/>
      <c r="Q83" s="87"/>
      <c r="R83" s="87"/>
      <c r="S83" s="87"/>
      <c r="T83" s="88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T83" s="20" t="s">
        <v>3471</v>
      </c>
      <c r="AU83" s="20" t="s">
        <v>79</v>
      </c>
    </row>
    <row r="84" s="2" customFormat="1" ht="21.75" customHeight="1">
      <c r="A84" s="41"/>
      <c r="B84" s="42"/>
      <c r="C84" s="215" t="s">
        <v>81</v>
      </c>
      <c r="D84" s="215" t="s">
        <v>169</v>
      </c>
      <c r="E84" s="216" t="s">
        <v>3473</v>
      </c>
      <c r="F84" s="217" t="s">
        <v>3474</v>
      </c>
      <c r="G84" s="218" t="s">
        <v>788</v>
      </c>
      <c r="H84" s="219">
        <v>1</v>
      </c>
      <c r="I84" s="220"/>
      <c r="J84" s="221">
        <f>ROUND(I84*H84,2)</f>
        <v>0</v>
      </c>
      <c r="K84" s="217" t="s">
        <v>19</v>
      </c>
      <c r="L84" s="47"/>
      <c r="M84" s="222" t="s">
        <v>19</v>
      </c>
      <c r="N84" s="223" t="s">
        <v>43</v>
      </c>
      <c r="O84" s="87"/>
      <c r="P84" s="224">
        <f>O84*H84</f>
        <v>0</v>
      </c>
      <c r="Q84" s="224">
        <v>0</v>
      </c>
      <c r="R84" s="224">
        <f>Q84*H84</f>
        <v>0</v>
      </c>
      <c r="S84" s="224">
        <v>0</v>
      </c>
      <c r="T84" s="225">
        <f>S84*H84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R84" s="226" t="s">
        <v>3470</v>
      </c>
      <c r="AT84" s="226" t="s">
        <v>169</v>
      </c>
      <c r="AU84" s="226" t="s">
        <v>79</v>
      </c>
      <c r="AY84" s="20" t="s">
        <v>166</v>
      </c>
      <c r="BE84" s="227">
        <f>IF(N84="základní",J84,0)</f>
        <v>0</v>
      </c>
      <c r="BF84" s="227">
        <f>IF(N84="snížená",J84,0)</f>
        <v>0</v>
      </c>
      <c r="BG84" s="227">
        <f>IF(N84="zákl. přenesená",J84,0)</f>
        <v>0</v>
      </c>
      <c r="BH84" s="227">
        <f>IF(N84="sníž. přenesená",J84,0)</f>
        <v>0</v>
      </c>
      <c r="BI84" s="227">
        <f>IF(N84="nulová",J84,0)</f>
        <v>0</v>
      </c>
      <c r="BJ84" s="20" t="s">
        <v>79</v>
      </c>
      <c r="BK84" s="227">
        <f>ROUND(I84*H84,2)</f>
        <v>0</v>
      </c>
      <c r="BL84" s="20" t="s">
        <v>3470</v>
      </c>
      <c r="BM84" s="226" t="s">
        <v>209</v>
      </c>
    </row>
    <row r="85" s="2" customFormat="1">
      <c r="A85" s="41"/>
      <c r="B85" s="42"/>
      <c r="C85" s="43"/>
      <c r="D85" s="230" t="s">
        <v>3471</v>
      </c>
      <c r="E85" s="43"/>
      <c r="F85" s="303" t="s">
        <v>3475</v>
      </c>
      <c r="G85" s="43"/>
      <c r="H85" s="43"/>
      <c r="I85" s="304"/>
      <c r="J85" s="43"/>
      <c r="K85" s="43"/>
      <c r="L85" s="47"/>
      <c r="M85" s="305"/>
      <c r="N85" s="306"/>
      <c r="O85" s="87"/>
      <c r="P85" s="87"/>
      <c r="Q85" s="87"/>
      <c r="R85" s="87"/>
      <c r="S85" s="87"/>
      <c r="T85" s="88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0" t="s">
        <v>3471</v>
      </c>
      <c r="AU85" s="20" t="s">
        <v>79</v>
      </c>
    </row>
    <row r="86" s="2" customFormat="1" ht="16.5" customHeight="1">
      <c r="A86" s="41"/>
      <c r="B86" s="42"/>
      <c r="C86" s="215" t="s">
        <v>167</v>
      </c>
      <c r="D86" s="215" t="s">
        <v>169</v>
      </c>
      <c r="E86" s="216" t="s">
        <v>3476</v>
      </c>
      <c r="F86" s="217" t="s">
        <v>3477</v>
      </c>
      <c r="G86" s="218" t="s">
        <v>788</v>
      </c>
      <c r="H86" s="219">
        <v>1</v>
      </c>
      <c r="I86" s="220"/>
      <c r="J86" s="221">
        <f>ROUND(I86*H86,2)</f>
        <v>0</v>
      </c>
      <c r="K86" s="217" t="s">
        <v>19</v>
      </c>
      <c r="L86" s="47"/>
      <c r="M86" s="222" t="s">
        <v>19</v>
      </c>
      <c r="N86" s="223" t="s">
        <v>43</v>
      </c>
      <c r="O86" s="87"/>
      <c r="P86" s="224">
        <f>O86*H86</f>
        <v>0</v>
      </c>
      <c r="Q86" s="224">
        <v>0</v>
      </c>
      <c r="R86" s="224">
        <f>Q86*H86</f>
        <v>0</v>
      </c>
      <c r="S86" s="224">
        <v>0</v>
      </c>
      <c r="T86" s="225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26" t="s">
        <v>3470</v>
      </c>
      <c r="AT86" s="226" t="s">
        <v>169</v>
      </c>
      <c r="AU86" s="226" t="s">
        <v>79</v>
      </c>
      <c r="AY86" s="20" t="s">
        <v>166</v>
      </c>
      <c r="BE86" s="227">
        <f>IF(N86="základní",J86,0)</f>
        <v>0</v>
      </c>
      <c r="BF86" s="227">
        <f>IF(N86="snížená",J86,0)</f>
        <v>0</v>
      </c>
      <c r="BG86" s="227">
        <f>IF(N86="zákl. přenesená",J86,0)</f>
        <v>0</v>
      </c>
      <c r="BH86" s="227">
        <f>IF(N86="sníž. přenesená",J86,0)</f>
        <v>0</v>
      </c>
      <c r="BI86" s="227">
        <f>IF(N86="nulová",J86,0)</f>
        <v>0</v>
      </c>
      <c r="BJ86" s="20" t="s">
        <v>79</v>
      </c>
      <c r="BK86" s="227">
        <f>ROUND(I86*H86,2)</f>
        <v>0</v>
      </c>
      <c r="BL86" s="20" t="s">
        <v>3470</v>
      </c>
      <c r="BM86" s="226" t="s">
        <v>220</v>
      </c>
    </row>
    <row r="87" s="2" customFormat="1">
      <c r="A87" s="41"/>
      <c r="B87" s="42"/>
      <c r="C87" s="43"/>
      <c r="D87" s="230" t="s">
        <v>3471</v>
      </c>
      <c r="E87" s="43"/>
      <c r="F87" s="303" t="s">
        <v>3478</v>
      </c>
      <c r="G87" s="43"/>
      <c r="H87" s="43"/>
      <c r="I87" s="304"/>
      <c r="J87" s="43"/>
      <c r="K87" s="43"/>
      <c r="L87" s="47"/>
      <c r="M87" s="305"/>
      <c r="N87" s="306"/>
      <c r="O87" s="87"/>
      <c r="P87" s="87"/>
      <c r="Q87" s="87"/>
      <c r="R87" s="87"/>
      <c r="S87" s="87"/>
      <c r="T87" s="88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3471</v>
      </c>
      <c r="AU87" s="20" t="s">
        <v>79</v>
      </c>
    </row>
    <row r="88" s="2" customFormat="1" ht="16.5" customHeight="1">
      <c r="A88" s="41"/>
      <c r="B88" s="42"/>
      <c r="C88" s="215" t="s">
        <v>174</v>
      </c>
      <c r="D88" s="215" t="s">
        <v>169</v>
      </c>
      <c r="E88" s="216" t="s">
        <v>3479</v>
      </c>
      <c r="F88" s="217" t="s">
        <v>3480</v>
      </c>
      <c r="G88" s="218" t="s">
        <v>788</v>
      </c>
      <c r="H88" s="219">
        <v>1</v>
      </c>
      <c r="I88" s="220"/>
      <c r="J88" s="221">
        <f>ROUND(I88*H88,2)</f>
        <v>0</v>
      </c>
      <c r="K88" s="217" t="s">
        <v>19</v>
      </c>
      <c r="L88" s="47"/>
      <c r="M88" s="222" t="s">
        <v>19</v>
      </c>
      <c r="N88" s="223" t="s">
        <v>43</v>
      </c>
      <c r="O88" s="87"/>
      <c r="P88" s="224">
        <f>O88*H88</f>
        <v>0</v>
      </c>
      <c r="Q88" s="224">
        <v>0</v>
      </c>
      <c r="R88" s="224">
        <f>Q88*H88</f>
        <v>0</v>
      </c>
      <c r="S88" s="224">
        <v>0</v>
      </c>
      <c r="T88" s="225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26" t="s">
        <v>3470</v>
      </c>
      <c r="AT88" s="226" t="s">
        <v>169</v>
      </c>
      <c r="AU88" s="226" t="s">
        <v>79</v>
      </c>
      <c r="AY88" s="20" t="s">
        <v>166</v>
      </c>
      <c r="BE88" s="227">
        <f>IF(N88="základní",J88,0)</f>
        <v>0</v>
      </c>
      <c r="BF88" s="227">
        <f>IF(N88="snížená",J88,0)</f>
        <v>0</v>
      </c>
      <c r="BG88" s="227">
        <f>IF(N88="zákl. přenesená",J88,0)</f>
        <v>0</v>
      </c>
      <c r="BH88" s="227">
        <f>IF(N88="sníž. přenesená",J88,0)</f>
        <v>0</v>
      </c>
      <c r="BI88" s="227">
        <f>IF(N88="nulová",J88,0)</f>
        <v>0</v>
      </c>
      <c r="BJ88" s="20" t="s">
        <v>79</v>
      </c>
      <c r="BK88" s="227">
        <f>ROUND(I88*H88,2)</f>
        <v>0</v>
      </c>
      <c r="BL88" s="20" t="s">
        <v>3470</v>
      </c>
      <c r="BM88" s="226" t="s">
        <v>232</v>
      </c>
    </row>
    <row r="89" s="2" customFormat="1">
      <c r="A89" s="41"/>
      <c r="B89" s="42"/>
      <c r="C89" s="43"/>
      <c r="D89" s="230" t="s">
        <v>3471</v>
      </c>
      <c r="E89" s="43"/>
      <c r="F89" s="303" t="s">
        <v>3481</v>
      </c>
      <c r="G89" s="43"/>
      <c r="H89" s="43"/>
      <c r="I89" s="304"/>
      <c r="J89" s="43"/>
      <c r="K89" s="43"/>
      <c r="L89" s="47"/>
      <c r="M89" s="305"/>
      <c r="N89" s="306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3471</v>
      </c>
      <c r="AU89" s="20" t="s">
        <v>79</v>
      </c>
    </row>
    <row r="90" s="2" customFormat="1" ht="16.5" customHeight="1">
      <c r="A90" s="41"/>
      <c r="B90" s="42"/>
      <c r="C90" s="215" t="s">
        <v>203</v>
      </c>
      <c r="D90" s="215" t="s">
        <v>169</v>
      </c>
      <c r="E90" s="216" t="s">
        <v>3482</v>
      </c>
      <c r="F90" s="217" t="s">
        <v>3483</v>
      </c>
      <c r="G90" s="218" t="s">
        <v>788</v>
      </c>
      <c r="H90" s="219">
        <v>1</v>
      </c>
      <c r="I90" s="220"/>
      <c r="J90" s="221">
        <f>ROUND(I90*H90,2)</f>
        <v>0</v>
      </c>
      <c r="K90" s="217" t="s">
        <v>19</v>
      </c>
      <c r="L90" s="47"/>
      <c r="M90" s="222" t="s">
        <v>19</v>
      </c>
      <c r="N90" s="223" t="s">
        <v>43</v>
      </c>
      <c r="O90" s="87"/>
      <c r="P90" s="224">
        <f>O90*H90</f>
        <v>0</v>
      </c>
      <c r="Q90" s="224">
        <v>0</v>
      </c>
      <c r="R90" s="224">
        <f>Q90*H90</f>
        <v>0</v>
      </c>
      <c r="S90" s="224">
        <v>0</v>
      </c>
      <c r="T90" s="225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26" t="s">
        <v>3470</v>
      </c>
      <c r="AT90" s="226" t="s">
        <v>169</v>
      </c>
      <c r="AU90" s="226" t="s">
        <v>79</v>
      </c>
      <c r="AY90" s="20" t="s">
        <v>166</v>
      </c>
      <c r="BE90" s="227">
        <f>IF(N90="základní",J90,0)</f>
        <v>0</v>
      </c>
      <c r="BF90" s="227">
        <f>IF(N90="snížená",J90,0)</f>
        <v>0</v>
      </c>
      <c r="BG90" s="227">
        <f>IF(N90="zákl. přenesená",J90,0)</f>
        <v>0</v>
      </c>
      <c r="BH90" s="227">
        <f>IF(N90="sníž. přenesená",J90,0)</f>
        <v>0</v>
      </c>
      <c r="BI90" s="227">
        <f>IF(N90="nulová",J90,0)</f>
        <v>0</v>
      </c>
      <c r="BJ90" s="20" t="s">
        <v>79</v>
      </c>
      <c r="BK90" s="227">
        <f>ROUND(I90*H90,2)</f>
        <v>0</v>
      </c>
      <c r="BL90" s="20" t="s">
        <v>3470</v>
      </c>
      <c r="BM90" s="226" t="s">
        <v>242</v>
      </c>
    </row>
    <row r="91" s="2" customFormat="1">
      <c r="A91" s="41"/>
      <c r="B91" s="42"/>
      <c r="C91" s="43"/>
      <c r="D91" s="230" t="s">
        <v>3471</v>
      </c>
      <c r="E91" s="43"/>
      <c r="F91" s="303" t="s">
        <v>3484</v>
      </c>
      <c r="G91" s="43"/>
      <c r="H91" s="43"/>
      <c r="I91" s="304"/>
      <c r="J91" s="43"/>
      <c r="K91" s="43"/>
      <c r="L91" s="47"/>
      <c r="M91" s="305"/>
      <c r="N91" s="306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3471</v>
      </c>
      <c r="AU91" s="20" t="s">
        <v>79</v>
      </c>
    </row>
    <row r="92" s="2" customFormat="1" ht="16.5" customHeight="1">
      <c r="A92" s="41"/>
      <c r="B92" s="42"/>
      <c r="C92" s="215" t="s">
        <v>209</v>
      </c>
      <c r="D92" s="215" t="s">
        <v>169</v>
      </c>
      <c r="E92" s="216" t="s">
        <v>3485</v>
      </c>
      <c r="F92" s="217" t="s">
        <v>3486</v>
      </c>
      <c r="G92" s="218" t="s">
        <v>788</v>
      </c>
      <c r="H92" s="219">
        <v>1</v>
      </c>
      <c r="I92" s="220"/>
      <c r="J92" s="221">
        <f>ROUND(I92*H92,2)</f>
        <v>0</v>
      </c>
      <c r="K92" s="217" t="s">
        <v>19</v>
      </c>
      <c r="L92" s="47"/>
      <c r="M92" s="222" t="s">
        <v>19</v>
      </c>
      <c r="N92" s="223" t="s">
        <v>43</v>
      </c>
      <c r="O92" s="87"/>
      <c r="P92" s="224">
        <f>O92*H92</f>
        <v>0</v>
      </c>
      <c r="Q92" s="224">
        <v>0</v>
      </c>
      <c r="R92" s="224">
        <f>Q92*H92</f>
        <v>0</v>
      </c>
      <c r="S92" s="224">
        <v>0</v>
      </c>
      <c r="T92" s="225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26" t="s">
        <v>3470</v>
      </c>
      <c r="AT92" s="226" t="s">
        <v>169</v>
      </c>
      <c r="AU92" s="226" t="s">
        <v>79</v>
      </c>
      <c r="AY92" s="20" t="s">
        <v>166</v>
      </c>
      <c r="BE92" s="227">
        <f>IF(N92="základní",J92,0)</f>
        <v>0</v>
      </c>
      <c r="BF92" s="227">
        <f>IF(N92="snížená",J92,0)</f>
        <v>0</v>
      </c>
      <c r="BG92" s="227">
        <f>IF(N92="zákl. přenesená",J92,0)</f>
        <v>0</v>
      </c>
      <c r="BH92" s="227">
        <f>IF(N92="sníž. přenesená",J92,0)</f>
        <v>0</v>
      </c>
      <c r="BI92" s="227">
        <f>IF(N92="nulová",J92,0)</f>
        <v>0</v>
      </c>
      <c r="BJ92" s="20" t="s">
        <v>79</v>
      </c>
      <c r="BK92" s="227">
        <f>ROUND(I92*H92,2)</f>
        <v>0</v>
      </c>
      <c r="BL92" s="20" t="s">
        <v>3470</v>
      </c>
      <c r="BM92" s="226" t="s">
        <v>287</v>
      </c>
    </row>
    <row r="93" s="2" customFormat="1">
      <c r="A93" s="41"/>
      <c r="B93" s="42"/>
      <c r="C93" s="43"/>
      <c r="D93" s="230" t="s">
        <v>3471</v>
      </c>
      <c r="E93" s="43"/>
      <c r="F93" s="303" t="s">
        <v>3487</v>
      </c>
      <c r="G93" s="43"/>
      <c r="H93" s="43"/>
      <c r="I93" s="304"/>
      <c r="J93" s="43"/>
      <c r="K93" s="43"/>
      <c r="L93" s="47"/>
      <c r="M93" s="305"/>
      <c r="N93" s="306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3471</v>
      </c>
      <c r="AU93" s="20" t="s">
        <v>79</v>
      </c>
    </row>
    <row r="94" s="2" customFormat="1" ht="16.5" customHeight="1">
      <c r="A94" s="41"/>
      <c r="B94" s="42"/>
      <c r="C94" s="215" t="s">
        <v>215</v>
      </c>
      <c r="D94" s="215" t="s">
        <v>169</v>
      </c>
      <c r="E94" s="216" t="s">
        <v>3488</v>
      </c>
      <c r="F94" s="217" t="s">
        <v>3489</v>
      </c>
      <c r="G94" s="218" t="s">
        <v>793</v>
      </c>
      <c r="H94" s="219">
        <v>1</v>
      </c>
      <c r="I94" s="220"/>
      <c r="J94" s="221">
        <f>ROUND(I94*H94,2)</f>
        <v>0</v>
      </c>
      <c r="K94" s="217" t="s">
        <v>19</v>
      </c>
      <c r="L94" s="47"/>
      <c r="M94" s="222" t="s">
        <v>19</v>
      </c>
      <c r="N94" s="223" t="s">
        <v>43</v>
      </c>
      <c r="O94" s="87"/>
      <c r="P94" s="224">
        <f>O94*H94</f>
        <v>0</v>
      </c>
      <c r="Q94" s="224">
        <v>0</v>
      </c>
      <c r="R94" s="224">
        <f>Q94*H94</f>
        <v>0</v>
      </c>
      <c r="S94" s="224">
        <v>0</v>
      </c>
      <c r="T94" s="225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6" t="s">
        <v>3470</v>
      </c>
      <c r="AT94" s="226" t="s">
        <v>169</v>
      </c>
      <c r="AU94" s="226" t="s">
        <v>79</v>
      </c>
      <c r="AY94" s="20" t="s">
        <v>166</v>
      </c>
      <c r="BE94" s="227">
        <f>IF(N94="základní",J94,0)</f>
        <v>0</v>
      </c>
      <c r="BF94" s="227">
        <f>IF(N94="snížená",J94,0)</f>
        <v>0</v>
      </c>
      <c r="BG94" s="227">
        <f>IF(N94="zákl. přenesená",J94,0)</f>
        <v>0</v>
      </c>
      <c r="BH94" s="227">
        <f>IF(N94="sníž. přenesená",J94,0)</f>
        <v>0</v>
      </c>
      <c r="BI94" s="227">
        <f>IF(N94="nulová",J94,0)</f>
        <v>0</v>
      </c>
      <c r="BJ94" s="20" t="s">
        <v>79</v>
      </c>
      <c r="BK94" s="227">
        <f>ROUND(I94*H94,2)</f>
        <v>0</v>
      </c>
      <c r="BL94" s="20" t="s">
        <v>3470</v>
      </c>
      <c r="BM94" s="226" t="s">
        <v>3490</v>
      </c>
    </row>
    <row r="95" s="2" customFormat="1">
      <c r="A95" s="41"/>
      <c r="B95" s="42"/>
      <c r="C95" s="43"/>
      <c r="D95" s="230" t="s">
        <v>3471</v>
      </c>
      <c r="E95" s="43"/>
      <c r="F95" s="303" t="s">
        <v>3491</v>
      </c>
      <c r="G95" s="43"/>
      <c r="H95" s="43"/>
      <c r="I95" s="304"/>
      <c r="J95" s="43"/>
      <c r="K95" s="43"/>
      <c r="L95" s="47"/>
      <c r="M95" s="305"/>
      <c r="N95" s="306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3471</v>
      </c>
      <c r="AU95" s="20" t="s">
        <v>79</v>
      </c>
    </row>
    <row r="96" s="2" customFormat="1" ht="16.5" customHeight="1">
      <c r="A96" s="41"/>
      <c r="B96" s="42"/>
      <c r="C96" s="215" t="s">
        <v>220</v>
      </c>
      <c r="D96" s="215" t="s">
        <v>169</v>
      </c>
      <c r="E96" s="216" t="s">
        <v>3492</v>
      </c>
      <c r="F96" s="217" t="s">
        <v>3493</v>
      </c>
      <c r="G96" s="218" t="s">
        <v>793</v>
      </c>
      <c r="H96" s="219">
        <v>1</v>
      </c>
      <c r="I96" s="220"/>
      <c r="J96" s="221">
        <f>ROUND(I96*H96,2)</f>
        <v>0</v>
      </c>
      <c r="K96" s="217" t="s">
        <v>19</v>
      </c>
      <c r="L96" s="47"/>
      <c r="M96" s="222" t="s">
        <v>19</v>
      </c>
      <c r="N96" s="223" t="s">
        <v>43</v>
      </c>
      <c r="O96" s="87"/>
      <c r="P96" s="224">
        <f>O96*H96</f>
        <v>0</v>
      </c>
      <c r="Q96" s="224">
        <v>0</v>
      </c>
      <c r="R96" s="224">
        <f>Q96*H96</f>
        <v>0</v>
      </c>
      <c r="S96" s="224">
        <v>0</v>
      </c>
      <c r="T96" s="225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26" t="s">
        <v>3470</v>
      </c>
      <c r="AT96" s="226" t="s">
        <v>169</v>
      </c>
      <c r="AU96" s="226" t="s">
        <v>79</v>
      </c>
      <c r="AY96" s="20" t="s">
        <v>166</v>
      </c>
      <c r="BE96" s="227">
        <f>IF(N96="základní",J96,0)</f>
        <v>0</v>
      </c>
      <c r="BF96" s="227">
        <f>IF(N96="snížená",J96,0)</f>
        <v>0</v>
      </c>
      <c r="BG96" s="227">
        <f>IF(N96="zákl. přenesená",J96,0)</f>
        <v>0</v>
      </c>
      <c r="BH96" s="227">
        <f>IF(N96="sníž. přenesená",J96,0)</f>
        <v>0</v>
      </c>
      <c r="BI96" s="227">
        <f>IF(N96="nulová",J96,0)</f>
        <v>0</v>
      </c>
      <c r="BJ96" s="20" t="s">
        <v>79</v>
      </c>
      <c r="BK96" s="227">
        <f>ROUND(I96*H96,2)</f>
        <v>0</v>
      </c>
      <c r="BL96" s="20" t="s">
        <v>3470</v>
      </c>
      <c r="BM96" s="226" t="s">
        <v>3494</v>
      </c>
    </row>
    <row r="97" s="2" customFormat="1">
      <c r="A97" s="41"/>
      <c r="B97" s="42"/>
      <c r="C97" s="43"/>
      <c r="D97" s="230" t="s">
        <v>3471</v>
      </c>
      <c r="E97" s="43"/>
      <c r="F97" s="303" t="s">
        <v>3495</v>
      </c>
      <c r="G97" s="43"/>
      <c r="H97" s="43"/>
      <c r="I97" s="304"/>
      <c r="J97" s="43"/>
      <c r="K97" s="43"/>
      <c r="L97" s="47"/>
      <c r="M97" s="305"/>
      <c r="N97" s="306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3471</v>
      </c>
      <c r="AU97" s="20" t="s">
        <v>79</v>
      </c>
    </row>
    <row r="98" s="2" customFormat="1" ht="16.5" customHeight="1">
      <c r="A98" s="41"/>
      <c r="B98" s="42"/>
      <c r="C98" s="215" t="s">
        <v>226</v>
      </c>
      <c r="D98" s="215" t="s">
        <v>169</v>
      </c>
      <c r="E98" s="216" t="s">
        <v>3496</v>
      </c>
      <c r="F98" s="217" t="s">
        <v>3497</v>
      </c>
      <c r="G98" s="218" t="s">
        <v>793</v>
      </c>
      <c r="H98" s="219">
        <v>1</v>
      </c>
      <c r="I98" s="220"/>
      <c r="J98" s="221">
        <f>ROUND(I98*H98,2)</f>
        <v>0</v>
      </c>
      <c r="K98" s="217" t="s">
        <v>19</v>
      </c>
      <c r="L98" s="47"/>
      <c r="M98" s="222" t="s">
        <v>19</v>
      </c>
      <c r="N98" s="223" t="s">
        <v>43</v>
      </c>
      <c r="O98" s="87"/>
      <c r="P98" s="224">
        <f>O98*H98</f>
        <v>0</v>
      </c>
      <c r="Q98" s="224">
        <v>0</v>
      </c>
      <c r="R98" s="224">
        <f>Q98*H98</f>
        <v>0</v>
      </c>
      <c r="S98" s="224">
        <v>0</v>
      </c>
      <c r="T98" s="225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26" t="s">
        <v>3470</v>
      </c>
      <c r="AT98" s="226" t="s">
        <v>169</v>
      </c>
      <c r="AU98" s="226" t="s">
        <v>79</v>
      </c>
      <c r="AY98" s="20" t="s">
        <v>166</v>
      </c>
      <c r="BE98" s="227">
        <f>IF(N98="základní",J98,0)</f>
        <v>0</v>
      </c>
      <c r="BF98" s="227">
        <f>IF(N98="snížená",J98,0)</f>
        <v>0</v>
      </c>
      <c r="BG98" s="227">
        <f>IF(N98="zákl. přenesená",J98,0)</f>
        <v>0</v>
      </c>
      <c r="BH98" s="227">
        <f>IF(N98="sníž. přenesená",J98,0)</f>
        <v>0</v>
      </c>
      <c r="BI98" s="227">
        <f>IF(N98="nulová",J98,0)</f>
        <v>0</v>
      </c>
      <c r="BJ98" s="20" t="s">
        <v>79</v>
      </c>
      <c r="BK98" s="227">
        <f>ROUND(I98*H98,2)</f>
        <v>0</v>
      </c>
      <c r="BL98" s="20" t="s">
        <v>3470</v>
      </c>
      <c r="BM98" s="226" t="s">
        <v>3498</v>
      </c>
    </row>
    <row r="99" s="2" customFormat="1">
      <c r="A99" s="41"/>
      <c r="B99" s="42"/>
      <c r="C99" s="43"/>
      <c r="D99" s="230" t="s">
        <v>3471</v>
      </c>
      <c r="E99" s="43"/>
      <c r="F99" s="303" t="s">
        <v>3499</v>
      </c>
      <c r="G99" s="43"/>
      <c r="H99" s="43"/>
      <c r="I99" s="304"/>
      <c r="J99" s="43"/>
      <c r="K99" s="43"/>
      <c r="L99" s="47"/>
      <c r="M99" s="305"/>
      <c r="N99" s="306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3471</v>
      </c>
      <c r="AU99" s="20" t="s">
        <v>79</v>
      </c>
    </row>
    <row r="100" s="2" customFormat="1" ht="16.5" customHeight="1">
      <c r="A100" s="41"/>
      <c r="B100" s="42"/>
      <c r="C100" s="215" t="s">
        <v>232</v>
      </c>
      <c r="D100" s="215" t="s">
        <v>169</v>
      </c>
      <c r="E100" s="216" t="s">
        <v>3500</v>
      </c>
      <c r="F100" s="217" t="s">
        <v>3501</v>
      </c>
      <c r="G100" s="218" t="s">
        <v>793</v>
      </c>
      <c r="H100" s="219">
        <v>1</v>
      </c>
      <c r="I100" s="220"/>
      <c r="J100" s="221">
        <f>ROUND(I100*H100,2)</f>
        <v>0</v>
      </c>
      <c r="K100" s="217" t="s">
        <v>19</v>
      </c>
      <c r="L100" s="47"/>
      <c r="M100" s="222" t="s">
        <v>19</v>
      </c>
      <c r="N100" s="223" t="s">
        <v>43</v>
      </c>
      <c r="O100" s="87"/>
      <c r="P100" s="224">
        <f>O100*H100</f>
        <v>0</v>
      </c>
      <c r="Q100" s="224">
        <v>0</v>
      </c>
      <c r="R100" s="224">
        <f>Q100*H100</f>
        <v>0</v>
      </c>
      <c r="S100" s="224">
        <v>0</v>
      </c>
      <c r="T100" s="225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26" t="s">
        <v>3470</v>
      </c>
      <c r="AT100" s="226" t="s">
        <v>169</v>
      </c>
      <c r="AU100" s="226" t="s">
        <v>79</v>
      </c>
      <c r="AY100" s="20" t="s">
        <v>166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20" t="s">
        <v>79</v>
      </c>
      <c r="BK100" s="227">
        <f>ROUND(I100*H100,2)</f>
        <v>0</v>
      </c>
      <c r="BL100" s="20" t="s">
        <v>3470</v>
      </c>
      <c r="BM100" s="226" t="s">
        <v>3502</v>
      </c>
    </row>
    <row r="101" s="2" customFormat="1">
      <c r="A101" s="41"/>
      <c r="B101" s="42"/>
      <c r="C101" s="43"/>
      <c r="D101" s="230" t="s">
        <v>3471</v>
      </c>
      <c r="E101" s="43"/>
      <c r="F101" s="303" t="s">
        <v>3503</v>
      </c>
      <c r="G101" s="43"/>
      <c r="H101" s="43"/>
      <c r="I101" s="304"/>
      <c r="J101" s="43"/>
      <c r="K101" s="43"/>
      <c r="L101" s="47"/>
      <c r="M101" s="305"/>
      <c r="N101" s="306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3471</v>
      </c>
      <c r="AU101" s="20" t="s">
        <v>79</v>
      </c>
    </row>
    <row r="102" s="2" customFormat="1" ht="16.5" customHeight="1">
      <c r="A102" s="41"/>
      <c r="B102" s="42"/>
      <c r="C102" s="215" t="s">
        <v>237</v>
      </c>
      <c r="D102" s="215" t="s">
        <v>169</v>
      </c>
      <c r="E102" s="216" t="s">
        <v>3504</v>
      </c>
      <c r="F102" s="217" t="s">
        <v>3505</v>
      </c>
      <c r="G102" s="218" t="s">
        <v>793</v>
      </c>
      <c r="H102" s="219">
        <v>1</v>
      </c>
      <c r="I102" s="220"/>
      <c r="J102" s="221">
        <f>ROUND(I102*H102,2)</f>
        <v>0</v>
      </c>
      <c r="K102" s="217" t="s">
        <v>19</v>
      </c>
      <c r="L102" s="47"/>
      <c r="M102" s="222" t="s">
        <v>19</v>
      </c>
      <c r="N102" s="223" t="s">
        <v>43</v>
      </c>
      <c r="O102" s="87"/>
      <c r="P102" s="224">
        <f>O102*H102</f>
        <v>0</v>
      </c>
      <c r="Q102" s="224">
        <v>0</v>
      </c>
      <c r="R102" s="224">
        <f>Q102*H102</f>
        <v>0</v>
      </c>
      <c r="S102" s="224">
        <v>0</v>
      </c>
      <c r="T102" s="225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6" t="s">
        <v>3470</v>
      </c>
      <c r="AT102" s="226" t="s">
        <v>169</v>
      </c>
      <c r="AU102" s="226" t="s">
        <v>79</v>
      </c>
      <c r="AY102" s="20" t="s">
        <v>166</v>
      </c>
      <c r="BE102" s="227">
        <f>IF(N102="základní",J102,0)</f>
        <v>0</v>
      </c>
      <c r="BF102" s="227">
        <f>IF(N102="snížená",J102,0)</f>
        <v>0</v>
      </c>
      <c r="BG102" s="227">
        <f>IF(N102="zákl. přenesená",J102,0)</f>
        <v>0</v>
      </c>
      <c r="BH102" s="227">
        <f>IF(N102="sníž. přenesená",J102,0)</f>
        <v>0</v>
      </c>
      <c r="BI102" s="227">
        <f>IF(N102="nulová",J102,0)</f>
        <v>0</v>
      </c>
      <c r="BJ102" s="20" t="s">
        <v>79</v>
      </c>
      <c r="BK102" s="227">
        <f>ROUND(I102*H102,2)</f>
        <v>0</v>
      </c>
      <c r="BL102" s="20" t="s">
        <v>3470</v>
      </c>
      <c r="BM102" s="226" t="s">
        <v>3506</v>
      </c>
    </row>
    <row r="103" s="2" customFormat="1">
      <c r="A103" s="41"/>
      <c r="B103" s="42"/>
      <c r="C103" s="43"/>
      <c r="D103" s="230" t="s">
        <v>3471</v>
      </c>
      <c r="E103" s="43"/>
      <c r="F103" s="303" t="s">
        <v>3507</v>
      </c>
      <c r="G103" s="43"/>
      <c r="H103" s="43"/>
      <c r="I103" s="304"/>
      <c r="J103" s="43"/>
      <c r="K103" s="43"/>
      <c r="L103" s="47"/>
      <c r="M103" s="305"/>
      <c r="N103" s="306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3471</v>
      </c>
      <c r="AU103" s="20" t="s">
        <v>79</v>
      </c>
    </row>
    <row r="104" s="2" customFormat="1" ht="16.5" customHeight="1">
      <c r="A104" s="41"/>
      <c r="B104" s="42"/>
      <c r="C104" s="215" t="s">
        <v>242</v>
      </c>
      <c r="D104" s="215" t="s">
        <v>169</v>
      </c>
      <c r="E104" s="216" t="s">
        <v>3508</v>
      </c>
      <c r="F104" s="217" t="s">
        <v>3509</v>
      </c>
      <c r="G104" s="218" t="s">
        <v>793</v>
      </c>
      <c r="H104" s="219">
        <v>1</v>
      </c>
      <c r="I104" s="220"/>
      <c r="J104" s="221">
        <f>ROUND(I104*H104,2)</f>
        <v>0</v>
      </c>
      <c r="K104" s="217" t="s">
        <v>19</v>
      </c>
      <c r="L104" s="47"/>
      <c r="M104" s="222" t="s">
        <v>19</v>
      </c>
      <c r="N104" s="223" t="s">
        <v>43</v>
      </c>
      <c r="O104" s="87"/>
      <c r="P104" s="224">
        <f>O104*H104</f>
        <v>0</v>
      </c>
      <c r="Q104" s="224">
        <v>0</v>
      </c>
      <c r="R104" s="224">
        <f>Q104*H104</f>
        <v>0</v>
      </c>
      <c r="S104" s="224">
        <v>0</v>
      </c>
      <c r="T104" s="225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26" t="s">
        <v>3470</v>
      </c>
      <c r="AT104" s="226" t="s">
        <v>169</v>
      </c>
      <c r="AU104" s="226" t="s">
        <v>79</v>
      </c>
      <c r="AY104" s="20" t="s">
        <v>166</v>
      </c>
      <c r="BE104" s="227">
        <f>IF(N104="základní",J104,0)</f>
        <v>0</v>
      </c>
      <c r="BF104" s="227">
        <f>IF(N104="snížená",J104,0)</f>
        <v>0</v>
      </c>
      <c r="BG104" s="227">
        <f>IF(N104="zákl. přenesená",J104,0)</f>
        <v>0</v>
      </c>
      <c r="BH104" s="227">
        <f>IF(N104="sníž. přenesená",J104,0)</f>
        <v>0</v>
      </c>
      <c r="BI104" s="227">
        <f>IF(N104="nulová",J104,0)</f>
        <v>0</v>
      </c>
      <c r="BJ104" s="20" t="s">
        <v>79</v>
      </c>
      <c r="BK104" s="227">
        <f>ROUND(I104*H104,2)</f>
        <v>0</v>
      </c>
      <c r="BL104" s="20" t="s">
        <v>3470</v>
      </c>
      <c r="BM104" s="226" t="s">
        <v>3510</v>
      </c>
    </row>
    <row r="105" s="2" customFormat="1" ht="16.5" customHeight="1">
      <c r="A105" s="41"/>
      <c r="B105" s="42"/>
      <c r="C105" s="215" t="s">
        <v>246</v>
      </c>
      <c r="D105" s="215" t="s">
        <v>169</v>
      </c>
      <c r="E105" s="216" t="s">
        <v>3511</v>
      </c>
      <c r="F105" s="217" t="s">
        <v>3512</v>
      </c>
      <c r="G105" s="218" t="s">
        <v>793</v>
      </c>
      <c r="H105" s="219">
        <v>1</v>
      </c>
      <c r="I105" s="220"/>
      <c r="J105" s="221">
        <f>ROUND(I105*H105,2)</f>
        <v>0</v>
      </c>
      <c r="K105" s="217" t="s">
        <v>19</v>
      </c>
      <c r="L105" s="47"/>
      <c r="M105" s="222" t="s">
        <v>19</v>
      </c>
      <c r="N105" s="223" t="s">
        <v>43</v>
      </c>
      <c r="O105" s="87"/>
      <c r="P105" s="224">
        <f>O105*H105</f>
        <v>0</v>
      </c>
      <c r="Q105" s="224">
        <v>0</v>
      </c>
      <c r="R105" s="224">
        <f>Q105*H105</f>
        <v>0</v>
      </c>
      <c r="S105" s="224">
        <v>0</v>
      </c>
      <c r="T105" s="225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6" t="s">
        <v>3470</v>
      </c>
      <c r="AT105" s="226" t="s">
        <v>169</v>
      </c>
      <c r="AU105" s="226" t="s">
        <v>79</v>
      </c>
      <c r="AY105" s="20" t="s">
        <v>166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20" t="s">
        <v>79</v>
      </c>
      <c r="BK105" s="227">
        <f>ROUND(I105*H105,2)</f>
        <v>0</v>
      </c>
      <c r="BL105" s="20" t="s">
        <v>3470</v>
      </c>
      <c r="BM105" s="226" t="s">
        <v>3513</v>
      </c>
    </row>
    <row r="106" s="2" customFormat="1">
      <c r="A106" s="41"/>
      <c r="B106" s="42"/>
      <c r="C106" s="215" t="s">
        <v>250</v>
      </c>
      <c r="D106" s="215" t="s">
        <v>169</v>
      </c>
      <c r="E106" s="216" t="s">
        <v>3514</v>
      </c>
      <c r="F106" s="217" t="s">
        <v>3515</v>
      </c>
      <c r="G106" s="218" t="s">
        <v>788</v>
      </c>
      <c r="H106" s="219">
        <v>1</v>
      </c>
      <c r="I106" s="220"/>
      <c r="J106" s="221">
        <f>ROUND(I106*H106,2)</f>
        <v>0</v>
      </c>
      <c r="K106" s="217" t="s">
        <v>19</v>
      </c>
      <c r="L106" s="47"/>
      <c r="M106" s="285" t="s">
        <v>19</v>
      </c>
      <c r="N106" s="286" t="s">
        <v>43</v>
      </c>
      <c r="O106" s="287"/>
      <c r="P106" s="288">
        <f>O106*H106</f>
        <v>0</v>
      </c>
      <c r="Q106" s="288">
        <v>0</v>
      </c>
      <c r="R106" s="288">
        <f>Q106*H106</f>
        <v>0</v>
      </c>
      <c r="S106" s="288">
        <v>0</v>
      </c>
      <c r="T106" s="289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6" t="s">
        <v>3470</v>
      </c>
      <c r="AT106" s="226" t="s">
        <v>169</v>
      </c>
      <c r="AU106" s="226" t="s">
        <v>79</v>
      </c>
      <c r="AY106" s="20" t="s">
        <v>166</v>
      </c>
      <c r="BE106" s="227">
        <f>IF(N106="základní",J106,0)</f>
        <v>0</v>
      </c>
      <c r="BF106" s="227">
        <f>IF(N106="snížená",J106,0)</f>
        <v>0</v>
      </c>
      <c r="BG106" s="227">
        <f>IF(N106="zákl. přenesená",J106,0)</f>
        <v>0</v>
      </c>
      <c r="BH106" s="227">
        <f>IF(N106="sníž. přenesená",J106,0)</f>
        <v>0</v>
      </c>
      <c r="BI106" s="227">
        <f>IF(N106="nulová",J106,0)</f>
        <v>0</v>
      </c>
      <c r="BJ106" s="20" t="s">
        <v>79</v>
      </c>
      <c r="BK106" s="227">
        <f>ROUND(I106*H106,2)</f>
        <v>0</v>
      </c>
      <c r="BL106" s="20" t="s">
        <v>3470</v>
      </c>
      <c r="BM106" s="226" t="s">
        <v>3516</v>
      </c>
    </row>
    <row r="107" s="2" customFormat="1" ht="6.96" customHeight="1">
      <c r="A107" s="41"/>
      <c r="B107" s="62"/>
      <c r="C107" s="63"/>
      <c r="D107" s="63"/>
      <c r="E107" s="63"/>
      <c r="F107" s="63"/>
      <c r="G107" s="63"/>
      <c r="H107" s="63"/>
      <c r="I107" s="63"/>
      <c r="J107" s="63"/>
      <c r="K107" s="63"/>
      <c r="L107" s="47"/>
      <c r="M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</row>
  </sheetData>
  <sheetProtection sheet="1" autoFilter="0" formatColumns="0" formatRows="0" objects="1" scenarios="1" spinCount="100000" saltValue="1x4yJ2nCxDpE9nYg3pqbqJgn/1gfI+yld8jXzXCTLGmbD3HEOOmQYKnGfe+mSFtMcrLJ1wlDs960yWAFMF9uDw==" hashValue="HixOJPRRvzuUJ4qBtFmrh9aQir5+zeftf0VF1vUOEG4CAELY1X26178Yzr62XLQkKIvMQQPb84pybDIDL9Dcow==" algorithmName="SHA-512" password="CEE1"/>
  <autoFilter ref="C79:K106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307" customWidth="1"/>
    <col min="2" max="2" width="1.667969" style="307" customWidth="1"/>
    <col min="3" max="4" width="5" style="307" customWidth="1"/>
    <col min="5" max="5" width="11.66016" style="307" customWidth="1"/>
    <col min="6" max="6" width="9.160156" style="307" customWidth="1"/>
    <col min="7" max="7" width="5" style="307" customWidth="1"/>
    <col min="8" max="8" width="77.83203" style="307" customWidth="1"/>
    <col min="9" max="10" width="20" style="307" customWidth="1"/>
    <col min="11" max="11" width="1.667969" style="307" customWidth="1"/>
  </cols>
  <sheetData>
    <row r="1" s="1" customFormat="1" ht="37.5" customHeight="1"/>
    <row r="2" s="1" customFormat="1" ht="7.5" customHeight="1">
      <c r="B2" s="308"/>
      <c r="C2" s="309"/>
      <c r="D2" s="309"/>
      <c r="E2" s="309"/>
      <c r="F2" s="309"/>
      <c r="G2" s="309"/>
      <c r="H2" s="309"/>
      <c r="I2" s="309"/>
      <c r="J2" s="309"/>
      <c r="K2" s="310"/>
    </row>
    <row r="3" s="18" customFormat="1" ht="45" customHeight="1">
      <c r="B3" s="311"/>
      <c r="C3" s="312" t="s">
        <v>3517</v>
      </c>
      <c r="D3" s="312"/>
      <c r="E3" s="312"/>
      <c r="F3" s="312"/>
      <c r="G3" s="312"/>
      <c r="H3" s="312"/>
      <c r="I3" s="312"/>
      <c r="J3" s="312"/>
      <c r="K3" s="313"/>
    </row>
    <row r="4" s="1" customFormat="1" ht="25.5" customHeight="1">
      <c r="B4" s="314"/>
      <c r="C4" s="315" t="s">
        <v>3518</v>
      </c>
      <c r="D4" s="315"/>
      <c r="E4" s="315"/>
      <c r="F4" s="315"/>
      <c r="G4" s="315"/>
      <c r="H4" s="315"/>
      <c r="I4" s="315"/>
      <c r="J4" s="315"/>
      <c r="K4" s="316"/>
    </row>
    <row r="5" s="1" customFormat="1" ht="5.25" customHeight="1">
      <c r="B5" s="314"/>
      <c r="C5" s="317"/>
      <c r="D5" s="317"/>
      <c r="E5" s="317"/>
      <c r="F5" s="317"/>
      <c r="G5" s="317"/>
      <c r="H5" s="317"/>
      <c r="I5" s="317"/>
      <c r="J5" s="317"/>
      <c r="K5" s="316"/>
    </row>
    <row r="6" s="1" customFormat="1" ht="15" customHeight="1">
      <c r="B6" s="314"/>
      <c r="C6" s="318" t="s">
        <v>3519</v>
      </c>
      <c r="D6" s="318"/>
      <c r="E6" s="318"/>
      <c r="F6" s="318"/>
      <c r="G6" s="318"/>
      <c r="H6" s="318"/>
      <c r="I6" s="318"/>
      <c r="J6" s="318"/>
      <c r="K6" s="316"/>
    </row>
    <row r="7" s="1" customFormat="1" ht="15" customHeight="1">
      <c r="B7" s="319"/>
      <c r="C7" s="318" t="s">
        <v>3520</v>
      </c>
      <c r="D7" s="318"/>
      <c r="E7" s="318"/>
      <c r="F7" s="318"/>
      <c r="G7" s="318"/>
      <c r="H7" s="318"/>
      <c r="I7" s="318"/>
      <c r="J7" s="318"/>
      <c r="K7" s="316"/>
    </row>
    <row r="8" s="1" customFormat="1" ht="12.75" customHeight="1">
      <c r="B8" s="319"/>
      <c r="C8" s="318"/>
      <c r="D8" s="318"/>
      <c r="E8" s="318"/>
      <c r="F8" s="318"/>
      <c r="G8" s="318"/>
      <c r="H8" s="318"/>
      <c r="I8" s="318"/>
      <c r="J8" s="318"/>
      <c r="K8" s="316"/>
    </row>
    <row r="9" s="1" customFormat="1" ht="15" customHeight="1">
      <c r="B9" s="319"/>
      <c r="C9" s="318" t="s">
        <v>3521</v>
      </c>
      <c r="D9" s="318"/>
      <c r="E9" s="318"/>
      <c r="F9" s="318"/>
      <c r="G9" s="318"/>
      <c r="H9" s="318"/>
      <c r="I9" s="318"/>
      <c r="J9" s="318"/>
      <c r="K9" s="316"/>
    </row>
    <row r="10" s="1" customFormat="1" ht="15" customHeight="1">
      <c r="B10" s="319"/>
      <c r="C10" s="318"/>
      <c r="D10" s="318" t="s">
        <v>3522</v>
      </c>
      <c r="E10" s="318"/>
      <c r="F10" s="318"/>
      <c r="G10" s="318"/>
      <c r="H10" s="318"/>
      <c r="I10" s="318"/>
      <c r="J10" s="318"/>
      <c r="K10" s="316"/>
    </row>
    <row r="11" s="1" customFormat="1" ht="15" customHeight="1">
      <c r="B11" s="319"/>
      <c r="C11" s="320"/>
      <c r="D11" s="318" t="s">
        <v>3523</v>
      </c>
      <c r="E11" s="318"/>
      <c r="F11" s="318"/>
      <c r="G11" s="318"/>
      <c r="H11" s="318"/>
      <c r="I11" s="318"/>
      <c r="J11" s="318"/>
      <c r="K11" s="316"/>
    </row>
    <row r="12" s="1" customFormat="1" ht="15" customHeight="1">
      <c r="B12" s="319"/>
      <c r="C12" s="320"/>
      <c r="D12" s="318"/>
      <c r="E12" s="318"/>
      <c r="F12" s="318"/>
      <c r="G12" s="318"/>
      <c r="H12" s="318"/>
      <c r="I12" s="318"/>
      <c r="J12" s="318"/>
      <c r="K12" s="316"/>
    </row>
    <row r="13" s="1" customFormat="1" ht="15" customHeight="1">
      <c r="B13" s="319"/>
      <c r="C13" s="320"/>
      <c r="D13" s="321" t="s">
        <v>3524</v>
      </c>
      <c r="E13" s="318"/>
      <c r="F13" s="318"/>
      <c r="G13" s="318"/>
      <c r="H13" s="318"/>
      <c r="I13" s="318"/>
      <c r="J13" s="318"/>
      <c r="K13" s="316"/>
    </row>
    <row r="14" s="1" customFormat="1" ht="12.75" customHeight="1">
      <c r="B14" s="319"/>
      <c r="C14" s="320"/>
      <c r="D14" s="320"/>
      <c r="E14" s="320"/>
      <c r="F14" s="320"/>
      <c r="G14" s="320"/>
      <c r="H14" s="320"/>
      <c r="I14" s="320"/>
      <c r="J14" s="320"/>
      <c r="K14" s="316"/>
    </row>
    <row r="15" s="1" customFormat="1" ht="15" customHeight="1">
      <c r="B15" s="319"/>
      <c r="C15" s="320"/>
      <c r="D15" s="318" t="s">
        <v>3525</v>
      </c>
      <c r="E15" s="318"/>
      <c r="F15" s="318"/>
      <c r="G15" s="318"/>
      <c r="H15" s="318"/>
      <c r="I15" s="318"/>
      <c r="J15" s="318"/>
      <c r="K15" s="316"/>
    </row>
    <row r="16" s="1" customFormat="1" ht="15" customHeight="1">
      <c r="B16" s="319"/>
      <c r="C16" s="320"/>
      <c r="D16" s="318" t="s">
        <v>3526</v>
      </c>
      <c r="E16" s="318"/>
      <c r="F16" s="318"/>
      <c r="G16" s="318"/>
      <c r="H16" s="318"/>
      <c r="I16" s="318"/>
      <c r="J16" s="318"/>
      <c r="K16" s="316"/>
    </row>
    <row r="17" s="1" customFormat="1" ht="15" customHeight="1">
      <c r="B17" s="319"/>
      <c r="C17" s="320"/>
      <c r="D17" s="318" t="s">
        <v>3527</v>
      </c>
      <c r="E17" s="318"/>
      <c r="F17" s="318"/>
      <c r="G17" s="318"/>
      <c r="H17" s="318"/>
      <c r="I17" s="318"/>
      <c r="J17" s="318"/>
      <c r="K17" s="316"/>
    </row>
    <row r="18" s="1" customFormat="1" ht="15" customHeight="1">
      <c r="B18" s="319"/>
      <c r="C18" s="320"/>
      <c r="D18" s="320"/>
      <c r="E18" s="322" t="s">
        <v>78</v>
      </c>
      <c r="F18" s="318" t="s">
        <v>3528</v>
      </c>
      <c r="G18" s="318"/>
      <c r="H18" s="318"/>
      <c r="I18" s="318"/>
      <c r="J18" s="318"/>
      <c r="K18" s="316"/>
    </row>
    <row r="19" s="1" customFormat="1" ht="15" customHeight="1">
      <c r="B19" s="319"/>
      <c r="C19" s="320"/>
      <c r="D19" s="320"/>
      <c r="E19" s="322" t="s">
        <v>3529</v>
      </c>
      <c r="F19" s="318" t="s">
        <v>3530</v>
      </c>
      <c r="G19" s="318"/>
      <c r="H19" s="318"/>
      <c r="I19" s="318"/>
      <c r="J19" s="318"/>
      <c r="K19" s="316"/>
    </row>
    <row r="20" s="1" customFormat="1" ht="15" customHeight="1">
      <c r="B20" s="319"/>
      <c r="C20" s="320"/>
      <c r="D20" s="320"/>
      <c r="E20" s="322" t="s">
        <v>3531</v>
      </c>
      <c r="F20" s="318" t="s">
        <v>3532</v>
      </c>
      <c r="G20" s="318"/>
      <c r="H20" s="318"/>
      <c r="I20" s="318"/>
      <c r="J20" s="318"/>
      <c r="K20" s="316"/>
    </row>
    <row r="21" s="1" customFormat="1" ht="15" customHeight="1">
      <c r="B21" s="319"/>
      <c r="C21" s="320"/>
      <c r="D21" s="320"/>
      <c r="E21" s="322" t="s">
        <v>102</v>
      </c>
      <c r="F21" s="318" t="s">
        <v>103</v>
      </c>
      <c r="G21" s="318"/>
      <c r="H21" s="318"/>
      <c r="I21" s="318"/>
      <c r="J21" s="318"/>
      <c r="K21" s="316"/>
    </row>
    <row r="22" s="1" customFormat="1" ht="15" customHeight="1">
      <c r="B22" s="319"/>
      <c r="C22" s="320"/>
      <c r="D22" s="320"/>
      <c r="E22" s="322" t="s">
        <v>3533</v>
      </c>
      <c r="F22" s="318" t="s">
        <v>3534</v>
      </c>
      <c r="G22" s="318"/>
      <c r="H22" s="318"/>
      <c r="I22" s="318"/>
      <c r="J22" s="318"/>
      <c r="K22" s="316"/>
    </row>
    <row r="23" s="1" customFormat="1" ht="15" customHeight="1">
      <c r="B23" s="319"/>
      <c r="C23" s="320"/>
      <c r="D23" s="320"/>
      <c r="E23" s="322" t="s">
        <v>85</v>
      </c>
      <c r="F23" s="318" t="s">
        <v>3535</v>
      </c>
      <c r="G23" s="318"/>
      <c r="H23" s="318"/>
      <c r="I23" s="318"/>
      <c r="J23" s="318"/>
      <c r="K23" s="316"/>
    </row>
    <row r="24" s="1" customFormat="1" ht="12.75" customHeight="1">
      <c r="B24" s="319"/>
      <c r="C24" s="320"/>
      <c r="D24" s="320"/>
      <c r="E24" s="320"/>
      <c r="F24" s="320"/>
      <c r="G24" s="320"/>
      <c r="H24" s="320"/>
      <c r="I24" s="320"/>
      <c r="J24" s="320"/>
      <c r="K24" s="316"/>
    </row>
    <row r="25" s="1" customFormat="1" ht="15" customHeight="1">
      <c r="B25" s="319"/>
      <c r="C25" s="318" t="s">
        <v>3536</v>
      </c>
      <c r="D25" s="318"/>
      <c r="E25" s="318"/>
      <c r="F25" s="318"/>
      <c r="G25" s="318"/>
      <c r="H25" s="318"/>
      <c r="I25" s="318"/>
      <c r="J25" s="318"/>
      <c r="K25" s="316"/>
    </row>
    <row r="26" s="1" customFormat="1" ht="15" customHeight="1">
      <c r="B26" s="319"/>
      <c r="C26" s="318" t="s">
        <v>3537</v>
      </c>
      <c r="D26" s="318"/>
      <c r="E26" s="318"/>
      <c r="F26" s="318"/>
      <c r="G26" s="318"/>
      <c r="H26" s="318"/>
      <c r="I26" s="318"/>
      <c r="J26" s="318"/>
      <c r="K26" s="316"/>
    </row>
    <row r="27" s="1" customFormat="1" ht="15" customHeight="1">
      <c r="B27" s="319"/>
      <c r="C27" s="318"/>
      <c r="D27" s="318" t="s">
        <v>3538</v>
      </c>
      <c r="E27" s="318"/>
      <c r="F27" s="318"/>
      <c r="G27" s="318"/>
      <c r="H27" s="318"/>
      <c r="I27" s="318"/>
      <c r="J27" s="318"/>
      <c r="K27" s="316"/>
    </row>
    <row r="28" s="1" customFormat="1" ht="15" customHeight="1">
      <c r="B28" s="319"/>
      <c r="C28" s="320"/>
      <c r="D28" s="318" t="s">
        <v>3539</v>
      </c>
      <c r="E28" s="318"/>
      <c r="F28" s="318"/>
      <c r="G28" s="318"/>
      <c r="H28" s="318"/>
      <c r="I28" s="318"/>
      <c r="J28" s="318"/>
      <c r="K28" s="316"/>
    </row>
    <row r="29" s="1" customFormat="1" ht="12.75" customHeight="1">
      <c r="B29" s="319"/>
      <c r="C29" s="320"/>
      <c r="D29" s="320"/>
      <c r="E29" s="320"/>
      <c r="F29" s="320"/>
      <c r="G29" s="320"/>
      <c r="H29" s="320"/>
      <c r="I29" s="320"/>
      <c r="J29" s="320"/>
      <c r="K29" s="316"/>
    </row>
    <row r="30" s="1" customFormat="1" ht="15" customHeight="1">
      <c r="B30" s="319"/>
      <c r="C30" s="320"/>
      <c r="D30" s="318" t="s">
        <v>3540</v>
      </c>
      <c r="E30" s="318"/>
      <c r="F30" s="318"/>
      <c r="G30" s="318"/>
      <c r="H30" s="318"/>
      <c r="I30" s="318"/>
      <c r="J30" s="318"/>
      <c r="K30" s="316"/>
    </row>
    <row r="31" s="1" customFormat="1" ht="15" customHeight="1">
      <c r="B31" s="319"/>
      <c r="C31" s="320"/>
      <c r="D31" s="318" t="s">
        <v>3541</v>
      </c>
      <c r="E31" s="318"/>
      <c r="F31" s="318"/>
      <c r="G31" s="318"/>
      <c r="H31" s="318"/>
      <c r="I31" s="318"/>
      <c r="J31" s="318"/>
      <c r="K31" s="316"/>
    </row>
    <row r="32" s="1" customFormat="1" ht="12.75" customHeight="1">
      <c r="B32" s="319"/>
      <c r="C32" s="320"/>
      <c r="D32" s="320"/>
      <c r="E32" s="320"/>
      <c r="F32" s="320"/>
      <c r="G32" s="320"/>
      <c r="H32" s="320"/>
      <c r="I32" s="320"/>
      <c r="J32" s="320"/>
      <c r="K32" s="316"/>
    </row>
    <row r="33" s="1" customFormat="1" ht="15" customHeight="1">
      <c r="B33" s="319"/>
      <c r="C33" s="320"/>
      <c r="D33" s="318" t="s">
        <v>3542</v>
      </c>
      <c r="E33" s="318"/>
      <c r="F33" s="318"/>
      <c r="G33" s="318"/>
      <c r="H33" s="318"/>
      <c r="I33" s="318"/>
      <c r="J33" s="318"/>
      <c r="K33" s="316"/>
    </row>
    <row r="34" s="1" customFormat="1" ht="15" customHeight="1">
      <c r="B34" s="319"/>
      <c r="C34" s="320"/>
      <c r="D34" s="318" t="s">
        <v>3543</v>
      </c>
      <c r="E34" s="318"/>
      <c r="F34" s="318"/>
      <c r="G34" s="318"/>
      <c r="H34" s="318"/>
      <c r="I34" s="318"/>
      <c r="J34" s="318"/>
      <c r="K34" s="316"/>
    </row>
    <row r="35" s="1" customFormat="1" ht="15" customHeight="1">
      <c r="B35" s="319"/>
      <c r="C35" s="320"/>
      <c r="D35" s="318" t="s">
        <v>3544</v>
      </c>
      <c r="E35" s="318"/>
      <c r="F35" s="318"/>
      <c r="G35" s="318"/>
      <c r="H35" s="318"/>
      <c r="I35" s="318"/>
      <c r="J35" s="318"/>
      <c r="K35" s="316"/>
    </row>
    <row r="36" s="1" customFormat="1" ht="15" customHeight="1">
      <c r="B36" s="319"/>
      <c r="C36" s="320"/>
      <c r="D36" s="318"/>
      <c r="E36" s="321" t="s">
        <v>152</v>
      </c>
      <c r="F36" s="318"/>
      <c r="G36" s="318" t="s">
        <v>3545</v>
      </c>
      <c r="H36" s="318"/>
      <c r="I36" s="318"/>
      <c r="J36" s="318"/>
      <c r="K36" s="316"/>
    </row>
    <row r="37" s="1" customFormat="1" ht="30.75" customHeight="1">
      <c r="B37" s="319"/>
      <c r="C37" s="320"/>
      <c r="D37" s="318"/>
      <c r="E37" s="321" t="s">
        <v>3546</v>
      </c>
      <c r="F37" s="318"/>
      <c r="G37" s="318" t="s">
        <v>3547</v>
      </c>
      <c r="H37" s="318"/>
      <c r="I37" s="318"/>
      <c r="J37" s="318"/>
      <c r="K37" s="316"/>
    </row>
    <row r="38" s="1" customFormat="1" ht="15" customHeight="1">
      <c r="B38" s="319"/>
      <c r="C38" s="320"/>
      <c r="D38" s="318"/>
      <c r="E38" s="321" t="s">
        <v>53</v>
      </c>
      <c r="F38" s="318"/>
      <c r="G38" s="318" t="s">
        <v>3548</v>
      </c>
      <c r="H38" s="318"/>
      <c r="I38" s="318"/>
      <c r="J38" s="318"/>
      <c r="K38" s="316"/>
    </row>
    <row r="39" s="1" customFormat="1" ht="15" customHeight="1">
      <c r="B39" s="319"/>
      <c r="C39" s="320"/>
      <c r="D39" s="318"/>
      <c r="E39" s="321" t="s">
        <v>54</v>
      </c>
      <c r="F39" s="318"/>
      <c r="G39" s="318" t="s">
        <v>3549</v>
      </c>
      <c r="H39" s="318"/>
      <c r="I39" s="318"/>
      <c r="J39" s="318"/>
      <c r="K39" s="316"/>
    </row>
    <row r="40" s="1" customFormat="1" ht="15" customHeight="1">
      <c r="B40" s="319"/>
      <c r="C40" s="320"/>
      <c r="D40" s="318"/>
      <c r="E40" s="321" t="s">
        <v>153</v>
      </c>
      <c r="F40" s="318"/>
      <c r="G40" s="318" t="s">
        <v>3550</v>
      </c>
      <c r="H40" s="318"/>
      <c r="I40" s="318"/>
      <c r="J40" s="318"/>
      <c r="K40" s="316"/>
    </row>
    <row r="41" s="1" customFormat="1" ht="15" customHeight="1">
      <c r="B41" s="319"/>
      <c r="C41" s="320"/>
      <c r="D41" s="318"/>
      <c r="E41" s="321" t="s">
        <v>154</v>
      </c>
      <c r="F41" s="318"/>
      <c r="G41" s="318" t="s">
        <v>3551</v>
      </c>
      <c r="H41" s="318"/>
      <c r="I41" s="318"/>
      <c r="J41" s="318"/>
      <c r="K41" s="316"/>
    </row>
    <row r="42" s="1" customFormat="1" ht="15" customHeight="1">
      <c r="B42" s="319"/>
      <c r="C42" s="320"/>
      <c r="D42" s="318"/>
      <c r="E42" s="321" t="s">
        <v>3552</v>
      </c>
      <c r="F42" s="318"/>
      <c r="G42" s="318" t="s">
        <v>3553</v>
      </c>
      <c r="H42" s="318"/>
      <c r="I42" s="318"/>
      <c r="J42" s="318"/>
      <c r="K42" s="316"/>
    </row>
    <row r="43" s="1" customFormat="1" ht="15" customHeight="1">
      <c r="B43" s="319"/>
      <c r="C43" s="320"/>
      <c r="D43" s="318"/>
      <c r="E43" s="321"/>
      <c r="F43" s="318"/>
      <c r="G43" s="318" t="s">
        <v>3554</v>
      </c>
      <c r="H43" s="318"/>
      <c r="I43" s="318"/>
      <c r="J43" s="318"/>
      <c r="K43" s="316"/>
    </row>
    <row r="44" s="1" customFormat="1" ht="15" customHeight="1">
      <c r="B44" s="319"/>
      <c r="C44" s="320"/>
      <c r="D44" s="318"/>
      <c r="E44" s="321" t="s">
        <v>3555</v>
      </c>
      <c r="F44" s="318"/>
      <c r="G44" s="318" t="s">
        <v>3556</v>
      </c>
      <c r="H44" s="318"/>
      <c r="I44" s="318"/>
      <c r="J44" s="318"/>
      <c r="K44" s="316"/>
    </row>
    <row r="45" s="1" customFormat="1" ht="15" customHeight="1">
      <c r="B45" s="319"/>
      <c r="C45" s="320"/>
      <c r="D45" s="318"/>
      <c r="E45" s="321" t="s">
        <v>156</v>
      </c>
      <c r="F45" s="318"/>
      <c r="G45" s="318" t="s">
        <v>3557</v>
      </c>
      <c r="H45" s="318"/>
      <c r="I45" s="318"/>
      <c r="J45" s="318"/>
      <c r="K45" s="316"/>
    </row>
    <row r="46" s="1" customFormat="1" ht="12.75" customHeight="1">
      <c r="B46" s="319"/>
      <c r="C46" s="320"/>
      <c r="D46" s="318"/>
      <c r="E46" s="318"/>
      <c r="F46" s="318"/>
      <c r="G46" s="318"/>
      <c r="H46" s="318"/>
      <c r="I46" s="318"/>
      <c r="J46" s="318"/>
      <c r="K46" s="316"/>
    </row>
    <row r="47" s="1" customFormat="1" ht="15" customHeight="1">
      <c r="B47" s="319"/>
      <c r="C47" s="320"/>
      <c r="D47" s="318" t="s">
        <v>3558</v>
      </c>
      <c r="E47" s="318"/>
      <c r="F47" s="318"/>
      <c r="G47" s="318"/>
      <c r="H47" s="318"/>
      <c r="I47" s="318"/>
      <c r="J47" s="318"/>
      <c r="K47" s="316"/>
    </row>
    <row r="48" s="1" customFormat="1" ht="15" customHeight="1">
      <c r="B48" s="319"/>
      <c r="C48" s="320"/>
      <c r="D48" s="320"/>
      <c r="E48" s="318" t="s">
        <v>3559</v>
      </c>
      <c r="F48" s="318"/>
      <c r="G48" s="318"/>
      <c r="H48" s="318"/>
      <c r="I48" s="318"/>
      <c r="J48" s="318"/>
      <c r="K48" s="316"/>
    </row>
    <row r="49" s="1" customFormat="1" ht="15" customHeight="1">
      <c r="B49" s="319"/>
      <c r="C49" s="320"/>
      <c r="D49" s="320"/>
      <c r="E49" s="318" t="s">
        <v>3560</v>
      </c>
      <c r="F49" s="318"/>
      <c r="G49" s="318"/>
      <c r="H49" s="318"/>
      <c r="I49" s="318"/>
      <c r="J49" s="318"/>
      <c r="K49" s="316"/>
    </row>
    <row r="50" s="1" customFormat="1" ht="15" customHeight="1">
      <c r="B50" s="319"/>
      <c r="C50" s="320"/>
      <c r="D50" s="320"/>
      <c r="E50" s="318" t="s">
        <v>3561</v>
      </c>
      <c r="F50" s="318"/>
      <c r="G50" s="318"/>
      <c r="H50" s="318"/>
      <c r="I50" s="318"/>
      <c r="J50" s="318"/>
      <c r="K50" s="316"/>
    </row>
    <row r="51" s="1" customFormat="1" ht="15" customHeight="1">
      <c r="B51" s="319"/>
      <c r="C51" s="320"/>
      <c r="D51" s="318" t="s">
        <v>3562</v>
      </c>
      <c r="E51" s="318"/>
      <c r="F51" s="318"/>
      <c r="G51" s="318"/>
      <c r="H51" s="318"/>
      <c r="I51" s="318"/>
      <c r="J51" s="318"/>
      <c r="K51" s="316"/>
    </row>
    <row r="52" s="1" customFormat="1" ht="25.5" customHeight="1">
      <c r="B52" s="314"/>
      <c r="C52" s="315" t="s">
        <v>3563</v>
      </c>
      <c r="D52" s="315"/>
      <c r="E52" s="315"/>
      <c r="F52" s="315"/>
      <c r="G52" s="315"/>
      <c r="H52" s="315"/>
      <c r="I52" s="315"/>
      <c r="J52" s="315"/>
      <c r="K52" s="316"/>
    </row>
    <row r="53" s="1" customFormat="1" ht="5.25" customHeight="1">
      <c r="B53" s="314"/>
      <c r="C53" s="317"/>
      <c r="D53" s="317"/>
      <c r="E53" s="317"/>
      <c r="F53" s="317"/>
      <c r="G53" s="317"/>
      <c r="H53" s="317"/>
      <c r="I53" s="317"/>
      <c r="J53" s="317"/>
      <c r="K53" s="316"/>
    </row>
    <row r="54" s="1" customFormat="1" ht="15" customHeight="1">
      <c r="B54" s="314"/>
      <c r="C54" s="318" t="s">
        <v>3564</v>
      </c>
      <c r="D54" s="318"/>
      <c r="E54" s="318"/>
      <c r="F54" s="318"/>
      <c r="G54" s="318"/>
      <c r="H54" s="318"/>
      <c r="I54" s="318"/>
      <c r="J54" s="318"/>
      <c r="K54" s="316"/>
    </row>
    <row r="55" s="1" customFormat="1" ht="15" customHeight="1">
      <c r="B55" s="314"/>
      <c r="C55" s="318" t="s">
        <v>3565</v>
      </c>
      <c r="D55" s="318"/>
      <c r="E55" s="318"/>
      <c r="F55" s="318"/>
      <c r="G55" s="318"/>
      <c r="H55" s="318"/>
      <c r="I55" s="318"/>
      <c r="J55" s="318"/>
      <c r="K55" s="316"/>
    </row>
    <row r="56" s="1" customFormat="1" ht="12.75" customHeight="1">
      <c r="B56" s="314"/>
      <c r="C56" s="318"/>
      <c r="D56" s="318"/>
      <c r="E56" s="318"/>
      <c r="F56" s="318"/>
      <c r="G56" s="318"/>
      <c r="H56" s="318"/>
      <c r="I56" s="318"/>
      <c r="J56" s="318"/>
      <c r="K56" s="316"/>
    </row>
    <row r="57" s="1" customFormat="1" ht="15" customHeight="1">
      <c r="B57" s="314"/>
      <c r="C57" s="318" t="s">
        <v>3566</v>
      </c>
      <c r="D57" s="318"/>
      <c r="E57" s="318"/>
      <c r="F57" s="318"/>
      <c r="G57" s="318"/>
      <c r="H57" s="318"/>
      <c r="I57" s="318"/>
      <c r="J57" s="318"/>
      <c r="K57" s="316"/>
    </row>
    <row r="58" s="1" customFormat="1" ht="15" customHeight="1">
      <c r="B58" s="314"/>
      <c r="C58" s="320"/>
      <c r="D58" s="318" t="s">
        <v>3567</v>
      </c>
      <c r="E58" s="318"/>
      <c r="F58" s="318"/>
      <c r="G58" s="318"/>
      <c r="H58" s="318"/>
      <c r="I58" s="318"/>
      <c r="J58" s="318"/>
      <c r="K58" s="316"/>
    </row>
    <row r="59" s="1" customFormat="1" ht="15" customHeight="1">
      <c r="B59" s="314"/>
      <c r="C59" s="320"/>
      <c r="D59" s="318" t="s">
        <v>3568</v>
      </c>
      <c r="E59" s="318"/>
      <c r="F59" s="318"/>
      <c r="G59" s="318"/>
      <c r="H59" s="318"/>
      <c r="I59" s="318"/>
      <c r="J59" s="318"/>
      <c r="K59" s="316"/>
    </row>
    <row r="60" s="1" customFormat="1" ht="15" customHeight="1">
      <c r="B60" s="314"/>
      <c r="C60" s="320"/>
      <c r="D60" s="318" t="s">
        <v>3569</v>
      </c>
      <c r="E60" s="318"/>
      <c r="F60" s="318"/>
      <c r="G60" s="318"/>
      <c r="H60" s="318"/>
      <c r="I60" s="318"/>
      <c r="J60" s="318"/>
      <c r="K60" s="316"/>
    </row>
    <row r="61" s="1" customFormat="1" ht="15" customHeight="1">
      <c r="B61" s="314"/>
      <c r="C61" s="320"/>
      <c r="D61" s="318" t="s">
        <v>3570</v>
      </c>
      <c r="E61" s="318"/>
      <c r="F61" s="318"/>
      <c r="G61" s="318"/>
      <c r="H61" s="318"/>
      <c r="I61" s="318"/>
      <c r="J61" s="318"/>
      <c r="K61" s="316"/>
    </row>
    <row r="62" s="1" customFormat="1" ht="15" customHeight="1">
      <c r="B62" s="314"/>
      <c r="C62" s="320"/>
      <c r="D62" s="323" t="s">
        <v>3571</v>
      </c>
      <c r="E62" s="323"/>
      <c r="F62" s="323"/>
      <c r="G62" s="323"/>
      <c r="H62" s="323"/>
      <c r="I62" s="323"/>
      <c r="J62" s="323"/>
      <c r="K62" s="316"/>
    </row>
    <row r="63" s="1" customFormat="1" ht="15" customHeight="1">
      <c r="B63" s="314"/>
      <c r="C63" s="320"/>
      <c r="D63" s="318" t="s">
        <v>3572</v>
      </c>
      <c r="E63" s="318"/>
      <c r="F63" s="318"/>
      <c r="G63" s="318"/>
      <c r="H63" s="318"/>
      <c r="I63" s="318"/>
      <c r="J63" s="318"/>
      <c r="K63" s="316"/>
    </row>
    <row r="64" s="1" customFormat="1" ht="12.75" customHeight="1">
      <c r="B64" s="314"/>
      <c r="C64" s="320"/>
      <c r="D64" s="320"/>
      <c r="E64" s="324"/>
      <c r="F64" s="320"/>
      <c r="G64" s="320"/>
      <c r="H64" s="320"/>
      <c r="I64" s="320"/>
      <c r="J64" s="320"/>
      <c r="K64" s="316"/>
    </row>
    <row r="65" s="1" customFormat="1" ht="15" customHeight="1">
      <c r="B65" s="314"/>
      <c r="C65" s="320"/>
      <c r="D65" s="318" t="s">
        <v>3573</v>
      </c>
      <c r="E65" s="318"/>
      <c r="F65" s="318"/>
      <c r="G65" s="318"/>
      <c r="H65" s="318"/>
      <c r="I65" s="318"/>
      <c r="J65" s="318"/>
      <c r="K65" s="316"/>
    </row>
    <row r="66" s="1" customFormat="1" ht="15" customHeight="1">
      <c r="B66" s="314"/>
      <c r="C66" s="320"/>
      <c r="D66" s="323" t="s">
        <v>3574</v>
      </c>
      <c r="E66" s="323"/>
      <c r="F66" s="323"/>
      <c r="G66" s="323"/>
      <c r="H66" s="323"/>
      <c r="I66" s="323"/>
      <c r="J66" s="323"/>
      <c r="K66" s="316"/>
    </row>
    <row r="67" s="1" customFormat="1" ht="15" customHeight="1">
      <c r="B67" s="314"/>
      <c r="C67" s="320"/>
      <c r="D67" s="318" t="s">
        <v>3575</v>
      </c>
      <c r="E67" s="318"/>
      <c r="F67" s="318"/>
      <c r="G67" s="318"/>
      <c r="H67" s="318"/>
      <c r="I67" s="318"/>
      <c r="J67" s="318"/>
      <c r="K67" s="316"/>
    </row>
    <row r="68" s="1" customFormat="1" ht="15" customHeight="1">
      <c r="B68" s="314"/>
      <c r="C68" s="320"/>
      <c r="D68" s="318" t="s">
        <v>3576</v>
      </c>
      <c r="E68" s="318"/>
      <c r="F68" s="318"/>
      <c r="G68" s="318"/>
      <c r="H68" s="318"/>
      <c r="I68" s="318"/>
      <c r="J68" s="318"/>
      <c r="K68" s="316"/>
    </row>
    <row r="69" s="1" customFormat="1" ht="15" customHeight="1">
      <c r="B69" s="314"/>
      <c r="C69" s="320"/>
      <c r="D69" s="318" t="s">
        <v>3577</v>
      </c>
      <c r="E69" s="318"/>
      <c r="F69" s="318"/>
      <c r="G69" s="318"/>
      <c r="H69" s="318"/>
      <c r="I69" s="318"/>
      <c r="J69" s="318"/>
      <c r="K69" s="316"/>
    </row>
    <row r="70" s="1" customFormat="1" ht="15" customHeight="1">
      <c r="B70" s="314"/>
      <c r="C70" s="320"/>
      <c r="D70" s="318" t="s">
        <v>3578</v>
      </c>
      <c r="E70" s="318"/>
      <c r="F70" s="318"/>
      <c r="G70" s="318"/>
      <c r="H70" s="318"/>
      <c r="I70" s="318"/>
      <c r="J70" s="318"/>
      <c r="K70" s="316"/>
    </row>
    <row r="71" s="1" customFormat="1" ht="12.75" customHeight="1">
      <c r="B71" s="325"/>
      <c r="C71" s="326"/>
      <c r="D71" s="326"/>
      <c r="E71" s="326"/>
      <c r="F71" s="326"/>
      <c r="G71" s="326"/>
      <c r="H71" s="326"/>
      <c r="I71" s="326"/>
      <c r="J71" s="326"/>
      <c r="K71" s="327"/>
    </row>
    <row r="72" s="1" customFormat="1" ht="18.75" customHeight="1">
      <c r="B72" s="328"/>
      <c r="C72" s="328"/>
      <c r="D72" s="328"/>
      <c r="E72" s="328"/>
      <c r="F72" s="328"/>
      <c r="G72" s="328"/>
      <c r="H72" s="328"/>
      <c r="I72" s="328"/>
      <c r="J72" s="328"/>
      <c r="K72" s="329"/>
    </row>
    <row r="73" s="1" customFormat="1" ht="18.75" customHeight="1">
      <c r="B73" s="329"/>
      <c r="C73" s="329"/>
      <c r="D73" s="329"/>
      <c r="E73" s="329"/>
      <c r="F73" s="329"/>
      <c r="G73" s="329"/>
      <c r="H73" s="329"/>
      <c r="I73" s="329"/>
      <c r="J73" s="329"/>
      <c r="K73" s="329"/>
    </row>
    <row r="74" s="1" customFormat="1" ht="7.5" customHeight="1">
      <c r="B74" s="330"/>
      <c r="C74" s="331"/>
      <c r="D74" s="331"/>
      <c r="E74" s="331"/>
      <c r="F74" s="331"/>
      <c r="G74" s="331"/>
      <c r="H74" s="331"/>
      <c r="I74" s="331"/>
      <c r="J74" s="331"/>
      <c r="K74" s="332"/>
    </row>
    <row r="75" s="1" customFormat="1" ht="45" customHeight="1">
      <c r="B75" s="333"/>
      <c r="C75" s="334" t="s">
        <v>3579</v>
      </c>
      <c r="D75" s="334"/>
      <c r="E75" s="334"/>
      <c r="F75" s="334"/>
      <c r="G75" s="334"/>
      <c r="H75" s="334"/>
      <c r="I75" s="334"/>
      <c r="J75" s="334"/>
      <c r="K75" s="335"/>
    </row>
    <row r="76" s="1" customFormat="1" ht="17.25" customHeight="1">
      <c r="B76" s="333"/>
      <c r="C76" s="336" t="s">
        <v>3580</v>
      </c>
      <c r="D76" s="336"/>
      <c r="E76" s="336"/>
      <c r="F76" s="336" t="s">
        <v>3581</v>
      </c>
      <c r="G76" s="337"/>
      <c r="H76" s="336" t="s">
        <v>54</v>
      </c>
      <c r="I76" s="336" t="s">
        <v>57</v>
      </c>
      <c r="J76" s="336" t="s">
        <v>3582</v>
      </c>
      <c r="K76" s="335"/>
    </row>
    <row r="77" s="1" customFormat="1" ht="17.25" customHeight="1">
      <c r="B77" s="333"/>
      <c r="C77" s="338" t="s">
        <v>3583</v>
      </c>
      <c r="D77" s="338"/>
      <c r="E77" s="338"/>
      <c r="F77" s="339" t="s">
        <v>3584</v>
      </c>
      <c r="G77" s="340"/>
      <c r="H77" s="338"/>
      <c r="I77" s="338"/>
      <c r="J77" s="338" t="s">
        <v>3585</v>
      </c>
      <c r="K77" s="335"/>
    </row>
    <row r="78" s="1" customFormat="1" ht="5.25" customHeight="1">
      <c r="B78" s="333"/>
      <c r="C78" s="341"/>
      <c r="D78" s="341"/>
      <c r="E78" s="341"/>
      <c r="F78" s="341"/>
      <c r="G78" s="342"/>
      <c r="H78" s="341"/>
      <c r="I78" s="341"/>
      <c r="J78" s="341"/>
      <c r="K78" s="335"/>
    </row>
    <row r="79" s="1" customFormat="1" ht="15" customHeight="1">
      <c r="B79" s="333"/>
      <c r="C79" s="321" t="s">
        <v>53</v>
      </c>
      <c r="D79" s="343"/>
      <c r="E79" s="343"/>
      <c r="F79" s="344" t="s">
        <v>3586</v>
      </c>
      <c r="G79" s="345"/>
      <c r="H79" s="321" t="s">
        <v>3587</v>
      </c>
      <c r="I79" s="321" t="s">
        <v>3588</v>
      </c>
      <c r="J79" s="321">
        <v>20</v>
      </c>
      <c r="K79" s="335"/>
    </row>
    <row r="80" s="1" customFormat="1" ht="15" customHeight="1">
      <c r="B80" s="333"/>
      <c r="C80" s="321" t="s">
        <v>3589</v>
      </c>
      <c r="D80" s="321"/>
      <c r="E80" s="321"/>
      <c r="F80" s="344" t="s">
        <v>3586</v>
      </c>
      <c r="G80" s="345"/>
      <c r="H80" s="321" t="s">
        <v>3590</v>
      </c>
      <c r="I80" s="321" t="s">
        <v>3588</v>
      </c>
      <c r="J80" s="321">
        <v>120</v>
      </c>
      <c r="K80" s="335"/>
    </row>
    <row r="81" s="1" customFormat="1" ht="15" customHeight="1">
      <c r="B81" s="346"/>
      <c r="C81" s="321" t="s">
        <v>3591</v>
      </c>
      <c r="D81" s="321"/>
      <c r="E81" s="321"/>
      <c r="F81" s="344" t="s">
        <v>3592</v>
      </c>
      <c r="G81" s="345"/>
      <c r="H81" s="321" t="s">
        <v>3593</v>
      </c>
      <c r="I81" s="321" t="s">
        <v>3588</v>
      </c>
      <c r="J81" s="321">
        <v>50</v>
      </c>
      <c r="K81" s="335"/>
    </row>
    <row r="82" s="1" customFormat="1" ht="15" customHeight="1">
      <c r="B82" s="346"/>
      <c r="C82" s="321" t="s">
        <v>3594</v>
      </c>
      <c r="D82" s="321"/>
      <c r="E82" s="321"/>
      <c r="F82" s="344" t="s">
        <v>3586</v>
      </c>
      <c r="G82" s="345"/>
      <c r="H82" s="321" t="s">
        <v>3595</v>
      </c>
      <c r="I82" s="321" t="s">
        <v>3596</v>
      </c>
      <c r="J82" s="321"/>
      <c r="K82" s="335"/>
    </row>
    <row r="83" s="1" customFormat="1" ht="15" customHeight="1">
      <c r="B83" s="346"/>
      <c r="C83" s="347" t="s">
        <v>3597</v>
      </c>
      <c r="D83" s="347"/>
      <c r="E83" s="347"/>
      <c r="F83" s="348" t="s">
        <v>3592</v>
      </c>
      <c r="G83" s="347"/>
      <c r="H83" s="347" t="s">
        <v>3598</v>
      </c>
      <c r="I83" s="347" t="s">
        <v>3588</v>
      </c>
      <c r="J83" s="347">
        <v>15</v>
      </c>
      <c r="K83" s="335"/>
    </row>
    <row r="84" s="1" customFormat="1" ht="15" customHeight="1">
      <c r="B84" s="346"/>
      <c r="C84" s="347" t="s">
        <v>3599</v>
      </c>
      <c r="D84" s="347"/>
      <c r="E84" s="347"/>
      <c r="F84" s="348" t="s">
        <v>3592</v>
      </c>
      <c r="G84" s="347"/>
      <c r="H84" s="347" t="s">
        <v>3600</v>
      </c>
      <c r="I84" s="347" t="s">
        <v>3588</v>
      </c>
      <c r="J84" s="347">
        <v>15</v>
      </c>
      <c r="K84" s="335"/>
    </row>
    <row r="85" s="1" customFormat="1" ht="15" customHeight="1">
      <c r="B85" s="346"/>
      <c r="C85" s="347" t="s">
        <v>3601</v>
      </c>
      <c r="D85" s="347"/>
      <c r="E85" s="347"/>
      <c r="F85" s="348" t="s">
        <v>3592</v>
      </c>
      <c r="G85" s="347"/>
      <c r="H85" s="347" t="s">
        <v>3602</v>
      </c>
      <c r="I85" s="347" t="s">
        <v>3588</v>
      </c>
      <c r="J85" s="347">
        <v>20</v>
      </c>
      <c r="K85" s="335"/>
    </row>
    <row r="86" s="1" customFormat="1" ht="15" customHeight="1">
      <c r="B86" s="346"/>
      <c r="C86" s="347" t="s">
        <v>3603</v>
      </c>
      <c r="D86" s="347"/>
      <c r="E86" s="347"/>
      <c r="F86" s="348" t="s">
        <v>3592</v>
      </c>
      <c r="G86" s="347"/>
      <c r="H86" s="347" t="s">
        <v>3604</v>
      </c>
      <c r="I86" s="347" t="s">
        <v>3588</v>
      </c>
      <c r="J86" s="347">
        <v>20</v>
      </c>
      <c r="K86" s="335"/>
    </row>
    <row r="87" s="1" customFormat="1" ht="15" customHeight="1">
      <c r="B87" s="346"/>
      <c r="C87" s="321" t="s">
        <v>3605</v>
      </c>
      <c r="D87" s="321"/>
      <c r="E87" s="321"/>
      <c r="F87" s="344" t="s">
        <v>3592</v>
      </c>
      <c r="G87" s="345"/>
      <c r="H87" s="321" t="s">
        <v>3606</v>
      </c>
      <c r="I87" s="321" t="s">
        <v>3588</v>
      </c>
      <c r="J87" s="321">
        <v>50</v>
      </c>
      <c r="K87" s="335"/>
    </row>
    <row r="88" s="1" customFormat="1" ht="15" customHeight="1">
      <c r="B88" s="346"/>
      <c r="C88" s="321" t="s">
        <v>3607</v>
      </c>
      <c r="D88" s="321"/>
      <c r="E88" s="321"/>
      <c r="F88" s="344" t="s">
        <v>3592</v>
      </c>
      <c r="G88" s="345"/>
      <c r="H88" s="321" t="s">
        <v>3608</v>
      </c>
      <c r="I88" s="321" t="s">
        <v>3588</v>
      </c>
      <c r="J88" s="321">
        <v>20</v>
      </c>
      <c r="K88" s="335"/>
    </row>
    <row r="89" s="1" customFormat="1" ht="15" customHeight="1">
      <c r="B89" s="346"/>
      <c r="C89" s="321" t="s">
        <v>3609</v>
      </c>
      <c r="D89" s="321"/>
      <c r="E89" s="321"/>
      <c r="F89" s="344" t="s">
        <v>3592</v>
      </c>
      <c r="G89" s="345"/>
      <c r="H89" s="321" t="s">
        <v>3610</v>
      </c>
      <c r="I89" s="321" t="s">
        <v>3588</v>
      </c>
      <c r="J89" s="321">
        <v>20</v>
      </c>
      <c r="K89" s="335"/>
    </row>
    <row r="90" s="1" customFormat="1" ht="15" customHeight="1">
      <c r="B90" s="346"/>
      <c r="C90" s="321" t="s">
        <v>3611</v>
      </c>
      <c r="D90" s="321"/>
      <c r="E90" s="321"/>
      <c r="F90" s="344" t="s">
        <v>3592</v>
      </c>
      <c r="G90" s="345"/>
      <c r="H90" s="321" t="s">
        <v>3612</v>
      </c>
      <c r="I90" s="321" t="s">
        <v>3588</v>
      </c>
      <c r="J90" s="321">
        <v>50</v>
      </c>
      <c r="K90" s="335"/>
    </row>
    <row r="91" s="1" customFormat="1" ht="15" customHeight="1">
      <c r="B91" s="346"/>
      <c r="C91" s="321" t="s">
        <v>3613</v>
      </c>
      <c r="D91" s="321"/>
      <c r="E91" s="321"/>
      <c r="F91" s="344" t="s">
        <v>3592</v>
      </c>
      <c r="G91" s="345"/>
      <c r="H91" s="321" t="s">
        <v>3613</v>
      </c>
      <c r="I91" s="321" t="s">
        <v>3588</v>
      </c>
      <c r="J91" s="321">
        <v>50</v>
      </c>
      <c r="K91" s="335"/>
    </row>
    <row r="92" s="1" customFormat="1" ht="15" customHeight="1">
      <c r="B92" s="346"/>
      <c r="C92" s="321" t="s">
        <v>3614</v>
      </c>
      <c r="D92" s="321"/>
      <c r="E92" s="321"/>
      <c r="F92" s="344" t="s">
        <v>3592</v>
      </c>
      <c r="G92" s="345"/>
      <c r="H92" s="321" t="s">
        <v>3615</v>
      </c>
      <c r="I92" s="321" t="s">
        <v>3588</v>
      </c>
      <c r="J92" s="321">
        <v>255</v>
      </c>
      <c r="K92" s="335"/>
    </row>
    <row r="93" s="1" customFormat="1" ht="15" customHeight="1">
      <c r="B93" s="346"/>
      <c r="C93" s="321" t="s">
        <v>3616</v>
      </c>
      <c r="D93" s="321"/>
      <c r="E93" s="321"/>
      <c r="F93" s="344" t="s">
        <v>3586</v>
      </c>
      <c r="G93" s="345"/>
      <c r="H93" s="321" t="s">
        <v>3617</v>
      </c>
      <c r="I93" s="321" t="s">
        <v>3618</v>
      </c>
      <c r="J93" s="321"/>
      <c r="K93" s="335"/>
    </row>
    <row r="94" s="1" customFormat="1" ht="15" customHeight="1">
      <c r="B94" s="346"/>
      <c r="C94" s="321" t="s">
        <v>3619</v>
      </c>
      <c r="D94" s="321"/>
      <c r="E94" s="321"/>
      <c r="F94" s="344" t="s">
        <v>3586</v>
      </c>
      <c r="G94" s="345"/>
      <c r="H94" s="321" t="s">
        <v>3620</v>
      </c>
      <c r="I94" s="321" t="s">
        <v>3621</v>
      </c>
      <c r="J94" s="321"/>
      <c r="K94" s="335"/>
    </row>
    <row r="95" s="1" customFormat="1" ht="15" customHeight="1">
      <c r="B95" s="346"/>
      <c r="C95" s="321" t="s">
        <v>3622</v>
      </c>
      <c r="D95" s="321"/>
      <c r="E95" s="321"/>
      <c r="F95" s="344" t="s">
        <v>3586</v>
      </c>
      <c r="G95" s="345"/>
      <c r="H95" s="321" t="s">
        <v>3622</v>
      </c>
      <c r="I95" s="321" t="s">
        <v>3621</v>
      </c>
      <c r="J95" s="321"/>
      <c r="K95" s="335"/>
    </row>
    <row r="96" s="1" customFormat="1" ht="15" customHeight="1">
      <c r="B96" s="346"/>
      <c r="C96" s="321" t="s">
        <v>38</v>
      </c>
      <c r="D96" s="321"/>
      <c r="E96" s="321"/>
      <c r="F96" s="344" t="s">
        <v>3586</v>
      </c>
      <c r="G96" s="345"/>
      <c r="H96" s="321" t="s">
        <v>3623</v>
      </c>
      <c r="I96" s="321" t="s">
        <v>3621</v>
      </c>
      <c r="J96" s="321"/>
      <c r="K96" s="335"/>
    </row>
    <row r="97" s="1" customFormat="1" ht="15" customHeight="1">
      <c r="B97" s="346"/>
      <c r="C97" s="321" t="s">
        <v>48</v>
      </c>
      <c r="D97" s="321"/>
      <c r="E97" s="321"/>
      <c r="F97" s="344" t="s">
        <v>3586</v>
      </c>
      <c r="G97" s="345"/>
      <c r="H97" s="321" t="s">
        <v>3624</v>
      </c>
      <c r="I97" s="321" t="s">
        <v>3621</v>
      </c>
      <c r="J97" s="321"/>
      <c r="K97" s="335"/>
    </row>
    <row r="98" s="1" customFormat="1" ht="15" customHeight="1">
      <c r="B98" s="349"/>
      <c r="C98" s="350"/>
      <c r="D98" s="350"/>
      <c r="E98" s="350"/>
      <c r="F98" s="350"/>
      <c r="G98" s="350"/>
      <c r="H98" s="350"/>
      <c r="I98" s="350"/>
      <c r="J98" s="350"/>
      <c r="K98" s="351"/>
    </row>
    <row r="99" s="1" customFormat="1" ht="18.75" customHeight="1">
      <c r="B99" s="352"/>
      <c r="C99" s="353"/>
      <c r="D99" s="353"/>
      <c r="E99" s="353"/>
      <c r="F99" s="353"/>
      <c r="G99" s="353"/>
      <c r="H99" s="353"/>
      <c r="I99" s="353"/>
      <c r="J99" s="353"/>
      <c r="K99" s="352"/>
    </row>
    <row r="100" s="1" customFormat="1" ht="18.75" customHeight="1">
      <c r="B100" s="329"/>
      <c r="C100" s="329"/>
      <c r="D100" s="329"/>
      <c r="E100" s="329"/>
      <c r="F100" s="329"/>
      <c r="G100" s="329"/>
      <c r="H100" s="329"/>
      <c r="I100" s="329"/>
      <c r="J100" s="329"/>
      <c r="K100" s="329"/>
    </row>
    <row r="101" s="1" customFormat="1" ht="7.5" customHeight="1">
      <c r="B101" s="330"/>
      <c r="C101" s="331"/>
      <c r="D101" s="331"/>
      <c r="E101" s="331"/>
      <c r="F101" s="331"/>
      <c r="G101" s="331"/>
      <c r="H101" s="331"/>
      <c r="I101" s="331"/>
      <c r="J101" s="331"/>
      <c r="K101" s="332"/>
    </row>
    <row r="102" s="1" customFormat="1" ht="45" customHeight="1">
      <c r="B102" s="333"/>
      <c r="C102" s="334" t="s">
        <v>3625</v>
      </c>
      <c r="D102" s="334"/>
      <c r="E102" s="334"/>
      <c r="F102" s="334"/>
      <c r="G102" s="334"/>
      <c r="H102" s="334"/>
      <c r="I102" s="334"/>
      <c r="J102" s="334"/>
      <c r="K102" s="335"/>
    </row>
    <row r="103" s="1" customFormat="1" ht="17.25" customHeight="1">
      <c r="B103" s="333"/>
      <c r="C103" s="336" t="s">
        <v>3580</v>
      </c>
      <c r="D103" s="336"/>
      <c r="E103" s="336"/>
      <c r="F103" s="336" t="s">
        <v>3581</v>
      </c>
      <c r="G103" s="337"/>
      <c r="H103" s="336" t="s">
        <v>54</v>
      </c>
      <c r="I103" s="336" t="s">
        <v>57</v>
      </c>
      <c r="J103" s="336" t="s">
        <v>3582</v>
      </c>
      <c r="K103" s="335"/>
    </row>
    <row r="104" s="1" customFormat="1" ht="17.25" customHeight="1">
      <c r="B104" s="333"/>
      <c r="C104" s="338" t="s">
        <v>3583</v>
      </c>
      <c r="D104" s="338"/>
      <c r="E104" s="338"/>
      <c r="F104" s="339" t="s">
        <v>3584</v>
      </c>
      <c r="G104" s="340"/>
      <c r="H104" s="338"/>
      <c r="I104" s="338"/>
      <c r="J104" s="338" t="s">
        <v>3585</v>
      </c>
      <c r="K104" s="335"/>
    </row>
    <row r="105" s="1" customFormat="1" ht="5.25" customHeight="1">
      <c r="B105" s="333"/>
      <c r="C105" s="336"/>
      <c r="D105" s="336"/>
      <c r="E105" s="336"/>
      <c r="F105" s="336"/>
      <c r="G105" s="354"/>
      <c r="H105" s="336"/>
      <c r="I105" s="336"/>
      <c r="J105" s="336"/>
      <c r="K105" s="335"/>
    </row>
    <row r="106" s="1" customFormat="1" ht="15" customHeight="1">
      <c r="B106" s="333"/>
      <c r="C106" s="321" t="s">
        <v>53</v>
      </c>
      <c r="D106" s="343"/>
      <c r="E106" s="343"/>
      <c r="F106" s="344" t="s">
        <v>3586</v>
      </c>
      <c r="G106" s="321"/>
      <c r="H106" s="321" t="s">
        <v>3626</v>
      </c>
      <c r="I106" s="321" t="s">
        <v>3588</v>
      </c>
      <c r="J106" s="321">
        <v>20</v>
      </c>
      <c r="K106" s="335"/>
    </row>
    <row r="107" s="1" customFormat="1" ht="15" customHeight="1">
      <c r="B107" s="333"/>
      <c r="C107" s="321" t="s">
        <v>3589</v>
      </c>
      <c r="D107" s="321"/>
      <c r="E107" s="321"/>
      <c r="F107" s="344" t="s">
        <v>3586</v>
      </c>
      <c r="G107" s="321"/>
      <c r="H107" s="321" t="s">
        <v>3626</v>
      </c>
      <c r="I107" s="321" t="s">
        <v>3588</v>
      </c>
      <c r="J107" s="321">
        <v>120</v>
      </c>
      <c r="K107" s="335"/>
    </row>
    <row r="108" s="1" customFormat="1" ht="15" customHeight="1">
      <c r="B108" s="346"/>
      <c r="C108" s="321" t="s">
        <v>3591</v>
      </c>
      <c r="D108" s="321"/>
      <c r="E108" s="321"/>
      <c r="F108" s="344" t="s">
        <v>3592</v>
      </c>
      <c r="G108" s="321"/>
      <c r="H108" s="321" t="s">
        <v>3626</v>
      </c>
      <c r="I108" s="321" t="s">
        <v>3588</v>
      </c>
      <c r="J108" s="321">
        <v>50</v>
      </c>
      <c r="K108" s="335"/>
    </row>
    <row r="109" s="1" customFormat="1" ht="15" customHeight="1">
      <c r="B109" s="346"/>
      <c r="C109" s="321" t="s">
        <v>3594</v>
      </c>
      <c r="D109" s="321"/>
      <c r="E109" s="321"/>
      <c r="F109" s="344" t="s">
        <v>3586</v>
      </c>
      <c r="G109" s="321"/>
      <c r="H109" s="321" t="s">
        <v>3626</v>
      </c>
      <c r="I109" s="321" t="s">
        <v>3596</v>
      </c>
      <c r="J109" s="321"/>
      <c r="K109" s="335"/>
    </row>
    <row r="110" s="1" customFormat="1" ht="15" customHeight="1">
      <c r="B110" s="346"/>
      <c r="C110" s="321" t="s">
        <v>3605</v>
      </c>
      <c r="D110" s="321"/>
      <c r="E110" s="321"/>
      <c r="F110" s="344" t="s">
        <v>3592</v>
      </c>
      <c r="G110" s="321"/>
      <c r="H110" s="321" t="s">
        <v>3626</v>
      </c>
      <c r="I110" s="321" t="s">
        <v>3588</v>
      </c>
      <c r="J110" s="321">
        <v>50</v>
      </c>
      <c r="K110" s="335"/>
    </row>
    <row r="111" s="1" customFormat="1" ht="15" customHeight="1">
      <c r="B111" s="346"/>
      <c r="C111" s="321" t="s">
        <v>3613</v>
      </c>
      <c r="D111" s="321"/>
      <c r="E111" s="321"/>
      <c r="F111" s="344" t="s">
        <v>3592</v>
      </c>
      <c r="G111" s="321"/>
      <c r="H111" s="321" t="s">
        <v>3626</v>
      </c>
      <c r="I111" s="321" t="s">
        <v>3588</v>
      </c>
      <c r="J111" s="321">
        <v>50</v>
      </c>
      <c r="K111" s="335"/>
    </row>
    <row r="112" s="1" customFormat="1" ht="15" customHeight="1">
      <c r="B112" s="346"/>
      <c r="C112" s="321" t="s">
        <v>3611</v>
      </c>
      <c r="D112" s="321"/>
      <c r="E112" s="321"/>
      <c r="F112" s="344" t="s">
        <v>3592</v>
      </c>
      <c r="G112" s="321"/>
      <c r="H112" s="321" t="s">
        <v>3626</v>
      </c>
      <c r="I112" s="321" t="s">
        <v>3588</v>
      </c>
      <c r="J112" s="321">
        <v>50</v>
      </c>
      <c r="K112" s="335"/>
    </row>
    <row r="113" s="1" customFormat="1" ht="15" customHeight="1">
      <c r="B113" s="346"/>
      <c r="C113" s="321" t="s">
        <v>53</v>
      </c>
      <c r="D113" s="321"/>
      <c r="E113" s="321"/>
      <c r="F113" s="344" t="s">
        <v>3586</v>
      </c>
      <c r="G113" s="321"/>
      <c r="H113" s="321" t="s">
        <v>3627</v>
      </c>
      <c r="I113" s="321" t="s">
        <v>3588</v>
      </c>
      <c r="J113" s="321">
        <v>20</v>
      </c>
      <c r="K113" s="335"/>
    </row>
    <row r="114" s="1" customFormat="1" ht="15" customHeight="1">
      <c r="B114" s="346"/>
      <c r="C114" s="321" t="s">
        <v>3628</v>
      </c>
      <c r="D114" s="321"/>
      <c r="E114" s="321"/>
      <c r="F114" s="344" t="s">
        <v>3586</v>
      </c>
      <c r="G114" s="321"/>
      <c r="H114" s="321" t="s">
        <v>3629</v>
      </c>
      <c r="I114" s="321" t="s">
        <v>3588</v>
      </c>
      <c r="J114" s="321">
        <v>120</v>
      </c>
      <c r="K114" s="335"/>
    </row>
    <row r="115" s="1" customFormat="1" ht="15" customHeight="1">
      <c r="B115" s="346"/>
      <c r="C115" s="321" t="s">
        <v>38</v>
      </c>
      <c r="D115" s="321"/>
      <c r="E115" s="321"/>
      <c r="F115" s="344" t="s">
        <v>3586</v>
      </c>
      <c r="G115" s="321"/>
      <c r="H115" s="321" t="s">
        <v>3630</v>
      </c>
      <c r="I115" s="321" t="s">
        <v>3621</v>
      </c>
      <c r="J115" s="321"/>
      <c r="K115" s="335"/>
    </row>
    <row r="116" s="1" customFormat="1" ht="15" customHeight="1">
      <c r="B116" s="346"/>
      <c r="C116" s="321" t="s">
        <v>48</v>
      </c>
      <c r="D116" s="321"/>
      <c r="E116" s="321"/>
      <c r="F116" s="344" t="s">
        <v>3586</v>
      </c>
      <c r="G116" s="321"/>
      <c r="H116" s="321" t="s">
        <v>3631</v>
      </c>
      <c r="I116" s="321" t="s">
        <v>3621</v>
      </c>
      <c r="J116" s="321"/>
      <c r="K116" s="335"/>
    </row>
    <row r="117" s="1" customFormat="1" ht="15" customHeight="1">
      <c r="B117" s="346"/>
      <c r="C117" s="321" t="s">
        <v>57</v>
      </c>
      <c r="D117" s="321"/>
      <c r="E117" s="321"/>
      <c r="F117" s="344" t="s">
        <v>3586</v>
      </c>
      <c r="G117" s="321"/>
      <c r="H117" s="321" t="s">
        <v>3632</v>
      </c>
      <c r="I117" s="321" t="s">
        <v>3633</v>
      </c>
      <c r="J117" s="321"/>
      <c r="K117" s="335"/>
    </row>
    <row r="118" s="1" customFormat="1" ht="15" customHeight="1">
      <c r="B118" s="349"/>
      <c r="C118" s="355"/>
      <c r="D118" s="355"/>
      <c r="E118" s="355"/>
      <c r="F118" s="355"/>
      <c r="G118" s="355"/>
      <c r="H118" s="355"/>
      <c r="I118" s="355"/>
      <c r="J118" s="355"/>
      <c r="K118" s="351"/>
    </row>
    <row r="119" s="1" customFormat="1" ht="18.75" customHeight="1">
      <c r="B119" s="356"/>
      <c r="C119" s="357"/>
      <c r="D119" s="357"/>
      <c r="E119" s="357"/>
      <c r="F119" s="358"/>
      <c r="G119" s="357"/>
      <c r="H119" s="357"/>
      <c r="I119" s="357"/>
      <c r="J119" s="357"/>
      <c r="K119" s="356"/>
    </row>
    <row r="120" s="1" customFormat="1" ht="18.75" customHeight="1">
      <c r="B120" s="329"/>
      <c r="C120" s="329"/>
      <c r="D120" s="329"/>
      <c r="E120" s="329"/>
      <c r="F120" s="329"/>
      <c r="G120" s="329"/>
      <c r="H120" s="329"/>
      <c r="I120" s="329"/>
      <c r="J120" s="329"/>
      <c r="K120" s="329"/>
    </row>
    <row r="121" s="1" customFormat="1" ht="7.5" customHeight="1">
      <c r="B121" s="359"/>
      <c r="C121" s="360"/>
      <c r="D121" s="360"/>
      <c r="E121" s="360"/>
      <c r="F121" s="360"/>
      <c r="G121" s="360"/>
      <c r="H121" s="360"/>
      <c r="I121" s="360"/>
      <c r="J121" s="360"/>
      <c r="K121" s="361"/>
    </row>
    <row r="122" s="1" customFormat="1" ht="45" customHeight="1">
      <c r="B122" s="362"/>
      <c r="C122" s="312" t="s">
        <v>3634</v>
      </c>
      <c r="D122" s="312"/>
      <c r="E122" s="312"/>
      <c r="F122" s="312"/>
      <c r="G122" s="312"/>
      <c r="H122" s="312"/>
      <c r="I122" s="312"/>
      <c r="J122" s="312"/>
      <c r="K122" s="363"/>
    </row>
    <row r="123" s="1" customFormat="1" ht="17.25" customHeight="1">
      <c r="B123" s="364"/>
      <c r="C123" s="336" t="s">
        <v>3580</v>
      </c>
      <c r="D123" s="336"/>
      <c r="E123" s="336"/>
      <c r="F123" s="336" t="s">
        <v>3581</v>
      </c>
      <c r="G123" s="337"/>
      <c r="H123" s="336" t="s">
        <v>54</v>
      </c>
      <c r="I123" s="336" t="s">
        <v>57</v>
      </c>
      <c r="J123" s="336" t="s">
        <v>3582</v>
      </c>
      <c r="K123" s="365"/>
    </row>
    <row r="124" s="1" customFormat="1" ht="17.25" customHeight="1">
      <c r="B124" s="364"/>
      <c r="C124" s="338" t="s">
        <v>3583</v>
      </c>
      <c r="D124" s="338"/>
      <c r="E124" s="338"/>
      <c r="F124" s="339" t="s">
        <v>3584</v>
      </c>
      <c r="G124" s="340"/>
      <c r="H124" s="338"/>
      <c r="I124" s="338"/>
      <c r="J124" s="338" t="s">
        <v>3585</v>
      </c>
      <c r="K124" s="365"/>
    </row>
    <row r="125" s="1" customFormat="1" ht="5.25" customHeight="1">
      <c r="B125" s="366"/>
      <c r="C125" s="341"/>
      <c r="D125" s="341"/>
      <c r="E125" s="341"/>
      <c r="F125" s="341"/>
      <c r="G125" s="367"/>
      <c r="H125" s="341"/>
      <c r="I125" s="341"/>
      <c r="J125" s="341"/>
      <c r="K125" s="368"/>
    </row>
    <row r="126" s="1" customFormat="1" ht="15" customHeight="1">
      <c r="B126" s="366"/>
      <c r="C126" s="321" t="s">
        <v>3589</v>
      </c>
      <c r="D126" s="343"/>
      <c r="E126" s="343"/>
      <c r="F126" s="344" t="s">
        <v>3586</v>
      </c>
      <c r="G126" s="321"/>
      <c r="H126" s="321" t="s">
        <v>3626</v>
      </c>
      <c r="I126" s="321" t="s">
        <v>3588</v>
      </c>
      <c r="J126" s="321">
        <v>120</v>
      </c>
      <c r="K126" s="369"/>
    </row>
    <row r="127" s="1" customFormat="1" ht="15" customHeight="1">
      <c r="B127" s="366"/>
      <c r="C127" s="321" t="s">
        <v>3635</v>
      </c>
      <c r="D127" s="321"/>
      <c r="E127" s="321"/>
      <c r="F127" s="344" t="s">
        <v>3586</v>
      </c>
      <c r="G127" s="321"/>
      <c r="H127" s="321" t="s">
        <v>3636</v>
      </c>
      <c r="I127" s="321" t="s">
        <v>3588</v>
      </c>
      <c r="J127" s="321" t="s">
        <v>3637</v>
      </c>
      <c r="K127" s="369"/>
    </row>
    <row r="128" s="1" customFormat="1" ht="15" customHeight="1">
      <c r="B128" s="366"/>
      <c r="C128" s="321" t="s">
        <v>85</v>
      </c>
      <c r="D128" s="321"/>
      <c r="E128" s="321"/>
      <c r="F128" s="344" t="s">
        <v>3586</v>
      </c>
      <c r="G128" s="321"/>
      <c r="H128" s="321" t="s">
        <v>3638</v>
      </c>
      <c r="I128" s="321" t="s">
        <v>3588</v>
      </c>
      <c r="J128" s="321" t="s">
        <v>3637</v>
      </c>
      <c r="K128" s="369"/>
    </row>
    <row r="129" s="1" customFormat="1" ht="15" customHeight="1">
      <c r="B129" s="366"/>
      <c r="C129" s="321" t="s">
        <v>3597</v>
      </c>
      <c r="D129" s="321"/>
      <c r="E129" s="321"/>
      <c r="F129" s="344" t="s">
        <v>3592</v>
      </c>
      <c r="G129" s="321"/>
      <c r="H129" s="321" t="s">
        <v>3598</v>
      </c>
      <c r="I129" s="321" t="s">
        <v>3588</v>
      </c>
      <c r="J129" s="321">
        <v>15</v>
      </c>
      <c r="K129" s="369"/>
    </row>
    <row r="130" s="1" customFormat="1" ht="15" customHeight="1">
      <c r="B130" s="366"/>
      <c r="C130" s="347" t="s">
        <v>3599</v>
      </c>
      <c r="D130" s="347"/>
      <c r="E130" s="347"/>
      <c r="F130" s="348" t="s">
        <v>3592</v>
      </c>
      <c r="G130" s="347"/>
      <c r="H130" s="347" t="s">
        <v>3600</v>
      </c>
      <c r="I130" s="347" t="s">
        <v>3588</v>
      </c>
      <c r="J130" s="347">
        <v>15</v>
      </c>
      <c r="K130" s="369"/>
    </row>
    <row r="131" s="1" customFormat="1" ht="15" customHeight="1">
      <c r="B131" s="366"/>
      <c r="C131" s="347" t="s">
        <v>3601</v>
      </c>
      <c r="D131" s="347"/>
      <c r="E131" s="347"/>
      <c r="F131" s="348" t="s">
        <v>3592</v>
      </c>
      <c r="G131" s="347"/>
      <c r="H131" s="347" t="s">
        <v>3602</v>
      </c>
      <c r="I131" s="347" t="s">
        <v>3588</v>
      </c>
      <c r="J131" s="347">
        <v>20</v>
      </c>
      <c r="K131" s="369"/>
    </row>
    <row r="132" s="1" customFormat="1" ht="15" customHeight="1">
      <c r="B132" s="366"/>
      <c r="C132" s="347" t="s">
        <v>3603</v>
      </c>
      <c r="D132" s="347"/>
      <c r="E132" s="347"/>
      <c r="F132" s="348" t="s">
        <v>3592</v>
      </c>
      <c r="G132" s="347"/>
      <c r="H132" s="347" t="s">
        <v>3604</v>
      </c>
      <c r="I132" s="347" t="s">
        <v>3588</v>
      </c>
      <c r="J132" s="347">
        <v>20</v>
      </c>
      <c r="K132" s="369"/>
    </row>
    <row r="133" s="1" customFormat="1" ht="15" customHeight="1">
      <c r="B133" s="366"/>
      <c r="C133" s="321" t="s">
        <v>3591</v>
      </c>
      <c r="D133" s="321"/>
      <c r="E133" s="321"/>
      <c r="F133" s="344" t="s">
        <v>3592</v>
      </c>
      <c r="G133" s="321"/>
      <c r="H133" s="321" t="s">
        <v>3626</v>
      </c>
      <c r="I133" s="321" t="s">
        <v>3588</v>
      </c>
      <c r="J133" s="321">
        <v>50</v>
      </c>
      <c r="K133" s="369"/>
    </row>
    <row r="134" s="1" customFormat="1" ht="15" customHeight="1">
      <c r="B134" s="366"/>
      <c r="C134" s="321" t="s">
        <v>3605</v>
      </c>
      <c r="D134" s="321"/>
      <c r="E134" s="321"/>
      <c r="F134" s="344" t="s">
        <v>3592</v>
      </c>
      <c r="G134" s="321"/>
      <c r="H134" s="321" t="s">
        <v>3626</v>
      </c>
      <c r="I134" s="321" t="s">
        <v>3588</v>
      </c>
      <c r="J134" s="321">
        <v>50</v>
      </c>
      <c r="K134" s="369"/>
    </row>
    <row r="135" s="1" customFormat="1" ht="15" customHeight="1">
      <c r="B135" s="366"/>
      <c r="C135" s="321" t="s">
        <v>3611</v>
      </c>
      <c r="D135" s="321"/>
      <c r="E135" s="321"/>
      <c r="F135" s="344" t="s">
        <v>3592</v>
      </c>
      <c r="G135" s="321"/>
      <c r="H135" s="321" t="s">
        <v>3626</v>
      </c>
      <c r="I135" s="321" t="s">
        <v>3588</v>
      </c>
      <c r="J135" s="321">
        <v>50</v>
      </c>
      <c r="K135" s="369"/>
    </row>
    <row r="136" s="1" customFormat="1" ht="15" customHeight="1">
      <c r="B136" s="366"/>
      <c r="C136" s="321" t="s">
        <v>3613</v>
      </c>
      <c r="D136" s="321"/>
      <c r="E136" s="321"/>
      <c r="F136" s="344" t="s">
        <v>3592</v>
      </c>
      <c r="G136" s="321"/>
      <c r="H136" s="321" t="s">
        <v>3626</v>
      </c>
      <c r="I136" s="321" t="s">
        <v>3588</v>
      </c>
      <c r="J136" s="321">
        <v>50</v>
      </c>
      <c r="K136" s="369"/>
    </row>
    <row r="137" s="1" customFormat="1" ht="15" customHeight="1">
      <c r="B137" s="366"/>
      <c r="C137" s="321" t="s">
        <v>3614</v>
      </c>
      <c r="D137" s="321"/>
      <c r="E137" s="321"/>
      <c r="F137" s="344" t="s">
        <v>3592</v>
      </c>
      <c r="G137" s="321"/>
      <c r="H137" s="321" t="s">
        <v>3639</v>
      </c>
      <c r="I137" s="321" t="s">
        <v>3588</v>
      </c>
      <c r="J137" s="321">
        <v>255</v>
      </c>
      <c r="K137" s="369"/>
    </row>
    <row r="138" s="1" customFormat="1" ht="15" customHeight="1">
      <c r="B138" s="366"/>
      <c r="C138" s="321" t="s">
        <v>3616</v>
      </c>
      <c r="D138" s="321"/>
      <c r="E138" s="321"/>
      <c r="F138" s="344" t="s">
        <v>3586</v>
      </c>
      <c r="G138" s="321"/>
      <c r="H138" s="321" t="s">
        <v>3640</v>
      </c>
      <c r="I138" s="321" t="s">
        <v>3618</v>
      </c>
      <c r="J138" s="321"/>
      <c r="K138" s="369"/>
    </row>
    <row r="139" s="1" customFormat="1" ht="15" customHeight="1">
      <c r="B139" s="366"/>
      <c r="C139" s="321" t="s">
        <v>3619</v>
      </c>
      <c r="D139" s="321"/>
      <c r="E139" s="321"/>
      <c r="F139" s="344" t="s">
        <v>3586</v>
      </c>
      <c r="G139" s="321"/>
      <c r="H139" s="321" t="s">
        <v>3641</v>
      </c>
      <c r="I139" s="321" t="s">
        <v>3621</v>
      </c>
      <c r="J139" s="321"/>
      <c r="K139" s="369"/>
    </row>
    <row r="140" s="1" customFormat="1" ht="15" customHeight="1">
      <c r="B140" s="366"/>
      <c r="C140" s="321" t="s">
        <v>3622</v>
      </c>
      <c r="D140" s="321"/>
      <c r="E140" s="321"/>
      <c r="F140" s="344" t="s">
        <v>3586</v>
      </c>
      <c r="G140" s="321"/>
      <c r="H140" s="321" t="s">
        <v>3622</v>
      </c>
      <c r="I140" s="321" t="s">
        <v>3621</v>
      </c>
      <c r="J140" s="321"/>
      <c r="K140" s="369"/>
    </row>
    <row r="141" s="1" customFormat="1" ht="15" customHeight="1">
      <c r="B141" s="366"/>
      <c r="C141" s="321" t="s">
        <v>38</v>
      </c>
      <c r="D141" s="321"/>
      <c r="E141" s="321"/>
      <c r="F141" s="344" t="s">
        <v>3586</v>
      </c>
      <c r="G141" s="321"/>
      <c r="H141" s="321" t="s">
        <v>3642</v>
      </c>
      <c r="I141" s="321" t="s">
        <v>3621</v>
      </c>
      <c r="J141" s="321"/>
      <c r="K141" s="369"/>
    </row>
    <row r="142" s="1" customFormat="1" ht="15" customHeight="1">
      <c r="B142" s="366"/>
      <c r="C142" s="321" t="s">
        <v>3643</v>
      </c>
      <c r="D142" s="321"/>
      <c r="E142" s="321"/>
      <c r="F142" s="344" t="s">
        <v>3586</v>
      </c>
      <c r="G142" s="321"/>
      <c r="H142" s="321" t="s">
        <v>3644</v>
      </c>
      <c r="I142" s="321" t="s">
        <v>3621</v>
      </c>
      <c r="J142" s="321"/>
      <c r="K142" s="369"/>
    </row>
    <row r="143" s="1" customFormat="1" ht="15" customHeight="1">
      <c r="B143" s="370"/>
      <c r="C143" s="371"/>
      <c r="D143" s="371"/>
      <c r="E143" s="371"/>
      <c r="F143" s="371"/>
      <c r="G143" s="371"/>
      <c r="H143" s="371"/>
      <c r="I143" s="371"/>
      <c r="J143" s="371"/>
      <c r="K143" s="372"/>
    </row>
    <row r="144" s="1" customFormat="1" ht="18.75" customHeight="1">
      <c r="B144" s="357"/>
      <c r="C144" s="357"/>
      <c r="D144" s="357"/>
      <c r="E144" s="357"/>
      <c r="F144" s="358"/>
      <c r="G144" s="357"/>
      <c r="H144" s="357"/>
      <c r="I144" s="357"/>
      <c r="J144" s="357"/>
      <c r="K144" s="357"/>
    </row>
    <row r="145" s="1" customFormat="1" ht="18.75" customHeight="1">
      <c r="B145" s="329"/>
      <c r="C145" s="329"/>
      <c r="D145" s="329"/>
      <c r="E145" s="329"/>
      <c r="F145" s="329"/>
      <c r="G145" s="329"/>
      <c r="H145" s="329"/>
      <c r="I145" s="329"/>
      <c r="J145" s="329"/>
      <c r="K145" s="329"/>
    </row>
    <row r="146" s="1" customFormat="1" ht="7.5" customHeight="1">
      <c r="B146" s="330"/>
      <c r="C146" s="331"/>
      <c r="D146" s="331"/>
      <c r="E146" s="331"/>
      <c r="F146" s="331"/>
      <c r="G146" s="331"/>
      <c r="H146" s="331"/>
      <c r="I146" s="331"/>
      <c r="J146" s="331"/>
      <c r="K146" s="332"/>
    </row>
    <row r="147" s="1" customFormat="1" ht="45" customHeight="1">
      <c r="B147" s="333"/>
      <c r="C147" s="334" t="s">
        <v>3645</v>
      </c>
      <c r="D147" s="334"/>
      <c r="E147" s="334"/>
      <c r="F147" s="334"/>
      <c r="G147" s="334"/>
      <c r="H147" s="334"/>
      <c r="I147" s="334"/>
      <c r="J147" s="334"/>
      <c r="K147" s="335"/>
    </row>
    <row r="148" s="1" customFormat="1" ht="17.25" customHeight="1">
      <c r="B148" s="333"/>
      <c r="C148" s="336" t="s">
        <v>3580</v>
      </c>
      <c r="D148" s="336"/>
      <c r="E148" s="336"/>
      <c r="F148" s="336" t="s">
        <v>3581</v>
      </c>
      <c r="G148" s="337"/>
      <c r="H148" s="336" t="s">
        <v>54</v>
      </c>
      <c r="I148" s="336" t="s">
        <v>57</v>
      </c>
      <c r="J148" s="336" t="s">
        <v>3582</v>
      </c>
      <c r="K148" s="335"/>
    </row>
    <row r="149" s="1" customFormat="1" ht="17.25" customHeight="1">
      <c r="B149" s="333"/>
      <c r="C149" s="338" t="s">
        <v>3583</v>
      </c>
      <c r="D149" s="338"/>
      <c r="E149" s="338"/>
      <c r="F149" s="339" t="s">
        <v>3584</v>
      </c>
      <c r="G149" s="340"/>
      <c r="H149" s="338"/>
      <c r="I149" s="338"/>
      <c r="J149" s="338" t="s">
        <v>3585</v>
      </c>
      <c r="K149" s="335"/>
    </row>
    <row r="150" s="1" customFormat="1" ht="5.25" customHeight="1">
      <c r="B150" s="346"/>
      <c r="C150" s="341"/>
      <c r="D150" s="341"/>
      <c r="E150" s="341"/>
      <c r="F150" s="341"/>
      <c r="G150" s="342"/>
      <c r="H150" s="341"/>
      <c r="I150" s="341"/>
      <c r="J150" s="341"/>
      <c r="K150" s="369"/>
    </row>
    <row r="151" s="1" customFormat="1" ht="15" customHeight="1">
      <c r="B151" s="346"/>
      <c r="C151" s="373" t="s">
        <v>3589</v>
      </c>
      <c r="D151" s="321"/>
      <c r="E151" s="321"/>
      <c r="F151" s="374" t="s">
        <v>3586</v>
      </c>
      <c r="G151" s="321"/>
      <c r="H151" s="373" t="s">
        <v>3626</v>
      </c>
      <c r="I151" s="373" t="s">
        <v>3588</v>
      </c>
      <c r="J151" s="373">
        <v>120</v>
      </c>
      <c r="K151" s="369"/>
    </row>
    <row r="152" s="1" customFormat="1" ht="15" customHeight="1">
      <c r="B152" s="346"/>
      <c r="C152" s="373" t="s">
        <v>3635</v>
      </c>
      <c r="D152" s="321"/>
      <c r="E152" s="321"/>
      <c r="F152" s="374" t="s">
        <v>3586</v>
      </c>
      <c r="G152" s="321"/>
      <c r="H152" s="373" t="s">
        <v>3646</v>
      </c>
      <c r="I152" s="373" t="s">
        <v>3588</v>
      </c>
      <c r="J152" s="373" t="s">
        <v>3637</v>
      </c>
      <c r="K152" s="369"/>
    </row>
    <row r="153" s="1" customFormat="1" ht="15" customHeight="1">
      <c r="B153" s="346"/>
      <c r="C153" s="373" t="s">
        <v>85</v>
      </c>
      <c r="D153" s="321"/>
      <c r="E153" s="321"/>
      <c r="F153" s="374" t="s">
        <v>3586</v>
      </c>
      <c r="G153" s="321"/>
      <c r="H153" s="373" t="s">
        <v>3647</v>
      </c>
      <c r="I153" s="373" t="s">
        <v>3588</v>
      </c>
      <c r="J153" s="373" t="s">
        <v>3637</v>
      </c>
      <c r="K153" s="369"/>
    </row>
    <row r="154" s="1" customFormat="1" ht="15" customHeight="1">
      <c r="B154" s="346"/>
      <c r="C154" s="373" t="s">
        <v>3591</v>
      </c>
      <c r="D154" s="321"/>
      <c r="E154" s="321"/>
      <c r="F154" s="374" t="s">
        <v>3592</v>
      </c>
      <c r="G154" s="321"/>
      <c r="H154" s="373" t="s">
        <v>3626</v>
      </c>
      <c r="I154" s="373" t="s">
        <v>3588</v>
      </c>
      <c r="J154" s="373">
        <v>50</v>
      </c>
      <c r="K154" s="369"/>
    </row>
    <row r="155" s="1" customFormat="1" ht="15" customHeight="1">
      <c r="B155" s="346"/>
      <c r="C155" s="373" t="s">
        <v>3594</v>
      </c>
      <c r="D155" s="321"/>
      <c r="E155" s="321"/>
      <c r="F155" s="374" t="s">
        <v>3586</v>
      </c>
      <c r="G155" s="321"/>
      <c r="H155" s="373" t="s">
        <v>3626</v>
      </c>
      <c r="I155" s="373" t="s">
        <v>3596</v>
      </c>
      <c r="J155" s="373"/>
      <c r="K155" s="369"/>
    </row>
    <row r="156" s="1" customFormat="1" ht="15" customHeight="1">
      <c r="B156" s="346"/>
      <c r="C156" s="373" t="s">
        <v>3605</v>
      </c>
      <c r="D156" s="321"/>
      <c r="E156" s="321"/>
      <c r="F156" s="374" t="s">
        <v>3592</v>
      </c>
      <c r="G156" s="321"/>
      <c r="H156" s="373" t="s">
        <v>3626</v>
      </c>
      <c r="I156" s="373" t="s">
        <v>3588</v>
      </c>
      <c r="J156" s="373">
        <v>50</v>
      </c>
      <c r="K156" s="369"/>
    </row>
    <row r="157" s="1" customFormat="1" ht="15" customHeight="1">
      <c r="B157" s="346"/>
      <c r="C157" s="373" t="s">
        <v>3613</v>
      </c>
      <c r="D157" s="321"/>
      <c r="E157" s="321"/>
      <c r="F157" s="374" t="s">
        <v>3592</v>
      </c>
      <c r="G157" s="321"/>
      <c r="H157" s="373" t="s">
        <v>3626</v>
      </c>
      <c r="I157" s="373" t="s">
        <v>3588</v>
      </c>
      <c r="J157" s="373">
        <v>50</v>
      </c>
      <c r="K157" s="369"/>
    </row>
    <row r="158" s="1" customFormat="1" ht="15" customHeight="1">
      <c r="B158" s="346"/>
      <c r="C158" s="373" t="s">
        <v>3611</v>
      </c>
      <c r="D158" s="321"/>
      <c r="E158" s="321"/>
      <c r="F158" s="374" t="s">
        <v>3592</v>
      </c>
      <c r="G158" s="321"/>
      <c r="H158" s="373" t="s">
        <v>3626</v>
      </c>
      <c r="I158" s="373" t="s">
        <v>3588</v>
      </c>
      <c r="J158" s="373">
        <v>50</v>
      </c>
      <c r="K158" s="369"/>
    </row>
    <row r="159" s="1" customFormat="1" ht="15" customHeight="1">
      <c r="B159" s="346"/>
      <c r="C159" s="373" t="s">
        <v>111</v>
      </c>
      <c r="D159" s="321"/>
      <c r="E159" s="321"/>
      <c r="F159" s="374" t="s">
        <v>3586</v>
      </c>
      <c r="G159" s="321"/>
      <c r="H159" s="373" t="s">
        <v>3648</v>
      </c>
      <c r="I159" s="373" t="s">
        <v>3588</v>
      </c>
      <c r="J159" s="373" t="s">
        <v>3649</v>
      </c>
      <c r="K159" s="369"/>
    </row>
    <row r="160" s="1" customFormat="1" ht="15" customHeight="1">
      <c r="B160" s="346"/>
      <c r="C160" s="373" t="s">
        <v>3650</v>
      </c>
      <c r="D160" s="321"/>
      <c r="E160" s="321"/>
      <c r="F160" s="374" t="s">
        <v>3586</v>
      </c>
      <c r="G160" s="321"/>
      <c r="H160" s="373" t="s">
        <v>3651</v>
      </c>
      <c r="I160" s="373" t="s">
        <v>3621</v>
      </c>
      <c r="J160" s="373"/>
      <c r="K160" s="369"/>
    </row>
    <row r="161" s="1" customFormat="1" ht="15" customHeight="1">
      <c r="B161" s="375"/>
      <c r="C161" s="355"/>
      <c r="D161" s="355"/>
      <c r="E161" s="355"/>
      <c r="F161" s="355"/>
      <c r="G161" s="355"/>
      <c r="H161" s="355"/>
      <c r="I161" s="355"/>
      <c r="J161" s="355"/>
      <c r="K161" s="376"/>
    </row>
    <row r="162" s="1" customFormat="1" ht="18.75" customHeight="1">
      <c r="B162" s="357"/>
      <c r="C162" s="367"/>
      <c r="D162" s="367"/>
      <c r="E162" s="367"/>
      <c r="F162" s="377"/>
      <c r="G162" s="367"/>
      <c r="H162" s="367"/>
      <c r="I162" s="367"/>
      <c r="J162" s="367"/>
      <c r="K162" s="357"/>
    </row>
    <row r="163" s="1" customFormat="1" ht="18.75" customHeight="1">
      <c r="B163" s="329"/>
      <c r="C163" s="329"/>
      <c r="D163" s="329"/>
      <c r="E163" s="329"/>
      <c r="F163" s="329"/>
      <c r="G163" s="329"/>
      <c r="H163" s="329"/>
      <c r="I163" s="329"/>
      <c r="J163" s="329"/>
      <c r="K163" s="329"/>
    </row>
    <row r="164" s="1" customFormat="1" ht="7.5" customHeight="1">
      <c r="B164" s="308"/>
      <c r="C164" s="309"/>
      <c r="D164" s="309"/>
      <c r="E164" s="309"/>
      <c r="F164" s="309"/>
      <c r="G164" s="309"/>
      <c r="H164" s="309"/>
      <c r="I164" s="309"/>
      <c r="J164" s="309"/>
      <c r="K164" s="310"/>
    </row>
    <row r="165" s="1" customFormat="1" ht="45" customHeight="1">
      <c r="B165" s="311"/>
      <c r="C165" s="312" t="s">
        <v>3652</v>
      </c>
      <c r="D165" s="312"/>
      <c r="E165" s="312"/>
      <c r="F165" s="312"/>
      <c r="G165" s="312"/>
      <c r="H165" s="312"/>
      <c r="I165" s="312"/>
      <c r="J165" s="312"/>
      <c r="K165" s="313"/>
    </row>
    <row r="166" s="1" customFormat="1" ht="17.25" customHeight="1">
      <c r="B166" s="311"/>
      <c r="C166" s="336" t="s">
        <v>3580</v>
      </c>
      <c r="D166" s="336"/>
      <c r="E166" s="336"/>
      <c r="F166" s="336" t="s">
        <v>3581</v>
      </c>
      <c r="G166" s="378"/>
      <c r="H166" s="379" t="s">
        <v>54</v>
      </c>
      <c r="I166" s="379" t="s">
        <v>57</v>
      </c>
      <c r="J166" s="336" t="s">
        <v>3582</v>
      </c>
      <c r="K166" s="313"/>
    </row>
    <row r="167" s="1" customFormat="1" ht="17.25" customHeight="1">
      <c r="B167" s="314"/>
      <c r="C167" s="338" t="s">
        <v>3583</v>
      </c>
      <c r="D167" s="338"/>
      <c r="E167" s="338"/>
      <c r="F167" s="339" t="s">
        <v>3584</v>
      </c>
      <c r="G167" s="380"/>
      <c r="H167" s="381"/>
      <c r="I167" s="381"/>
      <c r="J167" s="338" t="s">
        <v>3585</v>
      </c>
      <c r="K167" s="316"/>
    </row>
    <row r="168" s="1" customFormat="1" ht="5.25" customHeight="1">
      <c r="B168" s="346"/>
      <c r="C168" s="341"/>
      <c r="D168" s="341"/>
      <c r="E168" s="341"/>
      <c r="F168" s="341"/>
      <c r="G168" s="342"/>
      <c r="H168" s="341"/>
      <c r="I168" s="341"/>
      <c r="J168" s="341"/>
      <c r="K168" s="369"/>
    </row>
    <row r="169" s="1" customFormat="1" ht="15" customHeight="1">
      <c r="B169" s="346"/>
      <c r="C169" s="321" t="s">
        <v>3589</v>
      </c>
      <c r="D169" s="321"/>
      <c r="E169" s="321"/>
      <c r="F169" s="344" t="s">
        <v>3586</v>
      </c>
      <c r="G169" s="321"/>
      <c r="H169" s="321" t="s">
        <v>3626</v>
      </c>
      <c r="I169" s="321" t="s">
        <v>3588</v>
      </c>
      <c r="J169" s="321">
        <v>120</v>
      </c>
      <c r="K169" s="369"/>
    </row>
    <row r="170" s="1" customFormat="1" ht="15" customHeight="1">
      <c r="B170" s="346"/>
      <c r="C170" s="321" t="s">
        <v>3635</v>
      </c>
      <c r="D170" s="321"/>
      <c r="E170" s="321"/>
      <c r="F170" s="344" t="s">
        <v>3586</v>
      </c>
      <c r="G170" s="321"/>
      <c r="H170" s="321" t="s">
        <v>3636</v>
      </c>
      <c r="I170" s="321" t="s">
        <v>3588</v>
      </c>
      <c r="J170" s="321" t="s">
        <v>3637</v>
      </c>
      <c r="K170" s="369"/>
    </row>
    <row r="171" s="1" customFormat="1" ht="15" customHeight="1">
      <c r="B171" s="346"/>
      <c r="C171" s="321" t="s">
        <v>85</v>
      </c>
      <c r="D171" s="321"/>
      <c r="E171" s="321"/>
      <c r="F171" s="344" t="s">
        <v>3586</v>
      </c>
      <c r="G171" s="321"/>
      <c r="H171" s="321" t="s">
        <v>3653</v>
      </c>
      <c r="I171" s="321" t="s">
        <v>3588</v>
      </c>
      <c r="J171" s="321" t="s">
        <v>3637</v>
      </c>
      <c r="K171" s="369"/>
    </row>
    <row r="172" s="1" customFormat="1" ht="15" customHeight="1">
      <c r="B172" s="346"/>
      <c r="C172" s="321" t="s">
        <v>3591</v>
      </c>
      <c r="D172" s="321"/>
      <c r="E172" s="321"/>
      <c r="F172" s="344" t="s">
        <v>3592</v>
      </c>
      <c r="G172" s="321"/>
      <c r="H172" s="321" t="s">
        <v>3653</v>
      </c>
      <c r="I172" s="321" t="s">
        <v>3588</v>
      </c>
      <c r="J172" s="321">
        <v>50</v>
      </c>
      <c r="K172" s="369"/>
    </row>
    <row r="173" s="1" customFormat="1" ht="15" customHeight="1">
      <c r="B173" s="346"/>
      <c r="C173" s="321" t="s">
        <v>3594</v>
      </c>
      <c r="D173" s="321"/>
      <c r="E173" s="321"/>
      <c r="F173" s="344" t="s">
        <v>3586</v>
      </c>
      <c r="G173" s="321"/>
      <c r="H173" s="321" t="s">
        <v>3653</v>
      </c>
      <c r="I173" s="321" t="s">
        <v>3596</v>
      </c>
      <c r="J173" s="321"/>
      <c r="K173" s="369"/>
    </row>
    <row r="174" s="1" customFormat="1" ht="15" customHeight="1">
      <c r="B174" s="346"/>
      <c r="C174" s="321" t="s">
        <v>3605</v>
      </c>
      <c r="D174" s="321"/>
      <c r="E174" s="321"/>
      <c r="F174" s="344" t="s">
        <v>3592</v>
      </c>
      <c r="G174" s="321"/>
      <c r="H174" s="321" t="s">
        <v>3653</v>
      </c>
      <c r="I174" s="321" t="s">
        <v>3588</v>
      </c>
      <c r="J174" s="321">
        <v>50</v>
      </c>
      <c r="K174" s="369"/>
    </row>
    <row r="175" s="1" customFormat="1" ht="15" customHeight="1">
      <c r="B175" s="346"/>
      <c r="C175" s="321" t="s">
        <v>3613</v>
      </c>
      <c r="D175" s="321"/>
      <c r="E175" s="321"/>
      <c r="F175" s="344" t="s">
        <v>3592</v>
      </c>
      <c r="G175" s="321"/>
      <c r="H175" s="321" t="s">
        <v>3653</v>
      </c>
      <c r="I175" s="321" t="s">
        <v>3588</v>
      </c>
      <c r="J175" s="321">
        <v>50</v>
      </c>
      <c r="K175" s="369"/>
    </row>
    <row r="176" s="1" customFormat="1" ht="15" customHeight="1">
      <c r="B176" s="346"/>
      <c r="C176" s="321" t="s">
        <v>3611</v>
      </c>
      <c r="D176" s="321"/>
      <c r="E176" s="321"/>
      <c r="F176" s="344" t="s">
        <v>3592</v>
      </c>
      <c r="G176" s="321"/>
      <c r="H176" s="321" t="s">
        <v>3653</v>
      </c>
      <c r="I176" s="321" t="s">
        <v>3588</v>
      </c>
      <c r="J176" s="321">
        <v>50</v>
      </c>
      <c r="K176" s="369"/>
    </row>
    <row r="177" s="1" customFormat="1" ht="15" customHeight="1">
      <c r="B177" s="346"/>
      <c r="C177" s="321" t="s">
        <v>152</v>
      </c>
      <c r="D177" s="321"/>
      <c r="E177" s="321"/>
      <c r="F177" s="344" t="s">
        <v>3586</v>
      </c>
      <c r="G177" s="321"/>
      <c r="H177" s="321" t="s">
        <v>3654</v>
      </c>
      <c r="I177" s="321" t="s">
        <v>3655</v>
      </c>
      <c r="J177" s="321"/>
      <c r="K177" s="369"/>
    </row>
    <row r="178" s="1" customFormat="1" ht="15" customHeight="1">
      <c r="B178" s="346"/>
      <c r="C178" s="321" t="s">
        <v>57</v>
      </c>
      <c r="D178" s="321"/>
      <c r="E178" s="321"/>
      <c r="F178" s="344" t="s">
        <v>3586</v>
      </c>
      <c r="G178" s="321"/>
      <c r="H178" s="321" t="s">
        <v>3656</v>
      </c>
      <c r="I178" s="321" t="s">
        <v>3657</v>
      </c>
      <c r="J178" s="321">
        <v>1</v>
      </c>
      <c r="K178" s="369"/>
    </row>
    <row r="179" s="1" customFormat="1" ht="15" customHeight="1">
      <c r="B179" s="346"/>
      <c r="C179" s="321" t="s">
        <v>53</v>
      </c>
      <c r="D179" s="321"/>
      <c r="E179" s="321"/>
      <c r="F179" s="344" t="s">
        <v>3586</v>
      </c>
      <c r="G179" s="321"/>
      <c r="H179" s="321" t="s">
        <v>3658</v>
      </c>
      <c r="I179" s="321" t="s">
        <v>3588</v>
      </c>
      <c r="J179" s="321">
        <v>20</v>
      </c>
      <c r="K179" s="369"/>
    </row>
    <row r="180" s="1" customFormat="1" ht="15" customHeight="1">
      <c r="B180" s="346"/>
      <c r="C180" s="321" t="s">
        <v>54</v>
      </c>
      <c r="D180" s="321"/>
      <c r="E180" s="321"/>
      <c r="F180" s="344" t="s">
        <v>3586</v>
      </c>
      <c r="G180" s="321"/>
      <c r="H180" s="321" t="s">
        <v>3659</v>
      </c>
      <c r="I180" s="321" t="s">
        <v>3588</v>
      </c>
      <c r="J180" s="321">
        <v>255</v>
      </c>
      <c r="K180" s="369"/>
    </row>
    <row r="181" s="1" customFormat="1" ht="15" customHeight="1">
      <c r="B181" s="346"/>
      <c r="C181" s="321" t="s">
        <v>153</v>
      </c>
      <c r="D181" s="321"/>
      <c r="E181" s="321"/>
      <c r="F181" s="344" t="s">
        <v>3586</v>
      </c>
      <c r="G181" s="321"/>
      <c r="H181" s="321" t="s">
        <v>3550</v>
      </c>
      <c r="I181" s="321" t="s">
        <v>3588</v>
      </c>
      <c r="J181" s="321">
        <v>10</v>
      </c>
      <c r="K181" s="369"/>
    </row>
    <row r="182" s="1" customFormat="1" ht="15" customHeight="1">
      <c r="B182" s="346"/>
      <c r="C182" s="321" t="s">
        <v>154</v>
      </c>
      <c r="D182" s="321"/>
      <c r="E182" s="321"/>
      <c r="F182" s="344" t="s">
        <v>3586</v>
      </c>
      <c r="G182" s="321"/>
      <c r="H182" s="321" t="s">
        <v>3660</v>
      </c>
      <c r="I182" s="321" t="s">
        <v>3621</v>
      </c>
      <c r="J182" s="321"/>
      <c r="K182" s="369"/>
    </row>
    <row r="183" s="1" customFormat="1" ht="15" customHeight="1">
      <c r="B183" s="346"/>
      <c r="C183" s="321" t="s">
        <v>3661</v>
      </c>
      <c r="D183" s="321"/>
      <c r="E183" s="321"/>
      <c r="F183" s="344" t="s">
        <v>3586</v>
      </c>
      <c r="G183" s="321"/>
      <c r="H183" s="321" t="s">
        <v>3662</v>
      </c>
      <c r="I183" s="321" t="s">
        <v>3621</v>
      </c>
      <c r="J183" s="321"/>
      <c r="K183" s="369"/>
    </row>
    <row r="184" s="1" customFormat="1" ht="15" customHeight="1">
      <c r="B184" s="346"/>
      <c r="C184" s="321" t="s">
        <v>3650</v>
      </c>
      <c r="D184" s="321"/>
      <c r="E184" s="321"/>
      <c r="F184" s="344" t="s">
        <v>3586</v>
      </c>
      <c r="G184" s="321"/>
      <c r="H184" s="321" t="s">
        <v>3663</v>
      </c>
      <c r="I184" s="321" t="s">
        <v>3621</v>
      </c>
      <c r="J184" s="321"/>
      <c r="K184" s="369"/>
    </row>
    <row r="185" s="1" customFormat="1" ht="15" customHeight="1">
      <c r="B185" s="346"/>
      <c r="C185" s="321" t="s">
        <v>156</v>
      </c>
      <c r="D185" s="321"/>
      <c r="E185" s="321"/>
      <c r="F185" s="344" t="s">
        <v>3592</v>
      </c>
      <c r="G185" s="321"/>
      <c r="H185" s="321" t="s">
        <v>3664</v>
      </c>
      <c r="I185" s="321" t="s">
        <v>3588</v>
      </c>
      <c r="J185" s="321">
        <v>50</v>
      </c>
      <c r="K185" s="369"/>
    </row>
    <row r="186" s="1" customFormat="1" ht="15" customHeight="1">
      <c r="B186" s="346"/>
      <c r="C186" s="321" t="s">
        <v>3665</v>
      </c>
      <c r="D186" s="321"/>
      <c r="E186" s="321"/>
      <c r="F186" s="344" t="s">
        <v>3592</v>
      </c>
      <c r="G186" s="321"/>
      <c r="H186" s="321" t="s">
        <v>3666</v>
      </c>
      <c r="I186" s="321" t="s">
        <v>3667</v>
      </c>
      <c r="J186" s="321"/>
      <c r="K186" s="369"/>
    </row>
    <row r="187" s="1" customFormat="1" ht="15" customHeight="1">
      <c r="B187" s="346"/>
      <c r="C187" s="321" t="s">
        <v>3668</v>
      </c>
      <c r="D187" s="321"/>
      <c r="E187" s="321"/>
      <c r="F187" s="344" t="s">
        <v>3592</v>
      </c>
      <c r="G187" s="321"/>
      <c r="H187" s="321" t="s">
        <v>3669</v>
      </c>
      <c r="I187" s="321" t="s">
        <v>3667</v>
      </c>
      <c r="J187" s="321"/>
      <c r="K187" s="369"/>
    </row>
    <row r="188" s="1" customFormat="1" ht="15" customHeight="1">
      <c r="B188" s="346"/>
      <c r="C188" s="321" t="s">
        <v>3670</v>
      </c>
      <c r="D188" s="321"/>
      <c r="E188" s="321"/>
      <c r="F188" s="344" t="s">
        <v>3592</v>
      </c>
      <c r="G188" s="321"/>
      <c r="H188" s="321" t="s">
        <v>3671</v>
      </c>
      <c r="I188" s="321" t="s">
        <v>3667</v>
      </c>
      <c r="J188" s="321"/>
      <c r="K188" s="369"/>
    </row>
    <row r="189" s="1" customFormat="1" ht="15" customHeight="1">
      <c r="B189" s="346"/>
      <c r="C189" s="382" t="s">
        <v>3672</v>
      </c>
      <c r="D189" s="321"/>
      <c r="E189" s="321"/>
      <c r="F189" s="344" t="s">
        <v>3592</v>
      </c>
      <c r="G189" s="321"/>
      <c r="H189" s="321" t="s">
        <v>3673</v>
      </c>
      <c r="I189" s="321" t="s">
        <v>3674</v>
      </c>
      <c r="J189" s="383" t="s">
        <v>3675</v>
      </c>
      <c r="K189" s="369"/>
    </row>
    <row r="190" s="1" customFormat="1" ht="15" customHeight="1">
      <c r="B190" s="346"/>
      <c r="C190" s="382" t="s">
        <v>42</v>
      </c>
      <c r="D190" s="321"/>
      <c r="E190" s="321"/>
      <c r="F190" s="344" t="s">
        <v>3586</v>
      </c>
      <c r="G190" s="321"/>
      <c r="H190" s="318" t="s">
        <v>3676</v>
      </c>
      <c r="I190" s="321" t="s">
        <v>3677</v>
      </c>
      <c r="J190" s="321"/>
      <c r="K190" s="369"/>
    </row>
    <row r="191" s="1" customFormat="1" ht="15" customHeight="1">
      <c r="B191" s="346"/>
      <c r="C191" s="382" t="s">
        <v>3678</v>
      </c>
      <c r="D191" s="321"/>
      <c r="E191" s="321"/>
      <c r="F191" s="344" t="s">
        <v>3586</v>
      </c>
      <c r="G191" s="321"/>
      <c r="H191" s="321" t="s">
        <v>3679</v>
      </c>
      <c r="I191" s="321" t="s">
        <v>3621</v>
      </c>
      <c r="J191" s="321"/>
      <c r="K191" s="369"/>
    </row>
    <row r="192" s="1" customFormat="1" ht="15" customHeight="1">
      <c r="B192" s="346"/>
      <c r="C192" s="382" t="s">
        <v>3680</v>
      </c>
      <c r="D192" s="321"/>
      <c r="E192" s="321"/>
      <c r="F192" s="344" t="s">
        <v>3586</v>
      </c>
      <c r="G192" s="321"/>
      <c r="H192" s="321" t="s">
        <v>3681</v>
      </c>
      <c r="I192" s="321" t="s">
        <v>3621</v>
      </c>
      <c r="J192" s="321"/>
      <c r="K192" s="369"/>
    </row>
    <row r="193" s="1" customFormat="1" ht="15" customHeight="1">
      <c r="B193" s="346"/>
      <c r="C193" s="382" t="s">
        <v>3682</v>
      </c>
      <c r="D193" s="321"/>
      <c r="E193" s="321"/>
      <c r="F193" s="344" t="s">
        <v>3592</v>
      </c>
      <c r="G193" s="321"/>
      <c r="H193" s="321" t="s">
        <v>3683</v>
      </c>
      <c r="I193" s="321" t="s">
        <v>3621</v>
      </c>
      <c r="J193" s="321"/>
      <c r="K193" s="369"/>
    </row>
    <row r="194" s="1" customFormat="1" ht="15" customHeight="1">
      <c r="B194" s="375"/>
      <c r="C194" s="384"/>
      <c r="D194" s="355"/>
      <c r="E194" s="355"/>
      <c r="F194" s="355"/>
      <c r="G194" s="355"/>
      <c r="H194" s="355"/>
      <c r="I194" s="355"/>
      <c r="J194" s="355"/>
      <c r="K194" s="376"/>
    </row>
    <row r="195" s="1" customFormat="1" ht="18.75" customHeight="1">
      <c r="B195" s="357"/>
      <c r="C195" s="367"/>
      <c r="D195" s="367"/>
      <c r="E195" s="367"/>
      <c r="F195" s="377"/>
      <c r="G195" s="367"/>
      <c r="H195" s="367"/>
      <c r="I195" s="367"/>
      <c r="J195" s="367"/>
      <c r="K195" s="357"/>
    </row>
    <row r="196" s="1" customFormat="1" ht="18.75" customHeight="1">
      <c r="B196" s="357"/>
      <c r="C196" s="367"/>
      <c r="D196" s="367"/>
      <c r="E196" s="367"/>
      <c r="F196" s="377"/>
      <c r="G196" s="367"/>
      <c r="H196" s="367"/>
      <c r="I196" s="367"/>
      <c r="J196" s="367"/>
      <c r="K196" s="357"/>
    </row>
    <row r="197" s="1" customFormat="1" ht="18.75" customHeight="1">
      <c r="B197" s="329"/>
      <c r="C197" s="329"/>
      <c r="D197" s="329"/>
      <c r="E197" s="329"/>
      <c r="F197" s="329"/>
      <c r="G197" s="329"/>
      <c r="H197" s="329"/>
      <c r="I197" s="329"/>
      <c r="J197" s="329"/>
      <c r="K197" s="329"/>
    </row>
    <row r="198" s="1" customFormat="1" ht="13.5">
      <c r="B198" s="308"/>
      <c r="C198" s="309"/>
      <c r="D198" s="309"/>
      <c r="E198" s="309"/>
      <c r="F198" s="309"/>
      <c r="G198" s="309"/>
      <c r="H198" s="309"/>
      <c r="I198" s="309"/>
      <c r="J198" s="309"/>
      <c r="K198" s="310"/>
    </row>
    <row r="199" s="1" customFormat="1" ht="21">
      <c r="B199" s="311"/>
      <c r="C199" s="312" t="s">
        <v>3684</v>
      </c>
      <c r="D199" s="312"/>
      <c r="E199" s="312"/>
      <c r="F199" s="312"/>
      <c r="G199" s="312"/>
      <c r="H199" s="312"/>
      <c r="I199" s="312"/>
      <c r="J199" s="312"/>
      <c r="K199" s="313"/>
    </row>
    <row r="200" s="1" customFormat="1" ht="25.5" customHeight="1">
      <c r="B200" s="311"/>
      <c r="C200" s="385" t="s">
        <v>3685</v>
      </c>
      <c r="D200" s="385"/>
      <c r="E200" s="385"/>
      <c r="F200" s="385" t="s">
        <v>3686</v>
      </c>
      <c r="G200" s="386"/>
      <c r="H200" s="385" t="s">
        <v>3687</v>
      </c>
      <c r="I200" s="385"/>
      <c r="J200" s="385"/>
      <c r="K200" s="313"/>
    </row>
    <row r="201" s="1" customFormat="1" ht="5.25" customHeight="1">
      <c r="B201" s="346"/>
      <c r="C201" s="341"/>
      <c r="D201" s="341"/>
      <c r="E201" s="341"/>
      <c r="F201" s="341"/>
      <c r="G201" s="367"/>
      <c r="H201" s="341"/>
      <c r="I201" s="341"/>
      <c r="J201" s="341"/>
      <c r="K201" s="369"/>
    </row>
    <row r="202" s="1" customFormat="1" ht="15" customHeight="1">
      <c r="B202" s="346"/>
      <c r="C202" s="321" t="s">
        <v>3677</v>
      </c>
      <c r="D202" s="321"/>
      <c r="E202" s="321"/>
      <c r="F202" s="344" t="s">
        <v>43</v>
      </c>
      <c r="G202" s="321"/>
      <c r="H202" s="321" t="s">
        <v>3688</v>
      </c>
      <c r="I202" s="321"/>
      <c r="J202" s="321"/>
      <c r="K202" s="369"/>
    </row>
    <row r="203" s="1" customFormat="1" ht="15" customHeight="1">
      <c r="B203" s="346"/>
      <c r="C203" s="321"/>
      <c r="D203" s="321"/>
      <c r="E203" s="321"/>
      <c r="F203" s="344" t="s">
        <v>44</v>
      </c>
      <c r="G203" s="321"/>
      <c r="H203" s="321" t="s">
        <v>3689</v>
      </c>
      <c r="I203" s="321"/>
      <c r="J203" s="321"/>
      <c r="K203" s="369"/>
    </row>
    <row r="204" s="1" customFormat="1" ht="15" customHeight="1">
      <c r="B204" s="346"/>
      <c r="C204" s="321"/>
      <c r="D204" s="321"/>
      <c r="E204" s="321"/>
      <c r="F204" s="344" t="s">
        <v>47</v>
      </c>
      <c r="G204" s="321"/>
      <c r="H204" s="321" t="s">
        <v>3690</v>
      </c>
      <c r="I204" s="321"/>
      <c r="J204" s="321"/>
      <c r="K204" s="369"/>
    </row>
    <row r="205" s="1" customFormat="1" ht="15" customHeight="1">
      <c r="B205" s="346"/>
      <c r="C205" s="321"/>
      <c r="D205" s="321"/>
      <c r="E205" s="321"/>
      <c r="F205" s="344" t="s">
        <v>45</v>
      </c>
      <c r="G205" s="321"/>
      <c r="H205" s="321" t="s">
        <v>3691</v>
      </c>
      <c r="I205" s="321"/>
      <c r="J205" s="321"/>
      <c r="K205" s="369"/>
    </row>
    <row r="206" s="1" customFormat="1" ht="15" customHeight="1">
      <c r="B206" s="346"/>
      <c r="C206" s="321"/>
      <c r="D206" s="321"/>
      <c r="E206" s="321"/>
      <c r="F206" s="344" t="s">
        <v>46</v>
      </c>
      <c r="G206" s="321"/>
      <c r="H206" s="321" t="s">
        <v>3692</v>
      </c>
      <c r="I206" s="321"/>
      <c r="J206" s="321"/>
      <c r="K206" s="369"/>
    </row>
    <row r="207" s="1" customFormat="1" ht="15" customHeight="1">
      <c r="B207" s="346"/>
      <c r="C207" s="321"/>
      <c r="D207" s="321"/>
      <c r="E207" s="321"/>
      <c r="F207" s="344"/>
      <c r="G207" s="321"/>
      <c r="H207" s="321"/>
      <c r="I207" s="321"/>
      <c r="J207" s="321"/>
      <c r="K207" s="369"/>
    </row>
    <row r="208" s="1" customFormat="1" ht="15" customHeight="1">
      <c r="B208" s="346"/>
      <c r="C208" s="321" t="s">
        <v>3633</v>
      </c>
      <c r="D208" s="321"/>
      <c r="E208" s="321"/>
      <c r="F208" s="344" t="s">
        <v>78</v>
      </c>
      <c r="G208" s="321"/>
      <c r="H208" s="321" t="s">
        <v>3693</v>
      </c>
      <c r="I208" s="321"/>
      <c r="J208" s="321"/>
      <c r="K208" s="369"/>
    </row>
    <row r="209" s="1" customFormat="1" ht="15" customHeight="1">
      <c r="B209" s="346"/>
      <c r="C209" s="321"/>
      <c r="D209" s="321"/>
      <c r="E209" s="321"/>
      <c r="F209" s="344" t="s">
        <v>3531</v>
      </c>
      <c r="G209" s="321"/>
      <c r="H209" s="321" t="s">
        <v>3532</v>
      </c>
      <c r="I209" s="321"/>
      <c r="J209" s="321"/>
      <c r="K209" s="369"/>
    </row>
    <row r="210" s="1" customFormat="1" ht="15" customHeight="1">
      <c r="B210" s="346"/>
      <c r="C210" s="321"/>
      <c r="D210" s="321"/>
      <c r="E210" s="321"/>
      <c r="F210" s="344" t="s">
        <v>3529</v>
      </c>
      <c r="G210" s="321"/>
      <c r="H210" s="321" t="s">
        <v>3694</v>
      </c>
      <c r="I210" s="321"/>
      <c r="J210" s="321"/>
      <c r="K210" s="369"/>
    </row>
    <row r="211" s="1" customFormat="1" ht="15" customHeight="1">
      <c r="B211" s="387"/>
      <c r="C211" s="321"/>
      <c r="D211" s="321"/>
      <c r="E211" s="321"/>
      <c r="F211" s="344" t="s">
        <v>102</v>
      </c>
      <c r="G211" s="382"/>
      <c r="H211" s="373" t="s">
        <v>103</v>
      </c>
      <c r="I211" s="373"/>
      <c r="J211" s="373"/>
      <c r="K211" s="388"/>
    </row>
    <row r="212" s="1" customFormat="1" ht="15" customHeight="1">
      <c r="B212" s="387"/>
      <c r="C212" s="321"/>
      <c r="D212" s="321"/>
      <c r="E212" s="321"/>
      <c r="F212" s="344" t="s">
        <v>3533</v>
      </c>
      <c r="G212" s="382"/>
      <c r="H212" s="373" t="s">
        <v>3695</v>
      </c>
      <c r="I212" s="373"/>
      <c r="J212" s="373"/>
      <c r="K212" s="388"/>
    </row>
    <row r="213" s="1" customFormat="1" ht="15" customHeight="1">
      <c r="B213" s="387"/>
      <c r="C213" s="321"/>
      <c r="D213" s="321"/>
      <c r="E213" s="321"/>
      <c r="F213" s="344"/>
      <c r="G213" s="382"/>
      <c r="H213" s="373"/>
      <c r="I213" s="373"/>
      <c r="J213" s="373"/>
      <c r="K213" s="388"/>
    </row>
    <row r="214" s="1" customFormat="1" ht="15" customHeight="1">
      <c r="B214" s="387"/>
      <c r="C214" s="321" t="s">
        <v>3657</v>
      </c>
      <c r="D214" s="321"/>
      <c r="E214" s="321"/>
      <c r="F214" s="344">
        <v>1</v>
      </c>
      <c r="G214" s="382"/>
      <c r="H214" s="373" t="s">
        <v>3696</v>
      </c>
      <c r="I214" s="373"/>
      <c r="J214" s="373"/>
      <c r="K214" s="388"/>
    </row>
    <row r="215" s="1" customFormat="1" ht="15" customHeight="1">
      <c r="B215" s="387"/>
      <c r="C215" s="321"/>
      <c r="D215" s="321"/>
      <c r="E215" s="321"/>
      <c r="F215" s="344">
        <v>2</v>
      </c>
      <c r="G215" s="382"/>
      <c r="H215" s="373" t="s">
        <v>3697</v>
      </c>
      <c r="I215" s="373"/>
      <c r="J215" s="373"/>
      <c r="K215" s="388"/>
    </row>
    <row r="216" s="1" customFormat="1" ht="15" customHeight="1">
      <c r="B216" s="387"/>
      <c r="C216" s="321"/>
      <c r="D216" s="321"/>
      <c r="E216" s="321"/>
      <c r="F216" s="344">
        <v>3</v>
      </c>
      <c r="G216" s="382"/>
      <c r="H216" s="373" t="s">
        <v>3698</v>
      </c>
      <c r="I216" s="373"/>
      <c r="J216" s="373"/>
      <c r="K216" s="388"/>
    </row>
    <row r="217" s="1" customFormat="1" ht="15" customHeight="1">
      <c r="B217" s="387"/>
      <c r="C217" s="321"/>
      <c r="D217" s="321"/>
      <c r="E217" s="321"/>
      <c r="F217" s="344">
        <v>4</v>
      </c>
      <c r="G217" s="382"/>
      <c r="H217" s="373" t="s">
        <v>3699</v>
      </c>
      <c r="I217" s="373"/>
      <c r="J217" s="373"/>
      <c r="K217" s="388"/>
    </row>
    <row r="218" s="1" customFormat="1" ht="12.75" customHeight="1">
      <c r="B218" s="389"/>
      <c r="C218" s="390"/>
      <c r="D218" s="390"/>
      <c r="E218" s="390"/>
      <c r="F218" s="390"/>
      <c r="G218" s="390"/>
      <c r="H218" s="390"/>
      <c r="I218" s="390"/>
      <c r="J218" s="390"/>
      <c r="K218" s="391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NEUWIRTH\Uzivatel</dc:creator>
  <cp:lastModifiedBy>NEUWIRTH\Uzivatel</cp:lastModifiedBy>
  <dcterms:created xsi:type="dcterms:W3CDTF">2021-12-23T10:47:55Z</dcterms:created>
  <dcterms:modified xsi:type="dcterms:W3CDTF">2021-12-23T10:48:10Z</dcterms:modified>
</cp:coreProperties>
</file>